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/>
  <mc:AlternateContent xmlns:mc="http://schemas.openxmlformats.org/markup-compatibility/2006">
    <mc:Choice Requires="x15">
      <x15ac:absPath xmlns:x15ac="http://schemas.microsoft.com/office/spreadsheetml/2010/11/ac" url="/Users/agmogollon/Desktop/FRPF1/"/>
    </mc:Choice>
  </mc:AlternateContent>
  <xr:revisionPtr revIDLastSave="0" documentId="13_ncr:1_{2D387C46-AD91-3A43-8257-3CDB4E4A9388}" xr6:coauthVersionLast="47" xr6:coauthVersionMax="47" xr10:uidLastSave="{00000000-0000-0000-0000-000000000000}"/>
  <bookViews>
    <workbookView xWindow="29400" yWindow="500" windowWidth="38400" windowHeight="19660" firstSheet="1" activeTab="11" xr2:uid="{00000000-000D-0000-FFFF-FFFF00000000}"/>
  </bookViews>
  <sheets>
    <sheet name="Tree Monitoring Data" sheetId="1" r:id="rId1"/>
    <sheet name="Individual Tree Biomass" sheetId="2" r:id="rId2"/>
    <sheet name="ABG per sample plot (Rj calcs)" sheetId="3" r:id="rId3"/>
    <sheet name="Total biomass per sample plot" sheetId="4" r:id="rId4"/>
    <sheet name="ΔCTREE_PROJ" sheetId="5" r:id="rId5"/>
    <sheet name="Uncertainty" sheetId="6" r:id="rId6"/>
    <sheet name="ΔSOC_AL,t" sheetId="7" r:id="rId7"/>
    <sheet name="ΔC_P,t" sheetId="8" r:id="rId8"/>
    <sheet name="Project net GHG removals" sheetId="9" r:id="rId9"/>
    <sheet name="Baseline net GHG removals" sheetId="10" r:id="rId10"/>
    <sheet name="Net GHG removals by sinks" sheetId="11" r:id="rId11"/>
    <sheet name="VCUs" sheetId="12" r:id="rId12"/>
  </sheets>
  <definedNames>
    <definedName name="_xlnm._FilterDatabase" localSheetId="1" hidden="1">'Individual Tree Biomass'!$A$2:$L$948</definedName>
    <definedName name="_xlnm._FilterDatabase" localSheetId="0" hidden="1">'Tree Monitoring Data'!$A$1:$N$947</definedName>
  </definedNames>
  <calcPr calcId="191029"/>
  <pivotCaches>
    <pivotCache cacheId="15" r:id="rId1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5" i="5" l="1"/>
  <c r="D25" i="5"/>
  <c r="C26" i="5"/>
  <c r="D26" i="5"/>
  <c r="C27" i="5"/>
  <c r="F27" i="5" s="1"/>
  <c r="G27" i="5" s="1"/>
  <c r="D27" i="5"/>
  <c r="C28" i="5"/>
  <c r="D28" i="5"/>
  <c r="C29" i="5"/>
  <c r="D29" i="5"/>
  <c r="C30" i="5"/>
  <c r="D30" i="5"/>
  <c r="C31" i="5"/>
  <c r="D31" i="5"/>
  <c r="C32" i="5"/>
  <c r="D32" i="5"/>
  <c r="C33" i="5"/>
  <c r="D33" i="5"/>
  <c r="C34" i="5"/>
  <c r="D34" i="5"/>
  <c r="C15" i="5"/>
  <c r="D15" i="5"/>
  <c r="C16" i="5"/>
  <c r="D16" i="5"/>
  <c r="C17" i="5"/>
  <c r="D17" i="5"/>
  <c r="C18" i="5"/>
  <c r="F18" i="5" s="1"/>
  <c r="G18" i="5" s="1"/>
  <c r="D18" i="5"/>
  <c r="C19" i="5"/>
  <c r="D19" i="5"/>
  <c r="C20" i="5"/>
  <c r="D20" i="5"/>
  <c r="C21" i="5"/>
  <c r="D21" i="5"/>
  <c r="C22" i="5"/>
  <c r="F22" i="5" s="1"/>
  <c r="G22" i="5" s="1"/>
  <c r="D22" i="5"/>
  <c r="C23" i="5"/>
  <c r="D23" i="5"/>
  <c r="C24" i="5"/>
  <c r="D24" i="5"/>
  <c r="C5" i="5"/>
  <c r="D5" i="5"/>
  <c r="C6" i="5"/>
  <c r="D6" i="5"/>
  <c r="C7" i="5"/>
  <c r="F7" i="5" s="1"/>
  <c r="D7" i="5"/>
  <c r="C8" i="5"/>
  <c r="F8" i="5" s="1"/>
  <c r="D8" i="5"/>
  <c r="C9" i="5"/>
  <c r="D9" i="5"/>
  <c r="C10" i="5"/>
  <c r="D10" i="5"/>
  <c r="C11" i="5"/>
  <c r="F11" i="5" s="1"/>
  <c r="D11" i="5"/>
  <c r="C12" i="5"/>
  <c r="D12" i="5"/>
  <c r="C13" i="5"/>
  <c r="D13" i="5"/>
  <c r="C14" i="5"/>
  <c r="D14" i="5"/>
  <c r="C4" i="5"/>
  <c r="D4" i="5"/>
  <c r="C3" i="5"/>
  <c r="D3" i="5"/>
  <c r="B26" i="5"/>
  <c r="B27" i="5"/>
  <c r="B28" i="5"/>
  <c r="B29" i="5"/>
  <c r="B30" i="5"/>
  <c r="B31" i="5"/>
  <c r="B32" i="5"/>
  <c r="B33" i="5"/>
  <c r="B34" i="5"/>
  <c r="B25" i="5"/>
  <c r="B16" i="5"/>
  <c r="B17" i="5"/>
  <c r="B18" i="5"/>
  <c r="B19" i="5"/>
  <c r="B20" i="5"/>
  <c r="B21" i="5"/>
  <c r="B22" i="5"/>
  <c r="B23" i="5"/>
  <c r="B24" i="5"/>
  <c r="B15" i="5"/>
  <c r="B4" i="5"/>
  <c r="B5" i="5"/>
  <c r="B6" i="5"/>
  <c r="B7" i="5"/>
  <c r="B8" i="5"/>
  <c r="B9" i="5"/>
  <c r="B10" i="5"/>
  <c r="B11" i="5"/>
  <c r="B12" i="5"/>
  <c r="B13" i="5"/>
  <c r="B14" i="5"/>
  <c r="B3" i="5"/>
  <c r="E29" i="3"/>
  <c r="E30" i="3"/>
  <c r="E31" i="3"/>
  <c r="E32" i="3"/>
  <c r="F32" i="3" s="1"/>
  <c r="E33" i="3"/>
  <c r="F33" i="3" s="1"/>
  <c r="E34" i="3"/>
  <c r="F34" i="3" s="1"/>
  <c r="E35" i="3"/>
  <c r="F35" i="3" s="1"/>
  <c r="E36" i="3"/>
  <c r="E37" i="3"/>
  <c r="E28" i="3"/>
  <c r="E18" i="3"/>
  <c r="E19" i="3"/>
  <c r="E20" i="3"/>
  <c r="F20" i="3" s="1"/>
  <c r="E21" i="3"/>
  <c r="F21" i="3" s="1"/>
  <c r="E22" i="3"/>
  <c r="F22" i="3" s="1"/>
  <c r="E23" i="3"/>
  <c r="F23" i="3" s="1"/>
  <c r="E24" i="3"/>
  <c r="F24" i="3" s="1"/>
  <c r="E25" i="3"/>
  <c r="E26" i="3"/>
  <c r="E17" i="3"/>
  <c r="E5" i="3"/>
  <c r="F5" i="3" s="1"/>
  <c r="E6" i="3"/>
  <c r="E7" i="3"/>
  <c r="E8" i="3"/>
  <c r="E9" i="3"/>
  <c r="E10" i="3"/>
  <c r="F10" i="3" s="1"/>
  <c r="E11" i="3"/>
  <c r="E12" i="3"/>
  <c r="E13" i="3"/>
  <c r="F13" i="3" s="1"/>
  <c r="E14" i="3"/>
  <c r="F14" i="3" s="1"/>
  <c r="E15" i="3"/>
  <c r="F15" i="3" s="1"/>
  <c r="E4" i="3"/>
  <c r="F4" i="3" s="1"/>
  <c r="C4" i="11"/>
  <c r="G4" i="10"/>
  <c r="E220" i="7"/>
  <c r="E219" i="7"/>
  <c r="E218" i="7"/>
  <c r="E217" i="7"/>
  <c r="E216" i="7"/>
  <c r="E215" i="7"/>
  <c r="E214" i="7"/>
  <c r="E213" i="7"/>
  <c r="E212" i="7"/>
  <c r="E211" i="7"/>
  <c r="E210" i="7"/>
  <c r="E209" i="7"/>
  <c r="E208" i="7"/>
  <c r="E207" i="7"/>
  <c r="E206" i="7"/>
  <c r="E205" i="7"/>
  <c r="E204" i="7"/>
  <c r="E203" i="7"/>
  <c r="E202" i="7"/>
  <c r="E201" i="7"/>
  <c r="E200" i="7"/>
  <c r="E199" i="7"/>
  <c r="E198" i="7"/>
  <c r="E197" i="7"/>
  <c r="E196" i="7"/>
  <c r="E195" i="7"/>
  <c r="E194" i="7"/>
  <c r="E193" i="7"/>
  <c r="E192" i="7"/>
  <c r="E191" i="7"/>
  <c r="E190" i="7"/>
  <c r="E189" i="7"/>
  <c r="E188" i="7"/>
  <c r="E187" i="7"/>
  <c r="E186" i="7"/>
  <c r="E185" i="7"/>
  <c r="E184" i="7"/>
  <c r="E183" i="7"/>
  <c r="E182" i="7"/>
  <c r="E181" i="7"/>
  <c r="E180" i="7"/>
  <c r="E179" i="7"/>
  <c r="E178" i="7"/>
  <c r="E177" i="7"/>
  <c r="E176" i="7"/>
  <c r="E175" i="7"/>
  <c r="E174" i="7"/>
  <c r="E173" i="7"/>
  <c r="E172" i="7"/>
  <c r="E171" i="7"/>
  <c r="E170" i="7"/>
  <c r="E169" i="7"/>
  <c r="E168" i="7"/>
  <c r="E167" i="7"/>
  <c r="E166" i="7"/>
  <c r="E165" i="7"/>
  <c r="E164" i="7"/>
  <c r="E163" i="7"/>
  <c r="E162" i="7"/>
  <c r="E161" i="7"/>
  <c r="E160" i="7"/>
  <c r="E159" i="7"/>
  <c r="E158" i="7"/>
  <c r="E157" i="7"/>
  <c r="E156" i="7"/>
  <c r="E155" i="7"/>
  <c r="E154" i="7"/>
  <c r="E153" i="7"/>
  <c r="E152" i="7"/>
  <c r="E151" i="7"/>
  <c r="E150" i="7"/>
  <c r="E149" i="7"/>
  <c r="E148" i="7"/>
  <c r="E147" i="7"/>
  <c r="E146" i="7"/>
  <c r="E145" i="7"/>
  <c r="E144" i="7"/>
  <c r="E143" i="7"/>
  <c r="E142" i="7"/>
  <c r="E141" i="7"/>
  <c r="E140" i="7"/>
  <c r="E139" i="7"/>
  <c r="E138" i="7"/>
  <c r="E137" i="7"/>
  <c r="E136" i="7"/>
  <c r="E135" i="7"/>
  <c r="E134" i="7"/>
  <c r="E133" i="7"/>
  <c r="E132" i="7"/>
  <c r="E131" i="7"/>
  <c r="E130" i="7"/>
  <c r="E129" i="7"/>
  <c r="E128" i="7"/>
  <c r="E127" i="7"/>
  <c r="E126" i="7"/>
  <c r="E125" i="7"/>
  <c r="E124" i="7"/>
  <c r="E123" i="7"/>
  <c r="E122" i="7"/>
  <c r="E121" i="7"/>
  <c r="E120" i="7"/>
  <c r="E119" i="7"/>
  <c r="E118" i="7"/>
  <c r="E117" i="7"/>
  <c r="E116" i="7"/>
  <c r="E115" i="7"/>
  <c r="E114" i="7"/>
  <c r="E113" i="7"/>
  <c r="E112" i="7"/>
  <c r="E111" i="7"/>
  <c r="E110" i="7"/>
  <c r="E109" i="7"/>
  <c r="E108" i="7"/>
  <c r="E107" i="7"/>
  <c r="E106" i="7"/>
  <c r="E105" i="7"/>
  <c r="E104" i="7"/>
  <c r="E103" i="7"/>
  <c r="E102" i="7"/>
  <c r="E101" i="7"/>
  <c r="E100" i="7"/>
  <c r="E99" i="7"/>
  <c r="E98" i="7"/>
  <c r="E97" i="7"/>
  <c r="E96" i="7"/>
  <c r="E95" i="7"/>
  <c r="E94" i="7"/>
  <c r="E93" i="7"/>
  <c r="E92" i="7"/>
  <c r="E91" i="7"/>
  <c r="E90" i="7"/>
  <c r="E89" i="7"/>
  <c r="E88" i="7"/>
  <c r="E87" i="7"/>
  <c r="E86" i="7"/>
  <c r="E85" i="7"/>
  <c r="E84" i="7"/>
  <c r="E83" i="7"/>
  <c r="E82" i="7"/>
  <c r="E81" i="7"/>
  <c r="E80" i="7"/>
  <c r="E79" i="7"/>
  <c r="E78" i="7"/>
  <c r="E77" i="7"/>
  <c r="E76" i="7"/>
  <c r="E75" i="7"/>
  <c r="E74" i="7"/>
  <c r="E73" i="7"/>
  <c r="E72" i="7"/>
  <c r="E71" i="7"/>
  <c r="E70" i="7"/>
  <c r="E69" i="7"/>
  <c r="E68" i="7"/>
  <c r="E67" i="7"/>
  <c r="E66" i="7"/>
  <c r="E65" i="7"/>
  <c r="E64" i="7"/>
  <c r="E63" i="7"/>
  <c r="E62" i="7"/>
  <c r="E61" i="7"/>
  <c r="E60" i="7"/>
  <c r="E59" i="7"/>
  <c r="E58" i="7"/>
  <c r="E57" i="7"/>
  <c r="E56" i="7"/>
  <c r="E55" i="7"/>
  <c r="E54" i="7"/>
  <c r="E53" i="7"/>
  <c r="E52" i="7"/>
  <c r="E51" i="7"/>
  <c r="E50" i="7"/>
  <c r="E49" i="7"/>
  <c r="E48" i="7"/>
  <c r="E47" i="7"/>
  <c r="E46" i="7"/>
  <c r="E45" i="7"/>
  <c r="E44" i="7"/>
  <c r="E43" i="7"/>
  <c r="E42" i="7"/>
  <c r="E41" i="7"/>
  <c r="E40" i="7"/>
  <c r="E39" i="7"/>
  <c r="E38" i="7"/>
  <c r="E37" i="7"/>
  <c r="E36" i="7"/>
  <c r="E35" i="7"/>
  <c r="E34" i="7"/>
  <c r="E33" i="7"/>
  <c r="E32" i="7"/>
  <c r="E31" i="7"/>
  <c r="E30" i="7"/>
  <c r="E29" i="7"/>
  <c r="E28" i="7"/>
  <c r="E27" i="7"/>
  <c r="E26" i="7"/>
  <c r="E25" i="7"/>
  <c r="E24" i="7"/>
  <c r="E23" i="7"/>
  <c r="E22" i="7"/>
  <c r="E21" i="7"/>
  <c r="G5" i="7"/>
  <c r="I5" i="7" s="1"/>
  <c r="G4" i="7"/>
  <c r="I4" i="7" s="1"/>
  <c r="G3" i="7"/>
  <c r="I3" i="7" s="1"/>
  <c r="G6" i="6"/>
  <c r="D6" i="6"/>
  <c r="G5" i="6"/>
  <c r="D5" i="6"/>
  <c r="C5" i="6"/>
  <c r="E5" i="6" s="1"/>
  <c r="J4" i="6"/>
  <c r="G4" i="6"/>
  <c r="D4" i="6"/>
  <c r="C6" i="6" s="1"/>
  <c r="E6" i="6" s="1"/>
  <c r="F34" i="5"/>
  <c r="F33" i="5"/>
  <c r="F32" i="5"/>
  <c r="F29" i="5"/>
  <c r="G29" i="5" s="1"/>
  <c r="F26" i="5"/>
  <c r="F25" i="5"/>
  <c r="F23" i="5"/>
  <c r="F20" i="5"/>
  <c r="G20" i="5" s="1"/>
  <c r="F16" i="5"/>
  <c r="F15" i="5"/>
  <c r="E13" i="5"/>
  <c r="F9" i="5"/>
  <c r="F6" i="5"/>
  <c r="G6" i="5" s="1"/>
  <c r="F4" i="5"/>
  <c r="Q3" i="5"/>
  <c r="F37" i="3"/>
  <c r="F36" i="3"/>
  <c r="F31" i="3"/>
  <c r="F30" i="3"/>
  <c r="F29" i="3"/>
  <c r="F28" i="3"/>
  <c r="F26" i="3"/>
  <c r="F25" i="3"/>
  <c r="F19" i="3"/>
  <c r="F18" i="3"/>
  <c r="F17" i="3"/>
  <c r="F12" i="3"/>
  <c r="F11" i="3"/>
  <c r="F9" i="3"/>
  <c r="F8" i="3"/>
  <c r="F7" i="3"/>
  <c r="F6" i="3"/>
  <c r="J948" i="2"/>
  <c r="F948" i="2"/>
  <c r="G948" i="2" s="1"/>
  <c r="E948" i="2"/>
  <c r="C948" i="2"/>
  <c r="D948" i="2" s="1"/>
  <c r="B948" i="2"/>
  <c r="A948" i="2"/>
  <c r="J947" i="2"/>
  <c r="K947" i="2" s="1"/>
  <c r="F947" i="2"/>
  <c r="E947" i="2"/>
  <c r="G947" i="2" s="1"/>
  <c r="C947" i="2"/>
  <c r="B947" i="2"/>
  <c r="D947" i="2" s="1"/>
  <c r="A947" i="2"/>
  <c r="F946" i="2"/>
  <c r="E946" i="2"/>
  <c r="G946" i="2" s="1"/>
  <c r="C946" i="2"/>
  <c r="B946" i="2"/>
  <c r="D946" i="2" s="1"/>
  <c r="J946" i="2" s="1"/>
  <c r="A946" i="2"/>
  <c r="F945" i="2"/>
  <c r="E945" i="2"/>
  <c r="G945" i="2" s="1"/>
  <c r="C945" i="2"/>
  <c r="B945" i="2"/>
  <c r="D945" i="2" s="1"/>
  <c r="J945" i="2" s="1"/>
  <c r="A945" i="2"/>
  <c r="F944" i="2"/>
  <c r="E944" i="2"/>
  <c r="D944" i="2"/>
  <c r="J944" i="2" s="1"/>
  <c r="C944" i="2"/>
  <c r="B944" i="2"/>
  <c r="A944" i="2"/>
  <c r="J943" i="2"/>
  <c r="F943" i="2"/>
  <c r="G943" i="2" s="1"/>
  <c r="E943" i="2"/>
  <c r="C943" i="2"/>
  <c r="B943" i="2"/>
  <c r="D943" i="2" s="1"/>
  <c r="A943" i="2"/>
  <c r="J942" i="2"/>
  <c r="G942" i="2"/>
  <c r="F942" i="2"/>
  <c r="E942" i="2"/>
  <c r="D942" i="2"/>
  <c r="C942" i="2"/>
  <c r="B942" i="2"/>
  <c r="A942" i="2"/>
  <c r="F941" i="2"/>
  <c r="E941" i="2"/>
  <c r="G941" i="2" s="1"/>
  <c r="C941" i="2"/>
  <c r="B941" i="2"/>
  <c r="D941" i="2" s="1"/>
  <c r="J941" i="2" s="1"/>
  <c r="K941" i="2" s="1"/>
  <c r="A941" i="2"/>
  <c r="F940" i="2"/>
  <c r="E940" i="2"/>
  <c r="C940" i="2"/>
  <c r="D940" i="2" s="1"/>
  <c r="J940" i="2" s="1"/>
  <c r="B940" i="2"/>
  <c r="A940" i="2"/>
  <c r="F939" i="2"/>
  <c r="G939" i="2" s="1"/>
  <c r="E939" i="2"/>
  <c r="C939" i="2"/>
  <c r="B939" i="2"/>
  <c r="D939" i="2" s="1"/>
  <c r="J939" i="2" s="1"/>
  <c r="A939" i="2"/>
  <c r="G938" i="2"/>
  <c r="F938" i="2"/>
  <c r="E938" i="2"/>
  <c r="C938" i="2"/>
  <c r="D938" i="2" s="1"/>
  <c r="J938" i="2" s="1"/>
  <c r="B938" i="2"/>
  <c r="A938" i="2"/>
  <c r="G937" i="2"/>
  <c r="K937" i="2" s="1"/>
  <c r="F937" i="2"/>
  <c r="E937" i="2"/>
  <c r="C937" i="2"/>
  <c r="B937" i="2"/>
  <c r="D937" i="2" s="1"/>
  <c r="J937" i="2" s="1"/>
  <c r="A937" i="2"/>
  <c r="J936" i="2"/>
  <c r="K936" i="2" s="1"/>
  <c r="F936" i="2"/>
  <c r="E936" i="2"/>
  <c r="G936" i="2" s="1"/>
  <c r="C936" i="2"/>
  <c r="D936" i="2" s="1"/>
  <c r="B936" i="2"/>
  <c r="A936" i="2"/>
  <c r="F935" i="2"/>
  <c r="E935" i="2"/>
  <c r="G935" i="2" s="1"/>
  <c r="C935" i="2"/>
  <c r="B935" i="2"/>
  <c r="A935" i="2"/>
  <c r="F934" i="2"/>
  <c r="E934" i="2"/>
  <c r="G934" i="2" s="1"/>
  <c r="D934" i="2"/>
  <c r="J934" i="2" s="1"/>
  <c r="C934" i="2"/>
  <c r="B934" i="2"/>
  <c r="A934" i="2"/>
  <c r="F933" i="2"/>
  <c r="E933" i="2"/>
  <c r="C933" i="2"/>
  <c r="B933" i="2"/>
  <c r="D933" i="2" s="1"/>
  <c r="J933" i="2" s="1"/>
  <c r="A933" i="2"/>
  <c r="F932" i="2"/>
  <c r="E932" i="2"/>
  <c r="G932" i="2" s="1"/>
  <c r="D932" i="2"/>
  <c r="J932" i="2" s="1"/>
  <c r="C932" i="2"/>
  <c r="B932" i="2"/>
  <c r="A932" i="2"/>
  <c r="G931" i="2"/>
  <c r="F931" i="2"/>
  <c r="E931" i="2"/>
  <c r="C931" i="2"/>
  <c r="B931" i="2"/>
  <c r="A931" i="2"/>
  <c r="G930" i="2"/>
  <c r="F930" i="2"/>
  <c r="E930" i="2"/>
  <c r="C930" i="2"/>
  <c r="B930" i="2"/>
  <c r="A930" i="2"/>
  <c r="G929" i="2"/>
  <c r="F929" i="2"/>
  <c r="E929" i="2"/>
  <c r="D929" i="2"/>
  <c r="J929" i="2" s="1"/>
  <c r="K929" i="2" s="1"/>
  <c r="C929" i="2"/>
  <c r="B929" i="2"/>
  <c r="A929" i="2"/>
  <c r="J928" i="2"/>
  <c r="K928" i="2" s="1"/>
  <c r="F928" i="2"/>
  <c r="E928" i="2"/>
  <c r="G928" i="2" s="1"/>
  <c r="C928" i="2"/>
  <c r="B928" i="2"/>
  <c r="D928" i="2" s="1"/>
  <c r="A928" i="2"/>
  <c r="F927" i="2"/>
  <c r="G927" i="2" s="1"/>
  <c r="E927" i="2"/>
  <c r="C927" i="2"/>
  <c r="B927" i="2"/>
  <c r="D927" i="2" s="1"/>
  <c r="J927" i="2" s="1"/>
  <c r="A927" i="2"/>
  <c r="G926" i="2"/>
  <c r="F926" i="2"/>
  <c r="E926" i="2"/>
  <c r="C926" i="2"/>
  <c r="D926" i="2" s="1"/>
  <c r="J926" i="2" s="1"/>
  <c r="B926" i="2"/>
  <c r="A926" i="2"/>
  <c r="F925" i="2"/>
  <c r="E925" i="2"/>
  <c r="G925" i="2" s="1"/>
  <c r="C925" i="2"/>
  <c r="B925" i="2"/>
  <c r="A925" i="2"/>
  <c r="F924" i="2"/>
  <c r="E924" i="2"/>
  <c r="G924" i="2" s="1"/>
  <c r="C924" i="2"/>
  <c r="B924" i="2"/>
  <c r="A924" i="2"/>
  <c r="F923" i="2"/>
  <c r="G923" i="2" s="1"/>
  <c r="E923" i="2"/>
  <c r="D923" i="2"/>
  <c r="J923" i="2" s="1"/>
  <c r="K923" i="2" s="1"/>
  <c r="C923" i="2"/>
  <c r="B923" i="2"/>
  <c r="A923" i="2"/>
  <c r="F922" i="2"/>
  <c r="E922" i="2"/>
  <c r="G922" i="2" s="1"/>
  <c r="D922" i="2"/>
  <c r="J922" i="2" s="1"/>
  <c r="C922" i="2"/>
  <c r="B922" i="2"/>
  <c r="A922" i="2"/>
  <c r="F921" i="2"/>
  <c r="G921" i="2" s="1"/>
  <c r="E921" i="2"/>
  <c r="C921" i="2"/>
  <c r="B921" i="2"/>
  <c r="D921" i="2" s="1"/>
  <c r="J921" i="2" s="1"/>
  <c r="A921" i="2"/>
  <c r="G920" i="2"/>
  <c r="F920" i="2"/>
  <c r="E920" i="2"/>
  <c r="C920" i="2"/>
  <c r="B920" i="2"/>
  <c r="D920" i="2" s="1"/>
  <c r="J920" i="2" s="1"/>
  <c r="A920" i="2"/>
  <c r="F919" i="2"/>
  <c r="E919" i="2"/>
  <c r="G919" i="2" s="1"/>
  <c r="C919" i="2"/>
  <c r="D919" i="2" s="1"/>
  <c r="J919" i="2" s="1"/>
  <c r="B919" i="2"/>
  <c r="A919" i="2"/>
  <c r="F918" i="2"/>
  <c r="E918" i="2"/>
  <c r="G918" i="2" s="1"/>
  <c r="D918" i="2"/>
  <c r="J918" i="2" s="1"/>
  <c r="C918" i="2"/>
  <c r="B918" i="2"/>
  <c r="A918" i="2"/>
  <c r="G917" i="2"/>
  <c r="F917" i="2"/>
  <c r="E917" i="2"/>
  <c r="C917" i="2"/>
  <c r="B917" i="2"/>
  <c r="A917" i="2"/>
  <c r="F916" i="2"/>
  <c r="E916" i="2"/>
  <c r="G916" i="2" s="1"/>
  <c r="D916" i="2"/>
  <c r="J916" i="2" s="1"/>
  <c r="K916" i="2" s="1"/>
  <c r="C916" i="2"/>
  <c r="B916" i="2"/>
  <c r="A916" i="2"/>
  <c r="F915" i="2"/>
  <c r="E915" i="2"/>
  <c r="G915" i="2" s="1"/>
  <c r="K915" i="2" s="1"/>
  <c r="C915" i="2"/>
  <c r="B915" i="2"/>
  <c r="D915" i="2" s="1"/>
  <c r="J915" i="2" s="1"/>
  <c r="A915" i="2"/>
  <c r="F914" i="2"/>
  <c r="G914" i="2" s="1"/>
  <c r="E914" i="2"/>
  <c r="C914" i="2"/>
  <c r="D914" i="2" s="1"/>
  <c r="J914" i="2" s="1"/>
  <c r="B914" i="2"/>
  <c r="A914" i="2"/>
  <c r="F913" i="2"/>
  <c r="E913" i="2"/>
  <c r="G913" i="2" s="1"/>
  <c r="C913" i="2"/>
  <c r="B913" i="2"/>
  <c r="D913" i="2" s="1"/>
  <c r="J913" i="2" s="1"/>
  <c r="A913" i="2"/>
  <c r="F912" i="2"/>
  <c r="E912" i="2"/>
  <c r="G912" i="2" s="1"/>
  <c r="C912" i="2"/>
  <c r="B912" i="2"/>
  <c r="D912" i="2" s="1"/>
  <c r="J912" i="2" s="1"/>
  <c r="K912" i="2" s="1"/>
  <c r="A912" i="2"/>
  <c r="F911" i="2"/>
  <c r="E911" i="2"/>
  <c r="G911" i="2" s="1"/>
  <c r="C911" i="2"/>
  <c r="B911" i="2"/>
  <c r="D911" i="2" s="1"/>
  <c r="J911" i="2" s="1"/>
  <c r="A911" i="2"/>
  <c r="G910" i="2"/>
  <c r="F910" i="2"/>
  <c r="E910" i="2"/>
  <c r="D910" i="2"/>
  <c r="J910" i="2" s="1"/>
  <c r="C910" i="2"/>
  <c r="B910" i="2"/>
  <c r="A910" i="2"/>
  <c r="J909" i="2"/>
  <c r="K909" i="2" s="1"/>
  <c r="F909" i="2"/>
  <c r="E909" i="2"/>
  <c r="G909" i="2" s="1"/>
  <c r="C909" i="2"/>
  <c r="B909" i="2"/>
  <c r="D909" i="2" s="1"/>
  <c r="A909" i="2"/>
  <c r="K908" i="2"/>
  <c r="G908" i="2"/>
  <c r="F908" i="2"/>
  <c r="E908" i="2"/>
  <c r="C908" i="2"/>
  <c r="B908" i="2"/>
  <c r="D908" i="2" s="1"/>
  <c r="J908" i="2" s="1"/>
  <c r="A908" i="2"/>
  <c r="G907" i="2"/>
  <c r="F907" i="2"/>
  <c r="E907" i="2"/>
  <c r="D907" i="2"/>
  <c r="J907" i="2" s="1"/>
  <c r="C907" i="2"/>
  <c r="B907" i="2"/>
  <c r="A907" i="2"/>
  <c r="F906" i="2"/>
  <c r="E906" i="2"/>
  <c r="G906" i="2" s="1"/>
  <c r="D906" i="2"/>
  <c r="J906" i="2" s="1"/>
  <c r="K906" i="2" s="1"/>
  <c r="C906" i="2"/>
  <c r="B906" i="2"/>
  <c r="A906" i="2"/>
  <c r="G905" i="2"/>
  <c r="F905" i="2"/>
  <c r="E905" i="2"/>
  <c r="C905" i="2"/>
  <c r="B905" i="2"/>
  <c r="D905" i="2" s="1"/>
  <c r="J905" i="2" s="1"/>
  <c r="A905" i="2"/>
  <c r="G904" i="2"/>
  <c r="F904" i="2"/>
  <c r="E904" i="2"/>
  <c r="C904" i="2"/>
  <c r="D904" i="2" s="1"/>
  <c r="J904" i="2" s="1"/>
  <c r="B904" i="2"/>
  <c r="A904" i="2"/>
  <c r="K903" i="2"/>
  <c r="G903" i="2"/>
  <c r="F903" i="2"/>
  <c r="E903" i="2"/>
  <c r="D903" i="2"/>
  <c r="J903" i="2" s="1"/>
  <c r="C903" i="2"/>
  <c r="B903" i="2"/>
  <c r="A903" i="2"/>
  <c r="K902" i="2"/>
  <c r="F902" i="2"/>
  <c r="E902" i="2"/>
  <c r="G902" i="2" s="1"/>
  <c r="C902" i="2"/>
  <c r="D902" i="2" s="1"/>
  <c r="J902" i="2" s="1"/>
  <c r="B902" i="2"/>
  <c r="A902" i="2"/>
  <c r="G901" i="2"/>
  <c r="F901" i="2"/>
  <c r="E901" i="2"/>
  <c r="C901" i="2"/>
  <c r="B901" i="2"/>
  <c r="D901" i="2" s="1"/>
  <c r="J901" i="2" s="1"/>
  <c r="A901" i="2"/>
  <c r="F900" i="2"/>
  <c r="E900" i="2"/>
  <c r="G900" i="2" s="1"/>
  <c r="C900" i="2"/>
  <c r="D900" i="2" s="1"/>
  <c r="J900" i="2" s="1"/>
  <c r="B900" i="2"/>
  <c r="A900" i="2"/>
  <c r="F899" i="2"/>
  <c r="E899" i="2"/>
  <c r="C899" i="2"/>
  <c r="B899" i="2"/>
  <c r="D899" i="2" s="1"/>
  <c r="J899" i="2" s="1"/>
  <c r="A899" i="2"/>
  <c r="F898" i="2"/>
  <c r="E898" i="2"/>
  <c r="G898" i="2" s="1"/>
  <c r="C898" i="2"/>
  <c r="D898" i="2" s="1"/>
  <c r="J898" i="2" s="1"/>
  <c r="B898" i="2"/>
  <c r="A898" i="2"/>
  <c r="F897" i="2"/>
  <c r="E897" i="2"/>
  <c r="G897" i="2" s="1"/>
  <c r="C897" i="2"/>
  <c r="B897" i="2"/>
  <c r="A897" i="2"/>
  <c r="J896" i="2"/>
  <c r="F896" i="2"/>
  <c r="E896" i="2"/>
  <c r="G896" i="2" s="1"/>
  <c r="C896" i="2"/>
  <c r="B896" i="2"/>
  <c r="D896" i="2" s="1"/>
  <c r="A896" i="2"/>
  <c r="G895" i="2"/>
  <c r="F895" i="2"/>
  <c r="E895" i="2"/>
  <c r="C895" i="2"/>
  <c r="B895" i="2"/>
  <c r="A895" i="2"/>
  <c r="G894" i="2"/>
  <c r="F894" i="2"/>
  <c r="E894" i="2"/>
  <c r="C894" i="2"/>
  <c r="D894" i="2" s="1"/>
  <c r="J894" i="2" s="1"/>
  <c r="B894" i="2"/>
  <c r="A894" i="2"/>
  <c r="F893" i="2"/>
  <c r="E893" i="2"/>
  <c r="C893" i="2"/>
  <c r="B893" i="2"/>
  <c r="A893" i="2"/>
  <c r="F892" i="2"/>
  <c r="E892" i="2"/>
  <c r="G892" i="2" s="1"/>
  <c r="C892" i="2"/>
  <c r="B892" i="2"/>
  <c r="A892" i="2"/>
  <c r="F891" i="2"/>
  <c r="G891" i="2" s="1"/>
  <c r="E891" i="2"/>
  <c r="D891" i="2"/>
  <c r="J891" i="2" s="1"/>
  <c r="C891" i="2"/>
  <c r="B891" i="2"/>
  <c r="A891" i="2"/>
  <c r="F890" i="2"/>
  <c r="E890" i="2"/>
  <c r="G890" i="2" s="1"/>
  <c r="D890" i="2"/>
  <c r="J890" i="2" s="1"/>
  <c r="K890" i="2" s="1"/>
  <c r="C890" i="2"/>
  <c r="B890" i="2"/>
  <c r="A890" i="2"/>
  <c r="F889" i="2"/>
  <c r="G889" i="2" s="1"/>
  <c r="E889" i="2"/>
  <c r="C889" i="2"/>
  <c r="B889" i="2"/>
  <c r="D889" i="2" s="1"/>
  <c r="J889" i="2" s="1"/>
  <c r="A889" i="2"/>
  <c r="G888" i="2"/>
  <c r="F888" i="2"/>
  <c r="E888" i="2"/>
  <c r="C888" i="2"/>
  <c r="B888" i="2"/>
  <c r="A888" i="2"/>
  <c r="F887" i="2"/>
  <c r="E887" i="2"/>
  <c r="G887" i="2" s="1"/>
  <c r="C887" i="2"/>
  <c r="D887" i="2" s="1"/>
  <c r="J887" i="2" s="1"/>
  <c r="K887" i="2" s="1"/>
  <c r="B887" i="2"/>
  <c r="A887" i="2"/>
  <c r="F886" i="2"/>
  <c r="E886" i="2"/>
  <c r="G886" i="2" s="1"/>
  <c r="D886" i="2"/>
  <c r="J886" i="2" s="1"/>
  <c r="C886" i="2"/>
  <c r="B886" i="2"/>
  <c r="A886" i="2"/>
  <c r="F885" i="2"/>
  <c r="G885" i="2" s="1"/>
  <c r="E885" i="2"/>
  <c r="C885" i="2"/>
  <c r="B885" i="2"/>
  <c r="A885" i="2"/>
  <c r="F884" i="2"/>
  <c r="E884" i="2"/>
  <c r="G884" i="2" s="1"/>
  <c r="D884" i="2"/>
  <c r="J884" i="2" s="1"/>
  <c r="C884" i="2"/>
  <c r="B884" i="2"/>
  <c r="A884" i="2"/>
  <c r="F883" i="2"/>
  <c r="E883" i="2"/>
  <c r="C883" i="2"/>
  <c r="B883" i="2"/>
  <c r="D883" i="2" s="1"/>
  <c r="J883" i="2" s="1"/>
  <c r="A883" i="2"/>
  <c r="F882" i="2"/>
  <c r="G882" i="2" s="1"/>
  <c r="E882" i="2"/>
  <c r="C882" i="2"/>
  <c r="D882" i="2" s="1"/>
  <c r="J882" i="2" s="1"/>
  <c r="K882" i="2" s="1"/>
  <c r="B882" i="2"/>
  <c r="A882" i="2"/>
  <c r="F881" i="2"/>
  <c r="E881" i="2"/>
  <c r="G881" i="2" s="1"/>
  <c r="C881" i="2"/>
  <c r="B881" i="2"/>
  <c r="D881" i="2" s="1"/>
  <c r="J881" i="2" s="1"/>
  <c r="K881" i="2" s="1"/>
  <c r="A881" i="2"/>
  <c r="F880" i="2"/>
  <c r="E880" i="2"/>
  <c r="G880" i="2" s="1"/>
  <c r="C880" i="2"/>
  <c r="B880" i="2"/>
  <c r="D880" i="2" s="1"/>
  <c r="J880" i="2" s="1"/>
  <c r="K880" i="2" s="1"/>
  <c r="A880" i="2"/>
  <c r="G879" i="2"/>
  <c r="F879" i="2"/>
  <c r="E879" i="2"/>
  <c r="C879" i="2"/>
  <c r="B879" i="2"/>
  <c r="D879" i="2" s="1"/>
  <c r="J879" i="2" s="1"/>
  <c r="A879" i="2"/>
  <c r="F878" i="2"/>
  <c r="G878" i="2" s="1"/>
  <c r="E878" i="2"/>
  <c r="D878" i="2"/>
  <c r="J878" i="2" s="1"/>
  <c r="C878" i="2"/>
  <c r="B878" i="2"/>
  <c r="A878" i="2"/>
  <c r="J877" i="2"/>
  <c r="F877" i="2"/>
  <c r="E877" i="2"/>
  <c r="G877" i="2" s="1"/>
  <c r="C877" i="2"/>
  <c r="B877" i="2"/>
  <c r="D877" i="2" s="1"/>
  <c r="A877" i="2"/>
  <c r="G876" i="2"/>
  <c r="F876" i="2"/>
  <c r="E876" i="2"/>
  <c r="C876" i="2"/>
  <c r="B876" i="2"/>
  <c r="D876" i="2" s="1"/>
  <c r="J876" i="2" s="1"/>
  <c r="A876" i="2"/>
  <c r="G875" i="2"/>
  <c r="F875" i="2"/>
  <c r="E875" i="2"/>
  <c r="D875" i="2"/>
  <c r="J875" i="2" s="1"/>
  <c r="K875" i="2" s="1"/>
  <c r="C875" i="2"/>
  <c r="B875" i="2"/>
  <c r="A875" i="2"/>
  <c r="F874" i="2"/>
  <c r="E874" i="2"/>
  <c r="G874" i="2" s="1"/>
  <c r="D874" i="2"/>
  <c r="J874" i="2" s="1"/>
  <c r="K874" i="2" s="1"/>
  <c r="C874" i="2"/>
  <c r="B874" i="2"/>
  <c r="A874" i="2"/>
  <c r="F873" i="2"/>
  <c r="E873" i="2"/>
  <c r="G873" i="2" s="1"/>
  <c r="C873" i="2"/>
  <c r="B873" i="2"/>
  <c r="D873" i="2" s="1"/>
  <c r="J873" i="2" s="1"/>
  <c r="A873" i="2"/>
  <c r="J872" i="2"/>
  <c r="G872" i="2"/>
  <c r="F872" i="2"/>
  <c r="E872" i="2"/>
  <c r="D872" i="2"/>
  <c r="C872" i="2"/>
  <c r="B872" i="2"/>
  <c r="A872" i="2"/>
  <c r="F871" i="2"/>
  <c r="E871" i="2"/>
  <c r="G871" i="2" s="1"/>
  <c r="D871" i="2"/>
  <c r="J871" i="2" s="1"/>
  <c r="K871" i="2" s="1"/>
  <c r="C871" i="2"/>
  <c r="B871" i="2"/>
  <c r="A871" i="2"/>
  <c r="F870" i="2"/>
  <c r="E870" i="2"/>
  <c r="C870" i="2"/>
  <c r="D870" i="2" s="1"/>
  <c r="J870" i="2" s="1"/>
  <c r="B870" i="2"/>
  <c r="A870" i="2"/>
  <c r="G869" i="2"/>
  <c r="F869" i="2"/>
  <c r="E869" i="2"/>
  <c r="C869" i="2"/>
  <c r="B869" i="2"/>
  <c r="A869" i="2"/>
  <c r="F868" i="2"/>
  <c r="E868" i="2"/>
  <c r="G868" i="2" s="1"/>
  <c r="D868" i="2"/>
  <c r="J868" i="2" s="1"/>
  <c r="C868" i="2"/>
  <c r="B868" i="2"/>
  <c r="A868" i="2"/>
  <c r="F867" i="2"/>
  <c r="E867" i="2"/>
  <c r="D867" i="2"/>
  <c r="J867" i="2" s="1"/>
  <c r="C867" i="2"/>
  <c r="B867" i="2"/>
  <c r="A867" i="2"/>
  <c r="F866" i="2"/>
  <c r="E866" i="2"/>
  <c r="G866" i="2" s="1"/>
  <c r="K866" i="2" s="1"/>
  <c r="C866" i="2"/>
  <c r="D866" i="2" s="1"/>
  <c r="J866" i="2" s="1"/>
  <c r="B866" i="2"/>
  <c r="A866" i="2"/>
  <c r="F865" i="2"/>
  <c r="E865" i="2"/>
  <c r="G865" i="2" s="1"/>
  <c r="C865" i="2"/>
  <c r="B865" i="2"/>
  <c r="A865" i="2"/>
  <c r="F864" i="2"/>
  <c r="E864" i="2"/>
  <c r="G864" i="2" s="1"/>
  <c r="C864" i="2"/>
  <c r="B864" i="2"/>
  <c r="D864" i="2" s="1"/>
  <c r="J864" i="2" s="1"/>
  <c r="A864" i="2"/>
  <c r="F863" i="2"/>
  <c r="G863" i="2" s="1"/>
  <c r="E863" i="2"/>
  <c r="C863" i="2"/>
  <c r="B863" i="2"/>
  <c r="A863" i="2"/>
  <c r="G862" i="2"/>
  <c r="F862" i="2"/>
  <c r="E862" i="2"/>
  <c r="D862" i="2"/>
  <c r="J862" i="2" s="1"/>
  <c r="C862" i="2"/>
  <c r="B862" i="2"/>
  <c r="A862" i="2"/>
  <c r="F861" i="2"/>
  <c r="E861" i="2"/>
  <c r="G861" i="2" s="1"/>
  <c r="C861" i="2"/>
  <c r="B861" i="2"/>
  <c r="A861" i="2"/>
  <c r="G860" i="2"/>
  <c r="F860" i="2"/>
  <c r="E860" i="2"/>
  <c r="C860" i="2"/>
  <c r="B860" i="2"/>
  <c r="D860" i="2" s="1"/>
  <c r="J860" i="2" s="1"/>
  <c r="A860" i="2"/>
  <c r="G859" i="2"/>
  <c r="F859" i="2"/>
  <c r="E859" i="2"/>
  <c r="C859" i="2"/>
  <c r="D859" i="2" s="1"/>
  <c r="J859" i="2" s="1"/>
  <c r="B859" i="2"/>
  <c r="A859" i="2"/>
  <c r="J858" i="2"/>
  <c r="G858" i="2"/>
  <c r="F858" i="2"/>
  <c r="E858" i="2"/>
  <c r="D858" i="2"/>
  <c r="C858" i="2"/>
  <c r="B858" i="2"/>
  <c r="A858" i="2"/>
  <c r="G857" i="2"/>
  <c r="K857" i="2" s="1"/>
  <c r="F857" i="2"/>
  <c r="E857" i="2"/>
  <c r="C857" i="2"/>
  <c r="B857" i="2"/>
  <c r="D857" i="2" s="1"/>
  <c r="J857" i="2" s="1"/>
  <c r="A857" i="2"/>
  <c r="G856" i="2"/>
  <c r="F856" i="2"/>
  <c r="E856" i="2"/>
  <c r="C856" i="2"/>
  <c r="D856" i="2" s="1"/>
  <c r="J856" i="2" s="1"/>
  <c r="B856" i="2"/>
  <c r="A856" i="2"/>
  <c r="F855" i="2"/>
  <c r="E855" i="2"/>
  <c r="G855" i="2" s="1"/>
  <c r="C855" i="2"/>
  <c r="D855" i="2" s="1"/>
  <c r="J855" i="2" s="1"/>
  <c r="K855" i="2" s="1"/>
  <c r="B855" i="2"/>
  <c r="A855" i="2"/>
  <c r="F854" i="2"/>
  <c r="E854" i="2"/>
  <c r="D854" i="2"/>
  <c r="J854" i="2" s="1"/>
  <c r="C854" i="2"/>
  <c r="B854" i="2"/>
  <c r="A854" i="2"/>
  <c r="J853" i="2"/>
  <c r="G853" i="2"/>
  <c r="F853" i="2"/>
  <c r="E853" i="2"/>
  <c r="C853" i="2"/>
  <c r="B853" i="2"/>
  <c r="D853" i="2" s="1"/>
  <c r="A853" i="2"/>
  <c r="J852" i="2"/>
  <c r="G852" i="2"/>
  <c r="F852" i="2"/>
  <c r="E852" i="2"/>
  <c r="D852" i="2"/>
  <c r="C852" i="2"/>
  <c r="B852" i="2"/>
  <c r="A852" i="2"/>
  <c r="F851" i="2"/>
  <c r="E851" i="2"/>
  <c r="C851" i="2"/>
  <c r="B851" i="2"/>
  <c r="D851" i="2" s="1"/>
  <c r="J851" i="2" s="1"/>
  <c r="A851" i="2"/>
  <c r="F850" i="2"/>
  <c r="G850" i="2" s="1"/>
  <c r="E850" i="2"/>
  <c r="C850" i="2"/>
  <c r="B850" i="2"/>
  <c r="D850" i="2" s="1"/>
  <c r="J850" i="2" s="1"/>
  <c r="A850" i="2"/>
  <c r="F849" i="2"/>
  <c r="E849" i="2"/>
  <c r="G849" i="2" s="1"/>
  <c r="D849" i="2"/>
  <c r="J849" i="2" s="1"/>
  <c r="K849" i="2" s="1"/>
  <c r="C849" i="2"/>
  <c r="B849" i="2"/>
  <c r="A849" i="2"/>
  <c r="F848" i="2"/>
  <c r="E848" i="2"/>
  <c r="C848" i="2"/>
  <c r="B848" i="2"/>
  <c r="A848" i="2"/>
  <c r="J847" i="2"/>
  <c r="K847" i="2" s="1"/>
  <c r="F847" i="2"/>
  <c r="E847" i="2"/>
  <c r="G847" i="2" s="1"/>
  <c r="D847" i="2"/>
  <c r="C847" i="2"/>
  <c r="B847" i="2"/>
  <c r="A847" i="2"/>
  <c r="G846" i="2"/>
  <c r="F846" i="2"/>
  <c r="E846" i="2"/>
  <c r="C846" i="2"/>
  <c r="B846" i="2"/>
  <c r="D846" i="2" s="1"/>
  <c r="J846" i="2" s="1"/>
  <c r="A846" i="2"/>
  <c r="F845" i="2"/>
  <c r="E845" i="2"/>
  <c r="G845" i="2" s="1"/>
  <c r="D845" i="2"/>
  <c r="J845" i="2" s="1"/>
  <c r="C845" i="2"/>
  <c r="B845" i="2"/>
  <c r="A845" i="2"/>
  <c r="F844" i="2"/>
  <c r="E844" i="2"/>
  <c r="G844" i="2" s="1"/>
  <c r="C844" i="2"/>
  <c r="B844" i="2"/>
  <c r="A844" i="2"/>
  <c r="F843" i="2"/>
  <c r="E843" i="2"/>
  <c r="G843" i="2" s="1"/>
  <c r="D843" i="2"/>
  <c r="J843" i="2" s="1"/>
  <c r="C843" i="2"/>
  <c r="B843" i="2"/>
  <c r="A843" i="2"/>
  <c r="F842" i="2"/>
  <c r="G842" i="2" s="1"/>
  <c r="K842" i="2" s="1"/>
  <c r="E842" i="2"/>
  <c r="C842" i="2"/>
  <c r="B842" i="2"/>
  <c r="D842" i="2" s="1"/>
  <c r="J842" i="2" s="1"/>
  <c r="A842" i="2"/>
  <c r="F841" i="2"/>
  <c r="E841" i="2"/>
  <c r="G841" i="2" s="1"/>
  <c r="D841" i="2"/>
  <c r="J841" i="2" s="1"/>
  <c r="K841" i="2" s="1"/>
  <c r="C841" i="2"/>
  <c r="B841" i="2"/>
  <c r="A841" i="2"/>
  <c r="F840" i="2"/>
  <c r="E840" i="2"/>
  <c r="C840" i="2"/>
  <c r="B840" i="2"/>
  <c r="A840" i="2"/>
  <c r="J839" i="2"/>
  <c r="K839" i="2" s="1"/>
  <c r="F839" i="2"/>
  <c r="E839" i="2"/>
  <c r="G839" i="2" s="1"/>
  <c r="D839" i="2"/>
  <c r="C839" i="2"/>
  <c r="B839" i="2"/>
  <c r="A839" i="2"/>
  <c r="G838" i="2"/>
  <c r="K838" i="2" s="1"/>
  <c r="F838" i="2"/>
  <c r="E838" i="2"/>
  <c r="C838" i="2"/>
  <c r="B838" i="2"/>
  <c r="D838" i="2" s="1"/>
  <c r="J838" i="2" s="1"/>
  <c r="A838" i="2"/>
  <c r="F837" i="2"/>
  <c r="E837" i="2"/>
  <c r="G837" i="2" s="1"/>
  <c r="D837" i="2"/>
  <c r="J837" i="2" s="1"/>
  <c r="K837" i="2" s="1"/>
  <c r="C837" i="2"/>
  <c r="B837" i="2"/>
  <c r="A837" i="2"/>
  <c r="F836" i="2"/>
  <c r="E836" i="2"/>
  <c r="C836" i="2"/>
  <c r="B836" i="2"/>
  <c r="A836" i="2"/>
  <c r="F835" i="2"/>
  <c r="E835" i="2"/>
  <c r="G835" i="2" s="1"/>
  <c r="D835" i="2"/>
  <c r="J835" i="2" s="1"/>
  <c r="C835" i="2"/>
  <c r="B835" i="2"/>
  <c r="A835" i="2"/>
  <c r="F834" i="2"/>
  <c r="G834" i="2" s="1"/>
  <c r="K834" i="2" s="1"/>
  <c r="E834" i="2"/>
  <c r="C834" i="2"/>
  <c r="B834" i="2"/>
  <c r="D834" i="2" s="1"/>
  <c r="J834" i="2" s="1"/>
  <c r="A834" i="2"/>
  <c r="F833" i="2"/>
  <c r="E833" i="2"/>
  <c r="G833" i="2" s="1"/>
  <c r="D833" i="2"/>
  <c r="J833" i="2" s="1"/>
  <c r="K833" i="2" s="1"/>
  <c r="C833" i="2"/>
  <c r="B833" i="2"/>
  <c r="A833" i="2"/>
  <c r="F832" i="2"/>
  <c r="E832" i="2"/>
  <c r="C832" i="2"/>
  <c r="B832" i="2"/>
  <c r="A832" i="2"/>
  <c r="J831" i="2"/>
  <c r="F831" i="2"/>
  <c r="E831" i="2"/>
  <c r="G831" i="2" s="1"/>
  <c r="D831" i="2"/>
  <c r="C831" i="2"/>
  <c r="B831" i="2"/>
  <c r="A831" i="2"/>
  <c r="G830" i="2"/>
  <c r="F830" i="2"/>
  <c r="E830" i="2"/>
  <c r="C830" i="2"/>
  <c r="B830" i="2"/>
  <c r="D830" i="2" s="1"/>
  <c r="J830" i="2" s="1"/>
  <c r="A830" i="2"/>
  <c r="F829" i="2"/>
  <c r="E829" i="2"/>
  <c r="G829" i="2" s="1"/>
  <c r="D829" i="2"/>
  <c r="J829" i="2" s="1"/>
  <c r="K829" i="2" s="1"/>
  <c r="C829" i="2"/>
  <c r="B829" i="2"/>
  <c r="A829" i="2"/>
  <c r="F828" i="2"/>
  <c r="E828" i="2"/>
  <c r="C828" i="2"/>
  <c r="B828" i="2"/>
  <c r="A828" i="2"/>
  <c r="F827" i="2"/>
  <c r="E827" i="2"/>
  <c r="G827" i="2" s="1"/>
  <c r="D827" i="2"/>
  <c r="J827" i="2" s="1"/>
  <c r="C827" i="2"/>
  <c r="B827" i="2"/>
  <c r="A827" i="2"/>
  <c r="F826" i="2"/>
  <c r="G826" i="2" s="1"/>
  <c r="E826" i="2"/>
  <c r="C826" i="2"/>
  <c r="B826" i="2"/>
  <c r="D826" i="2" s="1"/>
  <c r="J826" i="2" s="1"/>
  <c r="A826" i="2"/>
  <c r="F825" i="2"/>
  <c r="E825" i="2"/>
  <c r="G825" i="2" s="1"/>
  <c r="D825" i="2"/>
  <c r="J825" i="2" s="1"/>
  <c r="K825" i="2" s="1"/>
  <c r="C825" i="2"/>
  <c r="B825" i="2"/>
  <c r="A825" i="2"/>
  <c r="F824" i="2"/>
  <c r="E824" i="2"/>
  <c r="C824" i="2"/>
  <c r="B824" i="2"/>
  <c r="A824" i="2"/>
  <c r="K823" i="2"/>
  <c r="J823" i="2"/>
  <c r="F823" i="2"/>
  <c r="E823" i="2"/>
  <c r="G823" i="2" s="1"/>
  <c r="D823" i="2"/>
  <c r="C823" i="2"/>
  <c r="B823" i="2"/>
  <c r="A823" i="2"/>
  <c r="G822" i="2"/>
  <c r="K822" i="2" s="1"/>
  <c r="F822" i="2"/>
  <c r="E822" i="2"/>
  <c r="C822" i="2"/>
  <c r="B822" i="2"/>
  <c r="D822" i="2" s="1"/>
  <c r="J822" i="2" s="1"/>
  <c r="A822" i="2"/>
  <c r="F821" i="2"/>
  <c r="E821" i="2"/>
  <c r="C821" i="2"/>
  <c r="B821" i="2"/>
  <c r="A821" i="2"/>
  <c r="J820" i="2"/>
  <c r="G820" i="2"/>
  <c r="F820" i="2"/>
  <c r="E820" i="2"/>
  <c r="D820" i="2"/>
  <c r="C820" i="2"/>
  <c r="B820" i="2"/>
  <c r="A820" i="2"/>
  <c r="F819" i="2"/>
  <c r="E819" i="2"/>
  <c r="C819" i="2"/>
  <c r="B819" i="2"/>
  <c r="D819" i="2" s="1"/>
  <c r="J819" i="2" s="1"/>
  <c r="A819" i="2"/>
  <c r="G818" i="2"/>
  <c r="F818" i="2"/>
  <c r="E818" i="2"/>
  <c r="C818" i="2"/>
  <c r="D818" i="2" s="1"/>
  <c r="J818" i="2" s="1"/>
  <c r="B818" i="2"/>
  <c r="A818" i="2"/>
  <c r="F817" i="2"/>
  <c r="E817" i="2"/>
  <c r="D817" i="2"/>
  <c r="J817" i="2" s="1"/>
  <c r="C817" i="2"/>
  <c r="B817" i="2"/>
  <c r="A817" i="2"/>
  <c r="F816" i="2"/>
  <c r="E816" i="2"/>
  <c r="G816" i="2" s="1"/>
  <c r="C816" i="2"/>
  <c r="B816" i="2"/>
  <c r="D816" i="2" s="1"/>
  <c r="J816" i="2" s="1"/>
  <c r="A816" i="2"/>
  <c r="J815" i="2"/>
  <c r="G815" i="2"/>
  <c r="F815" i="2"/>
  <c r="E815" i="2"/>
  <c r="D815" i="2"/>
  <c r="C815" i="2"/>
  <c r="B815" i="2"/>
  <c r="A815" i="2"/>
  <c r="F814" i="2"/>
  <c r="G814" i="2" s="1"/>
  <c r="E814" i="2"/>
  <c r="C814" i="2"/>
  <c r="B814" i="2"/>
  <c r="D814" i="2" s="1"/>
  <c r="J814" i="2" s="1"/>
  <c r="A814" i="2"/>
  <c r="F813" i="2"/>
  <c r="E813" i="2"/>
  <c r="C813" i="2"/>
  <c r="D813" i="2" s="1"/>
  <c r="J813" i="2" s="1"/>
  <c r="B813" i="2"/>
  <c r="A813" i="2"/>
  <c r="F812" i="2"/>
  <c r="E812" i="2"/>
  <c r="G812" i="2" s="1"/>
  <c r="C812" i="2"/>
  <c r="D812" i="2" s="1"/>
  <c r="J812" i="2" s="1"/>
  <c r="B812" i="2"/>
  <c r="A812" i="2"/>
  <c r="F811" i="2"/>
  <c r="E811" i="2"/>
  <c r="G811" i="2" s="1"/>
  <c r="C811" i="2"/>
  <c r="B811" i="2"/>
  <c r="D811" i="2" s="1"/>
  <c r="J811" i="2" s="1"/>
  <c r="A811" i="2"/>
  <c r="G810" i="2"/>
  <c r="F810" i="2"/>
  <c r="E810" i="2"/>
  <c r="D810" i="2"/>
  <c r="J810" i="2" s="1"/>
  <c r="C810" i="2"/>
  <c r="B810" i="2"/>
  <c r="A810" i="2"/>
  <c r="F809" i="2"/>
  <c r="E809" i="2"/>
  <c r="G809" i="2" s="1"/>
  <c r="C809" i="2"/>
  <c r="B809" i="2"/>
  <c r="D809" i="2" s="1"/>
  <c r="J809" i="2" s="1"/>
  <c r="K809" i="2" s="1"/>
  <c r="A809" i="2"/>
  <c r="F808" i="2"/>
  <c r="E808" i="2"/>
  <c r="G808" i="2" s="1"/>
  <c r="K808" i="2" s="1"/>
  <c r="C808" i="2"/>
  <c r="B808" i="2"/>
  <c r="D808" i="2" s="1"/>
  <c r="J808" i="2" s="1"/>
  <c r="A808" i="2"/>
  <c r="J807" i="2"/>
  <c r="F807" i="2"/>
  <c r="E807" i="2"/>
  <c r="G807" i="2" s="1"/>
  <c r="D807" i="2"/>
  <c r="C807" i="2"/>
  <c r="B807" i="2"/>
  <c r="A807" i="2"/>
  <c r="F806" i="2"/>
  <c r="G806" i="2" s="1"/>
  <c r="E806" i="2"/>
  <c r="C806" i="2"/>
  <c r="B806" i="2"/>
  <c r="D806" i="2" s="1"/>
  <c r="J806" i="2" s="1"/>
  <c r="A806" i="2"/>
  <c r="F805" i="2"/>
  <c r="E805" i="2"/>
  <c r="C805" i="2"/>
  <c r="B805" i="2"/>
  <c r="A805" i="2"/>
  <c r="G804" i="2"/>
  <c r="F804" i="2"/>
  <c r="E804" i="2"/>
  <c r="C804" i="2"/>
  <c r="D804" i="2" s="1"/>
  <c r="J804" i="2" s="1"/>
  <c r="B804" i="2"/>
  <c r="A804" i="2"/>
  <c r="F803" i="2"/>
  <c r="E803" i="2"/>
  <c r="G803" i="2" s="1"/>
  <c r="C803" i="2"/>
  <c r="B803" i="2"/>
  <c r="D803" i="2" s="1"/>
  <c r="J803" i="2" s="1"/>
  <c r="A803" i="2"/>
  <c r="G802" i="2"/>
  <c r="F802" i="2"/>
  <c r="E802" i="2"/>
  <c r="D802" i="2"/>
  <c r="J802" i="2" s="1"/>
  <c r="C802" i="2"/>
  <c r="B802" i="2"/>
  <c r="A802" i="2"/>
  <c r="F801" i="2"/>
  <c r="E801" i="2"/>
  <c r="G801" i="2" s="1"/>
  <c r="D801" i="2"/>
  <c r="J801" i="2" s="1"/>
  <c r="K801" i="2" s="1"/>
  <c r="C801" i="2"/>
  <c r="B801" i="2"/>
  <c r="A801" i="2"/>
  <c r="F800" i="2"/>
  <c r="G800" i="2" s="1"/>
  <c r="E800" i="2"/>
  <c r="C800" i="2"/>
  <c r="B800" i="2"/>
  <c r="A800" i="2"/>
  <c r="F799" i="2"/>
  <c r="E799" i="2"/>
  <c r="G799" i="2" s="1"/>
  <c r="D799" i="2"/>
  <c r="J799" i="2" s="1"/>
  <c r="C799" i="2"/>
  <c r="B799" i="2"/>
  <c r="A799" i="2"/>
  <c r="F798" i="2"/>
  <c r="G798" i="2" s="1"/>
  <c r="E798" i="2"/>
  <c r="C798" i="2"/>
  <c r="B798" i="2"/>
  <c r="A798" i="2"/>
  <c r="F797" i="2"/>
  <c r="E797" i="2"/>
  <c r="G797" i="2" s="1"/>
  <c r="D797" i="2"/>
  <c r="J797" i="2" s="1"/>
  <c r="K797" i="2" s="1"/>
  <c r="C797" i="2"/>
  <c r="B797" i="2"/>
  <c r="A797" i="2"/>
  <c r="F796" i="2"/>
  <c r="G796" i="2" s="1"/>
  <c r="E796" i="2"/>
  <c r="C796" i="2"/>
  <c r="B796" i="2"/>
  <c r="D796" i="2" s="1"/>
  <c r="J796" i="2" s="1"/>
  <c r="A796" i="2"/>
  <c r="F795" i="2"/>
  <c r="E795" i="2"/>
  <c r="G795" i="2" s="1"/>
  <c r="D795" i="2"/>
  <c r="J795" i="2" s="1"/>
  <c r="C795" i="2"/>
  <c r="B795" i="2"/>
  <c r="A795" i="2"/>
  <c r="F794" i="2"/>
  <c r="G794" i="2" s="1"/>
  <c r="E794" i="2"/>
  <c r="C794" i="2"/>
  <c r="D794" i="2" s="1"/>
  <c r="J794" i="2" s="1"/>
  <c r="B794" i="2"/>
  <c r="A794" i="2"/>
  <c r="F793" i="2"/>
  <c r="E793" i="2"/>
  <c r="G793" i="2" s="1"/>
  <c r="D793" i="2"/>
  <c r="J793" i="2" s="1"/>
  <c r="C793" i="2"/>
  <c r="B793" i="2"/>
  <c r="A793" i="2"/>
  <c r="F792" i="2"/>
  <c r="G792" i="2" s="1"/>
  <c r="E792" i="2"/>
  <c r="C792" i="2"/>
  <c r="B792" i="2"/>
  <c r="A792" i="2"/>
  <c r="J791" i="2"/>
  <c r="F791" i="2"/>
  <c r="E791" i="2"/>
  <c r="G791" i="2" s="1"/>
  <c r="D791" i="2"/>
  <c r="C791" i="2"/>
  <c r="B791" i="2"/>
  <c r="A791" i="2"/>
  <c r="F790" i="2"/>
  <c r="G790" i="2" s="1"/>
  <c r="E790" i="2"/>
  <c r="D790" i="2"/>
  <c r="J790" i="2" s="1"/>
  <c r="C790" i="2"/>
  <c r="B790" i="2"/>
  <c r="A790" i="2"/>
  <c r="F789" i="2"/>
  <c r="E789" i="2"/>
  <c r="G789" i="2" s="1"/>
  <c r="D789" i="2"/>
  <c r="J789" i="2" s="1"/>
  <c r="C789" i="2"/>
  <c r="B789" i="2"/>
  <c r="A789" i="2"/>
  <c r="G788" i="2"/>
  <c r="F788" i="2"/>
  <c r="E788" i="2"/>
  <c r="C788" i="2"/>
  <c r="B788" i="2"/>
  <c r="D788" i="2" s="1"/>
  <c r="J788" i="2" s="1"/>
  <c r="A788" i="2"/>
  <c r="J787" i="2"/>
  <c r="F787" i="2"/>
  <c r="E787" i="2"/>
  <c r="G787" i="2" s="1"/>
  <c r="D787" i="2"/>
  <c r="C787" i="2"/>
  <c r="B787" i="2"/>
  <c r="A787" i="2"/>
  <c r="F786" i="2"/>
  <c r="G786" i="2" s="1"/>
  <c r="K786" i="2" s="1"/>
  <c r="E786" i="2"/>
  <c r="C786" i="2"/>
  <c r="D786" i="2" s="1"/>
  <c r="J786" i="2" s="1"/>
  <c r="B786" i="2"/>
  <c r="A786" i="2"/>
  <c r="J785" i="2"/>
  <c r="F785" i="2"/>
  <c r="E785" i="2"/>
  <c r="G785" i="2" s="1"/>
  <c r="D785" i="2"/>
  <c r="C785" i="2"/>
  <c r="B785" i="2"/>
  <c r="A785" i="2"/>
  <c r="F784" i="2"/>
  <c r="G784" i="2" s="1"/>
  <c r="E784" i="2"/>
  <c r="C784" i="2"/>
  <c r="B784" i="2"/>
  <c r="A784" i="2"/>
  <c r="F783" i="2"/>
  <c r="E783" i="2"/>
  <c r="G783" i="2" s="1"/>
  <c r="D783" i="2"/>
  <c r="J783" i="2" s="1"/>
  <c r="K783" i="2" s="1"/>
  <c r="C783" i="2"/>
  <c r="B783" i="2"/>
  <c r="A783" i="2"/>
  <c r="F782" i="2"/>
  <c r="G782" i="2" s="1"/>
  <c r="E782" i="2"/>
  <c r="D782" i="2"/>
  <c r="J782" i="2" s="1"/>
  <c r="C782" i="2"/>
  <c r="B782" i="2"/>
  <c r="A782" i="2"/>
  <c r="F781" i="2"/>
  <c r="E781" i="2"/>
  <c r="D781" i="2"/>
  <c r="J781" i="2" s="1"/>
  <c r="C781" i="2"/>
  <c r="B781" i="2"/>
  <c r="A781" i="2"/>
  <c r="J780" i="2"/>
  <c r="G780" i="2"/>
  <c r="K780" i="2" s="1"/>
  <c r="F780" i="2"/>
  <c r="E780" i="2"/>
  <c r="C780" i="2"/>
  <c r="B780" i="2"/>
  <c r="D780" i="2" s="1"/>
  <c r="A780" i="2"/>
  <c r="J779" i="2"/>
  <c r="F779" i="2"/>
  <c r="E779" i="2"/>
  <c r="G779" i="2" s="1"/>
  <c r="C779" i="2"/>
  <c r="B779" i="2"/>
  <c r="D779" i="2" s="1"/>
  <c r="A779" i="2"/>
  <c r="G778" i="2"/>
  <c r="F778" i="2"/>
  <c r="E778" i="2"/>
  <c r="C778" i="2"/>
  <c r="B778" i="2"/>
  <c r="D778" i="2" s="1"/>
  <c r="J778" i="2" s="1"/>
  <c r="A778" i="2"/>
  <c r="J777" i="2"/>
  <c r="K777" i="2" s="1"/>
  <c r="F777" i="2"/>
  <c r="E777" i="2"/>
  <c r="G777" i="2" s="1"/>
  <c r="D777" i="2"/>
  <c r="C777" i="2"/>
  <c r="B777" i="2"/>
  <c r="A777" i="2"/>
  <c r="F776" i="2"/>
  <c r="G776" i="2" s="1"/>
  <c r="E776" i="2"/>
  <c r="C776" i="2"/>
  <c r="B776" i="2"/>
  <c r="D776" i="2" s="1"/>
  <c r="J776" i="2" s="1"/>
  <c r="A776" i="2"/>
  <c r="F775" i="2"/>
  <c r="E775" i="2"/>
  <c r="G775" i="2" s="1"/>
  <c r="C775" i="2"/>
  <c r="B775" i="2"/>
  <c r="D775" i="2" s="1"/>
  <c r="J775" i="2" s="1"/>
  <c r="K775" i="2" s="1"/>
  <c r="A775" i="2"/>
  <c r="F774" i="2"/>
  <c r="G774" i="2" s="1"/>
  <c r="E774" i="2"/>
  <c r="C774" i="2"/>
  <c r="B774" i="2"/>
  <c r="D774" i="2" s="1"/>
  <c r="J774" i="2" s="1"/>
  <c r="A774" i="2"/>
  <c r="J773" i="2"/>
  <c r="F773" i="2"/>
  <c r="E773" i="2"/>
  <c r="D773" i="2"/>
  <c r="C773" i="2"/>
  <c r="B773" i="2"/>
  <c r="A773" i="2"/>
  <c r="G772" i="2"/>
  <c r="F772" i="2"/>
  <c r="E772" i="2"/>
  <c r="C772" i="2"/>
  <c r="B772" i="2"/>
  <c r="A772" i="2"/>
  <c r="J771" i="2"/>
  <c r="K771" i="2" s="1"/>
  <c r="F771" i="2"/>
  <c r="E771" i="2"/>
  <c r="G771" i="2" s="1"/>
  <c r="D771" i="2"/>
  <c r="C771" i="2"/>
  <c r="B771" i="2"/>
  <c r="A771" i="2"/>
  <c r="G770" i="2"/>
  <c r="F770" i="2"/>
  <c r="E770" i="2"/>
  <c r="C770" i="2"/>
  <c r="B770" i="2"/>
  <c r="D770" i="2" s="1"/>
  <c r="J770" i="2" s="1"/>
  <c r="A770" i="2"/>
  <c r="F769" i="2"/>
  <c r="E769" i="2"/>
  <c r="G769" i="2" s="1"/>
  <c r="D769" i="2"/>
  <c r="J769" i="2" s="1"/>
  <c r="K769" i="2" s="1"/>
  <c r="C769" i="2"/>
  <c r="B769" i="2"/>
  <c r="A769" i="2"/>
  <c r="F768" i="2"/>
  <c r="G768" i="2" s="1"/>
  <c r="E768" i="2"/>
  <c r="C768" i="2"/>
  <c r="B768" i="2"/>
  <c r="A768" i="2"/>
  <c r="F767" i="2"/>
  <c r="E767" i="2"/>
  <c r="G767" i="2" s="1"/>
  <c r="C767" i="2"/>
  <c r="B767" i="2"/>
  <c r="D767" i="2" s="1"/>
  <c r="J767" i="2" s="1"/>
  <c r="K767" i="2" s="1"/>
  <c r="A767" i="2"/>
  <c r="F766" i="2"/>
  <c r="G766" i="2" s="1"/>
  <c r="E766" i="2"/>
  <c r="C766" i="2"/>
  <c r="B766" i="2"/>
  <c r="D766" i="2" s="1"/>
  <c r="J766" i="2" s="1"/>
  <c r="A766" i="2"/>
  <c r="F765" i="2"/>
  <c r="E765" i="2"/>
  <c r="G765" i="2" s="1"/>
  <c r="D765" i="2"/>
  <c r="J765" i="2" s="1"/>
  <c r="K765" i="2" s="1"/>
  <c r="C765" i="2"/>
  <c r="B765" i="2"/>
  <c r="A765" i="2"/>
  <c r="F764" i="2"/>
  <c r="G764" i="2" s="1"/>
  <c r="E764" i="2"/>
  <c r="C764" i="2"/>
  <c r="B764" i="2"/>
  <c r="D764" i="2" s="1"/>
  <c r="J764" i="2" s="1"/>
  <c r="A764" i="2"/>
  <c r="F763" i="2"/>
  <c r="E763" i="2"/>
  <c r="G763" i="2" s="1"/>
  <c r="D763" i="2"/>
  <c r="J763" i="2" s="1"/>
  <c r="C763" i="2"/>
  <c r="B763" i="2"/>
  <c r="A763" i="2"/>
  <c r="F762" i="2"/>
  <c r="G762" i="2" s="1"/>
  <c r="E762" i="2"/>
  <c r="C762" i="2"/>
  <c r="D762" i="2" s="1"/>
  <c r="J762" i="2" s="1"/>
  <c r="B762" i="2"/>
  <c r="A762" i="2"/>
  <c r="F761" i="2"/>
  <c r="E761" i="2"/>
  <c r="G761" i="2" s="1"/>
  <c r="D761" i="2"/>
  <c r="J761" i="2" s="1"/>
  <c r="C761" i="2"/>
  <c r="B761" i="2"/>
  <c r="A761" i="2"/>
  <c r="G760" i="2"/>
  <c r="F760" i="2"/>
  <c r="E760" i="2"/>
  <c r="C760" i="2"/>
  <c r="B760" i="2"/>
  <c r="A760" i="2"/>
  <c r="F759" i="2"/>
  <c r="E759" i="2"/>
  <c r="G759" i="2" s="1"/>
  <c r="C759" i="2"/>
  <c r="B759" i="2"/>
  <c r="D759" i="2" s="1"/>
  <c r="J759" i="2" s="1"/>
  <c r="A759" i="2"/>
  <c r="F758" i="2"/>
  <c r="G758" i="2" s="1"/>
  <c r="E758" i="2"/>
  <c r="D758" i="2"/>
  <c r="J758" i="2" s="1"/>
  <c r="C758" i="2"/>
  <c r="B758" i="2"/>
  <c r="A758" i="2"/>
  <c r="F757" i="2"/>
  <c r="E757" i="2"/>
  <c r="G757" i="2" s="1"/>
  <c r="D757" i="2"/>
  <c r="J757" i="2" s="1"/>
  <c r="C757" i="2"/>
  <c r="B757" i="2"/>
  <c r="A757" i="2"/>
  <c r="J756" i="2"/>
  <c r="F756" i="2"/>
  <c r="G756" i="2" s="1"/>
  <c r="E756" i="2"/>
  <c r="C756" i="2"/>
  <c r="B756" i="2"/>
  <c r="D756" i="2" s="1"/>
  <c r="A756" i="2"/>
  <c r="J755" i="2"/>
  <c r="K755" i="2" s="1"/>
  <c r="F755" i="2"/>
  <c r="E755" i="2"/>
  <c r="G755" i="2" s="1"/>
  <c r="D755" i="2"/>
  <c r="C755" i="2"/>
  <c r="B755" i="2"/>
  <c r="A755" i="2"/>
  <c r="G754" i="2"/>
  <c r="F754" i="2"/>
  <c r="E754" i="2"/>
  <c r="C754" i="2"/>
  <c r="D754" i="2" s="1"/>
  <c r="J754" i="2" s="1"/>
  <c r="B754" i="2"/>
  <c r="A754" i="2"/>
  <c r="J753" i="2"/>
  <c r="F753" i="2"/>
  <c r="E753" i="2"/>
  <c r="D753" i="2"/>
  <c r="C753" i="2"/>
  <c r="B753" i="2"/>
  <c r="A753" i="2"/>
  <c r="G752" i="2"/>
  <c r="F752" i="2"/>
  <c r="E752" i="2"/>
  <c r="C752" i="2"/>
  <c r="B752" i="2"/>
  <c r="A752" i="2"/>
  <c r="F751" i="2"/>
  <c r="E751" i="2"/>
  <c r="G751" i="2" s="1"/>
  <c r="D751" i="2"/>
  <c r="J751" i="2" s="1"/>
  <c r="K751" i="2" s="1"/>
  <c r="C751" i="2"/>
  <c r="B751" i="2"/>
  <c r="A751" i="2"/>
  <c r="G750" i="2"/>
  <c r="F750" i="2"/>
  <c r="E750" i="2"/>
  <c r="D750" i="2"/>
  <c r="J750" i="2" s="1"/>
  <c r="C750" i="2"/>
  <c r="B750" i="2"/>
  <c r="A750" i="2"/>
  <c r="J749" i="2"/>
  <c r="F749" i="2"/>
  <c r="E749" i="2"/>
  <c r="D749" i="2"/>
  <c r="C749" i="2"/>
  <c r="B749" i="2"/>
  <c r="A749" i="2"/>
  <c r="J748" i="2"/>
  <c r="G748" i="2"/>
  <c r="F748" i="2"/>
  <c r="E748" i="2"/>
  <c r="C748" i="2"/>
  <c r="B748" i="2"/>
  <c r="D748" i="2" s="1"/>
  <c r="A748" i="2"/>
  <c r="F747" i="2"/>
  <c r="E747" i="2"/>
  <c r="G747" i="2" s="1"/>
  <c r="C747" i="2"/>
  <c r="B747" i="2"/>
  <c r="D747" i="2" s="1"/>
  <c r="J747" i="2" s="1"/>
  <c r="A747" i="2"/>
  <c r="G746" i="2"/>
  <c r="F746" i="2"/>
  <c r="E746" i="2"/>
  <c r="C746" i="2"/>
  <c r="B746" i="2"/>
  <c r="D746" i="2" s="1"/>
  <c r="J746" i="2" s="1"/>
  <c r="A746" i="2"/>
  <c r="J745" i="2"/>
  <c r="K745" i="2" s="1"/>
  <c r="F745" i="2"/>
  <c r="E745" i="2"/>
  <c r="G745" i="2" s="1"/>
  <c r="D745" i="2"/>
  <c r="C745" i="2"/>
  <c r="B745" i="2"/>
  <c r="A745" i="2"/>
  <c r="F744" i="2"/>
  <c r="G744" i="2" s="1"/>
  <c r="E744" i="2"/>
  <c r="C744" i="2"/>
  <c r="B744" i="2"/>
  <c r="D744" i="2" s="1"/>
  <c r="J744" i="2" s="1"/>
  <c r="A744" i="2"/>
  <c r="F743" i="2"/>
  <c r="E743" i="2"/>
  <c r="G743" i="2" s="1"/>
  <c r="C743" i="2"/>
  <c r="B743" i="2"/>
  <c r="D743" i="2" s="1"/>
  <c r="J743" i="2" s="1"/>
  <c r="K743" i="2" s="1"/>
  <c r="A743" i="2"/>
  <c r="F742" i="2"/>
  <c r="G742" i="2" s="1"/>
  <c r="E742" i="2"/>
  <c r="C742" i="2"/>
  <c r="B742" i="2"/>
  <c r="D742" i="2" s="1"/>
  <c r="J742" i="2" s="1"/>
  <c r="A742" i="2"/>
  <c r="J741" i="2"/>
  <c r="F741" i="2"/>
  <c r="E741" i="2"/>
  <c r="D741" i="2"/>
  <c r="C741" i="2"/>
  <c r="B741" i="2"/>
  <c r="A741" i="2"/>
  <c r="G740" i="2"/>
  <c r="F740" i="2"/>
  <c r="E740" i="2"/>
  <c r="C740" i="2"/>
  <c r="B740" i="2"/>
  <c r="A740" i="2"/>
  <c r="F739" i="2"/>
  <c r="E739" i="2"/>
  <c r="G739" i="2" s="1"/>
  <c r="D739" i="2"/>
  <c r="J739" i="2" s="1"/>
  <c r="K739" i="2" s="1"/>
  <c r="C739" i="2"/>
  <c r="B739" i="2"/>
  <c r="A739" i="2"/>
  <c r="G738" i="2"/>
  <c r="F738" i="2"/>
  <c r="E738" i="2"/>
  <c r="D738" i="2"/>
  <c r="J738" i="2" s="1"/>
  <c r="C738" i="2"/>
  <c r="B738" i="2"/>
  <c r="A738" i="2"/>
  <c r="J737" i="2"/>
  <c r="K737" i="2" s="1"/>
  <c r="F737" i="2"/>
  <c r="E737" i="2"/>
  <c r="G737" i="2" s="1"/>
  <c r="D737" i="2"/>
  <c r="C737" i="2"/>
  <c r="B737" i="2"/>
  <c r="A737" i="2"/>
  <c r="F736" i="2"/>
  <c r="G736" i="2" s="1"/>
  <c r="E736" i="2"/>
  <c r="C736" i="2"/>
  <c r="B736" i="2"/>
  <c r="D736" i="2" s="1"/>
  <c r="J736" i="2" s="1"/>
  <c r="A736" i="2"/>
  <c r="F735" i="2"/>
  <c r="E735" i="2"/>
  <c r="G735" i="2" s="1"/>
  <c r="D735" i="2"/>
  <c r="J735" i="2" s="1"/>
  <c r="K735" i="2" s="1"/>
  <c r="C735" i="2"/>
  <c r="B735" i="2"/>
  <c r="A735" i="2"/>
  <c r="F734" i="2"/>
  <c r="G734" i="2" s="1"/>
  <c r="E734" i="2"/>
  <c r="C734" i="2"/>
  <c r="D734" i="2" s="1"/>
  <c r="J734" i="2" s="1"/>
  <c r="B734" i="2"/>
  <c r="A734" i="2"/>
  <c r="F733" i="2"/>
  <c r="E733" i="2"/>
  <c r="G733" i="2" s="1"/>
  <c r="D733" i="2"/>
  <c r="J733" i="2" s="1"/>
  <c r="K733" i="2" s="1"/>
  <c r="C733" i="2"/>
  <c r="B733" i="2"/>
  <c r="A733" i="2"/>
  <c r="F732" i="2"/>
  <c r="G732" i="2" s="1"/>
  <c r="E732" i="2"/>
  <c r="C732" i="2"/>
  <c r="B732" i="2"/>
  <c r="A732" i="2"/>
  <c r="F731" i="2"/>
  <c r="E731" i="2"/>
  <c r="G731" i="2" s="1"/>
  <c r="D731" i="2"/>
  <c r="J731" i="2" s="1"/>
  <c r="C731" i="2"/>
  <c r="B731" i="2"/>
  <c r="A731" i="2"/>
  <c r="F730" i="2"/>
  <c r="G730" i="2" s="1"/>
  <c r="E730" i="2"/>
  <c r="C730" i="2"/>
  <c r="D730" i="2" s="1"/>
  <c r="J730" i="2" s="1"/>
  <c r="B730" i="2"/>
  <c r="A730" i="2"/>
  <c r="F729" i="2"/>
  <c r="E729" i="2"/>
  <c r="G729" i="2" s="1"/>
  <c r="D729" i="2"/>
  <c r="J729" i="2" s="1"/>
  <c r="C729" i="2"/>
  <c r="B729" i="2"/>
  <c r="A729" i="2"/>
  <c r="F728" i="2"/>
  <c r="G728" i="2" s="1"/>
  <c r="E728" i="2"/>
  <c r="C728" i="2"/>
  <c r="B728" i="2"/>
  <c r="A728" i="2"/>
  <c r="F727" i="2"/>
  <c r="E727" i="2"/>
  <c r="G727" i="2" s="1"/>
  <c r="D727" i="2"/>
  <c r="J727" i="2" s="1"/>
  <c r="C727" i="2"/>
  <c r="B727" i="2"/>
  <c r="A727" i="2"/>
  <c r="G726" i="2"/>
  <c r="F726" i="2"/>
  <c r="E726" i="2"/>
  <c r="C726" i="2"/>
  <c r="B726" i="2"/>
  <c r="D726" i="2" s="1"/>
  <c r="J726" i="2" s="1"/>
  <c r="A726" i="2"/>
  <c r="J725" i="2"/>
  <c r="F725" i="2"/>
  <c r="E725" i="2"/>
  <c r="D725" i="2"/>
  <c r="C725" i="2"/>
  <c r="B725" i="2"/>
  <c r="A725" i="2"/>
  <c r="J724" i="2"/>
  <c r="F724" i="2"/>
  <c r="G724" i="2" s="1"/>
  <c r="E724" i="2"/>
  <c r="C724" i="2"/>
  <c r="B724" i="2"/>
  <c r="D724" i="2" s="1"/>
  <c r="A724" i="2"/>
  <c r="J723" i="2"/>
  <c r="K723" i="2" s="1"/>
  <c r="F723" i="2"/>
  <c r="E723" i="2"/>
  <c r="G723" i="2" s="1"/>
  <c r="D723" i="2"/>
  <c r="C723" i="2"/>
  <c r="B723" i="2"/>
  <c r="A723" i="2"/>
  <c r="G722" i="2"/>
  <c r="F722" i="2"/>
  <c r="E722" i="2"/>
  <c r="C722" i="2"/>
  <c r="D722" i="2" s="1"/>
  <c r="J722" i="2" s="1"/>
  <c r="B722" i="2"/>
  <c r="A722" i="2"/>
  <c r="J721" i="2"/>
  <c r="F721" i="2"/>
  <c r="E721" i="2"/>
  <c r="D721" i="2"/>
  <c r="C721" i="2"/>
  <c r="B721" i="2"/>
  <c r="A721" i="2"/>
  <c r="G720" i="2"/>
  <c r="F720" i="2"/>
  <c r="E720" i="2"/>
  <c r="C720" i="2"/>
  <c r="B720" i="2"/>
  <c r="A720" i="2"/>
  <c r="K719" i="2"/>
  <c r="J719" i="2"/>
  <c r="F719" i="2"/>
  <c r="E719" i="2"/>
  <c r="G719" i="2" s="1"/>
  <c r="D719" i="2"/>
  <c r="C719" i="2"/>
  <c r="B719" i="2"/>
  <c r="A719" i="2"/>
  <c r="G718" i="2"/>
  <c r="F718" i="2"/>
  <c r="E718" i="2"/>
  <c r="D718" i="2"/>
  <c r="J718" i="2" s="1"/>
  <c r="C718" i="2"/>
  <c r="B718" i="2"/>
  <c r="A718" i="2"/>
  <c r="J717" i="2"/>
  <c r="F717" i="2"/>
  <c r="E717" i="2"/>
  <c r="D717" i="2"/>
  <c r="C717" i="2"/>
  <c r="B717" i="2"/>
  <c r="A717" i="2"/>
  <c r="J716" i="2"/>
  <c r="G716" i="2"/>
  <c r="F716" i="2"/>
  <c r="E716" i="2"/>
  <c r="C716" i="2"/>
  <c r="B716" i="2"/>
  <c r="D716" i="2" s="1"/>
  <c r="A716" i="2"/>
  <c r="F715" i="2"/>
  <c r="E715" i="2"/>
  <c r="G715" i="2" s="1"/>
  <c r="C715" i="2"/>
  <c r="B715" i="2"/>
  <c r="D715" i="2" s="1"/>
  <c r="J715" i="2" s="1"/>
  <c r="K715" i="2" s="1"/>
  <c r="A715" i="2"/>
  <c r="G714" i="2"/>
  <c r="F714" i="2"/>
  <c r="E714" i="2"/>
  <c r="C714" i="2"/>
  <c r="B714" i="2"/>
  <c r="D714" i="2" s="1"/>
  <c r="J714" i="2" s="1"/>
  <c r="A714" i="2"/>
  <c r="J713" i="2"/>
  <c r="K713" i="2" s="1"/>
  <c r="F713" i="2"/>
  <c r="E713" i="2"/>
  <c r="G713" i="2" s="1"/>
  <c r="D713" i="2"/>
  <c r="C713" i="2"/>
  <c r="B713" i="2"/>
  <c r="A713" i="2"/>
  <c r="J712" i="2"/>
  <c r="F712" i="2"/>
  <c r="G712" i="2" s="1"/>
  <c r="K712" i="2" s="1"/>
  <c r="E712" i="2"/>
  <c r="C712" i="2"/>
  <c r="B712" i="2"/>
  <c r="D712" i="2" s="1"/>
  <c r="A712" i="2"/>
  <c r="F711" i="2"/>
  <c r="E711" i="2"/>
  <c r="G711" i="2" s="1"/>
  <c r="C711" i="2"/>
  <c r="B711" i="2"/>
  <c r="D711" i="2" s="1"/>
  <c r="J711" i="2" s="1"/>
  <c r="K711" i="2" s="1"/>
  <c r="A711" i="2"/>
  <c r="F710" i="2"/>
  <c r="G710" i="2" s="1"/>
  <c r="E710" i="2"/>
  <c r="C710" i="2"/>
  <c r="B710" i="2"/>
  <c r="D710" i="2" s="1"/>
  <c r="J710" i="2" s="1"/>
  <c r="A710" i="2"/>
  <c r="J709" i="2"/>
  <c r="F709" i="2"/>
  <c r="E709" i="2"/>
  <c r="D709" i="2"/>
  <c r="C709" i="2"/>
  <c r="B709" i="2"/>
  <c r="A709" i="2"/>
  <c r="G708" i="2"/>
  <c r="F708" i="2"/>
  <c r="E708" i="2"/>
  <c r="C708" i="2"/>
  <c r="B708" i="2"/>
  <c r="A708" i="2"/>
  <c r="F707" i="2"/>
  <c r="E707" i="2"/>
  <c r="G707" i="2" s="1"/>
  <c r="C707" i="2"/>
  <c r="B707" i="2"/>
  <c r="D707" i="2" s="1"/>
  <c r="J707" i="2" s="1"/>
  <c r="K707" i="2" s="1"/>
  <c r="A707" i="2"/>
  <c r="G706" i="2"/>
  <c r="F706" i="2"/>
  <c r="E706" i="2"/>
  <c r="C706" i="2"/>
  <c r="B706" i="2"/>
  <c r="D706" i="2" s="1"/>
  <c r="J706" i="2" s="1"/>
  <c r="A706" i="2"/>
  <c r="J705" i="2"/>
  <c r="K705" i="2" s="1"/>
  <c r="F705" i="2"/>
  <c r="E705" i="2"/>
  <c r="G705" i="2" s="1"/>
  <c r="D705" i="2"/>
  <c r="C705" i="2"/>
  <c r="B705" i="2"/>
  <c r="A705" i="2"/>
  <c r="F704" i="2"/>
  <c r="G704" i="2" s="1"/>
  <c r="E704" i="2"/>
  <c r="C704" i="2"/>
  <c r="B704" i="2"/>
  <c r="A704" i="2"/>
  <c r="F703" i="2"/>
  <c r="E703" i="2"/>
  <c r="G703" i="2" s="1"/>
  <c r="D703" i="2"/>
  <c r="J703" i="2" s="1"/>
  <c r="K703" i="2" s="1"/>
  <c r="C703" i="2"/>
  <c r="B703" i="2"/>
  <c r="A703" i="2"/>
  <c r="F702" i="2"/>
  <c r="G702" i="2" s="1"/>
  <c r="E702" i="2"/>
  <c r="D702" i="2"/>
  <c r="J702" i="2" s="1"/>
  <c r="C702" i="2"/>
  <c r="B702" i="2"/>
  <c r="A702" i="2"/>
  <c r="F701" i="2"/>
  <c r="E701" i="2"/>
  <c r="G701" i="2" s="1"/>
  <c r="K701" i="2" s="1"/>
  <c r="D701" i="2"/>
  <c r="J701" i="2" s="1"/>
  <c r="C701" i="2"/>
  <c r="B701" i="2"/>
  <c r="A701" i="2"/>
  <c r="F700" i="2"/>
  <c r="G700" i="2" s="1"/>
  <c r="E700" i="2"/>
  <c r="C700" i="2"/>
  <c r="B700" i="2"/>
  <c r="A700" i="2"/>
  <c r="F699" i="2"/>
  <c r="E699" i="2"/>
  <c r="G699" i="2" s="1"/>
  <c r="D699" i="2"/>
  <c r="J699" i="2" s="1"/>
  <c r="C699" i="2"/>
  <c r="B699" i="2"/>
  <c r="A699" i="2"/>
  <c r="F698" i="2"/>
  <c r="G698" i="2" s="1"/>
  <c r="E698" i="2"/>
  <c r="C698" i="2"/>
  <c r="D698" i="2" s="1"/>
  <c r="J698" i="2" s="1"/>
  <c r="B698" i="2"/>
  <c r="A698" i="2"/>
  <c r="F697" i="2"/>
  <c r="E697" i="2"/>
  <c r="G697" i="2" s="1"/>
  <c r="D697" i="2"/>
  <c r="J697" i="2" s="1"/>
  <c r="C697" i="2"/>
  <c r="B697" i="2"/>
  <c r="A697" i="2"/>
  <c r="F696" i="2"/>
  <c r="G696" i="2" s="1"/>
  <c r="E696" i="2"/>
  <c r="C696" i="2"/>
  <c r="B696" i="2"/>
  <c r="A696" i="2"/>
  <c r="F695" i="2"/>
  <c r="E695" i="2"/>
  <c r="G695" i="2" s="1"/>
  <c r="C695" i="2"/>
  <c r="B695" i="2"/>
  <c r="D695" i="2" s="1"/>
  <c r="J695" i="2" s="1"/>
  <c r="A695" i="2"/>
  <c r="G694" i="2"/>
  <c r="F694" i="2"/>
  <c r="E694" i="2"/>
  <c r="C694" i="2"/>
  <c r="B694" i="2"/>
  <c r="D694" i="2" s="1"/>
  <c r="J694" i="2" s="1"/>
  <c r="A694" i="2"/>
  <c r="F693" i="2"/>
  <c r="E693" i="2"/>
  <c r="D693" i="2"/>
  <c r="J693" i="2" s="1"/>
  <c r="C693" i="2"/>
  <c r="B693" i="2"/>
  <c r="A693" i="2"/>
  <c r="J692" i="2"/>
  <c r="G692" i="2"/>
  <c r="K692" i="2" s="1"/>
  <c r="F692" i="2"/>
  <c r="E692" i="2"/>
  <c r="C692" i="2"/>
  <c r="B692" i="2"/>
  <c r="D692" i="2" s="1"/>
  <c r="A692" i="2"/>
  <c r="K691" i="2"/>
  <c r="J691" i="2"/>
  <c r="F691" i="2"/>
  <c r="E691" i="2"/>
  <c r="G691" i="2" s="1"/>
  <c r="D691" i="2"/>
  <c r="C691" i="2"/>
  <c r="B691" i="2"/>
  <c r="A691" i="2"/>
  <c r="F690" i="2"/>
  <c r="G690" i="2" s="1"/>
  <c r="E690" i="2"/>
  <c r="C690" i="2"/>
  <c r="D690" i="2" s="1"/>
  <c r="J690" i="2" s="1"/>
  <c r="B690" i="2"/>
  <c r="A690" i="2"/>
  <c r="J689" i="2"/>
  <c r="F689" i="2"/>
  <c r="E689" i="2"/>
  <c r="D689" i="2"/>
  <c r="C689" i="2"/>
  <c r="B689" i="2"/>
  <c r="A689" i="2"/>
  <c r="F688" i="2"/>
  <c r="G688" i="2" s="1"/>
  <c r="E688" i="2"/>
  <c r="C688" i="2"/>
  <c r="B688" i="2"/>
  <c r="A688" i="2"/>
  <c r="J687" i="2"/>
  <c r="K687" i="2" s="1"/>
  <c r="F687" i="2"/>
  <c r="E687" i="2"/>
  <c r="G687" i="2" s="1"/>
  <c r="D687" i="2"/>
  <c r="C687" i="2"/>
  <c r="B687" i="2"/>
  <c r="A687" i="2"/>
  <c r="G686" i="2"/>
  <c r="F686" i="2"/>
  <c r="E686" i="2"/>
  <c r="D686" i="2"/>
  <c r="J686" i="2" s="1"/>
  <c r="C686" i="2"/>
  <c r="B686" i="2"/>
  <c r="A686" i="2"/>
  <c r="J685" i="2"/>
  <c r="F685" i="2"/>
  <c r="E685" i="2"/>
  <c r="D685" i="2"/>
  <c r="C685" i="2"/>
  <c r="B685" i="2"/>
  <c r="A685" i="2"/>
  <c r="J684" i="2"/>
  <c r="G684" i="2"/>
  <c r="F684" i="2"/>
  <c r="E684" i="2"/>
  <c r="C684" i="2"/>
  <c r="B684" i="2"/>
  <c r="D684" i="2" s="1"/>
  <c r="A684" i="2"/>
  <c r="J683" i="2"/>
  <c r="K683" i="2" s="1"/>
  <c r="F683" i="2"/>
  <c r="E683" i="2"/>
  <c r="G683" i="2" s="1"/>
  <c r="C683" i="2"/>
  <c r="B683" i="2"/>
  <c r="D683" i="2" s="1"/>
  <c r="A683" i="2"/>
  <c r="G682" i="2"/>
  <c r="K682" i="2" s="1"/>
  <c r="F682" i="2"/>
  <c r="E682" i="2"/>
  <c r="C682" i="2"/>
  <c r="B682" i="2"/>
  <c r="D682" i="2" s="1"/>
  <c r="J682" i="2" s="1"/>
  <c r="A682" i="2"/>
  <c r="J681" i="2"/>
  <c r="F681" i="2"/>
  <c r="E681" i="2"/>
  <c r="G681" i="2" s="1"/>
  <c r="K681" i="2" s="1"/>
  <c r="D681" i="2"/>
  <c r="C681" i="2"/>
  <c r="B681" i="2"/>
  <c r="A681" i="2"/>
  <c r="J680" i="2"/>
  <c r="F680" i="2"/>
  <c r="G680" i="2" s="1"/>
  <c r="E680" i="2"/>
  <c r="C680" i="2"/>
  <c r="B680" i="2"/>
  <c r="D680" i="2" s="1"/>
  <c r="A680" i="2"/>
  <c r="F679" i="2"/>
  <c r="E679" i="2"/>
  <c r="G679" i="2" s="1"/>
  <c r="C679" i="2"/>
  <c r="B679" i="2"/>
  <c r="D679" i="2" s="1"/>
  <c r="J679" i="2" s="1"/>
  <c r="K679" i="2" s="1"/>
  <c r="A679" i="2"/>
  <c r="F678" i="2"/>
  <c r="G678" i="2" s="1"/>
  <c r="E678" i="2"/>
  <c r="C678" i="2"/>
  <c r="B678" i="2"/>
  <c r="D678" i="2" s="1"/>
  <c r="J678" i="2" s="1"/>
  <c r="A678" i="2"/>
  <c r="J677" i="2"/>
  <c r="F677" i="2"/>
  <c r="E677" i="2"/>
  <c r="D677" i="2"/>
  <c r="C677" i="2"/>
  <c r="B677" i="2"/>
  <c r="A677" i="2"/>
  <c r="G676" i="2"/>
  <c r="F676" i="2"/>
  <c r="E676" i="2"/>
  <c r="C676" i="2"/>
  <c r="B676" i="2"/>
  <c r="D676" i="2" s="1"/>
  <c r="J676" i="2" s="1"/>
  <c r="A676" i="2"/>
  <c r="F675" i="2"/>
  <c r="E675" i="2"/>
  <c r="G675" i="2" s="1"/>
  <c r="C675" i="2"/>
  <c r="B675" i="2"/>
  <c r="D675" i="2" s="1"/>
  <c r="J675" i="2" s="1"/>
  <c r="K675" i="2" s="1"/>
  <c r="A675" i="2"/>
  <c r="G674" i="2"/>
  <c r="F674" i="2"/>
  <c r="E674" i="2"/>
  <c r="D674" i="2"/>
  <c r="J674" i="2" s="1"/>
  <c r="C674" i="2"/>
  <c r="B674" i="2"/>
  <c r="A674" i="2"/>
  <c r="J673" i="2"/>
  <c r="K673" i="2" s="1"/>
  <c r="F673" i="2"/>
  <c r="E673" i="2"/>
  <c r="G673" i="2" s="1"/>
  <c r="D673" i="2"/>
  <c r="C673" i="2"/>
  <c r="B673" i="2"/>
  <c r="A673" i="2"/>
  <c r="F672" i="2"/>
  <c r="G672" i="2" s="1"/>
  <c r="E672" i="2"/>
  <c r="C672" i="2"/>
  <c r="B672" i="2"/>
  <c r="A672" i="2"/>
  <c r="F671" i="2"/>
  <c r="E671" i="2"/>
  <c r="G671" i="2" s="1"/>
  <c r="C671" i="2"/>
  <c r="B671" i="2"/>
  <c r="D671" i="2" s="1"/>
  <c r="J671" i="2" s="1"/>
  <c r="A671" i="2"/>
  <c r="F670" i="2"/>
  <c r="G670" i="2" s="1"/>
  <c r="E670" i="2"/>
  <c r="C670" i="2"/>
  <c r="D670" i="2" s="1"/>
  <c r="J670" i="2" s="1"/>
  <c r="B670" i="2"/>
  <c r="A670" i="2"/>
  <c r="F669" i="2"/>
  <c r="E669" i="2"/>
  <c r="G669" i="2" s="1"/>
  <c r="D669" i="2"/>
  <c r="J669" i="2" s="1"/>
  <c r="K669" i="2" s="1"/>
  <c r="C669" i="2"/>
  <c r="B669" i="2"/>
  <c r="A669" i="2"/>
  <c r="F668" i="2"/>
  <c r="G668" i="2" s="1"/>
  <c r="K668" i="2" s="1"/>
  <c r="E668" i="2"/>
  <c r="C668" i="2"/>
  <c r="B668" i="2"/>
  <c r="D668" i="2" s="1"/>
  <c r="J668" i="2" s="1"/>
  <c r="A668" i="2"/>
  <c r="F667" i="2"/>
  <c r="E667" i="2"/>
  <c r="G667" i="2" s="1"/>
  <c r="D667" i="2"/>
  <c r="J667" i="2" s="1"/>
  <c r="C667" i="2"/>
  <c r="B667" i="2"/>
  <c r="A667" i="2"/>
  <c r="F666" i="2"/>
  <c r="E666" i="2"/>
  <c r="G666" i="2" s="1"/>
  <c r="C666" i="2"/>
  <c r="D666" i="2" s="1"/>
  <c r="J666" i="2" s="1"/>
  <c r="B666" i="2"/>
  <c r="A666" i="2"/>
  <c r="F665" i="2"/>
  <c r="E665" i="2"/>
  <c r="G665" i="2" s="1"/>
  <c r="D665" i="2"/>
  <c r="J665" i="2" s="1"/>
  <c r="C665" i="2"/>
  <c r="B665" i="2"/>
  <c r="A665" i="2"/>
  <c r="F664" i="2"/>
  <c r="G664" i="2" s="1"/>
  <c r="E664" i="2"/>
  <c r="C664" i="2"/>
  <c r="B664" i="2"/>
  <c r="A664" i="2"/>
  <c r="F663" i="2"/>
  <c r="E663" i="2"/>
  <c r="G663" i="2" s="1"/>
  <c r="D663" i="2"/>
  <c r="J663" i="2" s="1"/>
  <c r="K663" i="2" s="1"/>
  <c r="C663" i="2"/>
  <c r="B663" i="2"/>
  <c r="A663" i="2"/>
  <c r="F662" i="2"/>
  <c r="G662" i="2" s="1"/>
  <c r="K662" i="2" s="1"/>
  <c r="E662" i="2"/>
  <c r="D662" i="2"/>
  <c r="J662" i="2" s="1"/>
  <c r="C662" i="2"/>
  <c r="B662" i="2"/>
  <c r="A662" i="2"/>
  <c r="J661" i="2"/>
  <c r="G661" i="2"/>
  <c r="F661" i="2"/>
  <c r="E661" i="2"/>
  <c r="D661" i="2"/>
  <c r="C661" i="2"/>
  <c r="B661" i="2"/>
  <c r="A661" i="2"/>
  <c r="K660" i="2"/>
  <c r="G660" i="2"/>
  <c r="F660" i="2"/>
  <c r="E660" i="2"/>
  <c r="C660" i="2"/>
  <c r="B660" i="2"/>
  <c r="D660" i="2" s="1"/>
  <c r="J660" i="2" s="1"/>
  <c r="A660" i="2"/>
  <c r="J659" i="2"/>
  <c r="K659" i="2" s="1"/>
  <c r="F659" i="2"/>
  <c r="E659" i="2"/>
  <c r="G659" i="2" s="1"/>
  <c r="D659" i="2"/>
  <c r="C659" i="2"/>
  <c r="B659" i="2"/>
  <c r="A659" i="2"/>
  <c r="G658" i="2"/>
  <c r="F658" i="2"/>
  <c r="E658" i="2"/>
  <c r="C658" i="2"/>
  <c r="D658" i="2" s="1"/>
  <c r="J658" i="2" s="1"/>
  <c r="B658" i="2"/>
  <c r="A658" i="2"/>
  <c r="F657" i="2"/>
  <c r="E657" i="2"/>
  <c r="G657" i="2" s="1"/>
  <c r="D657" i="2"/>
  <c r="J657" i="2" s="1"/>
  <c r="C657" i="2"/>
  <c r="B657" i="2"/>
  <c r="A657" i="2"/>
  <c r="F656" i="2"/>
  <c r="G656" i="2" s="1"/>
  <c r="E656" i="2"/>
  <c r="C656" i="2"/>
  <c r="B656" i="2"/>
  <c r="A656" i="2"/>
  <c r="F655" i="2"/>
  <c r="E655" i="2"/>
  <c r="G655" i="2" s="1"/>
  <c r="C655" i="2"/>
  <c r="B655" i="2"/>
  <c r="D655" i="2" s="1"/>
  <c r="J655" i="2" s="1"/>
  <c r="A655" i="2"/>
  <c r="F654" i="2"/>
  <c r="E654" i="2"/>
  <c r="G654" i="2" s="1"/>
  <c r="C654" i="2"/>
  <c r="B654" i="2"/>
  <c r="D654" i="2" s="1"/>
  <c r="J654" i="2" s="1"/>
  <c r="A654" i="2"/>
  <c r="J653" i="2"/>
  <c r="F653" i="2"/>
  <c r="E653" i="2"/>
  <c r="G653" i="2" s="1"/>
  <c r="D653" i="2"/>
  <c r="C653" i="2"/>
  <c r="B653" i="2"/>
  <c r="A653" i="2"/>
  <c r="G652" i="2"/>
  <c r="K652" i="2" s="1"/>
  <c r="F652" i="2"/>
  <c r="E652" i="2"/>
  <c r="C652" i="2"/>
  <c r="B652" i="2"/>
  <c r="D652" i="2" s="1"/>
  <c r="J652" i="2" s="1"/>
  <c r="A652" i="2"/>
  <c r="F651" i="2"/>
  <c r="E651" i="2"/>
  <c r="C651" i="2"/>
  <c r="B651" i="2"/>
  <c r="D651" i="2" s="1"/>
  <c r="J651" i="2" s="1"/>
  <c r="A651" i="2"/>
  <c r="G650" i="2"/>
  <c r="F650" i="2"/>
  <c r="E650" i="2"/>
  <c r="C650" i="2"/>
  <c r="B650" i="2"/>
  <c r="D650" i="2" s="1"/>
  <c r="J650" i="2" s="1"/>
  <c r="A650" i="2"/>
  <c r="F649" i="2"/>
  <c r="E649" i="2"/>
  <c r="D649" i="2"/>
  <c r="J649" i="2" s="1"/>
  <c r="C649" i="2"/>
  <c r="B649" i="2"/>
  <c r="A649" i="2"/>
  <c r="G648" i="2"/>
  <c r="K648" i="2" s="1"/>
  <c r="F648" i="2"/>
  <c r="E648" i="2"/>
  <c r="C648" i="2"/>
  <c r="D648" i="2" s="1"/>
  <c r="J648" i="2" s="1"/>
  <c r="B648" i="2"/>
  <c r="A648" i="2"/>
  <c r="J647" i="2"/>
  <c r="F647" i="2"/>
  <c r="E647" i="2"/>
  <c r="D647" i="2"/>
  <c r="C647" i="2"/>
  <c r="B647" i="2"/>
  <c r="A647" i="2"/>
  <c r="J646" i="2"/>
  <c r="G646" i="2"/>
  <c r="F646" i="2"/>
  <c r="E646" i="2"/>
  <c r="C646" i="2"/>
  <c r="B646" i="2"/>
  <c r="D646" i="2" s="1"/>
  <c r="A646" i="2"/>
  <c r="J645" i="2"/>
  <c r="K645" i="2" s="1"/>
  <c r="G645" i="2"/>
  <c r="F645" i="2"/>
  <c r="E645" i="2"/>
  <c r="C645" i="2"/>
  <c r="B645" i="2"/>
  <c r="D645" i="2" s="1"/>
  <c r="A645" i="2"/>
  <c r="F644" i="2"/>
  <c r="G644" i="2" s="1"/>
  <c r="E644" i="2"/>
  <c r="C644" i="2"/>
  <c r="B644" i="2"/>
  <c r="A644" i="2"/>
  <c r="J643" i="2"/>
  <c r="F643" i="2"/>
  <c r="E643" i="2"/>
  <c r="G643" i="2" s="1"/>
  <c r="C643" i="2"/>
  <c r="B643" i="2"/>
  <c r="D643" i="2" s="1"/>
  <c r="A643" i="2"/>
  <c r="F642" i="2"/>
  <c r="E642" i="2"/>
  <c r="G642" i="2" s="1"/>
  <c r="C642" i="2"/>
  <c r="D642" i="2" s="1"/>
  <c r="J642" i="2" s="1"/>
  <c r="B642" i="2"/>
  <c r="A642" i="2"/>
  <c r="G641" i="2"/>
  <c r="F641" i="2"/>
  <c r="E641" i="2"/>
  <c r="C641" i="2"/>
  <c r="B641" i="2"/>
  <c r="D641" i="2" s="1"/>
  <c r="J641" i="2" s="1"/>
  <c r="A641" i="2"/>
  <c r="G640" i="2"/>
  <c r="F640" i="2"/>
  <c r="E640" i="2"/>
  <c r="C640" i="2"/>
  <c r="D640" i="2" s="1"/>
  <c r="J640" i="2" s="1"/>
  <c r="K640" i="2" s="1"/>
  <c r="B640" i="2"/>
  <c r="A640" i="2"/>
  <c r="F639" i="2"/>
  <c r="E639" i="2"/>
  <c r="G639" i="2" s="1"/>
  <c r="D639" i="2"/>
  <c r="J639" i="2" s="1"/>
  <c r="C639" i="2"/>
  <c r="B639" i="2"/>
  <c r="A639" i="2"/>
  <c r="F638" i="2"/>
  <c r="E638" i="2"/>
  <c r="G638" i="2" s="1"/>
  <c r="C638" i="2"/>
  <c r="B638" i="2"/>
  <c r="D638" i="2" s="1"/>
  <c r="J638" i="2" s="1"/>
  <c r="A638" i="2"/>
  <c r="G637" i="2"/>
  <c r="F637" i="2"/>
  <c r="E637" i="2"/>
  <c r="D637" i="2"/>
  <c r="J637" i="2" s="1"/>
  <c r="C637" i="2"/>
  <c r="B637" i="2"/>
  <c r="A637" i="2"/>
  <c r="K636" i="2"/>
  <c r="F636" i="2"/>
  <c r="G636" i="2" s="1"/>
  <c r="E636" i="2"/>
  <c r="C636" i="2"/>
  <c r="B636" i="2"/>
  <c r="D636" i="2" s="1"/>
  <c r="J636" i="2" s="1"/>
  <c r="A636" i="2"/>
  <c r="F635" i="2"/>
  <c r="E635" i="2"/>
  <c r="C635" i="2"/>
  <c r="B635" i="2"/>
  <c r="D635" i="2" s="1"/>
  <c r="J635" i="2" s="1"/>
  <c r="A635" i="2"/>
  <c r="G634" i="2"/>
  <c r="F634" i="2"/>
  <c r="E634" i="2"/>
  <c r="D634" i="2"/>
  <c r="J634" i="2" s="1"/>
  <c r="C634" i="2"/>
  <c r="B634" i="2"/>
  <c r="A634" i="2"/>
  <c r="F633" i="2"/>
  <c r="E633" i="2"/>
  <c r="G633" i="2" s="1"/>
  <c r="D633" i="2"/>
  <c r="J633" i="2" s="1"/>
  <c r="C633" i="2"/>
  <c r="B633" i="2"/>
  <c r="A633" i="2"/>
  <c r="F632" i="2"/>
  <c r="G632" i="2" s="1"/>
  <c r="K632" i="2" s="1"/>
  <c r="E632" i="2"/>
  <c r="C632" i="2"/>
  <c r="D632" i="2" s="1"/>
  <c r="J632" i="2" s="1"/>
  <c r="B632" i="2"/>
  <c r="A632" i="2"/>
  <c r="J631" i="2"/>
  <c r="F631" i="2"/>
  <c r="E631" i="2"/>
  <c r="G631" i="2" s="1"/>
  <c r="D631" i="2"/>
  <c r="C631" i="2"/>
  <c r="B631" i="2"/>
  <c r="A631" i="2"/>
  <c r="J630" i="2"/>
  <c r="G630" i="2"/>
  <c r="F630" i="2"/>
  <c r="E630" i="2"/>
  <c r="C630" i="2"/>
  <c r="B630" i="2"/>
  <c r="D630" i="2" s="1"/>
  <c r="A630" i="2"/>
  <c r="J629" i="2"/>
  <c r="G629" i="2"/>
  <c r="F629" i="2"/>
  <c r="E629" i="2"/>
  <c r="D629" i="2"/>
  <c r="C629" i="2"/>
  <c r="B629" i="2"/>
  <c r="A629" i="2"/>
  <c r="F628" i="2"/>
  <c r="G628" i="2" s="1"/>
  <c r="E628" i="2"/>
  <c r="D628" i="2"/>
  <c r="J628" i="2" s="1"/>
  <c r="K628" i="2" s="1"/>
  <c r="C628" i="2"/>
  <c r="B628" i="2"/>
  <c r="A628" i="2"/>
  <c r="J627" i="2"/>
  <c r="F627" i="2"/>
  <c r="E627" i="2"/>
  <c r="C627" i="2"/>
  <c r="D627" i="2" s="1"/>
  <c r="B627" i="2"/>
  <c r="A627" i="2"/>
  <c r="J626" i="2"/>
  <c r="F626" i="2"/>
  <c r="E626" i="2"/>
  <c r="G626" i="2" s="1"/>
  <c r="C626" i="2"/>
  <c r="D626" i="2" s="1"/>
  <c r="B626" i="2"/>
  <c r="A626" i="2"/>
  <c r="J625" i="2"/>
  <c r="G625" i="2"/>
  <c r="F625" i="2"/>
  <c r="E625" i="2"/>
  <c r="C625" i="2"/>
  <c r="B625" i="2"/>
  <c r="D625" i="2" s="1"/>
  <c r="A625" i="2"/>
  <c r="J624" i="2"/>
  <c r="K624" i="2" s="1"/>
  <c r="G624" i="2"/>
  <c r="F624" i="2"/>
  <c r="E624" i="2"/>
  <c r="C624" i="2"/>
  <c r="B624" i="2"/>
  <c r="D624" i="2" s="1"/>
  <c r="A624" i="2"/>
  <c r="F623" i="2"/>
  <c r="E623" i="2"/>
  <c r="G623" i="2" s="1"/>
  <c r="C623" i="2"/>
  <c r="B623" i="2"/>
  <c r="D623" i="2" s="1"/>
  <c r="J623" i="2" s="1"/>
  <c r="K623" i="2" s="1"/>
  <c r="A623" i="2"/>
  <c r="F622" i="2"/>
  <c r="E622" i="2"/>
  <c r="G622" i="2" s="1"/>
  <c r="C622" i="2"/>
  <c r="B622" i="2"/>
  <c r="D622" i="2" s="1"/>
  <c r="J622" i="2" s="1"/>
  <c r="A622" i="2"/>
  <c r="J621" i="2"/>
  <c r="F621" i="2"/>
  <c r="E621" i="2"/>
  <c r="G621" i="2" s="1"/>
  <c r="D621" i="2"/>
  <c r="C621" i="2"/>
  <c r="B621" i="2"/>
  <c r="A621" i="2"/>
  <c r="G620" i="2"/>
  <c r="F620" i="2"/>
  <c r="E620" i="2"/>
  <c r="C620" i="2"/>
  <c r="B620" i="2"/>
  <c r="D620" i="2" s="1"/>
  <c r="J620" i="2" s="1"/>
  <c r="A620" i="2"/>
  <c r="F619" i="2"/>
  <c r="E619" i="2"/>
  <c r="C619" i="2"/>
  <c r="B619" i="2"/>
  <c r="A619" i="2"/>
  <c r="G618" i="2"/>
  <c r="F618" i="2"/>
  <c r="E618" i="2"/>
  <c r="C618" i="2"/>
  <c r="D618" i="2" s="1"/>
  <c r="J618" i="2" s="1"/>
  <c r="B618" i="2"/>
  <c r="A618" i="2"/>
  <c r="F617" i="2"/>
  <c r="E617" i="2"/>
  <c r="G617" i="2" s="1"/>
  <c r="C617" i="2"/>
  <c r="B617" i="2"/>
  <c r="D617" i="2" s="1"/>
  <c r="J617" i="2" s="1"/>
  <c r="K617" i="2" s="1"/>
  <c r="A617" i="2"/>
  <c r="G616" i="2"/>
  <c r="F616" i="2"/>
  <c r="E616" i="2"/>
  <c r="C616" i="2"/>
  <c r="D616" i="2" s="1"/>
  <c r="J616" i="2" s="1"/>
  <c r="B616" i="2"/>
  <c r="A616" i="2"/>
  <c r="K615" i="2"/>
  <c r="F615" i="2"/>
  <c r="E615" i="2"/>
  <c r="G615" i="2" s="1"/>
  <c r="D615" i="2"/>
  <c r="J615" i="2" s="1"/>
  <c r="C615" i="2"/>
  <c r="B615" i="2"/>
  <c r="A615" i="2"/>
  <c r="F614" i="2"/>
  <c r="E614" i="2"/>
  <c r="G614" i="2" s="1"/>
  <c r="K614" i="2" s="1"/>
  <c r="C614" i="2"/>
  <c r="B614" i="2"/>
  <c r="D614" i="2" s="1"/>
  <c r="J614" i="2" s="1"/>
  <c r="A614" i="2"/>
  <c r="G613" i="2"/>
  <c r="F613" i="2"/>
  <c r="E613" i="2"/>
  <c r="D613" i="2"/>
  <c r="J613" i="2" s="1"/>
  <c r="C613" i="2"/>
  <c r="B613" i="2"/>
  <c r="A613" i="2"/>
  <c r="F612" i="2"/>
  <c r="G612" i="2" s="1"/>
  <c r="E612" i="2"/>
  <c r="D612" i="2"/>
  <c r="J612" i="2" s="1"/>
  <c r="C612" i="2"/>
  <c r="B612" i="2"/>
  <c r="A612" i="2"/>
  <c r="F611" i="2"/>
  <c r="E611" i="2"/>
  <c r="G611" i="2" s="1"/>
  <c r="C611" i="2"/>
  <c r="D611" i="2" s="1"/>
  <c r="J611" i="2" s="1"/>
  <c r="B611" i="2"/>
  <c r="A611" i="2"/>
  <c r="F610" i="2"/>
  <c r="E610" i="2"/>
  <c r="G610" i="2" s="1"/>
  <c r="C610" i="2"/>
  <c r="D610" i="2" s="1"/>
  <c r="J610" i="2" s="1"/>
  <c r="B610" i="2"/>
  <c r="A610" i="2"/>
  <c r="J609" i="2"/>
  <c r="F609" i="2"/>
  <c r="E609" i="2"/>
  <c r="G609" i="2" s="1"/>
  <c r="K609" i="2" s="1"/>
  <c r="C609" i="2"/>
  <c r="B609" i="2"/>
  <c r="D609" i="2" s="1"/>
  <c r="A609" i="2"/>
  <c r="J608" i="2"/>
  <c r="K608" i="2" s="1"/>
  <c r="G608" i="2"/>
  <c r="F608" i="2"/>
  <c r="E608" i="2"/>
  <c r="D608" i="2"/>
  <c r="C608" i="2"/>
  <c r="B608" i="2"/>
  <c r="A608" i="2"/>
  <c r="F607" i="2"/>
  <c r="E607" i="2"/>
  <c r="G607" i="2" s="1"/>
  <c r="D607" i="2"/>
  <c r="J607" i="2" s="1"/>
  <c r="K607" i="2" s="1"/>
  <c r="C607" i="2"/>
  <c r="B607" i="2"/>
  <c r="A607" i="2"/>
  <c r="F606" i="2"/>
  <c r="E606" i="2"/>
  <c r="C606" i="2"/>
  <c r="D606" i="2" s="1"/>
  <c r="J606" i="2" s="1"/>
  <c r="B606" i="2"/>
  <c r="A606" i="2"/>
  <c r="J605" i="2"/>
  <c r="F605" i="2"/>
  <c r="G605" i="2" s="1"/>
  <c r="E605" i="2"/>
  <c r="D605" i="2"/>
  <c r="C605" i="2"/>
  <c r="B605" i="2"/>
  <c r="A605" i="2"/>
  <c r="J604" i="2"/>
  <c r="K604" i="2" s="1"/>
  <c r="G604" i="2"/>
  <c r="F604" i="2"/>
  <c r="E604" i="2"/>
  <c r="C604" i="2"/>
  <c r="B604" i="2"/>
  <c r="D604" i="2" s="1"/>
  <c r="A604" i="2"/>
  <c r="J603" i="2"/>
  <c r="F603" i="2"/>
  <c r="E603" i="2"/>
  <c r="C603" i="2"/>
  <c r="B603" i="2"/>
  <c r="D603" i="2" s="1"/>
  <c r="A603" i="2"/>
  <c r="J602" i="2"/>
  <c r="G602" i="2"/>
  <c r="F602" i="2"/>
  <c r="E602" i="2"/>
  <c r="C602" i="2"/>
  <c r="B602" i="2"/>
  <c r="D602" i="2" s="1"/>
  <c r="A602" i="2"/>
  <c r="K601" i="2"/>
  <c r="F601" i="2"/>
  <c r="E601" i="2"/>
  <c r="G601" i="2" s="1"/>
  <c r="C601" i="2"/>
  <c r="B601" i="2"/>
  <c r="D601" i="2" s="1"/>
  <c r="J601" i="2" s="1"/>
  <c r="A601" i="2"/>
  <c r="J600" i="2"/>
  <c r="G600" i="2"/>
  <c r="F600" i="2"/>
  <c r="E600" i="2"/>
  <c r="C600" i="2"/>
  <c r="D600" i="2" s="1"/>
  <c r="B600" i="2"/>
  <c r="A600" i="2"/>
  <c r="J599" i="2"/>
  <c r="F599" i="2"/>
  <c r="E599" i="2"/>
  <c r="D599" i="2"/>
  <c r="C599" i="2"/>
  <c r="B599" i="2"/>
  <c r="A599" i="2"/>
  <c r="G598" i="2"/>
  <c r="F598" i="2"/>
  <c r="E598" i="2"/>
  <c r="C598" i="2"/>
  <c r="B598" i="2"/>
  <c r="D598" i="2" s="1"/>
  <c r="J598" i="2" s="1"/>
  <c r="A598" i="2"/>
  <c r="J597" i="2"/>
  <c r="K597" i="2" s="1"/>
  <c r="G597" i="2"/>
  <c r="F597" i="2"/>
  <c r="E597" i="2"/>
  <c r="D597" i="2"/>
  <c r="C597" i="2"/>
  <c r="B597" i="2"/>
  <c r="A597" i="2"/>
  <c r="F596" i="2"/>
  <c r="G596" i="2" s="1"/>
  <c r="K596" i="2" s="1"/>
  <c r="E596" i="2"/>
  <c r="D596" i="2"/>
  <c r="J596" i="2" s="1"/>
  <c r="C596" i="2"/>
  <c r="B596" i="2"/>
  <c r="A596" i="2"/>
  <c r="F595" i="2"/>
  <c r="E595" i="2"/>
  <c r="G595" i="2" s="1"/>
  <c r="C595" i="2"/>
  <c r="D595" i="2" s="1"/>
  <c r="J595" i="2" s="1"/>
  <c r="B595" i="2"/>
  <c r="A595" i="2"/>
  <c r="G594" i="2"/>
  <c r="F594" i="2"/>
  <c r="E594" i="2"/>
  <c r="D594" i="2"/>
  <c r="J594" i="2" s="1"/>
  <c r="C594" i="2"/>
  <c r="B594" i="2"/>
  <c r="A594" i="2"/>
  <c r="F593" i="2"/>
  <c r="E593" i="2"/>
  <c r="G593" i="2" s="1"/>
  <c r="C593" i="2"/>
  <c r="B593" i="2"/>
  <c r="D593" i="2" s="1"/>
  <c r="J593" i="2" s="1"/>
  <c r="K593" i="2" s="1"/>
  <c r="A593" i="2"/>
  <c r="G592" i="2"/>
  <c r="F592" i="2"/>
  <c r="E592" i="2"/>
  <c r="C592" i="2"/>
  <c r="B592" i="2"/>
  <c r="D592" i="2" s="1"/>
  <c r="J592" i="2" s="1"/>
  <c r="A592" i="2"/>
  <c r="K591" i="2"/>
  <c r="F591" i="2"/>
  <c r="E591" i="2"/>
  <c r="G591" i="2" s="1"/>
  <c r="C591" i="2"/>
  <c r="B591" i="2"/>
  <c r="D591" i="2" s="1"/>
  <c r="J591" i="2" s="1"/>
  <c r="A591" i="2"/>
  <c r="F590" i="2"/>
  <c r="E590" i="2"/>
  <c r="C590" i="2"/>
  <c r="D590" i="2" s="1"/>
  <c r="J590" i="2" s="1"/>
  <c r="B590" i="2"/>
  <c r="A590" i="2"/>
  <c r="F589" i="2"/>
  <c r="E589" i="2"/>
  <c r="D589" i="2"/>
  <c r="J589" i="2" s="1"/>
  <c r="C589" i="2"/>
  <c r="B589" i="2"/>
  <c r="A589" i="2"/>
  <c r="F588" i="2"/>
  <c r="G588" i="2" s="1"/>
  <c r="K588" i="2" s="1"/>
  <c r="E588" i="2"/>
  <c r="C588" i="2"/>
  <c r="B588" i="2"/>
  <c r="D588" i="2" s="1"/>
  <c r="J588" i="2" s="1"/>
  <c r="A588" i="2"/>
  <c r="F587" i="2"/>
  <c r="E587" i="2"/>
  <c r="C587" i="2"/>
  <c r="B587" i="2"/>
  <c r="D587" i="2" s="1"/>
  <c r="J587" i="2" s="1"/>
  <c r="A587" i="2"/>
  <c r="G586" i="2"/>
  <c r="F586" i="2"/>
  <c r="E586" i="2"/>
  <c r="C586" i="2"/>
  <c r="D586" i="2" s="1"/>
  <c r="J586" i="2" s="1"/>
  <c r="B586" i="2"/>
  <c r="A586" i="2"/>
  <c r="F585" i="2"/>
  <c r="E585" i="2"/>
  <c r="D585" i="2"/>
  <c r="J585" i="2" s="1"/>
  <c r="C585" i="2"/>
  <c r="B585" i="2"/>
  <c r="A585" i="2"/>
  <c r="J584" i="2"/>
  <c r="F584" i="2"/>
  <c r="G584" i="2" s="1"/>
  <c r="E584" i="2"/>
  <c r="C584" i="2"/>
  <c r="D584" i="2" s="1"/>
  <c r="B584" i="2"/>
  <c r="A584" i="2"/>
  <c r="F583" i="2"/>
  <c r="E583" i="2"/>
  <c r="D583" i="2"/>
  <c r="J583" i="2" s="1"/>
  <c r="C583" i="2"/>
  <c r="B583" i="2"/>
  <c r="A583" i="2"/>
  <c r="J582" i="2"/>
  <c r="G582" i="2"/>
  <c r="F582" i="2"/>
  <c r="E582" i="2"/>
  <c r="C582" i="2"/>
  <c r="B582" i="2"/>
  <c r="D582" i="2" s="1"/>
  <c r="A582" i="2"/>
  <c r="J581" i="2"/>
  <c r="K581" i="2" s="1"/>
  <c r="G581" i="2"/>
  <c r="F581" i="2"/>
  <c r="E581" i="2"/>
  <c r="C581" i="2"/>
  <c r="B581" i="2"/>
  <c r="D581" i="2" s="1"/>
  <c r="A581" i="2"/>
  <c r="F580" i="2"/>
  <c r="G580" i="2" s="1"/>
  <c r="K580" i="2" s="1"/>
  <c r="E580" i="2"/>
  <c r="C580" i="2"/>
  <c r="B580" i="2"/>
  <c r="D580" i="2" s="1"/>
  <c r="J580" i="2" s="1"/>
  <c r="A580" i="2"/>
  <c r="J579" i="2"/>
  <c r="F579" i="2"/>
  <c r="E579" i="2"/>
  <c r="G579" i="2" s="1"/>
  <c r="C579" i="2"/>
  <c r="B579" i="2"/>
  <c r="D579" i="2" s="1"/>
  <c r="A579" i="2"/>
  <c r="J578" i="2"/>
  <c r="G578" i="2"/>
  <c r="F578" i="2"/>
  <c r="E578" i="2"/>
  <c r="C578" i="2"/>
  <c r="D578" i="2" s="1"/>
  <c r="B578" i="2"/>
  <c r="A578" i="2"/>
  <c r="G577" i="2"/>
  <c r="F577" i="2"/>
  <c r="E577" i="2"/>
  <c r="C577" i="2"/>
  <c r="B577" i="2"/>
  <c r="D577" i="2" s="1"/>
  <c r="J577" i="2" s="1"/>
  <c r="K577" i="2" s="1"/>
  <c r="A577" i="2"/>
  <c r="J576" i="2"/>
  <c r="K576" i="2" s="1"/>
  <c r="G576" i="2"/>
  <c r="F576" i="2"/>
  <c r="E576" i="2"/>
  <c r="C576" i="2"/>
  <c r="D576" i="2" s="1"/>
  <c r="B576" i="2"/>
  <c r="A576" i="2"/>
  <c r="F575" i="2"/>
  <c r="E575" i="2"/>
  <c r="G575" i="2" s="1"/>
  <c r="D575" i="2"/>
  <c r="J575" i="2" s="1"/>
  <c r="C575" i="2"/>
  <c r="B575" i="2"/>
  <c r="A575" i="2"/>
  <c r="F574" i="2"/>
  <c r="E574" i="2"/>
  <c r="G574" i="2" s="1"/>
  <c r="D574" i="2"/>
  <c r="J574" i="2" s="1"/>
  <c r="C574" i="2"/>
  <c r="B574" i="2"/>
  <c r="A574" i="2"/>
  <c r="G573" i="2"/>
  <c r="F573" i="2"/>
  <c r="E573" i="2"/>
  <c r="D573" i="2"/>
  <c r="J573" i="2" s="1"/>
  <c r="C573" i="2"/>
  <c r="B573" i="2"/>
  <c r="A573" i="2"/>
  <c r="F572" i="2"/>
  <c r="G572" i="2" s="1"/>
  <c r="E572" i="2"/>
  <c r="C572" i="2"/>
  <c r="B572" i="2"/>
  <c r="D572" i="2" s="1"/>
  <c r="J572" i="2" s="1"/>
  <c r="K572" i="2" s="1"/>
  <c r="A572" i="2"/>
  <c r="F571" i="2"/>
  <c r="E571" i="2"/>
  <c r="C571" i="2"/>
  <c r="D571" i="2" s="1"/>
  <c r="J571" i="2" s="1"/>
  <c r="B571" i="2"/>
  <c r="A571" i="2"/>
  <c r="G570" i="2"/>
  <c r="F570" i="2"/>
  <c r="E570" i="2"/>
  <c r="D570" i="2"/>
  <c r="J570" i="2" s="1"/>
  <c r="C570" i="2"/>
  <c r="B570" i="2"/>
  <c r="A570" i="2"/>
  <c r="G569" i="2"/>
  <c r="F569" i="2"/>
  <c r="E569" i="2"/>
  <c r="D569" i="2"/>
  <c r="J569" i="2" s="1"/>
  <c r="C569" i="2"/>
  <c r="B569" i="2"/>
  <c r="A569" i="2"/>
  <c r="J568" i="2"/>
  <c r="G568" i="2"/>
  <c r="F568" i="2"/>
  <c r="E568" i="2"/>
  <c r="D568" i="2"/>
  <c r="C568" i="2"/>
  <c r="B568" i="2"/>
  <c r="A568" i="2"/>
  <c r="K567" i="2"/>
  <c r="F567" i="2"/>
  <c r="E567" i="2"/>
  <c r="G567" i="2" s="1"/>
  <c r="C567" i="2"/>
  <c r="B567" i="2"/>
  <c r="D567" i="2" s="1"/>
  <c r="J567" i="2" s="1"/>
  <c r="A567" i="2"/>
  <c r="J566" i="2"/>
  <c r="F566" i="2"/>
  <c r="G566" i="2" s="1"/>
  <c r="E566" i="2"/>
  <c r="C566" i="2"/>
  <c r="B566" i="2"/>
  <c r="D566" i="2" s="1"/>
  <c r="A566" i="2"/>
  <c r="F565" i="2"/>
  <c r="E565" i="2"/>
  <c r="G565" i="2" s="1"/>
  <c r="D565" i="2"/>
  <c r="J565" i="2" s="1"/>
  <c r="C565" i="2"/>
  <c r="B565" i="2"/>
  <c r="A565" i="2"/>
  <c r="F564" i="2"/>
  <c r="G564" i="2" s="1"/>
  <c r="E564" i="2"/>
  <c r="D564" i="2"/>
  <c r="J564" i="2" s="1"/>
  <c r="C564" i="2"/>
  <c r="B564" i="2"/>
  <c r="A564" i="2"/>
  <c r="J563" i="2"/>
  <c r="G563" i="2"/>
  <c r="F563" i="2"/>
  <c r="E563" i="2"/>
  <c r="D563" i="2"/>
  <c r="C563" i="2"/>
  <c r="B563" i="2"/>
  <c r="A563" i="2"/>
  <c r="F562" i="2"/>
  <c r="G562" i="2" s="1"/>
  <c r="E562" i="2"/>
  <c r="C562" i="2"/>
  <c r="B562" i="2"/>
  <c r="D562" i="2" s="1"/>
  <c r="J562" i="2" s="1"/>
  <c r="A562" i="2"/>
  <c r="J561" i="2"/>
  <c r="F561" i="2"/>
  <c r="E561" i="2"/>
  <c r="G561" i="2" s="1"/>
  <c r="C561" i="2"/>
  <c r="B561" i="2"/>
  <c r="D561" i="2" s="1"/>
  <c r="A561" i="2"/>
  <c r="F560" i="2"/>
  <c r="E560" i="2"/>
  <c r="G560" i="2" s="1"/>
  <c r="C560" i="2"/>
  <c r="B560" i="2"/>
  <c r="D560" i="2" s="1"/>
  <c r="J560" i="2" s="1"/>
  <c r="A560" i="2"/>
  <c r="K559" i="2"/>
  <c r="J559" i="2"/>
  <c r="F559" i="2"/>
  <c r="G559" i="2" s="1"/>
  <c r="E559" i="2"/>
  <c r="D559" i="2"/>
  <c r="C559" i="2"/>
  <c r="B559" i="2"/>
  <c r="A559" i="2"/>
  <c r="F558" i="2"/>
  <c r="G558" i="2" s="1"/>
  <c r="E558" i="2"/>
  <c r="C558" i="2"/>
  <c r="B558" i="2"/>
  <c r="A558" i="2"/>
  <c r="F557" i="2"/>
  <c r="E557" i="2"/>
  <c r="G557" i="2" s="1"/>
  <c r="C557" i="2"/>
  <c r="B557" i="2"/>
  <c r="D557" i="2" s="1"/>
  <c r="J557" i="2" s="1"/>
  <c r="A557" i="2"/>
  <c r="F556" i="2"/>
  <c r="G556" i="2" s="1"/>
  <c r="E556" i="2"/>
  <c r="C556" i="2"/>
  <c r="B556" i="2"/>
  <c r="D556" i="2" s="1"/>
  <c r="J556" i="2" s="1"/>
  <c r="A556" i="2"/>
  <c r="G555" i="2"/>
  <c r="F555" i="2"/>
  <c r="E555" i="2"/>
  <c r="D555" i="2"/>
  <c r="J555" i="2" s="1"/>
  <c r="C555" i="2"/>
  <c r="B555" i="2"/>
  <c r="A555" i="2"/>
  <c r="F554" i="2"/>
  <c r="G554" i="2" s="1"/>
  <c r="E554" i="2"/>
  <c r="C554" i="2"/>
  <c r="B554" i="2"/>
  <c r="A554" i="2"/>
  <c r="F553" i="2"/>
  <c r="E553" i="2"/>
  <c r="G553" i="2" s="1"/>
  <c r="C553" i="2"/>
  <c r="B553" i="2"/>
  <c r="D553" i="2" s="1"/>
  <c r="J553" i="2" s="1"/>
  <c r="A553" i="2"/>
  <c r="G552" i="2"/>
  <c r="F552" i="2"/>
  <c r="E552" i="2"/>
  <c r="C552" i="2"/>
  <c r="B552" i="2"/>
  <c r="D552" i="2" s="1"/>
  <c r="J552" i="2" s="1"/>
  <c r="A552" i="2"/>
  <c r="J551" i="2"/>
  <c r="F551" i="2"/>
  <c r="G551" i="2" s="1"/>
  <c r="E551" i="2"/>
  <c r="D551" i="2"/>
  <c r="C551" i="2"/>
  <c r="B551" i="2"/>
  <c r="A551" i="2"/>
  <c r="F550" i="2"/>
  <c r="G550" i="2" s="1"/>
  <c r="E550" i="2"/>
  <c r="C550" i="2"/>
  <c r="B550" i="2"/>
  <c r="A550" i="2"/>
  <c r="F549" i="2"/>
  <c r="E549" i="2"/>
  <c r="G549" i="2" s="1"/>
  <c r="K549" i="2" s="1"/>
  <c r="C549" i="2"/>
  <c r="D549" i="2" s="1"/>
  <c r="J549" i="2" s="1"/>
  <c r="B549" i="2"/>
  <c r="A549" i="2"/>
  <c r="F548" i="2"/>
  <c r="E548" i="2"/>
  <c r="G548" i="2" s="1"/>
  <c r="D548" i="2"/>
  <c r="J548" i="2" s="1"/>
  <c r="C548" i="2"/>
  <c r="B548" i="2"/>
  <c r="A548" i="2"/>
  <c r="F547" i="2"/>
  <c r="G547" i="2" s="1"/>
  <c r="E547" i="2"/>
  <c r="D547" i="2"/>
  <c r="J547" i="2" s="1"/>
  <c r="C547" i="2"/>
  <c r="B547" i="2"/>
  <c r="A547" i="2"/>
  <c r="F546" i="2"/>
  <c r="G546" i="2" s="1"/>
  <c r="E546" i="2"/>
  <c r="C546" i="2"/>
  <c r="B546" i="2"/>
  <c r="A546" i="2"/>
  <c r="F545" i="2"/>
  <c r="E545" i="2"/>
  <c r="G545" i="2" s="1"/>
  <c r="K545" i="2" s="1"/>
  <c r="D545" i="2"/>
  <c r="J545" i="2" s="1"/>
  <c r="C545" i="2"/>
  <c r="B545" i="2"/>
  <c r="A545" i="2"/>
  <c r="F544" i="2"/>
  <c r="E544" i="2"/>
  <c r="G544" i="2" s="1"/>
  <c r="D544" i="2"/>
  <c r="J544" i="2" s="1"/>
  <c r="C544" i="2"/>
  <c r="B544" i="2"/>
  <c r="A544" i="2"/>
  <c r="G543" i="2"/>
  <c r="F543" i="2"/>
  <c r="E543" i="2"/>
  <c r="D543" i="2"/>
  <c r="J543" i="2" s="1"/>
  <c r="C543" i="2"/>
  <c r="B543" i="2"/>
  <c r="A543" i="2"/>
  <c r="J542" i="2"/>
  <c r="F542" i="2"/>
  <c r="G542" i="2" s="1"/>
  <c r="E542" i="2"/>
  <c r="C542" i="2"/>
  <c r="B542" i="2"/>
  <c r="D542" i="2" s="1"/>
  <c r="A542" i="2"/>
  <c r="F541" i="2"/>
  <c r="E541" i="2"/>
  <c r="G541" i="2" s="1"/>
  <c r="D541" i="2"/>
  <c r="J541" i="2" s="1"/>
  <c r="C541" i="2"/>
  <c r="B541" i="2"/>
  <c r="A541" i="2"/>
  <c r="G540" i="2"/>
  <c r="F540" i="2"/>
  <c r="E540" i="2"/>
  <c r="D540" i="2"/>
  <c r="J540" i="2" s="1"/>
  <c r="C540" i="2"/>
  <c r="B540" i="2"/>
  <c r="A540" i="2"/>
  <c r="J539" i="2"/>
  <c r="G539" i="2"/>
  <c r="F539" i="2"/>
  <c r="E539" i="2"/>
  <c r="D539" i="2"/>
  <c r="C539" i="2"/>
  <c r="B539" i="2"/>
  <c r="A539" i="2"/>
  <c r="F538" i="2"/>
  <c r="G538" i="2" s="1"/>
  <c r="E538" i="2"/>
  <c r="C538" i="2"/>
  <c r="B538" i="2"/>
  <c r="A538" i="2"/>
  <c r="J537" i="2"/>
  <c r="F537" i="2"/>
  <c r="E537" i="2"/>
  <c r="G537" i="2" s="1"/>
  <c r="C537" i="2"/>
  <c r="D537" i="2" s="1"/>
  <c r="B537" i="2"/>
  <c r="A537" i="2"/>
  <c r="F536" i="2"/>
  <c r="G536" i="2" s="1"/>
  <c r="E536" i="2"/>
  <c r="D536" i="2"/>
  <c r="J536" i="2" s="1"/>
  <c r="C536" i="2"/>
  <c r="B536" i="2"/>
  <c r="A536" i="2"/>
  <c r="G535" i="2"/>
  <c r="K535" i="2" s="1"/>
  <c r="F535" i="2"/>
  <c r="E535" i="2"/>
  <c r="D535" i="2"/>
  <c r="J535" i="2" s="1"/>
  <c r="C535" i="2"/>
  <c r="B535" i="2"/>
  <c r="A535" i="2"/>
  <c r="J534" i="2"/>
  <c r="K534" i="2" s="1"/>
  <c r="F534" i="2"/>
  <c r="G534" i="2" s="1"/>
  <c r="E534" i="2"/>
  <c r="C534" i="2"/>
  <c r="B534" i="2"/>
  <c r="D534" i="2" s="1"/>
  <c r="A534" i="2"/>
  <c r="J533" i="2"/>
  <c r="F533" i="2"/>
  <c r="E533" i="2"/>
  <c r="G533" i="2" s="1"/>
  <c r="D533" i="2"/>
  <c r="C533" i="2"/>
  <c r="B533" i="2"/>
  <c r="A533" i="2"/>
  <c r="G532" i="2"/>
  <c r="F532" i="2"/>
  <c r="E532" i="2"/>
  <c r="D532" i="2"/>
  <c r="J532" i="2" s="1"/>
  <c r="C532" i="2"/>
  <c r="B532" i="2"/>
  <c r="A532" i="2"/>
  <c r="J531" i="2"/>
  <c r="K531" i="2" s="1"/>
  <c r="G531" i="2"/>
  <c r="F531" i="2"/>
  <c r="E531" i="2"/>
  <c r="D531" i="2"/>
  <c r="C531" i="2"/>
  <c r="B531" i="2"/>
  <c r="A531" i="2"/>
  <c r="F530" i="2"/>
  <c r="G530" i="2" s="1"/>
  <c r="E530" i="2"/>
  <c r="C530" i="2"/>
  <c r="B530" i="2"/>
  <c r="D530" i="2" s="1"/>
  <c r="J530" i="2" s="1"/>
  <c r="K530" i="2" s="1"/>
  <c r="A530" i="2"/>
  <c r="J529" i="2"/>
  <c r="F529" i="2"/>
  <c r="E529" i="2"/>
  <c r="G529" i="2" s="1"/>
  <c r="C529" i="2"/>
  <c r="B529" i="2"/>
  <c r="D529" i="2" s="1"/>
  <c r="A529" i="2"/>
  <c r="G528" i="2"/>
  <c r="F528" i="2"/>
  <c r="E528" i="2"/>
  <c r="C528" i="2"/>
  <c r="B528" i="2"/>
  <c r="D528" i="2" s="1"/>
  <c r="J528" i="2" s="1"/>
  <c r="A528" i="2"/>
  <c r="J527" i="2"/>
  <c r="K527" i="2" s="1"/>
  <c r="F527" i="2"/>
  <c r="G527" i="2" s="1"/>
  <c r="E527" i="2"/>
  <c r="D527" i="2"/>
  <c r="C527" i="2"/>
  <c r="B527" i="2"/>
  <c r="A527" i="2"/>
  <c r="F526" i="2"/>
  <c r="G526" i="2" s="1"/>
  <c r="E526" i="2"/>
  <c r="C526" i="2"/>
  <c r="B526" i="2"/>
  <c r="A526" i="2"/>
  <c r="F525" i="2"/>
  <c r="E525" i="2"/>
  <c r="G525" i="2" s="1"/>
  <c r="C525" i="2"/>
  <c r="B525" i="2"/>
  <c r="D525" i="2" s="1"/>
  <c r="J525" i="2" s="1"/>
  <c r="A525" i="2"/>
  <c r="F524" i="2"/>
  <c r="G524" i="2" s="1"/>
  <c r="E524" i="2"/>
  <c r="C524" i="2"/>
  <c r="B524" i="2"/>
  <c r="D524" i="2" s="1"/>
  <c r="J524" i="2" s="1"/>
  <c r="A524" i="2"/>
  <c r="G523" i="2"/>
  <c r="F523" i="2"/>
  <c r="E523" i="2"/>
  <c r="D523" i="2"/>
  <c r="J523" i="2" s="1"/>
  <c r="K523" i="2" s="1"/>
  <c r="C523" i="2"/>
  <c r="B523" i="2"/>
  <c r="A523" i="2"/>
  <c r="F522" i="2"/>
  <c r="G522" i="2" s="1"/>
  <c r="E522" i="2"/>
  <c r="C522" i="2"/>
  <c r="B522" i="2"/>
  <c r="D522" i="2" s="1"/>
  <c r="J522" i="2" s="1"/>
  <c r="K522" i="2" s="1"/>
  <c r="A522" i="2"/>
  <c r="J521" i="2"/>
  <c r="F521" i="2"/>
  <c r="E521" i="2"/>
  <c r="G521" i="2" s="1"/>
  <c r="C521" i="2"/>
  <c r="B521" i="2"/>
  <c r="D521" i="2" s="1"/>
  <c r="A521" i="2"/>
  <c r="G520" i="2"/>
  <c r="F520" i="2"/>
  <c r="E520" i="2"/>
  <c r="D520" i="2"/>
  <c r="J520" i="2" s="1"/>
  <c r="C520" i="2"/>
  <c r="B520" i="2"/>
  <c r="A520" i="2"/>
  <c r="J519" i="2"/>
  <c r="F519" i="2"/>
  <c r="G519" i="2" s="1"/>
  <c r="E519" i="2"/>
  <c r="D519" i="2"/>
  <c r="C519" i="2"/>
  <c r="B519" i="2"/>
  <c r="A519" i="2"/>
  <c r="F518" i="2"/>
  <c r="G518" i="2" s="1"/>
  <c r="E518" i="2"/>
  <c r="C518" i="2"/>
  <c r="B518" i="2"/>
  <c r="A518" i="2"/>
  <c r="F517" i="2"/>
  <c r="E517" i="2"/>
  <c r="G517" i="2" s="1"/>
  <c r="C517" i="2"/>
  <c r="B517" i="2"/>
  <c r="D517" i="2" s="1"/>
  <c r="J517" i="2" s="1"/>
  <c r="A517" i="2"/>
  <c r="F516" i="2"/>
  <c r="E516" i="2"/>
  <c r="G516" i="2" s="1"/>
  <c r="D516" i="2"/>
  <c r="J516" i="2" s="1"/>
  <c r="C516" i="2"/>
  <c r="B516" i="2"/>
  <c r="A516" i="2"/>
  <c r="F515" i="2"/>
  <c r="G515" i="2" s="1"/>
  <c r="E515" i="2"/>
  <c r="D515" i="2"/>
  <c r="J515" i="2" s="1"/>
  <c r="C515" i="2"/>
  <c r="B515" i="2"/>
  <c r="A515" i="2"/>
  <c r="F514" i="2"/>
  <c r="G514" i="2" s="1"/>
  <c r="E514" i="2"/>
  <c r="C514" i="2"/>
  <c r="B514" i="2"/>
  <c r="A514" i="2"/>
  <c r="F513" i="2"/>
  <c r="E513" i="2"/>
  <c r="G513" i="2" s="1"/>
  <c r="D513" i="2"/>
  <c r="J513" i="2" s="1"/>
  <c r="C513" i="2"/>
  <c r="B513" i="2"/>
  <c r="A513" i="2"/>
  <c r="F512" i="2"/>
  <c r="E512" i="2"/>
  <c r="G512" i="2" s="1"/>
  <c r="D512" i="2"/>
  <c r="J512" i="2" s="1"/>
  <c r="C512" i="2"/>
  <c r="B512" i="2"/>
  <c r="A512" i="2"/>
  <c r="G511" i="2"/>
  <c r="F511" i="2"/>
  <c r="E511" i="2"/>
  <c r="D511" i="2"/>
  <c r="J511" i="2" s="1"/>
  <c r="C511" i="2"/>
  <c r="B511" i="2"/>
  <c r="A511" i="2"/>
  <c r="J510" i="2"/>
  <c r="K510" i="2" s="1"/>
  <c r="F510" i="2"/>
  <c r="G510" i="2" s="1"/>
  <c r="E510" i="2"/>
  <c r="C510" i="2"/>
  <c r="B510" i="2"/>
  <c r="D510" i="2" s="1"/>
  <c r="A510" i="2"/>
  <c r="F509" i="2"/>
  <c r="E509" i="2"/>
  <c r="G509" i="2" s="1"/>
  <c r="C509" i="2"/>
  <c r="B509" i="2"/>
  <c r="D509" i="2" s="1"/>
  <c r="J509" i="2" s="1"/>
  <c r="A509" i="2"/>
  <c r="F508" i="2"/>
  <c r="G508" i="2" s="1"/>
  <c r="E508" i="2"/>
  <c r="D508" i="2"/>
  <c r="J508" i="2" s="1"/>
  <c r="C508" i="2"/>
  <c r="B508" i="2"/>
  <c r="A508" i="2"/>
  <c r="J507" i="2"/>
  <c r="F507" i="2"/>
  <c r="G507" i="2" s="1"/>
  <c r="E507" i="2"/>
  <c r="D507" i="2"/>
  <c r="C507" i="2"/>
  <c r="B507" i="2"/>
  <c r="A507" i="2"/>
  <c r="F506" i="2"/>
  <c r="G506" i="2" s="1"/>
  <c r="E506" i="2"/>
  <c r="C506" i="2"/>
  <c r="B506" i="2"/>
  <c r="A506" i="2"/>
  <c r="J505" i="2"/>
  <c r="F505" i="2"/>
  <c r="E505" i="2"/>
  <c r="G505" i="2" s="1"/>
  <c r="C505" i="2"/>
  <c r="D505" i="2" s="1"/>
  <c r="B505" i="2"/>
  <c r="A505" i="2"/>
  <c r="F504" i="2"/>
  <c r="E504" i="2"/>
  <c r="G504" i="2" s="1"/>
  <c r="D504" i="2"/>
  <c r="J504" i="2" s="1"/>
  <c r="C504" i="2"/>
  <c r="B504" i="2"/>
  <c r="A504" i="2"/>
  <c r="K503" i="2"/>
  <c r="J503" i="2"/>
  <c r="F503" i="2"/>
  <c r="G503" i="2" s="1"/>
  <c r="E503" i="2"/>
  <c r="D503" i="2"/>
  <c r="C503" i="2"/>
  <c r="B503" i="2"/>
  <c r="A503" i="2"/>
  <c r="J502" i="2"/>
  <c r="K502" i="2" s="1"/>
  <c r="F502" i="2"/>
  <c r="G502" i="2" s="1"/>
  <c r="E502" i="2"/>
  <c r="C502" i="2"/>
  <c r="B502" i="2"/>
  <c r="D502" i="2" s="1"/>
  <c r="A502" i="2"/>
  <c r="J501" i="2"/>
  <c r="F501" i="2"/>
  <c r="E501" i="2"/>
  <c r="G501" i="2" s="1"/>
  <c r="D501" i="2"/>
  <c r="C501" i="2"/>
  <c r="B501" i="2"/>
  <c r="A501" i="2"/>
  <c r="F500" i="2"/>
  <c r="G500" i="2" s="1"/>
  <c r="K500" i="2" s="1"/>
  <c r="E500" i="2"/>
  <c r="D500" i="2"/>
  <c r="J500" i="2" s="1"/>
  <c r="C500" i="2"/>
  <c r="B500" i="2"/>
  <c r="A500" i="2"/>
  <c r="J499" i="2"/>
  <c r="G499" i="2"/>
  <c r="K499" i="2" s="1"/>
  <c r="F499" i="2"/>
  <c r="E499" i="2"/>
  <c r="D499" i="2"/>
  <c r="C499" i="2"/>
  <c r="B499" i="2"/>
  <c r="A499" i="2"/>
  <c r="F498" i="2"/>
  <c r="G498" i="2" s="1"/>
  <c r="E498" i="2"/>
  <c r="C498" i="2"/>
  <c r="B498" i="2"/>
  <c r="D498" i="2" s="1"/>
  <c r="J498" i="2" s="1"/>
  <c r="K498" i="2" s="1"/>
  <c r="A498" i="2"/>
  <c r="J497" i="2"/>
  <c r="F497" i="2"/>
  <c r="E497" i="2"/>
  <c r="G497" i="2" s="1"/>
  <c r="C497" i="2"/>
  <c r="B497" i="2"/>
  <c r="D497" i="2" s="1"/>
  <c r="A497" i="2"/>
  <c r="F496" i="2"/>
  <c r="E496" i="2"/>
  <c r="G496" i="2" s="1"/>
  <c r="C496" i="2"/>
  <c r="B496" i="2"/>
  <c r="D496" i="2" s="1"/>
  <c r="J496" i="2" s="1"/>
  <c r="A496" i="2"/>
  <c r="J495" i="2"/>
  <c r="F495" i="2"/>
  <c r="G495" i="2" s="1"/>
  <c r="E495" i="2"/>
  <c r="D495" i="2"/>
  <c r="C495" i="2"/>
  <c r="B495" i="2"/>
  <c r="A495" i="2"/>
  <c r="F494" i="2"/>
  <c r="G494" i="2" s="1"/>
  <c r="E494" i="2"/>
  <c r="C494" i="2"/>
  <c r="B494" i="2"/>
  <c r="A494" i="2"/>
  <c r="F493" i="2"/>
  <c r="E493" i="2"/>
  <c r="G493" i="2" s="1"/>
  <c r="C493" i="2"/>
  <c r="B493" i="2"/>
  <c r="A493" i="2"/>
  <c r="F492" i="2"/>
  <c r="G492" i="2" s="1"/>
  <c r="E492" i="2"/>
  <c r="C492" i="2"/>
  <c r="B492" i="2"/>
  <c r="D492" i="2" s="1"/>
  <c r="J492" i="2" s="1"/>
  <c r="A492" i="2"/>
  <c r="G491" i="2"/>
  <c r="F491" i="2"/>
  <c r="E491" i="2"/>
  <c r="D491" i="2"/>
  <c r="J491" i="2" s="1"/>
  <c r="K491" i="2" s="1"/>
  <c r="C491" i="2"/>
  <c r="B491" i="2"/>
  <c r="A491" i="2"/>
  <c r="F490" i="2"/>
  <c r="G490" i="2" s="1"/>
  <c r="E490" i="2"/>
  <c r="C490" i="2"/>
  <c r="B490" i="2"/>
  <c r="A490" i="2"/>
  <c r="F489" i="2"/>
  <c r="E489" i="2"/>
  <c r="G489" i="2" s="1"/>
  <c r="C489" i="2"/>
  <c r="B489" i="2"/>
  <c r="D489" i="2" s="1"/>
  <c r="J489" i="2" s="1"/>
  <c r="A489" i="2"/>
  <c r="G488" i="2"/>
  <c r="F488" i="2"/>
  <c r="E488" i="2"/>
  <c r="D488" i="2"/>
  <c r="J488" i="2" s="1"/>
  <c r="C488" i="2"/>
  <c r="B488" i="2"/>
  <c r="A488" i="2"/>
  <c r="F487" i="2"/>
  <c r="G487" i="2" s="1"/>
  <c r="E487" i="2"/>
  <c r="D487" i="2"/>
  <c r="J487" i="2" s="1"/>
  <c r="C487" i="2"/>
  <c r="B487" i="2"/>
  <c r="A487" i="2"/>
  <c r="F486" i="2"/>
  <c r="G486" i="2" s="1"/>
  <c r="E486" i="2"/>
  <c r="C486" i="2"/>
  <c r="B486" i="2"/>
  <c r="A486" i="2"/>
  <c r="F485" i="2"/>
  <c r="E485" i="2"/>
  <c r="G485" i="2" s="1"/>
  <c r="K485" i="2" s="1"/>
  <c r="C485" i="2"/>
  <c r="B485" i="2"/>
  <c r="D485" i="2" s="1"/>
  <c r="J485" i="2" s="1"/>
  <c r="A485" i="2"/>
  <c r="F484" i="2"/>
  <c r="E484" i="2"/>
  <c r="G484" i="2" s="1"/>
  <c r="D484" i="2"/>
  <c r="J484" i="2" s="1"/>
  <c r="C484" i="2"/>
  <c r="B484" i="2"/>
  <c r="A484" i="2"/>
  <c r="F483" i="2"/>
  <c r="G483" i="2" s="1"/>
  <c r="E483" i="2"/>
  <c r="D483" i="2"/>
  <c r="J483" i="2" s="1"/>
  <c r="K483" i="2" s="1"/>
  <c r="C483" i="2"/>
  <c r="B483" i="2"/>
  <c r="A483" i="2"/>
  <c r="F482" i="2"/>
  <c r="G482" i="2" s="1"/>
  <c r="E482" i="2"/>
  <c r="C482" i="2"/>
  <c r="B482" i="2"/>
  <c r="A482" i="2"/>
  <c r="F481" i="2"/>
  <c r="E481" i="2"/>
  <c r="G481" i="2" s="1"/>
  <c r="C481" i="2"/>
  <c r="D481" i="2" s="1"/>
  <c r="J481" i="2" s="1"/>
  <c r="B481" i="2"/>
  <c r="A481" i="2"/>
  <c r="F480" i="2"/>
  <c r="E480" i="2"/>
  <c r="G480" i="2" s="1"/>
  <c r="D480" i="2"/>
  <c r="J480" i="2" s="1"/>
  <c r="C480" i="2"/>
  <c r="B480" i="2"/>
  <c r="A480" i="2"/>
  <c r="F479" i="2"/>
  <c r="G479" i="2" s="1"/>
  <c r="E479" i="2"/>
  <c r="D479" i="2"/>
  <c r="J479" i="2" s="1"/>
  <c r="C479" i="2"/>
  <c r="B479" i="2"/>
  <c r="A479" i="2"/>
  <c r="J478" i="2"/>
  <c r="K478" i="2" s="1"/>
  <c r="F478" i="2"/>
  <c r="G478" i="2" s="1"/>
  <c r="E478" i="2"/>
  <c r="C478" i="2"/>
  <c r="B478" i="2"/>
  <c r="D478" i="2" s="1"/>
  <c r="A478" i="2"/>
  <c r="F477" i="2"/>
  <c r="E477" i="2"/>
  <c r="G477" i="2" s="1"/>
  <c r="C477" i="2"/>
  <c r="B477" i="2"/>
  <c r="D477" i="2" s="1"/>
  <c r="J477" i="2" s="1"/>
  <c r="A477" i="2"/>
  <c r="F476" i="2"/>
  <c r="E476" i="2"/>
  <c r="D476" i="2"/>
  <c r="J476" i="2" s="1"/>
  <c r="C476" i="2"/>
  <c r="B476" i="2"/>
  <c r="A476" i="2"/>
  <c r="J475" i="2"/>
  <c r="F475" i="2"/>
  <c r="G475" i="2" s="1"/>
  <c r="E475" i="2"/>
  <c r="D475" i="2"/>
  <c r="C475" i="2"/>
  <c r="B475" i="2"/>
  <c r="A475" i="2"/>
  <c r="F474" i="2"/>
  <c r="G474" i="2" s="1"/>
  <c r="E474" i="2"/>
  <c r="C474" i="2"/>
  <c r="B474" i="2"/>
  <c r="A474" i="2"/>
  <c r="F473" i="2"/>
  <c r="E473" i="2"/>
  <c r="G473" i="2" s="1"/>
  <c r="C473" i="2"/>
  <c r="D473" i="2" s="1"/>
  <c r="J473" i="2" s="1"/>
  <c r="B473" i="2"/>
  <c r="A473" i="2"/>
  <c r="F472" i="2"/>
  <c r="E472" i="2"/>
  <c r="G472" i="2" s="1"/>
  <c r="K472" i="2" s="1"/>
  <c r="D472" i="2"/>
  <c r="J472" i="2" s="1"/>
  <c r="C472" i="2"/>
  <c r="B472" i="2"/>
  <c r="A472" i="2"/>
  <c r="F471" i="2"/>
  <c r="G471" i="2" s="1"/>
  <c r="E471" i="2"/>
  <c r="D471" i="2"/>
  <c r="J471" i="2" s="1"/>
  <c r="C471" i="2"/>
  <c r="B471" i="2"/>
  <c r="A471" i="2"/>
  <c r="J470" i="2"/>
  <c r="K470" i="2" s="1"/>
  <c r="F470" i="2"/>
  <c r="G470" i="2" s="1"/>
  <c r="E470" i="2"/>
  <c r="C470" i="2"/>
  <c r="B470" i="2"/>
  <c r="D470" i="2" s="1"/>
  <c r="A470" i="2"/>
  <c r="F469" i="2"/>
  <c r="E469" i="2"/>
  <c r="G469" i="2" s="1"/>
  <c r="D469" i="2"/>
  <c r="J469" i="2" s="1"/>
  <c r="C469" i="2"/>
  <c r="B469" i="2"/>
  <c r="A469" i="2"/>
  <c r="F468" i="2"/>
  <c r="G468" i="2" s="1"/>
  <c r="E468" i="2"/>
  <c r="D468" i="2"/>
  <c r="J468" i="2" s="1"/>
  <c r="C468" i="2"/>
  <c r="B468" i="2"/>
  <c r="A468" i="2"/>
  <c r="J467" i="2"/>
  <c r="G467" i="2"/>
  <c r="F467" i="2"/>
  <c r="E467" i="2"/>
  <c r="D467" i="2"/>
  <c r="C467" i="2"/>
  <c r="B467" i="2"/>
  <c r="A467" i="2"/>
  <c r="K466" i="2"/>
  <c r="F466" i="2"/>
  <c r="G466" i="2" s="1"/>
  <c r="E466" i="2"/>
  <c r="C466" i="2"/>
  <c r="B466" i="2"/>
  <c r="D466" i="2" s="1"/>
  <c r="J466" i="2" s="1"/>
  <c r="A466" i="2"/>
  <c r="F465" i="2"/>
  <c r="E465" i="2"/>
  <c r="G465" i="2" s="1"/>
  <c r="C465" i="2"/>
  <c r="B465" i="2"/>
  <c r="D465" i="2" s="1"/>
  <c r="J465" i="2" s="1"/>
  <c r="A465" i="2"/>
  <c r="F464" i="2"/>
  <c r="E464" i="2"/>
  <c r="G464" i="2" s="1"/>
  <c r="C464" i="2"/>
  <c r="B464" i="2"/>
  <c r="D464" i="2" s="1"/>
  <c r="J464" i="2" s="1"/>
  <c r="A464" i="2"/>
  <c r="J463" i="2"/>
  <c r="K463" i="2" s="1"/>
  <c r="F463" i="2"/>
  <c r="G463" i="2" s="1"/>
  <c r="E463" i="2"/>
  <c r="D463" i="2"/>
  <c r="C463" i="2"/>
  <c r="B463" i="2"/>
  <c r="A463" i="2"/>
  <c r="J462" i="2"/>
  <c r="K462" i="2" s="1"/>
  <c r="F462" i="2"/>
  <c r="G462" i="2" s="1"/>
  <c r="E462" i="2"/>
  <c r="C462" i="2"/>
  <c r="B462" i="2"/>
  <c r="D462" i="2" s="1"/>
  <c r="A462" i="2"/>
  <c r="F461" i="2"/>
  <c r="E461" i="2"/>
  <c r="G461" i="2" s="1"/>
  <c r="C461" i="2"/>
  <c r="B461" i="2"/>
  <c r="A461" i="2"/>
  <c r="F460" i="2"/>
  <c r="G460" i="2" s="1"/>
  <c r="E460" i="2"/>
  <c r="C460" i="2"/>
  <c r="B460" i="2"/>
  <c r="D460" i="2" s="1"/>
  <c r="J460" i="2" s="1"/>
  <c r="A460" i="2"/>
  <c r="G459" i="2"/>
  <c r="F459" i="2"/>
  <c r="E459" i="2"/>
  <c r="D459" i="2"/>
  <c r="J459" i="2" s="1"/>
  <c r="C459" i="2"/>
  <c r="B459" i="2"/>
  <c r="A459" i="2"/>
  <c r="F458" i="2"/>
  <c r="G458" i="2" s="1"/>
  <c r="E458" i="2"/>
  <c r="C458" i="2"/>
  <c r="B458" i="2"/>
  <c r="D458" i="2" s="1"/>
  <c r="J458" i="2" s="1"/>
  <c r="K458" i="2" s="1"/>
  <c r="A458" i="2"/>
  <c r="F457" i="2"/>
  <c r="E457" i="2"/>
  <c r="G457" i="2" s="1"/>
  <c r="C457" i="2"/>
  <c r="D457" i="2" s="1"/>
  <c r="J457" i="2" s="1"/>
  <c r="B457" i="2"/>
  <c r="A457" i="2"/>
  <c r="G456" i="2"/>
  <c r="F456" i="2"/>
  <c r="E456" i="2"/>
  <c r="C456" i="2"/>
  <c r="B456" i="2"/>
  <c r="A456" i="2"/>
  <c r="J455" i="2"/>
  <c r="F455" i="2"/>
  <c r="E455" i="2"/>
  <c r="G455" i="2" s="1"/>
  <c r="D455" i="2"/>
  <c r="C455" i="2"/>
  <c r="B455" i="2"/>
  <c r="A455" i="2"/>
  <c r="G454" i="2"/>
  <c r="F454" i="2"/>
  <c r="E454" i="2"/>
  <c r="C454" i="2"/>
  <c r="B454" i="2"/>
  <c r="A454" i="2"/>
  <c r="J453" i="2"/>
  <c r="F453" i="2"/>
  <c r="E453" i="2"/>
  <c r="G453" i="2" s="1"/>
  <c r="D453" i="2"/>
  <c r="C453" i="2"/>
  <c r="B453" i="2"/>
  <c r="A453" i="2"/>
  <c r="F452" i="2"/>
  <c r="E452" i="2"/>
  <c r="G452" i="2" s="1"/>
  <c r="C452" i="2"/>
  <c r="B452" i="2"/>
  <c r="D452" i="2" s="1"/>
  <c r="J452" i="2" s="1"/>
  <c r="A452" i="2"/>
  <c r="J451" i="2"/>
  <c r="G451" i="2"/>
  <c r="F451" i="2"/>
  <c r="E451" i="2"/>
  <c r="D451" i="2"/>
  <c r="C451" i="2"/>
  <c r="B451" i="2"/>
  <c r="A451" i="2"/>
  <c r="F450" i="2"/>
  <c r="G450" i="2" s="1"/>
  <c r="E450" i="2"/>
  <c r="C450" i="2"/>
  <c r="B450" i="2"/>
  <c r="A450" i="2"/>
  <c r="J449" i="2"/>
  <c r="K449" i="2" s="1"/>
  <c r="F449" i="2"/>
  <c r="E449" i="2"/>
  <c r="G449" i="2" s="1"/>
  <c r="C449" i="2"/>
  <c r="D449" i="2" s="1"/>
  <c r="B449" i="2"/>
  <c r="A449" i="2"/>
  <c r="J448" i="2"/>
  <c r="F448" i="2"/>
  <c r="E448" i="2"/>
  <c r="G448" i="2" s="1"/>
  <c r="D448" i="2"/>
  <c r="C448" i="2"/>
  <c r="B448" i="2"/>
  <c r="A448" i="2"/>
  <c r="F447" i="2"/>
  <c r="E447" i="2"/>
  <c r="G447" i="2" s="1"/>
  <c r="D447" i="2"/>
  <c r="J447" i="2" s="1"/>
  <c r="C447" i="2"/>
  <c r="B447" i="2"/>
  <c r="A447" i="2"/>
  <c r="J446" i="2"/>
  <c r="G446" i="2"/>
  <c r="K446" i="2" s="1"/>
  <c r="F446" i="2"/>
  <c r="E446" i="2"/>
  <c r="D446" i="2"/>
  <c r="C446" i="2"/>
  <c r="B446" i="2"/>
  <c r="A446" i="2"/>
  <c r="J445" i="2"/>
  <c r="K445" i="2" s="1"/>
  <c r="F445" i="2"/>
  <c r="E445" i="2"/>
  <c r="G445" i="2" s="1"/>
  <c r="C445" i="2"/>
  <c r="B445" i="2"/>
  <c r="D445" i="2" s="1"/>
  <c r="A445" i="2"/>
  <c r="J444" i="2"/>
  <c r="F444" i="2"/>
  <c r="G444" i="2" s="1"/>
  <c r="E444" i="2"/>
  <c r="C444" i="2"/>
  <c r="B444" i="2"/>
  <c r="D444" i="2" s="1"/>
  <c r="A444" i="2"/>
  <c r="F443" i="2"/>
  <c r="E443" i="2"/>
  <c r="G443" i="2" s="1"/>
  <c r="C443" i="2"/>
  <c r="B443" i="2"/>
  <c r="D443" i="2" s="1"/>
  <c r="J443" i="2" s="1"/>
  <c r="A443" i="2"/>
  <c r="G442" i="2"/>
  <c r="F442" i="2"/>
  <c r="E442" i="2"/>
  <c r="C442" i="2"/>
  <c r="B442" i="2"/>
  <c r="D442" i="2" s="1"/>
  <c r="J442" i="2" s="1"/>
  <c r="A442" i="2"/>
  <c r="J441" i="2"/>
  <c r="F441" i="2"/>
  <c r="E441" i="2"/>
  <c r="C441" i="2"/>
  <c r="D441" i="2" s="1"/>
  <c r="B441" i="2"/>
  <c r="A441" i="2"/>
  <c r="F440" i="2"/>
  <c r="G440" i="2" s="1"/>
  <c r="E440" i="2"/>
  <c r="D440" i="2"/>
  <c r="J440" i="2" s="1"/>
  <c r="C440" i="2"/>
  <c r="B440" i="2"/>
  <c r="A440" i="2"/>
  <c r="J439" i="2"/>
  <c r="F439" i="2"/>
  <c r="G439" i="2" s="1"/>
  <c r="E439" i="2"/>
  <c r="C439" i="2"/>
  <c r="B439" i="2"/>
  <c r="D439" i="2" s="1"/>
  <c r="A439" i="2"/>
  <c r="F438" i="2"/>
  <c r="G438" i="2" s="1"/>
  <c r="E438" i="2"/>
  <c r="C438" i="2"/>
  <c r="B438" i="2"/>
  <c r="D438" i="2" s="1"/>
  <c r="J438" i="2" s="1"/>
  <c r="A438" i="2"/>
  <c r="F437" i="2"/>
  <c r="E437" i="2"/>
  <c r="G437" i="2" s="1"/>
  <c r="D437" i="2"/>
  <c r="J437" i="2" s="1"/>
  <c r="C437" i="2"/>
  <c r="B437" i="2"/>
  <c r="A437" i="2"/>
  <c r="F436" i="2"/>
  <c r="E436" i="2"/>
  <c r="G436" i="2" s="1"/>
  <c r="C436" i="2"/>
  <c r="B436" i="2"/>
  <c r="D436" i="2" s="1"/>
  <c r="J436" i="2" s="1"/>
  <c r="A436" i="2"/>
  <c r="F435" i="2"/>
  <c r="G435" i="2" s="1"/>
  <c r="E435" i="2"/>
  <c r="D435" i="2"/>
  <c r="J435" i="2" s="1"/>
  <c r="K435" i="2" s="1"/>
  <c r="C435" i="2"/>
  <c r="B435" i="2"/>
  <c r="A435" i="2"/>
  <c r="F434" i="2"/>
  <c r="G434" i="2" s="1"/>
  <c r="E434" i="2"/>
  <c r="C434" i="2"/>
  <c r="B434" i="2"/>
  <c r="A434" i="2"/>
  <c r="F433" i="2"/>
  <c r="E433" i="2"/>
  <c r="G433" i="2" s="1"/>
  <c r="D433" i="2"/>
  <c r="J433" i="2" s="1"/>
  <c r="K433" i="2" s="1"/>
  <c r="C433" i="2"/>
  <c r="B433" i="2"/>
  <c r="A433" i="2"/>
  <c r="F432" i="2"/>
  <c r="E432" i="2"/>
  <c r="G432" i="2" s="1"/>
  <c r="C432" i="2"/>
  <c r="B432" i="2"/>
  <c r="D432" i="2" s="1"/>
  <c r="J432" i="2" s="1"/>
  <c r="A432" i="2"/>
  <c r="F431" i="2"/>
  <c r="E431" i="2"/>
  <c r="G431" i="2" s="1"/>
  <c r="C431" i="2"/>
  <c r="B431" i="2"/>
  <c r="D431" i="2" s="1"/>
  <c r="J431" i="2" s="1"/>
  <c r="A431" i="2"/>
  <c r="K430" i="2"/>
  <c r="F430" i="2"/>
  <c r="G430" i="2" s="1"/>
  <c r="E430" i="2"/>
  <c r="D430" i="2"/>
  <c r="J430" i="2" s="1"/>
  <c r="C430" i="2"/>
  <c r="B430" i="2"/>
  <c r="A430" i="2"/>
  <c r="J429" i="2"/>
  <c r="F429" i="2"/>
  <c r="E429" i="2"/>
  <c r="G429" i="2" s="1"/>
  <c r="C429" i="2"/>
  <c r="B429" i="2"/>
  <c r="D429" i="2" s="1"/>
  <c r="A429" i="2"/>
  <c r="F428" i="2"/>
  <c r="G428" i="2" s="1"/>
  <c r="E428" i="2"/>
  <c r="C428" i="2"/>
  <c r="B428" i="2"/>
  <c r="A428" i="2"/>
  <c r="F427" i="2"/>
  <c r="E427" i="2"/>
  <c r="G427" i="2" s="1"/>
  <c r="D427" i="2"/>
  <c r="J427" i="2" s="1"/>
  <c r="C427" i="2"/>
  <c r="B427" i="2"/>
  <c r="A427" i="2"/>
  <c r="G426" i="2"/>
  <c r="F426" i="2"/>
  <c r="E426" i="2"/>
  <c r="C426" i="2"/>
  <c r="B426" i="2"/>
  <c r="D426" i="2" s="1"/>
  <c r="J426" i="2" s="1"/>
  <c r="A426" i="2"/>
  <c r="F425" i="2"/>
  <c r="E425" i="2"/>
  <c r="G425" i="2" s="1"/>
  <c r="C425" i="2"/>
  <c r="D425" i="2" s="1"/>
  <c r="J425" i="2" s="1"/>
  <c r="K425" i="2" s="1"/>
  <c r="B425" i="2"/>
  <c r="A425" i="2"/>
  <c r="J424" i="2"/>
  <c r="G424" i="2"/>
  <c r="F424" i="2"/>
  <c r="E424" i="2"/>
  <c r="D424" i="2"/>
  <c r="C424" i="2"/>
  <c r="B424" i="2"/>
  <c r="A424" i="2"/>
  <c r="F423" i="2"/>
  <c r="G423" i="2" s="1"/>
  <c r="E423" i="2"/>
  <c r="C423" i="2"/>
  <c r="B423" i="2"/>
  <c r="D423" i="2" s="1"/>
  <c r="J423" i="2" s="1"/>
  <c r="A423" i="2"/>
  <c r="F422" i="2"/>
  <c r="G422" i="2" s="1"/>
  <c r="E422" i="2"/>
  <c r="C422" i="2"/>
  <c r="B422" i="2"/>
  <c r="D422" i="2" s="1"/>
  <c r="J422" i="2" s="1"/>
  <c r="A422" i="2"/>
  <c r="F421" i="2"/>
  <c r="E421" i="2"/>
  <c r="D421" i="2"/>
  <c r="J421" i="2" s="1"/>
  <c r="C421" i="2"/>
  <c r="B421" i="2"/>
  <c r="A421" i="2"/>
  <c r="F420" i="2"/>
  <c r="G420" i="2" s="1"/>
  <c r="E420" i="2"/>
  <c r="C420" i="2"/>
  <c r="B420" i="2"/>
  <c r="D420" i="2" s="1"/>
  <c r="J420" i="2" s="1"/>
  <c r="A420" i="2"/>
  <c r="K419" i="2"/>
  <c r="G419" i="2"/>
  <c r="F419" i="2"/>
  <c r="E419" i="2"/>
  <c r="D419" i="2"/>
  <c r="J419" i="2" s="1"/>
  <c r="C419" i="2"/>
  <c r="B419" i="2"/>
  <c r="A419" i="2"/>
  <c r="K418" i="2"/>
  <c r="F418" i="2"/>
  <c r="G418" i="2" s="1"/>
  <c r="E418" i="2"/>
  <c r="C418" i="2"/>
  <c r="B418" i="2"/>
  <c r="D418" i="2" s="1"/>
  <c r="J418" i="2" s="1"/>
  <c r="A418" i="2"/>
  <c r="J417" i="2"/>
  <c r="K417" i="2" s="1"/>
  <c r="F417" i="2"/>
  <c r="E417" i="2"/>
  <c r="G417" i="2" s="1"/>
  <c r="C417" i="2"/>
  <c r="D417" i="2" s="1"/>
  <c r="B417" i="2"/>
  <c r="A417" i="2"/>
  <c r="F416" i="2"/>
  <c r="E416" i="2"/>
  <c r="G416" i="2" s="1"/>
  <c r="C416" i="2"/>
  <c r="B416" i="2"/>
  <c r="D416" i="2" s="1"/>
  <c r="J416" i="2" s="1"/>
  <c r="A416" i="2"/>
  <c r="F415" i="2"/>
  <c r="G415" i="2" s="1"/>
  <c r="E415" i="2"/>
  <c r="C415" i="2"/>
  <c r="B415" i="2"/>
  <c r="D415" i="2" s="1"/>
  <c r="J415" i="2" s="1"/>
  <c r="A415" i="2"/>
  <c r="K414" i="2"/>
  <c r="G414" i="2"/>
  <c r="F414" i="2"/>
  <c r="E414" i="2"/>
  <c r="D414" i="2"/>
  <c r="J414" i="2" s="1"/>
  <c r="C414" i="2"/>
  <c r="B414" i="2"/>
  <c r="A414" i="2"/>
  <c r="K413" i="2"/>
  <c r="F413" i="2"/>
  <c r="G413" i="2" s="1"/>
  <c r="E413" i="2"/>
  <c r="C413" i="2"/>
  <c r="B413" i="2"/>
  <c r="D413" i="2" s="1"/>
  <c r="J413" i="2" s="1"/>
  <c r="A413" i="2"/>
  <c r="F412" i="2"/>
  <c r="E412" i="2"/>
  <c r="G412" i="2" s="1"/>
  <c r="C412" i="2"/>
  <c r="D412" i="2" s="1"/>
  <c r="J412" i="2" s="1"/>
  <c r="B412" i="2"/>
  <c r="A412" i="2"/>
  <c r="G411" i="2"/>
  <c r="F411" i="2"/>
  <c r="E411" i="2"/>
  <c r="C411" i="2"/>
  <c r="B411" i="2"/>
  <c r="D411" i="2" s="1"/>
  <c r="J411" i="2" s="1"/>
  <c r="A411" i="2"/>
  <c r="G410" i="2"/>
  <c r="F410" i="2"/>
  <c r="E410" i="2"/>
  <c r="D410" i="2"/>
  <c r="J410" i="2" s="1"/>
  <c r="K410" i="2" s="1"/>
  <c r="C410" i="2"/>
  <c r="B410" i="2"/>
  <c r="A410" i="2"/>
  <c r="F409" i="2"/>
  <c r="G409" i="2" s="1"/>
  <c r="E409" i="2"/>
  <c r="C409" i="2"/>
  <c r="B409" i="2"/>
  <c r="A409" i="2"/>
  <c r="F408" i="2"/>
  <c r="E408" i="2"/>
  <c r="G408" i="2" s="1"/>
  <c r="C408" i="2"/>
  <c r="B408" i="2"/>
  <c r="D408" i="2" s="1"/>
  <c r="J408" i="2" s="1"/>
  <c r="A408" i="2"/>
  <c r="F407" i="2"/>
  <c r="E407" i="2"/>
  <c r="G407" i="2" s="1"/>
  <c r="C407" i="2"/>
  <c r="B407" i="2"/>
  <c r="D407" i="2" s="1"/>
  <c r="J407" i="2" s="1"/>
  <c r="A407" i="2"/>
  <c r="F406" i="2"/>
  <c r="G406" i="2" s="1"/>
  <c r="E406" i="2"/>
  <c r="D406" i="2"/>
  <c r="J406" i="2" s="1"/>
  <c r="K406" i="2" s="1"/>
  <c r="C406" i="2"/>
  <c r="B406" i="2"/>
  <c r="A406" i="2"/>
  <c r="F405" i="2"/>
  <c r="G405" i="2" s="1"/>
  <c r="E405" i="2"/>
  <c r="C405" i="2"/>
  <c r="B405" i="2"/>
  <c r="A405" i="2"/>
  <c r="F404" i="2"/>
  <c r="E404" i="2"/>
  <c r="G404" i="2" s="1"/>
  <c r="D404" i="2"/>
  <c r="J404" i="2" s="1"/>
  <c r="C404" i="2"/>
  <c r="B404" i="2"/>
  <c r="A404" i="2"/>
  <c r="F403" i="2"/>
  <c r="E403" i="2"/>
  <c r="G403" i="2" s="1"/>
  <c r="D403" i="2"/>
  <c r="J403" i="2" s="1"/>
  <c r="C403" i="2"/>
  <c r="B403" i="2"/>
  <c r="A403" i="2"/>
  <c r="F402" i="2"/>
  <c r="G402" i="2" s="1"/>
  <c r="E402" i="2"/>
  <c r="D402" i="2"/>
  <c r="J402" i="2" s="1"/>
  <c r="C402" i="2"/>
  <c r="B402" i="2"/>
  <c r="A402" i="2"/>
  <c r="F401" i="2"/>
  <c r="G401" i="2" s="1"/>
  <c r="E401" i="2"/>
  <c r="C401" i="2"/>
  <c r="B401" i="2"/>
  <c r="D401" i="2" s="1"/>
  <c r="J401" i="2" s="1"/>
  <c r="K401" i="2" s="1"/>
  <c r="A401" i="2"/>
  <c r="J400" i="2"/>
  <c r="F400" i="2"/>
  <c r="E400" i="2"/>
  <c r="G400" i="2" s="1"/>
  <c r="D400" i="2"/>
  <c r="C400" i="2"/>
  <c r="B400" i="2"/>
  <c r="A400" i="2"/>
  <c r="F399" i="2"/>
  <c r="E399" i="2"/>
  <c r="D399" i="2"/>
  <c r="J399" i="2" s="1"/>
  <c r="C399" i="2"/>
  <c r="B399" i="2"/>
  <c r="A399" i="2"/>
  <c r="J398" i="2"/>
  <c r="F398" i="2"/>
  <c r="G398" i="2" s="1"/>
  <c r="K398" i="2" s="1"/>
  <c r="E398" i="2"/>
  <c r="D398" i="2"/>
  <c r="C398" i="2"/>
  <c r="B398" i="2"/>
  <c r="A398" i="2"/>
  <c r="F397" i="2"/>
  <c r="G397" i="2" s="1"/>
  <c r="E397" i="2"/>
  <c r="C397" i="2"/>
  <c r="B397" i="2"/>
  <c r="A397" i="2"/>
  <c r="J396" i="2"/>
  <c r="F396" i="2"/>
  <c r="E396" i="2"/>
  <c r="G396" i="2" s="1"/>
  <c r="C396" i="2"/>
  <c r="D396" i="2" s="1"/>
  <c r="B396" i="2"/>
  <c r="A396" i="2"/>
  <c r="F395" i="2"/>
  <c r="E395" i="2"/>
  <c r="G395" i="2" s="1"/>
  <c r="K395" i="2" s="1"/>
  <c r="D395" i="2"/>
  <c r="J395" i="2" s="1"/>
  <c r="C395" i="2"/>
  <c r="B395" i="2"/>
  <c r="A395" i="2"/>
  <c r="J394" i="2"/>
  <c r="F394" i="2"/>
  <c r="G394" i="2" s="1"/>
  <c r="K394" i="2" s="1"/>
  <c r="E394" i="2"/>
  <c r="D394" i="2"/>
  <c r="C394" i="2"/>
  <c r="B394" i="2"/>
  <c r="A394" i="2"/>
  <c r="F393" i="2"/>
  <c r="G393" i="2" s="1"/>
  <c r="E393" i="2"/>
  <c r="C393" i="2"/>
  <c r="B393" i="2"/>
  <c r="A393" i="2"/>
  <c r="J392" i="2"/>
  <c r="F392" i="2"/>
  <c r="E392" i="2"/>
  <c r="G392" i="2" s="1"/>
  <c r="D392" i="2"/>
  <c r="C392" i="2"/>
  <c r="B392" i="2"/>
  <c r="A392" i="2"/>
  <c r="F391" i="2"/>
  <c r="G391" i="2" s="1"/>
  <c r="K391" i="2" s="1"/>
  <c r="E391" i="2"/>
  <c r="D391" i="2"/>
  <c r="J391" i="2" s="1"/>
  <c r="C391" i="2"/>
  <c r="B391" i="2"/>
  <c r="A391" i="2"/>
  <c r="J390" i="2"/>
  <c r="G390" i="2"/>
  <c r="F390" i="2"/>
  <c r="E390" i="2"/>
  <c r="D390" i="2"/>
  <c r="C390" i="2"/>
  <c r="B390" i="2"/>
  <c r="A390" i="2"/>
  <c r="K389" i="2"/>
  <c r="F389" i="2"/>
  <c r="G389" i="2" s="1"/>
  <c r="E389" i="2"/>
  <c r="C389" i="2"/>
  <c r="B389" i="2"/>
  <c r="D389" i="2" s="1"/>
  <c r="J389" i="2" s="1"/>
  <c r="A389" i="2"/>
  <c r="F388" i="2"/>
  <c r="E388" i="2"/>
  <c r="G388" i="2" s="1"/>
  <c r="C388" i="2"/>
  <c r="B388" i="2"/>
  <c r="D388" i="2" s="1"/>
  <c r="J388" i="2" s="1"/>
  <c r="A388" i="2"/>
  <c r="F387" i="2"/>
  <c r="E387" i="2"/>
  <c r="G387" i="2" s="1"/>
  <c r="C387" i="2"/>
  <c r="B387" i="2"/>
  <c r="D387" i="2" s="1"/>
  <c r="J387" i="2" s="1"/>
  <c r="A387" i="2"/>
  <c r="J386" i="2"/>
  <c r="F386" i="2"/>
  <c r="G386" i="2" s="1"/>
  <c r="E386" i="2"/>
  <c r="D386" i="2"/>
  <c r="C386" i="2"/>
  <c r="B386" i="2"/>
  <c r="A386" i="2"/>
  <c r="F385" i="2"/>
  <c r="G385" i="2" s="1"/>
  <c r="E385" i="2"/>
  <c r="C385" i="2"/>
  <c r="B385" i="2"/>
  <c r="A385" i="2"/>
  <c r="F384" i="2"/>
  <c r="E384" i="2"/>
  <c r="G384" i="2" s="1"/>
  <c r="C384" i="2"/>
  <c r="B384" i="2"/>
  <c r="D384" i="2" s="1"/>
  <c r="J384" i="2" s="1"/>
  <c r="A384" i="2"/>
  <c r="F383" i="2"/>
  <c r="G383" i="2" s="1"/>
  <c r="K383" i="2" s="1"/>
  <c r="E383" i="2"/>
  <c r="C383" i="2"/>
  <c r="B383" i="2"/>
  <c r="D383" i="2" s="1"/>
  <c r="J383" i="2" s="1"/>
  <c r="A383" i="2"/>
  <c r="G382" i="2"/>
  <c r="F382" i="2"/>
  <c r="E382" i="2"/>
  <c r="D382" i="2"/>
  <c r="J382" i="2" s="1"/>
  <c r="K382" i="2" s="1"/>
  <c r="C382" i="2"/>
  <c r="B382" i="2"/>
  <c r="A382" i="2"/>
  <c r="F381" i="2"/>
  <c r="G381" i="2" s="1"/>
  <c r="E381" i="2"/>
  <c r="C381" i="2"/>
  <c r="B381" i="2"/>
  <c r="D381" i="2" s="1"/>
  <c r="J381" i="2" s="1"/>
  <c r="K381" i="2" s="1"/>
  <c r="A381" i="2"/>
  <c r="F380" i="2"/>
  <c r="E380" i="2"/>
  <c r="G380" i="2" s="1"/>
  <c r="D380" i="2"/>
  <c r="J380" i="2" s="1"/>
  <c r="C380" i="2"/>
  <c r="B380" i="2"/>
  <c r="A380" i="2"/>
  <c r="G379" i="2"/>
  <c r="F379" i="2"/>
  <c r="E379" i="2"/>
  <c r="D379" i="2"/>
  <c r="J379" i="2" s="1"/>
  <c r="C379" i="2"/>
  <c r="B379" i="2"/>
  <c r="A379" i="2"/>
  <c r="G378" i="2"/>
  <c r="F378" i="2"/>
  <c r="E378" i="2"/>
  <c r="D378" i="2"/>
  <c r="J378" i="2" s="1"/>
  <c r="K378" i="2" s="1"/>
  <c r="C378" i="2"/>
  <c r="B378" i="2"/>
  <c r="A378" i="2"/>
  <c r="F377" i="2"/>
  <c r="G377" i="2" s="1"/>
  <c r="E377" i="2"/>
  <c r="C377" i="2"/>
  <c r="B377" i="2"/>
  <c r="D377" i="2" s="1"/>
  <c r="J377" i="2" s="1"/>
  <c r="A377" i="2"/>
  <c r="F376" i="2"/>
  <c r="E376" i="2"/>
  <c r="G376" i="2" s="1"/>
  <c r="C376" i="2"/>
  <c r="B376" i="2"/>
  <c r="D376" i="2" s="1"/>
  <c r="J376" i="2" s="1"/>
  <c r="A376" i="2"/>
  <c r="F375" i="2"/>
  <c r="E375" i="2"/>
  <c r="G375" i="2" s="1"/>
  <c r="D375" i="2"/>
  <c r="J375" i="2" s="1"/>
  <c r="C375" i="2"/>
  <c r="B375" i="2"/>
  <c r="A375" i="2"/>
  <c r="F374" i="2"/>
  <c r="G374" i="2" s="1"/>
  <c r="E374" i="2"/>
  <c r="D374" i="2"/>
  <c r="J374" i="2" s="1"/>
  <c r="C374" i="2"/>
  <c r="B374" i="2"/>
  <c r="A374" i="2"/>
  <c r="F373" i="2"/>
  <c r="G373" i="2" s="1"/>
  <c r="E373" i="2"/>
  <c r="C373" i="2"/>
  <c r="B373" i="2"/>
  <c r="A373" i="2"/>
  <c r="F372" i="2"/>
  <c r="E372" i="2"/>
  <c r="G372" i="2" s="1"/>
  <c r="D372" i="2"/>
  <c r="J372" i="2" s="1"/>
  <c r="C372" i="2"/>
  <c r="B372" i="2"/>
  <c r="A372" i="2"/>
  <c r="F371" i="2"/>
  <c r="E371" i="2"/>
  <c r="G371" i="2" s="1"/>
  <c r="D371" i="2"/>
  <c r="J371" i="2" s="1"/>
  <c r="C371" i="2"/>
  <c r="B371" i="2"/>
  <c r="A371" i="2"/>
  <c r="G370" i="2"/>
  <c r="F370" i="2"/>
  <c r="E370" i="2"/>
  <c r="D370" i="2"/>
  <c r="J370" i="2" s="1"/>
  <c r="C370" i="2"/>
  <c r="B370" i="2"/>
  <c r="A370" i="2"/>
  <c r="J369" i="2"/>
  <c r="F369" i="2"/>
  <c r="G369" i="2" s="1"/>
  <c r="E369" i="2"/>
  <c r="C369" i="2"/>
  <c r="B369" i="2"/>
  <c r="D369" i="2" s="1"/>
  <c r="A369" i="2"/>
  <c r="F368" i="2"/>
  <c r="E368" i="2"/>
  <c r="G368" i="2" s="1"/>
  <c r="D368" i="2"/>
  <c r="J368" i="2" s="1"/>
  <c r="C368" i="2"/>
  <c r="B368" i="2"/>
  <c r="A368" i="2"/>
  <c r="F367" i="2"/>
  <c r="E367" i="2"/>
  <c r="G367" i="2" s="1"/>
  <c r="D367" i="2"/>
  <c r="J367" i="2" s="1"/>
  <c r="C367" i="2"/>
  <c r="B367" i="2"/>
  <c r="A367" i="2"/>
  <c r="J366" i="2"/>
  <c r="F366" i="2"/>
  <c r="G366" i="2" s="1"/>
  <c r="E366" i="2"/>
  <c r="D366" i="2"/>
  <c r="C366" i="2"/>
  <c r="B366" i="2"/>
  <c r="A366" i="2"/>
  <c r="F365" i="2"/>
  <c r="G365" i="2" s="1"/>
  <c r="E365" i="2"/>
  <c r="C365" i="2"/>
  <c r="B365" i="2"/>
  <c r="A365" i="2"/>
  <c r="F364" i="2"/>
  <c r="E364" i="2"/>
  <c r="G364" i="2" s="1"/>
  <c r="C364" i="2"/>
  <c r="D364" i="2" s="1"/>
  <c r="J364" i="2" s="1"/>
  <c r="B364" i="2"/>
  <c r="A364" i="2"/>
  <c r="F363" i="2"/>
  <c r="E363" i="2"/>
  <c r="G363" i="2" s="1"/>
  <c r="D363" i="2"/>
  <c r="J363" i="2" s="1"/>
  <c r="C363" i="2"/>
  <c r="B363" i="2"/>
  <c r="A363" i="2"/>
  <c r="F362" i="2"/>
  <c r="G362" i="2" s="1"/>
  <c r="E362" i="2"/>
  <c r="D362" i="2"/>
  <c r="J362" i="2" s="1"/>
  <c r="K362" i="2" s="1"/>
  <c r="C362" i="2"/>
  <c r="B362" i="2"/>
  <c r="A362" i="2"/>
  <c r="F361" i="2"/>
  <c r="G361" i="2" s="1"/>
  <c r="E361" i="2"/>
  <c r="C361" i="2"/>
  <c r="B361" i="2"/>
  <c r="A361" i="2"/>
  <c r="F360" i="2"/>
  <c r="E360" i="2"/>
  <c r="G360" i="2" s="1"/>
  <c r="D360" i="2"/>
  <c r="J360" i="2" s="1"/>
  <c r="C360" i="2"/>
  <c r="B360" i="2"/>
  <c r="A360" i="2"/>
  <c r="F359" i="2"/>
  <c r="G359" i="2" s="1"/>
  <c r="E359" i="2"/>
  <c r="D359" i="2"/>
  <c r="J359" i="2" s="1"/>
  <c r="C359" i="2"/>
  <c r="B359" i="2"/>
  <c r="A359" i="2"/>
  <c r="J358" i="2"/>
  <c r="G358" i="2"/>
  <c r="F358" i="2"/>
  <c r="E358" i="2"/>
  <c r="D358" i="2"/>
  <c r="C358" i="2"/>
  <c r="B358" i="2"/>
  <c r="A358" i="2"/>
  <c r="F357" i="2"/>
  <c r="G357" i="2" s="1"/>
  <c r="K357" i="2" s="1"/>
  <c r="E357" i="2"/>
  <c r="C357" i="2"/>
  <c r="B357" i="2"/>
  <c r="D357" i="2" s="1"/>
  <c r="J357" i="2" s="1"/>
  <c r="A357" i="2"/>
  <c r="F356" i="2"/>
  <c r="E356" i="2"/>
  <c r="G356" i="2" s="1"/>
  <c r="C356" i="2"/>
  <c r="B356" i="2"/>
  <c r="D356" i="2" s="1"/>
  <c r="J356" i="2" s="1"/>
  <c r="A356" i="2"/>
  <c r="F355" i="2"/>
  <c r="E355" i="2"/>
  <c r="G355" i="2" s="1"/>
  <c r="C355" i="2"/>
  <c r="B355" i="2"/>
  <c r="D355" i="2" s="1"/>
  <c r="J355" i="2" s="1"/>
  <c r="A355" i="2"/>
  <c r="J354" i="2"/>
  <c r="K354" i="2" s="1"/>
  <c r="F354" i="2"/>
  <c r="G354" i="2" s="1"/>
  <c r="E354" i="2"/>
  <c r="D354" i="2"/>
  <c r="C354" i="2"/>
  <c r="B354" i="2"/>
  <c r="A354" i="2"/>
  <c r="F353" i="2"/>
  <c r="G353" i="2" s="1"/>
  <c r="E353" i="2"/>
  <c r="C353" i="2"/>
  <c r="B353" i="2"/>
  <c r="D353" i="2" s="1"/>
  <c r="J353" i="2" s="1"/>
  <c r="K353" i="2" s="1"/>
  <c r="A353" i="2"/>
  <c r="F352" i="2"/>
  <c r="E352" i="2"/>
  <c r="G352" i="2" s="1"/>
  <c r="C352" i="2"/>
  <c r="B352" i="2"/>
  <c r="D352" i="2" s="1"/>
  <c r="J352" i="2" s="1"/>
  <c r="A352" i="2"/>
  <c r="F351" i="2"/>
  <c r="G351" i="2" s="1"/>
  <c r="E351" i="2"/>
  <c r="C351" i="2"/>
  <c r="B351" i="2"/>
  <c r="D351" i="2" s="1"/>
  <c r="J351" i="2" s="1"/>
  <c r="A351" i="2"/>
  <c r="G350" i="2"/>
  <c r="K350" i="2" s="1"/>
  <c r="F350" i="2"/>
  <c r="E350" i="2"/>
  <c r="D350" i="2"/>
  <c r="J350" i="2" s="1"/>
  <c r="C350" i="2"/>
  <c r="B350" i="2"/>
  <c r="A350" i="2"/>
  <c r="F349" i="2"/>
  <c r="G349" i="2" s="1"/>
  <c r="E349" i="2"/>
  <c r="C349" i="2"/>
  <c r="B349" i="2"/>
  <c r="A349" i="2"/>
  <c r="F348" i="2"/>
  <c r="E348" i="2"/>
  <c r="G348" i="2" s="1"/>
  <c r="C348" i="2"/>
  <c r="B348" i="2"/>
  <c r="D348" i="2" s="1"/>
  <c r="J348" i="2" s="1"/>
  <c r="A348" i="2"/>
  <c r="G347" i="2"/>
  <c r="F347" i="2"/>
  <c r="E347" i="2"/>
  <c r="C347" i="2"/>
  <c r="B347" i="2"/>
  <c r="D347" i="2" s="1"/>
  <c r="J347" i="2" s="1"/>
  <c r="A347" i="2"/>
  <c r="J346" i="2"/>
  <c r="K346" i="2" s="1"/>
  <c r="G346" i="2"/>
  <c r="F346" i="2"/>
  <c r="E346" i="2"/>
  <c r="D346" i="2"/>
  <c r="C346" i="2"/>
  <c r="B346" i="2"/>
  <c r="A346" i="2"/>
  <c r="F345" i="2"/>
  <c r="G345" i="2" s="1"/>
  <c r="E345" i="2"/>
  <c r="C345" i="2"/>
  <c r="B345" i="2"/>
  <c r="D345" i="2" s="1"/>
  <c r="J345" i="2" s="1"/>
  <c r="A345" i="2"/>
  <c r="F344" i="2"/>
  <c r="E344" i="2"/>
  <c r="G344" i="2" s="1"/>
  <c r="C344" i="2"/>
  <c r="D344" i="2" s="1"/>
  <c r="J344" i="2" s="1"/>
  <c r="B344" i="2"/>
  <c r="A344" i="2"/>
  <c r="F343" i="2"/>
  <c r="E343" i="2"/>
  <c r="G343" i="2" s="1"/>
  <c r="C343" i="2"/>
  <c r="B343" i="2"/>
  <c r="D343" i="2" s="1"/>
  <c r="J343" i="2" s="1"/>
  <c r="A343" i="2"/>
  <c r="F342" i="2"/>
  <c r="G342" i="2" s="1"/>
  <c r="E342" i="2"/>
  <c r="D342" i="2"/>
  <c r="J342" i="2" s="1"/>
  <c r="C342" i="2"/>
  <c r="B342" i="2"/>
  <c r="A342" i="2"/>
  <c r="F341" i="2"/>
  <c r="G341" i="2" s="1"/>
  <c r="E341" i="2"/>
  <c r="C341" i="2"/>
  <c r="B341" i="2"/>
  <c r="A341" i="2"/>
  <c r="F340" i="2"/>
  <c r="E340" i="2"/>
  <c r="G340" i="2" s="1"/>
  <c r="C340" i="2"/>
  <c r="D340" i="2" s="1"/>
  <c r="J340" i="2" s="1"/>
  <c r="B340" i="2"/>
  <c r="A340" i="2"/>
  <c r="F339" i="2"/>
  <c r="E339" i="2"/>
  <c r="G339" i="2" s="1"/>
  <c r="D339" i="2"/>
  <c r="J339" i="2" s="1"/>
  <c r="C339" i="2"/>
  <c r="B339" i="2"/>
  <c r="A339" i="2"/>
  <c r="G338" i="2"/>
  <c r="F338" i="2"/>
  <c r="E338" i="2"/>
  <c r="D338" i="2"/>
  <c r="J338" i="2" s="1"/>
  <c r="C338" i="2"/>
  <c r="B338" i="2"/>
  <c r="A338" i="2"/>
  <c r="J337" i="2"/>
  <c r="F337" i="2"/>
  <c r="G337" i="2" s="1"/>
  <c r="E337" i="2"/>
  <c r="C337" i="2"/>
  <c r="B337" i="2"/>
  <c r="D337" i="2" s="1"/>
  <c r="A337" i="2"/>
  <c r="F336" i="2"/>
  <c r="E336" i="2"/>
  <c r="G336" i="2" s="1"/>
  <c r="D336" i="2"/>
  <c r="J336" i="2" s="1"/>
  <c r="C336" i="2"/>
  <c r="B336" i="2"/>
  <c r="A336" i="2"/>
  <c r="G335" i="2"/>
  <c r="F335" i="2"/>
  <c r="E335" i="2"/>
  <c r="C335" i="2"/>
  <c r="B335" i="2"/>
  <c r="D335" i="2" s="1"/>
  <c r="J335" i="2" s="1"/>
  <c r="A335" i="2"/>
  <c r="J334" i="2"/>
  <c r="G334" i="2"/>
  <c r="F334" i="2"/>
  <c r="E334" i="2"/>
  <c r="D334" i="2"/>
  <c r="C334" i="2"/>
  <c r="B334" i="2"/>
  <c r="A334" i="2"/>
  <c r="F333" i="2"/>
  <c r="G333" i="2" s="1"/>
  <c r="E333" i="2"/>
  <c r="C333" i="2"/>
  <c r="B333" i="2"/>
  <c r="A333" i="2"/>
  <c r="J332" i="2"/>
  <c r="F332" i="2"/>
  <c r="E332" i="2"/>
  <c r="G332" i="2" s="1"/>
  <c r="C332" i="2"/>
  <c r="D332" i="2" s="1"/>
  <c r="B332" i="2"/>
  <c r="A332" i="2"/>
  <c r="F331" i="2"/>
  <c r="G331" i="2" s="1"/>
  <c r="K331" i="2" s="1"/>
  <c r="E331" i="2"/>
  <c r="D331" i="2"/>
  <c r="J331" i="2" s="1"/>
  <c r="C331" i="2"/>
  <c r="B331" i="2"/>
  <c r="A331" i="2"/>
  <c r="G330" i="2"/>
  <c r="F330" i="2"/>
  <c r="E330" i="2"/>
  <c r="D330" i="2"/>
  <c r="J330" i="2" s="1"/>
  <c r="K330" i="2" s="1"/>
  <c r="C330" i="2"/>
  <c r="B330" i="2"/>
  <c r="A330" i="2"/>
  <c r="F329" i="2"/>
  <c r="G329" i="2" s="1"/>
  <c r="E329" i="2"/>
  <c r="C329" i="2"/>
  <c r="B329" i="2"/>
  <c r="A329" i="2"/>
  <c r="F328" i="2"/>
  <c r="E328" i="2"/>
  <c r="G328" i="2" s="1"/>
  <c r="D328" i="2"/>
  <c r="J328" i="2" s="1"/>
  <c r="C328" i="2"/>
  <c r="B328" i="2"/>
  <c r="A328" i="2"/>
  <c r="G327" i="2"/>
  <c r="F327" i="2"/>
  <c r="E327" i="2"/>
  <c r="D327" i="2"/>
  <c r="J327" i="2" s="1"/>
  <c r="C327" i="2"/>
  <c r="B327" i="2"/>
  <c r="A327" i="2"/>
  <c r="J326" i="2"/>
  <c r="K326" i="2" s="1"/>
  <c r="G326" i="2"/>
  <c r="F326" i="2"/>
  <c r="E326" i="2"/>
  <c r="D326" i="2"/>
  <c r="C326" i="2"/>
  <c r="B326" i="2"/>
  <c r="A326" i="2"/>
  <c r="F325" i="2"/>
  <c r="G325" i="2" s="1"/>
  <c r="E325" i="2"/>
  <c r="C325" i="2"/>
  <c r="B325" i="2"/>
  <c r="D325" i="2" s="1"/>
  <c r="J325" i="2" s="1"/>
  <c r="A325" i="2"/>
  <c r="F324" i="2"/>
  <c r="E324" i="2"/>
  <c r="C324" i="2"/>
  <c r="B324" i="2"/>
  <c r="D324" i="2" s="1"/>
  <c r="J324" i="2" s="1"/>
  <c r="A324" i="2"/>
  <c r="G323" i="2"/>
  <c r="K323" i="2" s="1"/>
  <c r="F323" i="2"/>
  <c r="E323" i="2"/>
  <c r="C323" i="2"/>
  <c r="B323" i="2"/>
  <c r="D323" i="2" s="1"/>
  <c r="J323" i="2" s="1"/>
  <c r="A323" i="2"/>
  <c r="F322" i="2"/>
  <c r="G322" i="2" s="1"/>
  <c r="E322" i="2"/>
  <c r="D322" i="2"/>
  <c r="J322" i="2" s="1"/>
  <c r="K322" i="2" s="1"/>
  <c r="C322" i="2"/>
  <c r="B322" i="2"/>
  <c r="A322" i="2"/>
  <c r="J321" i="2"/>
  <c r="F321" i="2"/>
  <c r="G321" i="2" s="1"/>
  <c r="E321" i="2"/>
  <c r="D321" i="2"/>
  <c r="C321" i="2"/>
  <c r="B321" i="2"/>
  <c r="A321" i="2"/>
  <c r="F320" i="2"/>
  <c r="E320" i="2"/>
  <c r="G320" i="2" s="1"/>
  <c r="C320" i="2"/>
  <c r="B320" i="2"/>
  <c r="D320" i="2" s="1"/>
  <c r="J320" i="2" s="1"/>
  <c r="A320" i="2"/>
  <c r="J319" i="2"/>
  <c r="F319" i="2"/>
  <c r="E319" i="2"/>
  <c r="G319" i="2" s="1"/>
  <c r="D319" i="2"/>
  <c r="C319" i="2"/>
  <c r="B319" i="2"/>
  <c r="A319" i="2"/>
  <c r="J318" i="2"/>
  <c r="K318" i="2" s="1"/>
  <c r="G318" i="2"/>
  <c r="F318" i="2"/>
  <c r="E318" i="2"/>
  <c r="C318" i="2"/>
  <c r="B318" i="2"/>
  <c r="D318" i="2" s="1"/>
  <c r="A318" i="2"/>
  <c r="F317" i="2"/>
  <c r="G317" i="2" s="1"/>
  <c r="E317" i="2"/>
  <c r="C317" i="2"/>
  <c r="B317" i="2"/>
  <c r="D317" i="2" s="1"/>
  <c r="J317" i="2" s="1"/>
  <c r="K317" i="2" s="1"/>
  <c r="A317" i="2"/>
  <c r="F316" i="2"/>
  <c r="E316" i="2"/>
  <c r="C316" i="2"/>
  <c r="B316" i="2"/>
  <c r="A316" i="2"/>
  <c r="G315" i="2"/>
  <c r="F315" i="2"/>
  <c r="E315" i="2"/>
  <c r="D315" i="2"/>
  <c r="J315" i="2" s="1"/>
  <c r="C315" i="2"/>
  <c r="B315" i="2"/>
  <c r="A315" i="2"/>
  <c r="F314" i="2"/>
  <c r="G314" i="2" s="1"/>
  <c r="E314" i="2"/>
  <c r="D314" i="2"/>
  <c r="J314" i="2" s="1"/>
  <c r="K314" i="2" s="1"/>
  <c r="C314" i="2"/>
  <c r="B314" i="2"/>
  <c r="A314" i="2"/>
  <c r="F313" i="2"/>
  <c r="G313" i="2" s="1"/>
  <c r="E313" i="2"/>
  <c r="C313" i="2"/>
  <c r="B313" i="2"/>
  <c r="D313" i="2" s="1"/>
  <c r="J313" i="2" s="1"/>
  <c r="A313" i="2"/>
  <c r="J312" i="2"/>
  <c r="F312" i="2"/>
  <c r="E312" i="2"/>
  <c r="G312" i="2" s="1"/>
  <c r="C312" i="2"/>
  <c r="B312" i="2"/>
  <c r="D312" i="2" s="1"/>
  <c r="A312" i="2"/>
  <c r="J311" i="2"/>
  <c r="G311" i="2"/>
  <c r="F311" i="2"/>
  <c r="E311" i="2"/>
  <c r="D311" i="2"/>
  <c r="C311" i="2"/>
  <c r="B311" i="2"/>
  <c r="A311" i="2"/>
  <c r="G310" i="2"/>
  <c r="F310" i="2"/>
  <c r="E310" i="2"/>
  <c r="C310" i="2"/>
  <c r="B310" i="2"/>
  <c r="D310" i="2" s="1"/>
  <c r="J310" i="2" s="1"/>
  <c r="K310" i="2" s="1"/>
  <c r="A310" i="2"/>
  <c r="F309" i="2"/>
  <c r="G309" i="2" s="1"/>
  <c r="E309" i="2"/>
  <c r="C309" i="2"/>
  <c r="B309" i="2"/>
  <c r="D309" i="2" s="1"/>
  <c r="J309" i="2" s="1"/>
  <c r="A309" i="2"/>
  <c r="F308" i="2"/>
  <c r="E308" i="2"/>
  <c r="C308" i="2"/>
  <c r="B308" i="2"/>
  <c r="A308" i="2"/>
  <c r="G307" i="2"/>
  <c r="F307" i="2"/>
  <c r="E307" i="2"/>
  <c r="C307" i="2"/>
  <c r="D307" i="2" s="1"/>
  <c r="J307" i="2" s="1"/>
  <c r="B307" i="2"/>
  <c r="A307" i="2"/>
  <c r="F306" i="2"/>
  <c r="E306" i="2"/>
  <c r="G306" i="2" s="1"/>
  <c r="D306" i="2"/>
  <c r="J306" i="2" s="1"/>
  <c r="C306" i="2"/>
  <c r="B306" i="2"/>
  <c r="A306" i="2"/>
  <c r="G305" i="2"/>
  <c r="F305" i="2"/>
  <c r="E305" i="2"/>
  <c r="C305" i="2"/>
  <c r="D305" i="2" s="1"/>
  <c r="J305" i="2" s="1"/>
  <c r="B305" i="2"/>
  <c r="A305" i="2"/>
  <c r="J304" i="2"/>
  <c r="F304" i="2"/>
  <c r="E304" i="2"/>
  <c r="D304" i="2"/>
  <c r="C304" i="2"/>
  <c r="B304" i="2"/>
  <c r="A304" i="2"/>
  <c r="J303" i="2"/>
  <c r="F303" i="2"/>
  <c r="E303" i="2"/>
  <c r="G303" i="2" s="1"/>
  <c r="C303" i="2"/>
  <c r="B303" i="2"/>
  <c r="D303" i="2" s="1"/>
  <c r="A303" i="2"/>
  <c r="G302" i="2"/>
  <c r="K302" i="2" s="1"/>
  <c r="F302" i="2"/>
  <c r="E302" i="2"/>
  <c r="D302" i="2"/>
  <c r="J302" i="2" s="1"/>
  <c r="C302" i="2"/>
  <c r="B302" i="2"/>
  <c r="A302" i="2"/>
  <c r="F301" i="2"/>
  <c r="G301" i="2" s="1"/>
  <c r="E301" i="2"/>
  <c r="D301" i="2"/>
  <c r="J301" i="2" s="1"/>
  <c r="C301" i="2"/>
  <c r="B301" i="2"/>
  <c r="A301" i="2"/>
  <c r="F300" i="2"/>
  <c r="E300" i="2"/>
  <c r="D300" i="2"/>
  <c r="J300" i="2" s="1"/>
  <c r="C300" i="2"/>
  <c r="B300" i="2"/>
  <c r="A300" i="2"/>
  <c r="F299" i="2"/>
  <c r="E299" i="2"/>
  <c r="C299" i="2"/>
  <c r="D299" i="2" s="1"/>
  <c r="J299" i="2" s="1"/>
  <c r="B299" i="2"/>
  <c r="A299" i="2"/>
  <c r="G298" i="2"/>
  <c r="F298" i="2"/>
  <c r="E298" i="2"/>
  <c r="C298" i="2"/>
  <c r="B298" i="2"/>
  <c r="D298" i="2" s="1"/>
  <c r="J298" i="2" s="1"/>
  <c r="A298" i="2"/>
  <c r="G297" i="2"/>
  <c r="F297" i="2"/>
  <c r="E297" i="2"/>
  <c r="D297" i="2"/>
  <c r="J297" i="2" s="1"/>
  <c r="C297" i="2"/>
  <c r="B297" i="2"/>
  <c r="A297" i="2"/>
  <c r="F296" i="2"/>
  <c r="E296" i="2"/>
  <c r="G296" i="2" s="1"/>
  <c r="C296" i="2"/>
  <c r="D296" i="2" s="1"/>
  <c r="J296" i="2" s="1"/>
  <c r="B296" i="2"/>
  <c r="A296" i="2"/>
  <c r="F295" i="2"/>
  <c r="E295" i="2"/>
  <c r="G295" i="2" s="1"/>
  <c r="C295" i="2"/>
  <c r="D295" i="2" s="1"/>
  <c r="J295" i="2" s="1"/>
  <c r="B295" i="2"/>
  <c r="A295" i="2"/>
  <c r="J294" i="2"/>
  <c r="F294" i="2"/>
  <c r="E294" i="2"/>
  <c r="G294" i="2" s="1"/>
  <c r="D294" i="2"/>
  <c r="C294" i="2"/>
  <c r="B294" i="2"/>
  <c r="A294" i="2"/>
  <c r="G293" i="2"/>
  <c r="F293" i="2"/>
  <c r="E293" i="2"/>
  <c r="C293" i="2"/>
  <c r="B293" i="2"/>
  <c r="D293" i="2" s="1"/>
  <c r="J293" i="2" s="1"/>
  <c r="A293" i="2"/>
  <c r="F292" i="2"/>
  <c r="E292" i="2"/>
  <c r="C292" i="2"/>
  <c r="B292" i="2"/>
  <c r="A292" i="2"/>
  <c r="G291" i="2"/>
  <c r="F291" i="2"/>
  <c r="E291" i="2"/>
  <c r="D291" i="2"/>
  <c r="J291" i="2" s="1"/>
  <c r="C291" i="2"/>
  <c r="B291" i="2"/>
  <c r="A291" i="2"/>
  <c r="F290" i="2"/>
  <c r="E290" i="2"/>
  <c r="G290" i="2" s="1"/>
  <c r="D290" i="2"/>
  <c r="J290" i="2" s="1"/>
  <c r="K290" i="2" s="1"/>
  <c r="C290" i="2"/>
  <c r="B290" i="2"/>
  <c r="A290" i="2"/>
  <c r="G289" i="2"/>
  <c r="F289" i="2"/>
  <c r="E289" i="2"/>
  <c r="C289" i="2"/>
  <c r="D289" i="2" s="1"/>
  <c r="J289" i="2" s="1"/>
  <c r="B289" i="2"/>
  <c r="A289" i="2"/>
  <c r="F288" i="2"/>
  <c r="E288" i="2"/>
  <c r="D288" i="2"/>
  <c r="J288" i="2" s="1"/>
  <c r="C288" i="2"/>
  <c r="B288" i="2"/>
  <c r="A288" i="2"/>
  <c r="J287" i="2"/>
  <c r="F287" i="2"/>
  <c r="E287" i="2"/>
  <c r="G287" i="2" s="1"/>
  <c r="C287" i="2"/>
  <c r="B287" i="2"/>
  <c r="D287" i="2" s="1"/>
  <c r="A287" i="2"/>
  <c r="G286" i="2"/>
  <c r="F286" i="2"/>
  <c r="E286" i="2"/>
  <c r="C286" i="2"/>
  <c r="B286" i="2"/>
  <c r="D286" i="2" s="1"/>
  <c r="J286" i="2" s="1"/>
  <c r="K286" i="2" s="1"/>
  <c r="A286" i="2"/>
  <c r="F285" i="2"/>
  <c r="G285" i="2" s="1"/>
  <c r="E285" i="2"/>
  <c r="D285" i="2"/>
  <c r="J285" i="2" s="1"/>
  <c r="K285" i="2" s="1"/>
  <c r="C285" i="2"/>
  <c r="B285" i="2"/>
  <c r="A285" i="2"/>
  <c r="F284" i="2"/>
  <c r="E284" i="2"/>
  <c r="C284" i="2"/>
  <c r="B284" i="2"/>
  <c r="D284" i="2" s="1"/>
  <c r="J284" i="2" s="1"/>
  <c r="A284" i="2"/>
  <c r="J283" i="2"/>
  <c r="F283" i="2"/>
  <c r="G283" i="2" s="1"/>
  <c r="E283" i="2"/>
  <c r="C283" i="2"/>
  <c r="D283" i="2" s="1"/>
  <c r="B283" i="2"/>
  <c r="A283" i="2"/>
  <c r="G282" i="2"/>
  <c r="F282" i="2"/>
  <c r="E282" i="2"/>
  <c r="C282" i="2"/>
  <c r="B282" i="2"/>
  <c r="D282" i="2" s="1"/>
  <c r="J282" i="2" s="1"/>
  <c r="K282" i="2" s="1"/>
  <c r="A282" i="2"/>
  <c r="G281" i="2"/>
  <c r="F281" i="2"/>
  <c r="E281" i="2"/>
  <c r="C281" i="2"/>
  <c r="B281" i="2"/>
  <c r="D281" i="2" s="1"/>
  <c r="J281" i="2" s="1"/>
  <c r="A281" i="2"/>
  <c r="F280" i="2"/>
  <c r="E280" i="2"/>
  <c r="G280" i="2" s="1"/>
  <c r="C280" i="2"/>
  <c r="B280" i="2"/>
  <c r="D280" i="2" s="1"/>
  <c r="J280" i="2" s="1"/>
  <c r="K280" i="2" s="1"/>
  <c r="A280" i="2"/>
  <c r="F279" i="2"/>
  <c r="E279" i="2"/>
  <c r="G279" i="2" s="1"/>
  <c r="C279" i="2"/>
  <c r="D279" i="2" s="1"/>
  <c r="J279" i="2" s="1"/>
  <c r="B279" i="2"/>
  <c r="A279" i="2"/>
  <c r="J278" i="2"/>
  <c r="F278" i="2"/>
  <c r="E278" i="2"/>
  <c r="G278" i="2" s="1"/>
  <c r="D278" i="2"/>
  <c r="C278" i="2"/>
  <c r="B278" i="2"/>
  <c r="A278" i="2"/>
  <c r="G277" i="2"/>
  <c r="F277" i="2"/>
  <c r="E277" i="2"/>
  <c r="C277" i="2"/>
  <c r="B277" i="2"/>
  <c r="D277" i="2" s="1"/>
  <c r="J277" i="2" s="1"/>
  <c r="A277" i="2"/>
  <c r="F276" i="2"/>
  <c r="E276" i="2"/>
  <c r="C276" i="2"/>
  <c r="B276" i="2"/>
  <c r="D276" i="2" s="1"/>
  <c r="J276" i="2" s="1"/>
  <c r="A276" i="2"/>
  <c r="G275" i="2"/>
  <c r="F275" i="2"/>
  <c r="E275" i="2"/>
  <c r="C275" i="2"/>
  <c r="B275" i="2"/>
  <c r="D275" i="2" s="1"/>
  <c r="J275" i="2" s="1"/>
  <c r="A275" i="2"/>
  <c r="F274" i="2"/>
  <c r="E274" i="2"/>
  <c r="D274" i="2"/>
  <c r="J274" i="2" s="1"/>
  <c r="C274" i="2"/>
  <c r="B274" i="2"/>
  <c r="A274" i="2"/>
  <c r="J273" i="2"/>
  <c r="G273" i="2"/>
  <c r="F273" i="2"/>
  <c r="E273" i="2"/>
  <c r="C273" i="2"/>
  <c r="D273" i="2" s="1"/>
  <c r="B273" i="2"/>
  <c r="A273" i="2"/>
  <c r="J272" i="2"/>
  <c r="F272" i="2"/>
  <c r="E272" i="2"/>
  <c r="D272" i="2"/>
  <c r="C272" i="2"/>
  <c r="B272" i="2"/>
  <c r="A272" i="2"/>
  <c r="J271" i="2"/>
  <c r="F271" i="2"/>
  <c r="E271" i="2"/>
  <c r="G271" i="2" s="1"/>
  <c r="C271" i="2"/>
  <c r="B271" i="2"/>
  <c r="D271" i="2" s="1"/>
  <c r="A271" i="2"/>
  <c r="K270" i="2"/>
  <c r="G270" i="2"/>
  <c r="F270" i="2"/>
  <c r="E270" i="2"/>
  <c r="C270" i="2"/>
  <c r="B270" i="2"/>
  <c r="D270" i="2" s="1"/>
  <c r="J270" i="2" s="1"/>
  <c r="A270" i="2"/>
  <c r="F269" i="2"/>
  <c r="G269" i="2" s="1"/>
  <c r="E269" i="2"/>
  <c r="D269" i="2"/>
  <c r="J269" i="2" s="1"/>
  <c r="C269" i="2"/>
  <c r="B269" i="2"/>
  <c r="A269" i="2"/>
  <c r="J268" i="2"/>
  <c r="F268" i="2"/>
  <c r="E268" i="2"/>
  <c r="G268" i="2" s="1"/>
  <c r="D268" i="2"/>
  <c r="C268" i="2"/>
  <c r="B268" i="2"/>
  <c r="A268" i="2"/>
  <c r="J267" i="2"/>
  <c r="F267" i="2"/>
  <c r="E267" i="2"/>
  <c r="G267" i="2" s="1"/>
  <c r="C267" i="2"/>
  <c r="D267" i="2" s="1"/>
  <c r="B267" i="2"/>
  <c r="A267" i="2"/>
  <c r="J266" i="2"/>
  <c r="G266" i="2"/>
  <c r="F266" i="2"/>
  <c r="E266" i="2"/>
  <c r="C266" i="2"/>
  <c r="B266" i="2"/>
  <c r="D266" i="2" s="1"/>
  <c r="A266" i="2"/>
  <c r="G265" i="2"/>
  <c r="K265" i="2" s="1"/>
  <c r="F265" i="2"/>
  <c r="E265" i="2"/>
  <c r="D265" i="2"/>
  <c r="J265" i="2" s="1"/>
  <c r="C265" i="2"/>
  <c r="B265" i="2"/>
  <c r="A265" i="2"/>
  <c r="F264" i="2"/>
  <c r="E264" i="2"/>
  <c r="G264" i="2" s="1"/>
  <c r="C264" i="2"/>
  <c r="D264" i="2" s="1"/>
  <c r="J264" i="2" s="1"/>
  <c r="B264" i="2"/>
  <c r="A264" i="2"/>
  <c r="F263" i="2"/>
  <c r="E263" i="2"/>
  <c r="G263" i="2" s="1"/>
  <c r="D263" i="2"/>
  <c r="J263" i="2" s="1"/>
  <c r="C263" i="2"/>
  <c r="B263" i="2"/>
  <c r="A263" i="2"/>
  <c r="J262" i="2"/>
  <c r="F262" i="2"/>
  <c r="E262" i="2"/>
  <c r="G262" i="2" s="1"/>
  <c r="D262" i="2"/>
  <c r="C262" i="2"/>
  <c r="B262" i="2"/>
  <c r="A262" i="2"/>
  <c r="J261" i="2"/>
  <c r="G261" i="2"/>
  <c r="F261" i="2"/>
  <c r="E261" i="2"/>
  <c r="C261" i="2"/>
  <c r="B261" i="2"/>
  <c r="D261" i="2" s="1"/>
  <c r="A261" i="2"/>
  <c r="F260" i="2"/>
  <c r="E260" i="2"/>
  <c r="C260" i="2"/>
  <c r="B260" i="2"/>
  <c r="D260" i="2" s="1"/>
  <c r="J260" i="2" s="1"/>
  <c r="A260" i="2"/>
  <c r="G259" i="2"/>
  <c r="F259" i="2"/>
  <c r="E259" i="2"/>
  <c r="C259" i="2"/>
  <c r="B259" i="2"/>
  <c r="D259" i="2" s="1"/>
  <c r="J259" i="2" s="1"/>
  <c r="A259" i="2"/>
  <c r="F258" i="2"/>
  <c r="E258" i="2"/>
  <c r="D258" i="2"/>
  <c r="J258" i="2" s="1"/>
  <c r="C258" i="2"/>
  <c r="B258" i="2"/>
  <c r="A258" i="2"/>
  <c r="F257" i="2"/>
  <c r="G257" i="2" s="1"/>
  <c r="E257" i="2"/>
  <c r="C257" i="2"/>
  <c r="D257" i="2" s="1"/>
  <c r="J257" i="2" s="1"/>
  <c r="B257" i="2"/>
  <c r="A257" i="2"/>
  <c r="F256" i="2"/>
  <c r="E256" i="2"/>
  <c r="D256" i="2"/>
  <c r="J256" i="2" s="1"/>
  <c r="C256" i="2"/>
  <c r="B256" i="2"/>
  <c r="A256" i="2"/>
  <c r="F255" i="2"/>
  <c r="E255" i="2"/>
  <c r="G255" i="2" s="1"/>
  <c r="C255" i="2"/>
  <c r="B255" i="2"/>
  <c r="D255" i="2" s="1"/>
  <c r="J255" i="2" s="1"/>
  <c r="A255" i="2"/>
  <c r="G254" i="2"/>
  <c r="F254" i="2"/>
  <c r="E254" i="2"/>
  <c r="C254" i="2"/>
  <c r="B254" i="2"/>
  <c r="D254" i="2" s="1"/>
  <c r="J254" i="2" s="1"/>
  <c r="A254" i="2"/>
  <c r="F253" i="2"/>
  <c r="G253" i="2" s="1"/>
  <c r="E253" i="2"/>
  <c r="D253" i="2"/>
  <c r="J253" i="2" s="1"/>
  <c r="C253" i="2"/>
  <c r="B253" i="2"/>
  <c r="A253" i="2"/>
  <c r="F252" i="2"/>
  <c r="E252" i="2"/>
  <c r="G252" i="2" s="1"/>
  <c r="D252" i="2"/>
  <c r="J252" i="2" s="1"/>
  <c r="C252" i="2"/>
  <c r="B252" i="2"/>
  <c r="A252" i="2"/>
  <c r="F251" i="2"/>
  <c r="E251" i="2"/>
  <c r="G251" i="2" s="1"/>
  <c r="C251" i="2"/>
  <c r="D251" i="2" s="1"/>
  <c r="J251" i="2" s="1"/>
  <c r="B251" i="2"/>
  <c r="A251" i="2"/>
  <c r="F250" i="2"/>
  <c r="E250" i="2"/>
  <c r="G250" i="2" s="1"/>
  <c r="C250" i="2"/>
  <c r="B250" i="2"/>
  <c r="D250" i="2" s="1"/>
  <c r="J250" i="2" s="1"/>
  <c r="A250" i="2"/>
  <c r="G249" i="2"/>
  <c r="F249" i="2"/>
  <c r="E249" i="2"/>
  <c r="D249" i="2"/>
  <c r="J249" i="2" s="1"/>
  <c r="C249" i="2"/>
  <c r="B249" i="2"/>
  <c r="A249" i="2"/>
  <c r="F248" i="2"/>
  <c r="E248" i="2"/>
  <c r="G248" i="2" s="1"/>
  <c r="C248" i="2"/>
  <c r="B248" i="2"/>
  <c r="D248" i="2" s="1"/>
  <c r="J248" i="2" s="1"/>
  <c r="A248" i="2"/>
  <c r="F247" i="2"/>
  <c r="E247" i="2"/>
  <c r="G247" i="2" s="1"/>
  <c r="D247" i="2"/>
  <c r="J247" i="2" s="1"/>
  <c r="C247" i="2"/>
  <c r="B247" i="2"/>
  <c r="A247" i="2"/>
  <c r="J246" i="2"/>
  <c r="G246" i="2"/>
  <c r="K246" i="2" s="1"/>
  <c r="F246" i="2"/>
  <c r="E246" i="2"/>
  <c r="D246" i="2"/>
  <c r="C246" i="2"/>
  <c r="B246" i="2"/>
  <c r="A246" i="2"/>
  <c r="K245" i="2"/>
  <c r="G245" i="2"/>
  <c r="F245" i="2"/>
  <c r="E245" i="2"/>
  <c r="C245" i="2"/>
  <c r="B245" i="2"/>
  <c r="D245" i="2" s="1"/>
  <c r="J245" i="2" s="1"/>
  <c r="A245" i="2"/>
  <c r="F244" i="2"/>
  <c r="E244" i="2"/>
  <c r="C244" i="2"/>
  <c r="B244" i="2"/>
  <c r="D244" i="2" s="1"/>
  <c r="J244" i="2" s="1"/>
  <c r="A244" i="2"/>
  <c r="G243" i="2"/>
  <c r="F243" i="2"/>
  <c r="E243" i="2"/>
  <c r="C243" i="2"/>
  <c r="B243" i="2"/>
  <c r="D243" i="2" s="1"/>
  <c r="J243" i="2" s="1"/>
  <c r="A243" i="2"/>
  <c r="F242" i="2"/>
  <c r="E242" i="2"/>
  <c r="D242" i="2"/>
  <c r="J242" i="2" s="1"/>
  <c r="C242" i="2"/>
  <c r="B242" i="2"/>
  <c r="A242" i="2"/>
  <c r="J241" i="2"/>
  <c r="F241" i="2"/>
  <c r="G241" i="2" s="1"/>
  <c r="E241" i="2"/>
  <c r="C241" i="2"/>
  <c r="D241" i="2" s="1"/>
  <c r="B241" i="2"/>
  <c r="A241" i="2"/>
  <c r="J240" i="2"/>
  <c r="F240" i="2"/>
  <c r="E240" i="2"/>
  <c r="D240" i="2"/>
  <c r="C240" i="2"/>
  <c r="B240" i="2"/>
  <c r="A240" i="2"/>
  <c r="G239" i="2"/>
  <c r="F239" i="2"/>
  <c r="E239" i="2"/>
  <c r="C239" i="2"/>
  <c r="B239" i="2"/>
  <c r="D239" i="2" s="1"/>
  <c r="J239" i="2" s="1"/>
  <c r="A239" i="2"/>
  <c r="G238" i="2"/>
  <c r="F238" i="2"/>
  <c r="E238" i="2"/>
  <c r="D238" i="2"/>
  <c r="J238" i="2" s="1"/>
  <c r="C238" i="2"/>
  <c r="B238" i="2"/>
  <c r="A238" i="2"/>
  <c r="F237" i="2"/>
  <c r="G237" i="2" s="1"/>
  <c r="E237" i="2"/>
  <c r="C237" i="2"/>
  <c r="D237" i="2" s="1"/>
  <c r="J237" i="2" s="1"/>
  <c r="B237" i="2"/>
  <c r="A237" i="2"/>
  <c r="F236" i="2"/>
  <c r="E236" i="2"/>
  <c r="G236" i="2" s="1"/>
  <c r="C236" i="2"/>
  <c r="B236" i="2"/>
  <c r="D236" i="2" s="1"/>
  <c r="J236" i="2" s="1"/>
  <c r="A236" i="2"/>
  <c r="J235" i="2"/>
  <c r="G235" i="2"/>
  <c r="F235" i="2"/>
  <c r="E235" i="2"/>
  <c r="C235" i="2"/>
  <c r="D235" i="2" s="1"/>
  <c r="B235" i="2"/>
  <c r="A235" i="2"/>
  <c r="G234" i="2"/>
  <c r="F234" i="2"/>
  <c r="E234" i="2"/>
  <c r="C234" i="2"/>
  <c r="B234" i="2"/>
  <c r="D234" i="2" s="1"/>
  <c r="J234" i="2" s="1"/>
  <c r="K234" i="2" s="1"/>
  <c r="A234" i="2"/>
  <c r="G233" i="2"/>
  <c r="F233" i="2"/>
  <c r="E233" i="2"/>
  <c r="C233" i="2"/>
  <c r="B233" i="2"/>
  <c r="D233" i="2" s="1"/>
  <c r="J233" i="2" s="1"/>
  <c r="K233" i="2" s="1"/>
  <c r="A233" i="2"/>
  <c r="F232" i="2"/>
  <c r="E232" i="2"/>
  <c r="G232" i="2" s="1"/>
  <c r="C232" i="2"/>
  <c r="B232" i="2"/>
  <c r="D232" i="2" s="1"/>
  <c r="J232" i="2" s="1"/>
  <c r="K232" i="2" s="1"/>
  <c r="A232" i="2"/>
  <c r="F231" i="2"/>
  <c r="E231" i="2"/>
  <c r="D231" i="2"/>
  <c r="J231" i="2" s="1"/>
  <c r="C231" i="2"/>
  <c r="B231" i="2"/>
  <c r="A231" i="2"/>
  <c r="J230" i="2"/>
  <c r="G230" i="2"/>
  <c r="F230" i="2"/>
  <c r="E230" i="2"/>
  <c r="D230" i="2"/>
  <c r="C230" i="2"/>
  <c r="B230" i="2"/>
  <c r="A230" i="2"/>
  <c r="K229" i="2"/>
  <c r="J229" i="2"/>
  <c r="G229" i="2"/>
  <c r="F229" i="2"/>
  <c r="E229" i="2"/>
  <c r="C229" i="2"/>
  <c r="B229" i="2"/>
  <c r="D229" i="2" s="1"/>
  <c r="A229" i="2"/>
  <c r="F228" i="2"/>
  <c r="E228" i="2"/>
  <c r="C228" i="2"/>
  <c r="B228" i="2"/>
  <c r="D228" i="2" s="1"/>
  <c r="J228" i="2" s="1"/>
  <c r="A228" i="2"/>
  <c r="G227" i="2"/>
  <c r="F227" i="2"/>
  <c r="E227" i="2"/>
  <c r="D227" i="2"/>
  <c r="J227" i="2" s="1"/>
  <c r="C227" i="2"/>
  <c r="B227" i="2"/>
  <c r="A227" i="2"/>
  <c r="F226" i="2"/>
  <c r="E226" i="2"/>
  <c r="G226" i="2" s="1"/>
  <c r="D226" i="2"/>
  <c r="J226" i="2" s="1"/>
  <c r="C226" i="2"/>
  <c r="B226" i="2"/>
  <c r="A226" i="2"/>
  <c r="J225" i="2"/>
  <c r="F225" i="2"/>
  <c r="G225" i="2" s="1"/>
  <c r="K225" i="2" s="1"/>
  <c r="E225" i="2"/>
  <c r="C225" i="2"/>
  <c r="D225" i="2" s="1"/>
  <c r="B225" i="2"/>
  <c r="A225" i="2"/>
  <c r="J224" i="2"/>
  <c r="F224" i="2"/>
  <c r="E224" i="2"/>
  <c r="D224" i="2"/>
  <c r="C224" i="2"/>
  <c r="B224" i="2"/>
  <c r="A224" i="2"/>
  <c r="J223" i="2"/>
  <c r="G223" i="2"/>
  <c r="F223" i="2"/>
  <c r="E223" i="2"/>
  <c r="C223" i="2"/>
  <c r="B223" i="2"/>
  <c r="D223" i="2" s="1"/>
  <c r="A223" i="2"/>
  <c r="G222" i="2"/>
  <c r="F222" i="2"/>
  <c r="E222" i="2"/>
  <c r="D222" i="2"/>
  <c r="J222" i="2" s="1"/>
  <c r="K222" i="2" s="1"/>
  <c r="C222" i="2"/>
  <c r="B222" i="2"/>
  <c r="A222" i="2"/>
  <c r="F221" i="2"/>
  <c r="G221" i="2" s="1"/>
  <c r="E221" i="2"/>
  <c r="C221" i="2"/>
  <c r="D221" i="2" s="1"/>
  <c r="J221" i="2" s="1"/>
  <c r="K221" i="2" s="1"/>
  <c r="B221" i="2"/>
  <c r="A221" i="2"/>
  <c r="F220" i="2"/>
  <c r="E220" i="2"/>
  <c r="G220" i="2" s="1"/>
  <c r="C220" i="2"/>
  <c r="B220" i="2"/>
  <c r="D220" i="2" s="1"/>
  <c r="J220" i="2" s="1"/>
  <c r="A220" i="2"/>
  <c r="G219" i="2"/>
  <c r="K219" i="2" s="1"/>
  <c r="F219" i="2"/>
  <c r="E219" i="2"/>
  <c r="C219" i="2"/>
  <c r="D219" i="2" s="1"/>
  <c r="J219" i="2" s="1"/>
  <c r="B219" i="2"/>
  <c r="A219" i="2"/>
  <c r="J218" i="2"/>
  <c r="G218" i="2"/>
  <c r="K218" i="2" s="1"/>
  <c r="F218" i="2"/>
  <c r="E218" i="2"/>
  <c r="C218" i="2"/>
  <c r="B218" i="2"/>
  <c r="D218" i="2" s="1"/>
  <c r="A218" i="2"/>
  <c r="G217" i="2"/>
  <c r="F217" i="2"/>
  <c r="E217" i="2"/>
  <c r="C217" i="2"/>
  <c r="D217" i="2" s="1"/>
  <c r="J217" i="2" s="1"/>
  <c r="B217" i="2"/>
  <c r="A217" i="2"/>
  <c r="F216" i="2"/>
  <c r="E216" i="2"/>
  <c r="G216" i="2" s="1"/>
  <c r="D216" i="2"/>
  <c r="J216" i="2" s="1"/>
  <c r="C216" i="2"/>
  <c r="B216" i="2"/>
  <c r="A216" i="2"/>
  <c r="F215" i="2"/>
  <c r="E215" i="2"/>
  <c r="D215" i="2"/>
  <c r="J215" i="2" s="1"/>
  <c r="C215" i="2"/>
  <c r="B215" i="2"/>
  <c r="A215" i="2"/>
  <c r="J214" i="2"/>
  <c r="F214" i="2"/>
  <c r="E214" i="2"/>
  <c r="G214" i="2" s="1"/>
  <c r="K214" i="2" s="1"/>
  <c r="D214" i="2"/>
  <c r="C214" i="2"/>
  <c r="B214" i="2"/>
  <c r="A214" i="2"/>
  <c r="J213" i="2"/>
  <c r="G213" i="2"/>
  <c r="F213" i="2"/>
  <c r="E213" i="2"/>
  <c r="C213" i="2"/>
  <c r="B213" i="2"/>
  <c r="D213" i="2" s="1"/>
  <c r="A213" i="2"/>
  <c r="F212" i="2"/>
  <c r="E212" i="2"/>
  <c r="C212" i="2"/>
  <c r="B212" i="2"/>
  <c r="A212" i="2"/>
  <c r="G211" i="2"/>
  <c r="F211" i="2"/>
  <c r="E211" i="2"/>
  <c r="D211" i="2"/>
  <c r="J211" i="2" s="1"/>
  <c r="C211" i="2"/>
  <c r="B211" i="2"/>
  <c r="A211" i="2"/>
  <c r="F210" i="2"/>
  <c r="E210" i="2"/>
  <c r="G210" i="2" s="1"/>
  <c r="K210" i="2" s="1"/>
  <c r="D210" i="2"/>
  <c r="J210" i="2" s="1"/>
  <c r="C210" i="2"/>
  <c r="B210" i="2"/>
  <c r="A210" i="2"/>
  <c r="F209" i="2"/>
  <c r="G209" i="2" s="1"/>
  <c r="E209" i="2"/>
  <c r="C209" i="2"/>
  <c r="D209" i="2" s="1"/>
  <c r="J209" i="2" s="1"/>
  <c r="B209" i="2"/>
  <c r="A209" i="2"/>
  <c r="F208" i="2"/>
  <c r="E208" i="2"/>
  <c r="D208" i="2"/>
  <c r="J208" i="2" s="1"/>
  <c r="C208" i="2"/>
  <c r="B208" i="2"/>
  <c r="A208" i="2"/>
  <c r="F207" i="2"/>
  <c r="E207" i="2"/>
  <c r="G207" i="2" s="1"/>
  <c r="C207" i="2"/>
  <c r="B207" i="2"/>
  <c r="D207" i="2" s="1"/>
  <c r="J207" i="2" s="1"/>
  <c r="A207" i="2"/>
  <c r="G206" i="2"/>
  <c r="F206" i="2"/>
  <c r="E206" i="2"/>
  <c r="D206" i="2"/>
  <c r="J206" i="2" s="1"/>
  <c r="C206" i="2"/>
  <c r="B206" i="2"/>
  <c r="A206" i="2"/>
  <c r="F205" i="2"/>
  <c r="G205" i="2" s="1"/>
  <c r="E205" i="2"/>
  <c r="C205" i="2"/>
  <c r="D205" i="2" s="1"/>
  <c r="J205" i="2" s="1"/>
  <c r="B205" i="2"/>
  <c r="A205" i="2"/>
  <c r="F204" i="2"/>
  <c r="E204" i="2"/>
  <c r="G204" i="2" s="1"/>
  <c r="C204" i="2"/>
  <c r="B204" i="2"/>
  <c r="D204" i="2" s="1"/>
  <c r="J204" i="2" s="1"/>
  <c r="A204" i="2"/>
  <c r="G203" i="2"/>
  <c r="F203" i="2"/>
  <c r="E203" i="2"/>
  <c r="C203" i="2"/>
  <c r="D203" i="2" s="1"/>
  <c r="J203" i="2" s="1"/>
  <c r="B203" i="2"/>
  <c r="A203" i="2"/>
  <c r="F202" i="2"/>
  <c r="E202" i="2"/>
  <c r="G202" i="2" s="1"/>
  <c r="C202" i="2"/>
  <c r="B202" i="2"/>
  <c r="D202" i="2" s="1"/>
  <c r="J202" i="2" s="1"/>
  <c r="A202" i="2"/>
  <c r="G201" i="2"/>
  <c r="F201" i="2"/>
  <c r="E201" i="2"/>
  <c r="C201" i="2"/>
  <c r="B201" i="2"/>
  <c r="D201" i="2" s="1"/>
  <c r="J201" i="2" s="1"/>
  <c r="K201" i="2" s="1"/>
  <c r="A201" i="2"/>
  <c r="F200" i="2"/>
  <c r="E200" i="2"/>
  <c r="G200" i="2" s="1"/>
  <c r="C200" i="2"/>
  <c r="B200" i="2"/>
  <c r="D200" i="2" s="1"/>
  <c r="J200" i="2" s="1"/>
  <c r="K200" i="2" s="1"/>
  <c r="A200" i="2"/>
  <c r="F199" i="2"/>
  <c r="E199" i="2"/>
  <c r="C199" i="2"/>
  <c r="D199" i="2" s="1"/>
  <c r="J199" i="2" s="1"/>
  <c r="B199" i="2"/>
  <c r="A199" i="2"/>
  <c r="J198" i="2"/>
  <c r="F198" i="2"/>
  <c r="G198" i="2" s="1"/>
  <c r="E198" i="2"/>
  <c r="D198" i="2"/>
  <c r="C198" i="2"/>
  <c r="B198" i="2"/>
  <c r="A198" i="2"/>
  <c r="G197" i="2"/>
  <c r="F197" i="2"/>
  <c r="E197" i="2"/>
  <c r="C197" i="2"/>
  <c r="B197" i="2"/>
  <c r="D197" i="2" s="1"/>
  <c r="J197" i="2" s="1"/>
  <c r="K197" i="2" s="1"/>
  <c r="A197" i="2"/>
  <c r="F196" i="2"/>
  <c r="E196" i="2"/>
  <c r="C196" i="2"/>
  <c r="B196" i="2"/>
  <c r="A196" i="2"/>
  <c r="G195" i="2"/>
  <c r="F195" i="2"/>
  <c r="E195" i="2"/>
  <c r="C195" i="2"/>
  <c r="B195" i="2"/>
  <c r="D195" i="2" s="1"/>
  <c r="J195" i="2" s="1"/>
  <c r="A195" i="2"/>
  <c r="F194" i="2"/>
  <c r="E194" i="2"/>
  <c r="G194" i="2" s="1"/>
  <c r="D194" i="2"/>
  <c r="J194" i="2" s="1"/>
  <c r="K194" i="2" s="1"/>
  <c r="C194" i="2"/>
  <c r="B194" i="2"/>
  <c r="A194" i="2"/>
  <c r="J193" i="2"/>
  <c r="G193" i="2"/>
  <c r="F193" i="2"/>
  <c r="E193" i="2"/>
  <c r="C193" i="2"/>
  <c r="D193" i="2" s="1"/>
  <c r="B193" i="2"/>
  <c r="A193" i="2"/>
  <c r="J192" i="2"/>
  <c r="F192" i="2"/>
  <c r="E192" i="2"/>
  <c r="D192" i="2"/>
  <c r="C192" i="2"/>
  <c r="B192" i="2"/>
  <c r="A192" i="2"/>
  <c r="J191" i="2"/>
  <c r="G191" i="2"/>
  <c r="F191" i="2"/>
  <c r="E191" i="2"/>
  <c r="C191" i="2"/>
  <c r="B191" i="2"/>
  <c r="D191" i="2" s="1"/>
  <c r="A191" i="2"/>
  <c r="G190" i="2"/>
  <c r="F190" i="2"/>
  <c r="E190" i="2"/>
  <c r="C190" i="2"/>
  <c r="B190" i="2"/>
  <c r="D190" i="2" s="1"/>
  <c r="J190" i="2" s="1"/>
  <c r="K190" i="2" s="1"/>
  <c r="A190" i="2"/>
  <c r="F189" i="2"/>
  <c r="G189" i="2" s="1"/>
  <c r="E189" i="2"/>
  <c r="C189" i="2"/>
  <c r="D189" i="2" s="1"/>
  <c r="J189" i="2" s="1"/>
  <c r="K189" i="2" s="1"/>
  <c r="B189" i="2"/>
  <c r="A189" i="2"/>
  <c r="F188" i="2"/>
  <c r="E188" i="2"/>
  <c r="D188" i="2"/>
  <c r="J188" i="2" s="1"/>
  <c r="C188" i="2"/>
  <c r="B188" i="2"/>
  <c r="A188" i="2"/>
  <c r="F187" i="2"/>
  <c r="G187" i="2" s="1"/>
  <c r="E187" i="2"/>
  <c r="C187" i="2"/>
  <c r="D187" i="2" s="1"/>
  <c r="J187" i="2" s="1"/>
  <c r="B187" i="2"/>
  <c r="A187" i="2"/>
  <c r="J186" i="2"/>
  <c r="G186" i="2"/>
  <c r="F186" i="2"/>
  <c r="E186" i="2"/>
  <c r="C186" i="2"/>
  <c r="B186" i="2"/>
  <c r="D186" i="2" s="1"/>
  <c r="A186" i="2"/>
  <c r="G185" i="2"/>
  <c r="F185" i="2"/>
  <c r="E185" i="2"/>
  <c r="C185" i="2"/>
  <c r="B185" i="2"/>
  <c r="D185" i="2" s="1"/>
  <c r="J185" i="2" s="1"/>
  <c r="A185" i="2"/>
  <c r="F184" i="2"/>
  <c r="E184" i="2"/>
  <c r="G184" i="2" s="1"/>
  <c r="D184" i="2"/>
  <c r="J184" i="2" s="1"/>
  <c r="K184" i="2" s="1"/>
  <c r="C184" i="2"/>
  <c r="B184" i="2"/>
  <c r="A184" i="2"/>
  <c r="F183" i="2"/>
  <c r="E183" i="2"/>
  <c r="C183" i="2"/>
  <c r="D183" i="2" s="1"/>
  <c r="J183" i="2" s="1"/>
  <c r="B183" i="2"/>
  <c r="A183" i="2"/>
  <c r="J182" i="2"/>
  <c r="F182" i="2"/>
  <c r="E182" i="2"/>
  <c r="G182" i="2" s="1"/>
  <c r="C182" i="2"/>
  <c r="D182" i="2" s="1"/>
  <c r="B182" i="2"/>
  <c r="A182" i="2"/>
  <c r="J181" i="2"/>
  <c r="K181" i="2" s="1"/>
  <c r="G181" i="2"/>
  <c r="F181" i="2"/>
  <c r="E181" i="2"/>
  <c r="C181" i="2"/>
  <c r="B181" i="2"/>
  <c r="D181" i="2" s="1"/>
  <c r="A181" i="2"/>
  <c r="K180" i="2"/>
  <c r="G180" i="2"/>
  <c r="F180" i="2"/>
  <c r="E180" i="2"/>
  <c r="D180" i="2"/>
  <c r="J180" i="2" s="1"/>
  <c r="C180" i="2"/>
  <c r="B180" i="2"/>
  <c r="A180" i="2"/>
  <c r="F179" i="2"/>
  <c r="E179" i="2"/>
  <c r="C179" i="2"/>
  <c r="D179" i="2" s="1"/>
  <c r="J179" i="2" s="1"/>
  <c r="B179" i="2"/>
  <c r="A179" i="2"/>
  <c r="J178" i="2"/>
  <c r="F178" i="2"/>
  <c r="G178" i="2" s="1"/>
  <c r="E178" i="2"/>
  <c r="C178" i="2"/>
  <c r="D178" i="2" s="1"/>
  <c r="B178" i="2"/>
  <c r="A178" i="2"/>
  <c r="J177" i="2"/>
  <c r="G177" i="2"/>
  <c r="F177" i="2"/>
  <c r="E177" i="2"/>
  <c r="C177" i="2"/>
  <c r="B177" i="2"/>
  <c r="D177" i="2" s="1"/>
  <c r="A177" i="2"/>
  <c r="G176" i="2"/>
  <c r="F176" i="2"/>
  <c r="E176" i="2"/>
  <c r="D176" i="2"/>
  <c r="J176" i="2" s="1"/>
  <c r="C176" i="2"/>
  <c r="B176" i="2"/>
  <c r="A176" i="2"/>
  <c r="F175" i="2"/>
  <c r="E175" i="2"/>
  <c r="G175" i="2" s="1"/>
  <c r="C175" i="2"/>
  <c r="D175" i="2" s="1"/>
  <c r="J175" i="2" s="1"/>
  <c r="B175" i="2"/>
  <c r="A175" i="2"/>
  <c r="J174" i="2"/>
  <c r="F174" i="2"/>
  <c r="E174" i="2"/>
  <c r="G174" i="2" s="1"/>
  <c r="C174" i="2"/>
  <c r="D174" i="2" s="1"/>
  <c r="B174" i="2"/>
  <c r="A174" i="2"/>
  <c r="J173" i="2"/>
  <c r="K173" i="2" s="1"/>
  <c r="G173" i="2"/>
  <c r="F173" i="2"/>
  <c r="E173" i="2"/>
  <c r="C173" i="2"/>
  <c r="B173" i="2"/>
  <c r="D173" i="2" s="1"/>
  <c r="A173" i="2"/>
  <c r="G172" i="2"/>
  <c r="F172" i="2"/>
  <c r="E172" i="2"/>
  <c r="D172" i="2"/>
  <c r="J172" i="2" s="1"/>
  <c r="C172" i="2"/>
  <c r="B172" i="2"/>
  <c r="A172" i="2"/>
  <c r="F171" i="2"/>
  <c r="E171" i="2"/>
  <c r="C171" i="2"/>
  <c r="D171" i="2" s="1"/>
  <c r="J171" i="2" s="1"/>
  <c r="B171" i="2"/>
  <c r="A171" i="2"/>
  <c r="J170" i="2"/>
  <c r="G170" i="2"/>
  <c r="F170" i="2"/>
  <c r="E170" i="2"/>
  <c r="C170" i="2"/>
  <c r="D170" i="2" s="1"/>
  <c r="B170" i="2"/>
  <c r="A170" i="2"/>
  <c r="J169" i="2"/>
  <c r="G169" i="2"/>
  <c r="K169" i="2" s="1"/>
  <c r="F169" i="2"/>
  <c r="E169" i="2"/>
  <c r="C169" i="2"/>
  <c r="B169" i="2"/>
  <c r="D169" i="2" s="1"/>
  <c r="A169" i="2"/>
  <c r="G168" i="2"/>
  <c r="F168" i="2"/>
  <c r="E168" i="2"/>
  <c r="D168" i="2"/>
  <c r="J168" i="2" s="1"/>
  <c r="C168" i="2"/>
  <c r="B168" i="2"/>
  <c r="A168" i="2"/>
  <c r="F167" i="2"/>
  <c r="E167" i="2"/>
  <c r="C167" i="2"/>
  <c r="D167" i="2" s="1"/>
  <c r="J167" i="2" s="1"/>
  <c r="B167" i="2"/>
  <c r="A167" i="2"/>
  <c r="J166" i="2"/>
  <c r="F166" i="2"/>
  <c r="E166" i="2"/>
  <c r="G166" i="2" s="1"/>
  <c r="C166" i="2"/>
  <c r="D166" i="2" s="1"/>
  <c r="B166" i="2"/>
  <c r="A166" i="2"/>
  <c r="J165" i="2"/>
  <c r="K165" i="2" s="1"/>
  <c r="G165" i="2"/>
  <c r="F165" i="2"/>
  <c r="E165" i="2"/>
  <c r="C165" i="2"/>
  <c r="B165" i="2"/>
  <c r="D165" i="2" s="1"/>
  <c r="A165" i="2"/>
  <c r="K164" i="2"/>
  <c r="G164" i="2"/>
  <c r="F164" i="2"/>
  <c r="E164" i="2"/>
  <c r="D164" i="2"/>
  <c r="J164" i="2" s="1"/>
  <c r="C164" i="2"/>
  <c r="B164" i="2"/>
  <c r="A164" i="2"/>
  <c r="F163" i="2"/>
  <c r="E163" i="2"/>
  <c r="C163" i="2"/>
  <c r="D163" i="2" s="1"/>
  <c r="J163" i="2" s="1"/>
  <c r="B163" i="2"/>
  <c r="A163" i="2"/>
  <c r="J162" i="2"/>
  <c r="G162" i="2"/>
  <c r="F162" i="2"/>
  <c r="E162" i="2"/>
  <c r="C162" i="2"/>
  <c r="D162" i="2" s="1"/>
  <c r="B162" i="2"/>
  <c r="A162" i="2"/>
  <c r="J161" i="2"/>
  <c r="G161" i="2"/>
  <c r="F161" i="2"/>
  <c r="E161" i="2"/>
  <c r="C161" i="2"/>
  <c r="B161" i="2"/>
  <c r="D161" i="2" s="1"/>
  <c r="A161" i="2"/>
  <c r="G160" i="2"/>
  <c r="F160" i="2"/>
  <c r="E160" i="2"/>
  <c r="D160" i="2"/>
  <c r="J160" i="2" s="1"/>
  <c r="C160" i="2"/>
  <c r="B160" i="2"/>
  <c r="A160" i="2"/>
  <c r="F159" i="2"/>
  <c r="E159" i="2"/>
  <c r="C159" i="2"/>
  <c r="D159" i="2" s="1"/>
  <c r="J159" i="2" s="1"/>
  <c r="B159" i="2"/>
  <c r="A159" i="2"/>
  <c r="J158" i="2"/>
  <c r="F158" i="2"/>
  <c r="E158" i="2"/>
  <c r="G158" i="2" s="1"/>
  <c r="K158" i="2" s="1"/>
  <c r="C158" i="2"/>
  <c r="D158" i="2" s="1"/>
  <c r="B158" i="2"/>
  <c r="A158" i="2"/>
  <c r="J157" i="2"/>
  <c r="G157" i="2"/>
  <c r="F157" i="2"/>
  <c r="E157" i="2"/>
  <c r="C157" i="2"/>
  <c r="B157" i="2"/>
  <c r="D157" i="2" s="1"/>
  <c r="A157" i="2"/>
  <c r="G156" i="2"/>
  <c r="F156" i="2"/>
  <c r="E156" i="2"/>
  <c r="D156" i="2"/>
  <c r="J156" i="2" s="1"/>
  <c r="C156" i="2"/>
  <c r="B156" i="2"/>
  <c r="A156" i="2"/>
  <c r="F155" i="2"/>
  <c r="E155" i="2"/>
  <c r="G155" i="2" s="1"/>
  <c r="C155" i="2"/>
  <c r="D155" i="2" s="1"/>
  <c r="J155" i="2" s="1"/>
  <c r="B155" i="2"/>
  <c r="A155" i="2"/>
  <c r="J154" i="2"/>
  <c r="G154" i="2"/>
  <c r="K154" i="2" s="1"/>
  <c r="F154" i="2"/>
  <c r="E154" i="2"/>
  <c r="C154" i="2"/>
  <c r="D154" i="2" s="1"/>
  <c r="B154" i="2"/>
  <c r="A154" i="2"/>
  <c r="J153" i="2"/>
  <c r="G153" i="2"/>
  <c r="K153" i="2" s="1"/>
  <c r="F153" i="2"/>
  <c r="E153" i="2"/>
  <c r="C153" i="2"/>
  <c r="B153" i="2"/>
  <c r="D153" i="2" s="1"/>
  <c r="A153" i="2"/>
  <c r="J152" i="2"/>
  <c r="G152" i="2"/>
  <c r="F152" i="2"/>
  <c r="E152" i="2"/>
  <c r="C152" i="2"/>
  <c r="B152" i="2"/>
  <c r="D152" i="2" s="1"/>
  <c r="A152" i="2"/>
  <c r="F151" i="2"/>
  <c r="E151" i="2"/>
  <c r="G151" i="2" s="1"/>
  <c r="C151" i="2"/>
  <c r="B151" i="2"/>
  <c r="D151" i="2" s="1"/>
  <c r="J151" i="2" s="1"/>
  <c r="A151" i="2"/>
  <c r="F150" i="2"/>
  <c r="E150" i="2"/>
  <c r="G150" i="2" s="1"/>
  <c r="C150" i="2"/>
  <c r="D150" i="2" s="1"/>
  <c r="J150" i="2" s="1"/>
  <c r="B150" i="2"/>
  <c r="A150" i="2"/>
  <c r="G149" i="2"/>
  <c r="F149" i="2"/>
  <c r="E149" i="2"/>
  <c r="C149" i="2"/>
  <c r="B149" i="2"/>
  <c r="D149" i="2" s="1"/>
  <c r="J149" i="2" s="1"/>
  <c r="K149" i="2" s="1"/>
  <c r="A149" i="2"/>
  <c r="G148" i="2"/>
  <c r="F148" i="2"/>
  <c r="E148" i="2"/>
  <c r="C148" i="2"/>
  <c r="B148" i="2"/>
  <c r="D148" i="2" s="1"/>
  <c r="J148" i="2" s="1"/>
  <c r="K148" i="2" s="1"/>
  <c r="A148" i="2"/>
  <c r="F147" i="2"/>
  <c r="E147" i="2"/>
  <c r="G147" i="2" s="1"/>
  <c r="C147" i="2"/>
  <c r="B147" i="2"/>
  <c r="A147" i="2"/>
  <c r="F146" i="2"/>
  <c r="E146" i="2"/>
  <c r="G146" i="2" s="1"/>
  <c r="D146" i="2"/>
  <c r="J146" i="2" s="1"/>
  <c r="C146" i="2"/>
  <c r="B146" i="2"/>
  <c r="A146" i="2"/>
  <c r="G145" i="2"/>
  <c r="F145" i="2"/>
  <c r="E145" i="2"/>
  <c r="C145" i="2"/>
  <c r="B145" i="2"/>
  <c r="D145" i="2" s="1"/>
  <c r="J145" i="2" s="1"/>
  <c r="A145" i="2"/>
  <c r="J144" i="2"/>
  <c r="G144" i="2"/>
  <c r="F144" i="2"/>
  <c r="E144" i="2"/>
  <c r="C144" i="2"/>
  <c r="D144" i="2" s="1"/>
  <c r="B144" i="2"/>
  <c r="A144" i="2"/>
  <c r="F143" i="2"/>
  <c r="E143" i="2"/>
  <c r="G143" i="2" s="1"/>
  <c r="C143" i="2"/>
  <c r="D143" i="2" s="1"/>
  <c r="J143" i="2" s="1"/>
  <c r="K143" i="2" s="1"/>
  <c r="B143" i="2"/>
  <c r="A143" i="2"/>
  <c r="F142" i="2"/>
  <c r="G142" i="2" s="1"/>
  <c r="E142" i="2"/>
  <c r="C142" i="2"/>
  <c r="D142" i="2" s="1"/>
  <c r="J142" i="2" s="1"/>
  <c r="B142" i="2"/>
  <c r="A142" i="2"/>
  <c r="J141" i="2"/>
  <c r="G141" i="2"/>
  <c r="F141" i="2"/>
  <c r="E141" i="2"/>
  <c r="C141" i="2"/>
  <c r="B141" i="2"/>
  <c r="D141" i="2" s="1"/>
  <c r="A141" i="2"/>
  <c r="J140" i="2"/>
  <c r="K140" i="2" s="1"/>
  <c r="G140" i="2"/>
  <c r="F140" i="2"/>
  <c r="E140" i="2"/>
  <c r="C140" i="2"/>
  <c r="B140" i="2"/>
  <c r="D140" i="2" s="1"/>
  <c r="A140" i="2"/>
  <c r="F139" i="2"/>
  <c r="E139" i="2"/>
  <c r="C139" i="2"/>
  <c r="B139" i="2"/>
  <c r="A139" i="2"/>
  <c r="F138" i="2"/>
  <c r="G138" i="2" s="1"/>
  <c r="E138" i="2"/>
  <c r="C138" i="2"/>
  <c r="D138" i="2" s="1"/>
  <c r="J138" i="2" s="1"/>
  <c r="B138" i="2"/>
  <c r="A138" i="2"/>
  <c r="F137" i="2"/>
  <c r="E137" i="2"/>
  <c r="G137" i="2" s="1"/>
  <c r="C137" i="2"/>
  <c r="B137" i="2"/>
  <c r="D137" i="2" s="1"/>
  <c r="J137" i="2" s="1"/>
  <c r="A137" i="2"/>
  <c r="G136" i="2"/>
  <c r="F136" i="2"/>
  <c r="E136" i="2"/>
  <c r="C136" i="2"/>
  <c r="D136" i="2" s="1"/>
  <c r="J136" i="2" s="1"/>
  <c r="K136" i="2" s="1"/>
  <c r="B136" i="2"/>
  <c r="A136" i="2"/>
  <c r="F135" i="2"/>
  <c r="E135" i="2"/>
  <c r="C135" i="2"/>
  <c r="D135" i="2" s="1"/>
  <c r="J135" i="2" s="1"/>
  <c r="B135" i="2"/>
  <c r="A135" i="2"/>
  <c r="F134" i="2"/>
  <c r="E134" i="2"/>
  <c r="G134" i="2" s="1"/>
  <c r="D134" i="2"/>
  <c r="J134" i="2" s="1"/>
  <c r="C134" i="2"/>
  <c r="B134" i="2"/>
  <c r="A134" i="2"/>
  <c r="J133" i="2"/>
  <c r="G133" i="2"/>
  <c r="F133" i="2"/>
  <c r="E133" i="2"/>
  <c r="C133" i="2"/>
  <c r="B133" i="2"/>
  <c r="D133" i="2" s="1"/>
  <c r="A133" i="2"/>
  <c r="K132" i="2"/>
  <c r="G132" i="2"/>
  <c r="F132" i="2"/>
  <c r="E132" i="2"/>
  <c r="D132" i="2"/>
  <c r="J132" i="2" s="1"/>
  <c r="C132" i="2"/>
  <c r="B132" i="2"/>
  <c r="A132" i="2"/>
  <c r="F131" i="2"/>
  <c r="E131" i="2"/>
  <c r="D131" i="2"/>
  <c r="J131" i="2" s="1"/>
  <c r="C131" i="2"/>
  <c r="B131" i="2"/>
  <c r="A131" i="2"/>
  <c r="G130" i="2"/>
  <c r="F130" i="2"/>
  <c r="E130" i="2"/>
  <c r="D130" i="2"/>
  <c r="J130" i="2" s="1"/>
  <c r="C130" i="2"/>
  <c r="B130" i="2"/>
  <c r="A130" i="2"/>
  <c r="J129" i="2"/>
  <c r="F129" i="2"/>
  <c r="G129" i="2" s="1"/>
  <c r="K129" i="2" s="1"/>
  <c r="E129" i="2"/>
  <c r="C129" i="2"/>
  <c r="B129" i="2"/>
  <c r="D129" i="2" s="1"/>
  <c r="A129" i="2"/>
  <c r="G128" i="2"/>
  <c r="F128" i="2"/>
  <c r="E128" i="2"/>
  <c r="C128" i="2"/>
  <c r="B128" i="2"/>
  <c r="D128" i="2" s="1"/>
  <c r="J128" i="2" s="1"/>
  <c r="A128" i="2"/>
  <c r="F127" i="2"/>
  <c r="E127" i="2"/>
  <c r="G127" i="2" s="1"/>
  <c r="D127" i="2"/>
  <c r="J127" i="2" s="1"/>
  <c r="K127" i="2" s="1"/>
  <c r="C127" i="2"/>
  <c r="B127" i="2"/>
  <c r="A127" i="2"/>
  <c r="G126" i="2"/>
  <c r="F126" i="2"/>
  <c r="E126" i="2"/>
  <c r="C126" i="2"/>
  <c r="D126" i="2" s="1"/>
  <c r="J126" i="2" s="1"/>
  <c r="B126" i="2"/>
  <c r="A126" i="2"/>
  <c r="F125" i="2"/>
  <c r="E125" i="2"/>
  <c r="G125" i="2" s="1"/>
  <c r="C125" i="2"/>
  <c r="B125" i="2"/>
  <c r="D125" i="2" s="1"/>
  <c r="J125" i="2" s="1"/>
  <c r="K125" i="2" s="1"/>
  <c r="A125" i="2"/>
  <c r="G124" i="2"/>
  <c r="F124" i="2"/>
  <c r="E124" i="2"/>
  <c r="C124" i="2"/>
  <c r="B124" i="2"/>
  <c r="D124" i="2" s="1"/>
  <c r="J124" i="2" s="1"/>
  <c r="A124" i="2"/>
  <c r="F123" i="2"/>
  <c r="E123" i="2"/>
  <c r="G123" i="2" s="1"/>
  <c r="C123" i="2"/>
  <c r="B123" i="2"/>
  <c r="D123" i="2" s="1"/>
  <c r="J123" i="2" s="1"/>
  <c r="A123" i="2"/>
  <c r="G122" i="2"/>
  <c r="F122" i="2"/>
  <c r="E122" i="2"/>
  <c r="D122" i="2"/>
  <c r="J122" i="2" s="1"/>
  <c r="C122" i="2"/>
  <c r="B122" i="2"/>
  <c r="A122" i="2"/>
  <c r="J121" i="2"/>
  <c r="K121" i="2" s="1"/>
  <c r="G121" i="2"/>
  <c r="F121" i="2"/>
  <c r="E121" i="2"/>
  <c r="C121" i="2"/>
  <c r="B121" i="2"/>
  <c r="D121" i="2" s="1"/>
  <c r="A121" i="2"/>
  <c r="G120" i="2"/>
  <c r="F120" i="2"/>
  <c r="E120" i="2"/>
  <c r="C120" i="2"/>
  <c r="B120" i="2"/>
  <c r="D120" i="2" s="1"/>
  <c r="J120" i="2" s="1"/>
  <c r="K120" i="2" s="1"/>
  <c r="A120" i="2"/>
  <c r="F119" i="2"/>
  <c r="E119" i="2"/>
  <c r="G119" i="2" s="1"/>
  <c r="C119" i="2"/>
  <c r="B119" i="2"/>
  <c r="D119" i="2" s="1"/>
  <c r="J119" i="2" s="1"/>
  <c r="A119" i="2"/>
  <c r="J118" i="2"/>
  <c r="G118" i="2"/>
  <c r="F118" i="2"/>
  <c r="E118" i="2"/>
  <c r="C118" i="2"/>
  <c r="D118" i="2" s="1"/>
  <c r="B118" i="2"/>
  <c r="A118" i="2"/>
  <c r="K117" i="2"/>
  <c r="G117" i="2"/>
  <c r="F117" i="2"/>
  <c r="E117" i="2"/>
  <c r="C117" i="2"/>
  <c r="B117" i="2"/>
  <c r="D117" i="2" s="1"/>
  <c r="J117" i="2" s="1"/>
  <c r="A117" i="2"/>
  <c r="G116" i="2"/>
  <c r="F116" i="2"/>
  <c r="E116" i="2"/>
  <c r="C116" i="2"/>
  <c r="B116" i="2"/>
  <c r="D116" i="2" s="1"/>
  <c r="J116" i="2" s="1"/>
  <c r="K116" i="2" s="1"/>
  <c r="A116" i="2"/>
  <c r="F115" i="2"/>
  <c r="E115" i="2"/>
  <c r="G115" i="2" s="1"/>
  <c r="C115" i="2"/>
  <c r="B115" i="2"/>
  <c r="D115" i="2" s="1"/>
  <c r="J115" i="2" s="1"/>
  <c r="A115" i="2"/>
  <c r="J114" i="2"/>
  <c r="F114" i="2"/>
  <c r="E114" i="2"/>
  <c r="G114" i="2" s="1"/>
  <c r="D114" i="2"/>
  <c r="C114" i="2"/>
  <c r="B114" i="2"/>
  <c r="A114" i="2"/>
  <c r="F113" i="2"/>
  <c r="E113" i="2"/>
  <c r="G113" i="2" s="1"/>
  <c r="C113" i="2"/>
  <c r="B113" i="2"/>
  <c r="D113" i="2" s="1"/>
  <c r="J113" i="2" s="1"/>
  <c r="A113" i="2"/>
  <c r="G112" i="2"/>
  <c r="F112" i="2"/>
  <c r="E112" i="2"/>
  <c r="C112" i="2"/>
  <c r="D112" i="2" s="1"/>
  <c r="J112" i="2" s="1"/>
  <c r="B112" i="2"/>
  <c r="A112" i="2"/>
  <c r="F111" i="2"/>
  <c r="E111" i="2"/>
  <c r="G111" i="2" s="1"/>
  <c r="C111" i="2"/>
  <c r="D111" i="2" s="1"/>
  <c r="J111" i="2" s="1"/>
  <c r="B111" i="2"/>
  <c r="A111" i="2"/>
  <c r="G110" i="2"/>
  <c r="F110" i="2"/>
  <c r="E110" i="2"/>
  <c r="C110" i="2"/>
  <c r="D110" i="2" s="1"/>
  <c r="J110" i="2" s="1"/>
  <c r="B110" i="2"/>
  <c r="A110" i="2"/>
  <c r="J109" i="2"/>
  <c r="F109" i="2"/>
  <c r="E109" i="2"/>
  <c r="G109" i="2" s="1"/>
  <c r="C109" i="2"/>
  <c r="B109" i="2"/>
  <c r="D109" i="2" s="1"/>
  <c r="A109" i="2"/>
  <c r="G108" i="2"/>
  <c r="F108" i="2"/>
  <c r="E108" i="2"/>
  <c r="C108" i="2"/>
  <c r="B108" i="2"/>
  <c r="A108" i="2"/>
  <c r="F107" i="2"/>
  <c r="E107" i="2"/>
  <c r="C107" i="2"/>
  <c r="B107" i="2"/>
  <c r="A107" i="2"/>
  <c r="F106" i="2"/>
  <c r="G106" i="2" s="1"/>
  <c r="E106" i="2"/>
  <c r="C106" i="2"/>
  <c r="D106" i="2" s="1"/>
  <c r="J106" i="2" s="1"/>
  <c r="B106" i="2"/>
  <c r="A106" i="2"/>
  <c r="J105" i="2"/>
  <c r="F105" i="2"/>
  <c r="E105" i="2"/>
  <c r="G105" i="2" s="1"/>
  <c r="C105" i="2"/>
  <c r="B105" i="2"/>
  <c r="D105" i="2" s="1"/>
  <c r="A105" i="2"/>
  <c r="K104" i="2"/>
  <c r="G104" i="2"/>
  <c r="F104" i="2"/>
  <c r="E104" i="2"/>
  <c r="C104" i="2"/>
  <c r="D104" i="2" s="1"/>
  <c r="J104" i="2" s="1"/>
  <c r="B104" i="2"/>
  <c r="A104" i="2"/>
  <c r="F103" i="2"/>
  <c r="E103" i="2"/>
  <c r="G103" i="2" s="1"/>
  <c r="D103" i="2"/>
  <c r="J103" i="2" s="1"/>
  <c r="C103" i="2"/>
  <c r="B103" i="2"/>
  <c r="A103" i="2"/>
  <c r="F102" i="2"/>
  <c r="E102" i="2"/>
  <c r="G102" i="2" s="1"/>
  <c r="C102" i="2"/>
  <c r="D102" i="2" s="1"/>
  <c r="J102" i="2" s="1"/>
  <c r="B102" i="2"/>
  <c r="A102" i="2"/>
  <c r="G101" i="2"/>
  <c r="F101" i="2"/>
  <c r="E101" i="2"/>
  <c r="C101" i="2"/>
  <c r="B101" i="2"/>
  <c r="D101" i="2" s="1"/>
  <c r="J101" i="2" s="1"/>
  <c r="A101" i="2"/>
  <c r="G100" i="2"/>
  <c r="K100" i="2" s="1"/>
  <c r="F100" i="2"/>
  <c r="E100" i="2"/>
  <c r="D100" i="2"/>
  <c r="J100" i="2" s="1"/>
  <c r="C100" i="2"/>
  <c r="B100" i="2"/>
  <c r="A100" i="2"/>
  <c r="F99" i="2"/>
  <c r="E99" i="2"/>
  <c r="D99" i="2"/>
  <c r="J99" i="2" s="1"/>
  <c r="C99" i="2"/>
  <c r="B99" i="2"/>
  <c r="A99" i="2"/>
  <c r="G98" i="2"/>
  <c r="F98" i="2"/>
  <c r="E98" i="2"/>
  <c r="D98" i="2"/>
  <c r="J98" i="2" s="1"/>
  <c r="C98" i="2"/>
  <c r="B98" i="2"/>
  <c r="A98" i="2"/>
  <c r="F97" i="2"/>
  <c r="G97" i="2" s="1"/>
  <c r="E97" i="2"/>
  <c r="C97" i="2"/>
  <c r="B97" i="2"/>
  <c r="D97" i="2" s="1"/>
  <c r="J97" i="2" s="1"/>
  <c r="A97" i="2"/>
  <c r="G96" i="2"/>
  <c r="F96" i="2"/>
  <c r="E96" i="2"/>
  <c r="D96" i="2"/>
  <c r="J96" i="2" s="1"/>
  <c r="K96" i="2" s="1"/>
  <c r="C96" i="2"/>
  <c r="B96" i="2"/>
  <c r="A96" i="2"/>
  <c r="F95" i="2"/>
  <c r="E95" i="2"/>
  <c r="G95" i="2" s="1"/>
  <c r="C95" i="2"/>
  <c r="B95" i="2"/>
  <c r="A95" i="2"/>
  <c r="G94" i="2"/>
  <c r="F94" i="2"/>
  <c r="E94" i="2"/>
  <c r="C94" i="2"/>
  <c r="D94" i="2" s="1"/>
  <c r="J94" i="2" s="1"/>
  <c r="B94" i="2"/>
  <c r="A94" i="2"/>
  <c r="F93" i="2"/>
  <c r="E93" i="2"/>
  <c r="G93" i="2" s="1"/>
  <c r="C93" i="2"/>
  <c r="B93" i="2"/>
  <c r="D93" i="2" s="1"/>
  <c r="J93" i="2" s="1"/>
  <c r="A93" i="2"/>
  <c r="G92" i="2"/>
  <c r="K92" i="2" s="1"/>
  <c r="F92" i="2"/>
  <c r="E92" i="2"/>
  <c r="D92" i="2"/>
  <c r="J92" i="2" s="1"/>
  <c r="C92" i="2"/>
  <c r="B92" i="2"/>
  <c r="A92" i="2"/>
  <c r="F91" i="2"/>
  <c r="E91" i="2"/>
  <c r="C91" i="2"/>
  <c r="B91" i="2"/>
  <c r="D91" i="2" s="1"/>
  <c r="J91" i="2" s="1"/>
  <c r="A91" i="2"/>
  <c r="F90" i="2"/>
  <c r="E90" i="2"/>
  <c r="G90" i="2" s="1"/>
  <c r="D90" i="2"/>
  <c r="J90" i="2" s="1"/>
  <c r="C90" i="2"/>
  <c r="B90" i="2"/>
  <c r="A90" i="2"/>
  <c r="J89" i="2"/>
  <c r="F89" i="2"/>
  <c r="G89" i="2" s="1"/>
  <c r="E89" i="2"/>
  <c r="C89" i="2"/>
  <c r="B89" i="2"/>
  <c r="D89" i="2" s="1"/>
  <c r="A89" i="2"/>
  <c r="J88" i="2"/>
  <c r="G88" i="2"/>
  <c r="F88" i="2"/>
  <c r="E88" i="2"/>
  <c r="C88" i="2"/>
  <c r="B88" i="2"/>
  <c r="D88" i="2" s="1"/>
  <c r="A88" i="2"/>
  <c r="F87" i="2"/>
  <c r="E87" i="2"/>
  <c r="G87" i="2" s="1"/>
  <c r="C87" i="2"/>
  <c r="B87" i="2"/>
  <c r="D87" i="2" s="1"/>
  <c r="J87" i="2" s="1"/>
  <c r="K87" i="2" s="1"/>
  <c r="A87" i="2"/>
  <c r="J86" i="2"/>
  <c r="F86" i="2"/>
  <c r="E86" i="2"/>
  <c r="G86" i="2" s="1"/>
  <c r="K86" i="2" s="1"/>
  <c r="C86" i="2"/>
  <c r="D86" i="2" s="1"/>
  <c r="B86" i="2"/>
  <c r="A86" i="2"/>
  <c r="G85" i="2"/>
  <c r="F85" i="2"/>
  <c r="E85" i="2"/>
  <c r="C85" i="2"/>
  <c r="B85" i="2"/>
  <c r="D85" i="2" s="1"/>
  <c r="J85" i="2" s="1"/>
  <c r="K85" i="2" s="1"/>
  <c r="A85" i="2"/>
  <c r="J84" i="2"/>
  <c r="K84" i="2" s="1"/>
  <c r="G84" i="2"/>
  <c r="F84" i="2"/>
  <c r="E84" i="2"/>
  <c r="C84" i="2"/>
  <c r="B84" i="2"/>
  <c r="D84" i="2" s="1"/>
  <c r="A84" i="2"/>
  <c r="F83" i="2"/>
  <c r="E83" i="2"/>
  <c r="G83" i="2" s="1"/>
  <c r="K83" i="2" s="1"/>
  <c r="D83" i="2"/>
  <c r="J83" i="2" s="1"/>
  <c r="C83" i="2"/>
  <c r="B83" i="2"/>
  <c r="A83" i="2"/>
  <c r="F82" i="2"/>
  <c r="E82" i="2"/>
  <c r="G82" i="2" s="1"/>
  <c r="C82" i="2"/>
  <c r="D82" i="2" s="1"/>
  <c r="J82" i="2" s="1"/>
  <c r="B82" i="2"/>
  <c r="A82" i="2"/>
  <c r="F81" i="2"/>
  <c r="E81" i="2"/>
  <c r="G81" i="2" s="1"/>
  <c r="D81" i="2"/>
  <c r="J81" i="2" s="1"/>
  <c r="C81" i="2"/>
  <c r="B81" i="2"/>
  <c r="A81" i="2"/>
  <c r="F80" i="2"/>
  <c r="G80" i="2" s="1"/>
  <c r="K80" i="2" s="1"/>
  <c r="E80" i="2"/>
  <c r="D80" i="2"/>
  <c r="J80" i="2" s="1"/>
  <c r="C80" i="2"/>
  <c r="B80" i="2"/>
  <c r="A80" i="2"/>
  <c r="J79" i="2"/>
  <c r="F79" i="2"/>
  <c r="E79" i="2"/>
  <c r="G79" i="2" s="1"/>
  <c r="C79" i="2"/>
  <c r="B79" i="2"/>
  <c r="D79" i="2" s="1"/>
  <c r="A79" i="2"/>
  <c r="F78" i="2"/>
  <c r="G78" i="2" s="1"/>
  <c r="E78" i="2"/>
  <c r="C78" i="2"/>
  <c r="B78" i="2"/>
  <c r="A78" i="2"/>
  <c r="F77" i="2"/>
  <c r="E77" i="2"/>
  <c r="G77" i="2" s="1"/>
  <c r="D77" i="2"/>
  <c r="J77" i="2" s="1"/>
  <c r="C77" i="2"/>
  <c r="B77" i="2"/>
  <c r="A77" i="2"/>
  <c r="G76" i="2"/>
  <c r="K76" i="2" s="1"/>
  <c r="F76" i="2"/>
  <c r="E76" i="2"/>
  <c r="D76" i="2"/>
  <c r="J76" i="2" s="1"/>
  <c r="C76" i="2"/>
  <c r="B76" i="2"/>
  <c r="A76" i="2"/>
  <c r="J75" i="2"/>
  <c r="F75" i="2"/>
  <c r="E75" i="2"/>
  <c r="C75" i="2"/>
  <c r="D75" i="2" s="1"/>
  <c r="B75" i="2"/>
  <c r="A75" i="2"/>
  <c r="J74" i="2"/>
  <c r="F74" i="2"/>
  <c r="G74" i="2" s="1"/>
  <c r="K74" i="2" s="1"/>
  <c r="E74" i="2"/>
  <c r="D74" i="2"/>
  <c r="C74" i="2"/>
  <c r="B74" i="2"/>
  <c r="A74" i="2"/>
  <c r="J73" i="2"/>
  <c r="K73" i="2" s="1"/>
  <c r="F73" i="2"/>
  <c r="G73" i="2" s="1"/>
  <c r="E73" i="2"/>
  <c r="C73" i="2"/>
  <c r="B73" i="2"/>
  <c r="D73" i="2" s="1"/>
  <c r="A73" i="2"/>
  <c r="J72" i="2"/>
  <c r="F72" i="2"/>
  <c r="G72" i="2" s="1"/>
  <c r="K72" i="2" s="1"/>
  <c r="E72" i="2"/>
  <c r="D72" i="2"/>
  <c r="C72" i="2"/>
  <c r="B72" i="2"/>
  <c r="A72" i="2"/>
  <c r="F71" i="2"/>
  <c r="E71" i="2"/>
  <c r="G71" i="2" s="1"/>
  <c r="D71" i="2"/>
  <c r="J71" i="2" s="1"/>
  <c r="C71" i="2"/>
  <c r="B71" i="2"/>
  <c r="A71" i="2"/>
  <c r="F70" i="2"/>
  <c r="E70" i="2"/>
  <c r="G70" i="2" s="1"/>
  <c r="D70" i="2"/>
  <c r="J70" i="2" s="1"/>
  <c r="C70" i="2"/>
  <c r="B70" i="2"/>
  <c r="A70" i="2"/>
  <c r="F69" i="2"/>
  <c r="G69" i="2" s="1"/>
  <c r="E69" i="2"/>
  <c r="D69" i="2"/>
  <c r="J69" i="2" s="1"/>
  <c r="C69" i="2"/>
  <c r="B69" i="2"/>
  <c r="A69" i="2"/>
  <c r="F68" i="2"/>
  <c r="G68" i="2" s="1"/>
  <c r="E68" i="2"/>
  <c r="C68" i="2"/>
  <c r="B68" i="2"/>
  <c r="D68" i="2" s="1"/>
  <c r="J68" i="2" s="1"/>
  <c r="K68" i="2" s="1"/>
  <c r="A68" i="2"/>
  <c r="J67" i="2"/>
  <c r="K67" i="2" s="1"/>
  <c r="F67" i="2"/>
  <c r="E67" i="2"/>
  <c r="G67" i="2" s="1"/>
  <c r="C67" i="2"/>
  <c r="B67" i="2"/>
  <c r="D67" i="2" s="1"/>
  <c r="A67" i="2"/>
  <c r="F66" i="2"/>
  <c r="E66" i="2"/>
  <c r="G66" i="2" s="1"/>
  <c r="D66" i="2"/>
  <c r="J66" i="2" s="1"/>
  <c r="C66" i="2"/>
  <c r="B66" i="2"/>
  <c r="A66" i="2"/>
  <c r="F65" i="2"/>
  <c r="E65" i="2"/>
  <c r="G65" i="2" s="1"/>
  <c r="D65" i="2"/>
  <c r="J65" i="2" s="1"/>
  <c r="C65" i="2"/>
  <c r="B65" i="2"/>
  <c r="A65" i="2"/>
  <c r="F64" i="2"/>
  <c r="G64" i="2" s="1"/>
  <c r="E64" i="2"/>
  <c r="D64" i="2"/>
  <c r="J64" i="2" s="1"/>
  <c r="C64" i="2"/>
  <c r="B64" i="2"/>
  <c r="A64" i="2"/>
  <c r="F63" i="2"/>
  <c r="E63" i="2"/>
  <c r="G63" i="2" s="1"/>
  <c r="K63" i="2" s="1"/>
  <c r="C63" i="2"/>
  <c r="B63" i="2"/>
  <c r="D63" i="2" s="1"/>
  <c r="J63" i="2" s="1"/>
  <c r="A63" i="2"/>
  <c r="F62" i="2"/>
  <c r="G62" i="2" s="1"/>
  <c r="E62" i="2"/>
  <c r="C62" i="2"/>
  <c r="B62" i="2"/>
  <c r="D62" i="2" s="1"/>
  <c r="J62" i="2" s="1"/>
  <c r="A62" i="2"/>
  <c r="F61" i="2"/>
  <c r="E61" i="2"/>
  <c r="G61" i="2" s="1"/>
  <c r="D61" i="2"/>
  <c r="J61" i="2" s="1"/>
  <c r="C61" i="2"/>
  <c r="B61" i="2"/>
  <c r="A61" i="2"/>
  <c r="F60" i="2"/>
  <c r="G60" i="2" s="1"/>
  <c r="K60" i="2" s="1"/>
  <c r="E60" i="2"/>
  <c r="D60" i="2"/>
  <c r="J60" i="2" s="1"/>
  <c r="C60" i="2"/>
  <c r="B60" i="2"/>
  <c r="A60" i="2"/>
  <c r="F59" i="2"/>
  <c r="E59" i="2"/>
  <c r="G59" i="2" s="1"/>
  <c r="C59" i="2"/>
  <c r="D59" i="2" s="1"/>
  <c r="J59" i="2" s="1"/>
  <c r="B59" i="2"/>
  <c r="A59" i="2"/>
  <c r="F58" i="2"/>
  <c r="G58" i="2" s="1"/>
  <c r="K58" i="2" s="1"/>
  <c r="E58" i="2"/>
  <c r="D58" i="2"/>
  <c r="J58" i="2" s="1"/>
  <c r="C58" i="2"/>
  <c r="B58" i="2"/>
  <c r="A58" i="2"/>
  <c r="J57" i="2"/>
  <c r="F57" i="2"/>
  <c r="G57" i="2" s="1"/>
  <c r="E57" i="2"/>
  <c r="C57" i="2"/>
  <c r="B57" i="2"/>
  <c r="D57" i="2" s="1"/>
  <c r="A57" i="2"/>
  <c r="F56" i="2"/>
  <c r="G56" i="2" s="1"/>
  <c r="E56" i="2"/>
  <c r="D56" i="2"/>
  <c r="J56" i="2" s="1"/>
  <c r="C56" i="2"/>
  <c r="B56" i="2"/>
  <c r="A56" i="2"/>
  <c r="F55" i="2"/>
  <c r="E55" i="2"/>
  <c r="G55" i="2" s="1"/>
  <c r="D55" i="2"/>
  <c r="J55" i="2" s="1"/>
  <c r="C55" i="2"/>
  <c r="B55" i="2"/>
  <c r="A55" i="2"/>
  <c r="G54" i="2"/>
  <c r="F54" i="2"/>
  <c r="E54" i="2"/>
  <c r="C54" i="2"/>
  <c r="B54" i="2"/>
  <c r="D54" i="2" s="1"/>
  <c r="J54" i="2" s="1"/>
  <c r="A54" i="2"/>
  <c r="G53" i="2"/>
  <c r="F53" i="2"/>
  <c r="E53" i="2"/>
  <c r="D53" i="2"/>
  <c r="J53" i="2" s="1"/>
  <c r="K53" i="2" s="1"/>
  <c r="C53" i="2"/>
  <c r="B53" i="2"/>
  <c r="A53" i="2"/>
  <c r="F52" i="2"/>
  <c r="G52" i="2" s="1"/>
  <c r="E52" i="2"/>
  <c r="C52" i="2"/>
  <c r="B52" i="2"/>
  <c r="D52" i="2" s="1"/>
  <c r="J52" i="2" s="1"/>
  <c r="A52" i="2"/>
  <c r="F51" i="2"/>
  <c r="E51" i="2"/>
  <c r="G51" i="2" s="1"/>
  <c r="C51" i="2"/>
  <c r="B51" i="2"/>
  <c r="D51" i="2" s="1"/>
  <c r="J51" i="2" s="1"/>
  <c r="K51" i="2" s="1"/>
  <c r="A51" i="2"/>
  <c r="J50" i="2"/>
  <c r="F50" i="2"/>
  <c r="E50" i="2"/>
  <c r="G50" i="2" s="1"/>
  <c r="D50" i="2"/>
  <c r="C50" i="2"/>
  <c r="B50" i="2"/>
  <c r="A50" i="2"/>
  <c r="G49" i="2"/>
  <c r="K49" i="2" s="1"/>
  <c r="F49" i="2"/>
  <c r="E49" i="2"/>
  <c r="D49" i="2"/>
  <c r="J49" i="2" s="1"/>
  <c r="C49" i="2"/>
  <c r="B49" i="2"/>
  <c r="A49" i="2"/>
  <c r="J48" i="2"/>
  <c r="K48" i="2" s="1"/>
  <c r="G48" i="2"/>
  <c r="F48" i="2"/>
  <c r="E48" i="2"/>
  <c r="D48" i="2"/>
  <c r="C48" i="2"/>
  <c r="B48" i="2"/>
  <c r="A48" i="2"/>
  <c r="F47" i="2"/>
  <c r="E47" i="2"/>
  <c r="G47" i="2" s="1"/>
  <c r="K47" i="2" s="1"/>
  <c r="C47" i="2"/>
  <c r="B47" i="2"/>
  <c r="D47" i="2" s="1"/>
  <c r="J47" i="2" s="1"/>
  <c r="A47" i="2"/>
  <c r="F46" i="2"/>
  <c r="G46" i="2" s="1"/>
  <c r="E46" i="2"/>
  <c r="C46" i="2"/>
  <c r="B46" i="2"/>
  <c r="A46" i="2"/>
  <c r="F45" i="2"/>
  <c r="E45" i="2"/>
  <c r="G45" i="2" s="1"/>
  <c r="D45" i="2"/>
  <c r="J45" i="2" s="1"/>
  <c r="C45" i="2"/>
  <c r="B45" i="2"/>
  <c r="A45" i="2"/>
  <c r="F44" i="2"/>
  <c r="G44" i="2" s="1"/>
  <c r="K44" i="2" s="1"/>
  <c r="E44" i="2"/>
  <c r="D44" i="2"/>
  <c r="J44" i="2" s="1"/>
  <c r="C44" i="2"/>
  <c r="B44" i="2"/>
  <c r="A44" i="2"/>
  <c r="F43" i="2"/>
  <c r="E43" i="2"/>
  <c r="C43" i="2"/>
  <c r="D43" i="2" s="1"/>
  <c r="J43" i="2" s="1"/>
  <c r="B43" i="2"/>
  <c r="A43" i="2"/>
  <c r="F42" i="2"/>
  <c r="G42" i="2" s="1"/>
  <c r="K42" i="2" s="1"/>
  <c r="E42" i="2"/>
  <c r="D42" i="2"/>
  <c r="J42" i="2" s="1"/>
  <c r="C42" i="2"/>
  <c r="B42" i="2"/>
  <c r="A42" i="2"/>
  <c r="J41" i="2"/>
  <c r="K41" i="2" s="1"/>
  <c r="F41" i="2"/>
  <c r="G41" i="2" s="1"/>
  <c r="E41" i="2"/>
  <c r="C41" i="2"/>
  <c r="B41" i="2"/>
  <c r="D41" i="2" s="1"/>
  <c r="A41" i="2"/>
  <c r="F40" i="2"/>
  <c r="G40" i="2" s="1"/>
  <c r="E40" i="2"/>
  <c r="D40" i="2"/>
  <c r="J40" i="2" s="1"/>
  <c r="C40" i="2"/>
  <c r="B40" i="2"/>
  <c r="A40" i="2"/>
  <c r="F39" i="2"/>
  <c r="E39" i="2"/>
  <c r="G39" i="2" s="1"/>
  <c r="C39" i="2"/>
  <c r="D39" i="2" s="1"/>
  <c r="J39" i="2" s="1"/>
  <c r="B39" i="2"/>
  <c r="A39" i="2"/>
  <c r="G38" i="2"/>
  <c r="F38" i="2"/>
  <c r="E38" i="2"/>
  <c r="C38" i="2"/>
  <c r="B38" i="2"/>
  <c r="D38" i="2" s="1"/>
  <c r="J38" i="2" s="1"/>
  <c r="A38" i="2"/>
  <c r="J37" i="2"/>
  <c r="K37" i="2" s="1"/>
  <c r="F37" i="2"/>
  <c r="G37" i="2" s="1"/>
  <c r="E37" i="2"/>
  <c r="D37" i="2"/>
  <c r="C37" i="2"/>
  <c r="B37" i="2"/>
  <c r="A37" i="2"/>
  <c r="F36" i="2"/>
  <c r="G36" i="2" s="1"/>
  <c r="K36" i="2" s="1"/>
  <c r="E36" i="2"/>
  <c r="C36" i="2"/>
  <c r="B36" i="2"/>
  <c r="D36" i="2" s="1"/>
  <c r="J36" i="2" s="1"/>
  <c r="A36" i="2"/>
  <c r="F35" i="2"/>
  <c r="E35" i="2"/>
  <c r="G35" i="2" s="1"/>
  <c r="C35" i="2"/>
  <c r="B35" i="2"/>
  <c r="A35" i="2"/>
  <c r="F34" i="2"/>
  <c r="E34" i="2"/>
  <c r="G34" i="2" s="1"/>
  <c r="C34" i="2"/>
  <c r="B34" i="2"/>
  <c r="D34" i="2" s="1"/>
  <c r="J34" i="2" s="1"/>
  <c r="A34" i="2"/>
  <c r="G33" i="2"/>
  <c r="F33" i="2"/>
  <c r="E33" i="2"/>
  <c r="C33" i="2"/>
  <c r="B33" i="2"/>
  <c r="D33" i="2" s="1"/>
  <c r="J33" i="2" s="1"/>
  <c r="A33" i="2"/>
  <c r="J32" i="2"/>
  <c r="K32" i="2" s="1"/>
  <c r="G32" i="2"/>
  <c r="F32" i="2"/>
  <c r="E32" i="2"/>
  <c r="D32" i="2"/>
  <c r="C32" i="2"/>
  <c r="B32" i="2"/>
  <c r="A32" i="2"/>
  <c r="F31" i="2"/>
  <c r="E31" i="2"/>
  <c r="G31" i="2" s="1"/>
  <c r="C31" i="2"/>
  <c r="B31" i="2"/>
  <c r="D31" i="2" s="1"/>
  <c r="J31" i="2" s="1"/>
  <c r="K31" i="2" s="1"/>
  <c r="A31" i="2"/>
  <c r="F30" i="2"/>
  <c r="G30" i="2" s="1"/>
  <c r="E30" i="2"/>
  <c r="C30" i="2"/>
  <c r="B30" i="2"/>
  <c r="D30" i="2" s="1"/>
  <c r="J30" i="2" s="1"/>
  <c r="A30" i="2"/>
  <c r="F29" i="2"/>
  <c r="E29" i="2"/>
  <c r="G29" i="2" s="1"/>
  <c r="C29" i="2"/>
  <c r="B29" i="2"/>
  <c r="D29" i="2" s="1"/>
  <c r="J29" i="2" s="1"/>
  <c r="A29" i="2"/>
  <c r="G28" i="2"/>
  <c r="F28" i="2"/>
  <c r="E28" i="2"/>
  <c r="C28" i="2"/>
  <c r="B28" i="2"/>
  <c r="D28" i="2" s="1"/>
  <c r="J28" i="2" s="1"/>
  <c r="A28" i="2"/>
  <c r="J27" i="2"/>
  <c r="F27" i="2"/>
  <c r="E27" i="2"/>
  <c r="C27" i="2"/>
  <c r="D27" i="2" s="1"/>
  <c r="B27" i="2"/>
  <c r="A27" i="2"/>
  <c r="J26" i="2"/>
  <c r="G26" i="2"/>
  <c r="K26" i="2" s="1"/>
  <c r="F26" i="2"/>
  <c r="E26" i="2"/>
  <c r="D26" i="2"/>
  <c r="C26" i="2"/>
  <c r="B26" i="2"/>
  <c r="A26" i="2"/>
  <c r="F25" i="2"/>
  <c r="G25" i="2" s="1"/>
  <c r="E25" i="2"/>
  <c r="C25" i="2"/>
  <c r="B25" i="2"/>
  <c r="D25" i="2" s="1"/>
  <c r="J25" i="2" s="1"/>
  <c r="K25" i="2" s="1"/>
  <c r="A25" i="2"/>
  <c r="F24" i="2"/>
  <c r="G24" i="2" s="1"/>
  <c r="E24" i="2"/>
  <c r="C24" i="2"/>
  <c r="B24" i="2"/>
  <c r="D24" i="2" s="1"/>
  <c r="J24" i="2" s="1"/>
  <c r="A24" i="2"/>
  <c r="F23" i="2"/>
  <c r="E23" i="2"/>
  <c r="C23" i="2"/>
  <c r="D23" i="2" s="1"/>
  <c r="J23" i="2" s="1"/>
  <c r="B23" i="2"/>
  <c r="A23" i="2"/>
  <c r="F22" i="2"/>
  <c r="E22" i="2"/>
  <c r="G22" i="2" s="1"/>
  <c r="D22" i="2"/>
  <c r="J22" i="2" s="1"/>
  <c r="C22" i="2"/>
  <c r="B22" i="2"/>
  <c r="A22" i="2"/>
  <c r="J21" i="2"/>
  <c r="G21" i="2"/>
  <c r="F21" i="2"/>
  <c r="E21" i="2"/>
  <c r="D21" i="2"/>
  <c r="C21" i="2"/>
  <c r="B21" i="2"/>
  <c r="A21" i="2"/>
  <c r="F20" i="2"/>
  <c r="G20" i="2" s="1"/>
  <c r="E20" i="2"/>
  <c r="C20" i="2"/>
  <c r="B20" i="2"/>
  <c r="A20" i="2"/>
  <c r="J19" i="2"/>
  <c r="K19" i="2" s="1"/>
  <c r="F19" i="2"/>
  <c r="E19" i="2"/>
  <c r="G19" i="2" s="1"/>
  <c r="C19" i="2"/>
  <c r="D19" i="2" s="1"/>
  <c r="B19" i="2"/>
  <c r="A19" i="2"/>
  <c r="J18" i="2"/>
  <c r="F18" i="2"/>
  <c r="E18" i="2"/>
  <c r="G18" i="2" s="1"/>
  <c r="D18" i="2"/>
  <c r="C18" i="2"/>
  <c r="B18" i="2"/>
  <c r="A18" i="2"/>
  <c r="F17" i="2"/>
  <c r="E17" i="2"/>
  <c r="G17" i="2" s="1"/>
  <c r="D17" i="2"/>
  <c r="J17" i="2" s="1"/>
  <c r="C17" i="2"/>
  <c r="B17" i="2"/>
  <c r="A17" i="2"/>
  <c r="J16" i="2"/>
  <c r="F16" i="2"/>
  <c r="G16" i="2" s="1"/>
  <c r="E16" i="2"/>
  <c r="D16" i="2"/>
  <c r="C16" i="2"/>
  <c r="B16" i="2"/>
  <c r="A16" i="2"/>
  <c r="J15" i="2"/>
  <c r="K15" i="2" s="1"/>
  <c r="F15" i="2"/>
  <c r="E15" i="2"/>
  <c r="G15" i="2" s="1"/>
  <c r="C15" i="2"/>
  <c r="B15" i="2"/>
  <c r="D15" i="2" s="1"/>
  <c r="A15" i="2"/>
  <c r="J14" i="2"/>
  <c r="F14" i="2"/>
  <c r="G14" i="2" s="1"/>
  <c r="E14" i="2"/>
  <c r="C14" i="2"/>
  <c r="B14" i="2"/>
  <c r="D14" i="2" s="1"/>
  <c r="A14" i="2"/>
  <c r="J13" i="2"/>
  <c r="F13" i="2"/>
  <c r="E13" i="2"/>
  <c r="G13" i="2" s="1"/>
  <c r="D13" i="2"/>
  <c r="C13" i="2"/>
  <c r="B13" i="2"/>
  <c r="A13" i="2"/>
  <c r="F12" i="2"/>
  <c r="G12" i="2" s="1"/>
  <c r="E12" i="2"/>
  <c r="D12" i="2"/>
  <c r="J12" i="2" s="1"/>
  <c r="C12" i="2"/>
  <c r="B12" i="2"/>
  <c r="A12" i="2"/>
  <c r="J11" i="2"/>
  <c r="F11" i="2"/>
  <c r="E11" i="2"/>
  <c r="G11" i="2" s="1"/>
  <c r="K11" i="2" s="1"/>
  <c r="C11" i="2"/>
  <c r="D11" i="2" s="1"/>
  <c r="B11" i="2"/>
  <c r="A11" i="2"/>
  <c r="G10" i="2"/>
  <c r="F10" i="2"/>
  <c r="E10" i="2"/>
  <c r="D10" i="2"/>
  <c r="J10" i="2" s="1"/>
  <c r="C10" i="2"/>
  <c r="B10" i="2"/>
  <c r="A10" i="2"/>
  <c r="J9" i="2"/>
  <c r="F9" i="2"/>
  <c r="G9" i="2" s="1"/>
  <c r="E9" i="2"/>
  <c r="C9" i="2"/>
  <c r="B9" i="2"/>
  <c r="D9" i="2" s="1"/>
  <c r="A9" i="2"/>
  <c r="J8" i="2"/>
  <c r="F8" i="2"/>
  <c r="G8" i="2" s="1"/>
  <c r="E8" i="2"/>
  <c r="D8" i="2"/>
  <c r="C8" i="2"/>
  <c r="B8" i="2"/>
  <c r="A8" i="2"/>
  <c r="F7" i="2"/>
  <c r="E7" i="2"/>
  <c r="C7" i="2"/>
  <c r="D7" i="2" s="1"/>
  <c r="J7" i="2" s="1"/>
  <c r="B7" i="2"/>
  <c r="A7" i="2"/>
  <c r="F6" i="2"/>
  <c r="E6" i="2"/>
  <c r="G6" i="2" s="1"/>
  <c r="D6" i="2"/>
  <c r="J6" i="2" s="1"/>
  <c r="C6" i="2"/>
  <c r="B6" i="2"/>
  <c r="A6" i="2"/>
  <c r="F5" i="2"/>
  <c r="G5" i="2" s="1"/>
  <c r="E5" i="2"/>
  <c r="D5" i="2"/>
  <c r="J5" i="2" s="1"/>
  <c r="C5" i="2"/>
  <c r="B5" i="2"/>
  <c r="A5" i="2"/>
  <c r="F4" i="2"/>
  <c r="G4" i="2" s="1"/>
  <c r="E4" i="2"/>
  <c r="C4" i="2"/>
  <c r="B4" i="2"/>
  <c r="A4" i="2"/>
  <c r="J3" i="2"/>
  <c r="K3" i="2" s="1"/>
  <c r="F3" i="2"/>
  <c r="E3" i="2"/>
  <c r="G3" i="2" s="1"/>
  <c r="C3" i="2"/>
  <c r="B3" i="2"/>
  <c r="D3" i="2" s="1"/>
  <c r="A3" i="2"/>
  <c r="K947" i="1"/>
  <c r="L947" i="1" s="1"/>
  <c r="F947" i="1"/>
  <c r="L946" i="1"/>
  <c r="K946" i="1"/>
  <c r="F946" i="1"/>
  <c r="N945" i="1"/>
  <c r="K945" i="1"/>
  <c r="L945" i="1" s="1"/>
  <c r="L946" i="2" s="1"/>
  <c r="F945" i="1"/>
  <c r="K944" i="1"/>
  <c r="L944" i="1" s="1"/>
  <c r="F944" i="1"/>
  <c r="N943" i="1"/>
  <c r="K943" i="1"/>
  <c r="L943" i="1" s="1"/>
  <c r="L944" i="2" s="1"/>
  <c r="F943" i="1"/>
  <c r="K942" i="1"/>
  <c r="L942" i="1" s="1"/>
  <c r="F942" i="1"/>
  <c r="K941" i="1"/>
  <c r="L941" i="1" s="1"/>
  <c r="F941" i="1"/>
  <c r="L940" i="1"/>
  <c r="K940" i="1"/>
  <c r="F940" i="1"/>
  <c r="K939" i="1"/>
  <c r="L939" i="1" s="1"/>
  <c r="F939" i="1"/>
  <c r="N938" i="1"/>
  <c r="K938" i="1"/>
  <c r="L938" i="1" s="1"/>
  <c r="L939" i="2" s="1"/>
  <c r="F938" i="1"/>
  <c r="K937" i="1"/>
  <c r="L937" i="1" s="1"/>
  <c r="F937" i="1"/>
  <c r="L936" i="1"/>
  <c r="K936" i="1"/>
  <c r="F936" i="1"/>
  <c r="K935" i="1"/>
  <c r="L935" i="1" s="1"/>
  <c r="L936" i="2" s="1"/>
  <c r="F935" i="1"/>
  <c r="K934" i="1"/>
  <c r="L934" i="1" s="1"/>
  <c r="F934" i="1"/>
  <c r="N933" i="1"/>
  <c r="K933" i="1"/>
  <c r="L933" i="1" s="1"/>
  <c r="L934" i="2" s="1"/>
  <c r="F933" i="1"/>
  <c r="K932" i="1"/>
  <c r="L932" i="1" s="1"/>
  <c r="F932" i="1"/>
  <c r="K931" i="1"/>
  <c r="L931" i="1" s="1"/>
  <c r="F931" i="1"/>
  <c r="K930" i="1"/>
  <c r="L930" i="1" s="1"/>
  <c r="F930" i="1"/>
  <c r="N929" i="1"/>
  <c r="K929" i="1"/>
  <c r="L929" i="1" s="1"/>
  <c r="L930" i="2" s="1"/>
  <c r="F929" i="1"/>
  <c r="K928" i="1"/>
  <c r="L928" i="1" s="1"/>
  <c r="F928" i="1"/>
  <c r="K927" i="1"/>
  <c r="L927" i="1" s="1"/>
  <c r="L928" i="2" s="1"/>
  <c r="F927" i="1"/>
  <c r="K926" i="1"/>
  <c r="L926" i="1" s="1"/>
  <c r="L927" i="2" s="1"/>
  <c r="F926" i="1"/>
  <c r="N925" i="1"/>
  <c r="K925" i="1"/>
  <c r="L925" i="1" s="1"/>
  <c r="L926" i="2" s="1"/>
  <c r="F925" i="1"/>
  <c r="L924" i="1"/>
  <c r="K924" i="1"/>
  <c r="F924" i="1"/>
  <c r="K923" i="1"/>
  <c r="L923" i="1" s="1"/>
  <c r="L924" i="2" s="1"/>
  <c r="F923" i="1"/>
  <c r="K922" i="1"/>
  <c r="L922" i="1" s="1"/>
  <c r="F922" i="1"/>
  <c r="K921" i="1"/>
  <c r="L921" i="1" s="1"/>
  <c r="F921" i="1"/>
  <c r="L920" i="1"/>
  <c r="L921" i="2" s="1"/>
  <c r="K920" i="1"/>
  <c r="F920" i="1"/>
  <c r="K919" i="1"/>
  <c r="L919" i="1" s="1"/>
  <c r="L920" i="2" s="1"/>
  <c r="F919" i="1"/>
  <c r="N918" i="1"/>
  <c r="L918" i="1"/>
  <c r="L919" i="2" s="1"/>
  <c r="K918" i="1"/>
  <c r="F918" i="1"/>
  <c r="N917" i="1"/>
  <c r="K917" i="1"/>
  <c r="L917" i="1" s="1"/>
  <c r="L918" i="2" s="1"/>
  <c r="F917" i="1"/>
  <c r="N916" i="1"/>
  <c r="L916" i="1"/>
  <c r="L917" i="2" s="1"/>
  <c r="K916" i="1"/>
  <c r="F916" i="1"/>
  <c r="K915" i="1"/>
  <c r="L915" i="1" s="1"/>
  <c r="F915" i="1"/>
  <c r="K914" i="1"/>
  <c r="L914" i="1" s="1"/>
  <c r="F914" i="1"/>
  <c r="N913" i="1"/>
  <c r="K913" i="1"/>
  <c r="L913" i="1" s="1"/>
  <c r="L914" i="2" s="1"/>
  <c r="F913" i="1"/>
  <c r="K912" i="1"/>
  <c r="L912" i="1" s="1"/>
  <c r="F912" i="1"/>
  <c r="K911" i="1"/>
  <c r="L911" i="1" s="1"/>
  <c r="F911" i="1"/>
  <c r="K910" i="1"/>
  <c r="L910" i="1" s="1"/>
  <c r="L911" i="2" s="1"/>
  <c r="F910" i="1"/>
  <c r="N909" i="1"/>
  <c r="K909" i="1"/>
  <c r="L909" i="1" s="1"/>
  <c r="L910" i="2" s="1"/>
  <c r="F909" i="1"/>
  <c r="L908" i="1"/>
  <c r="K908" i="1"/>
  <c r="F908" i="1"/>
  <c r="N907" i="1"/>
  <c r="K907" i="1"/>
  <c r="L907" i="1" s="1"/>
  <c r="L908" i="2" s="1"/>
  <c r="F907" i="1"/>
  <c r="N906" i="1"/>
  <c r="K906" i="1"/>
  <c r="L906" i="1" s="1"/>
  <c r="L907" i="2" s="1"/>
  <c r="F906" i="1"/>
  <c r="K905" i="1"/>
  <c r="L905" i="1" s="1"/>
  <c r="F905" i="1"/>
  <c r="N904" i="1"/>
  <c r="L904" i="1"/>
  <c r="L905" i="2" s="1"/>
  <c r="K904" i="1"/>
  <c r="F904" i="1"/>
  <c r="K903" i="1"/>
  <c r="L903" i="1" s="1"/>
  <c r="L904" i="2" s="1"/>
  <c r="F903" i="1"/>
  <c r="K902" i="1"/>
  <c r="L902" i="1" s="1"/>
  <c r="F902" i="1"/>
  <c r="N901" i="1"/>
  <c r="K901" i="1"/>
  <c r="L901" i="1" s="1"/>
  <c r="L902" i="2" s="1"/>
  <c r="F901" i="1"/>
  <c r="L900" i="1"/>
  <c r="K900" i="1"/>
  <c r="F900" i="1"/>
  <c r="K899" i="1"/>
  <c r="L899" i="1" s="1"/>
  <c r="F899" i="1"/>
  <c r="L898" i="1"/>
  <c r="K898" i="1"/>
  <c r="F898" i="1"/>
  <c r="N897" i="1"/>
  <c r="K897" i="1"/>
  <c r="L897" i="1" s="1"/>
  <c r="L898" i="2" s="1"/>
  <c r="F897" i="1"/>
  <c r="K896" i="1"/>
  <c r="L896" i="1" s="1"/>
  <c r="F896" i="1"/>
  <c r="N895" i="1"/>
  <c r="K895" i="1"/>
  <c r="L895" i="1" s="1"/>
  <c r="L896" i="2" s="1"/>
  <c r="F895" i="1"/>
  <c r="N894" i="1"/>
  <c r="K894" i="1"/>
  <c r="L894" i="1" s="1"/>
  <c r="L895" i="2" s="1"/>
  <c r="F894" i="1"/>
  <c r="N893" i="1"/>
  <c r="K893" i="1"/>
  <c r="L893" i="1" s="1"/>
  <c r="L894" i="2" s="1"/>
  <c r="F893" i="1"/>
  <c r="L892" i="1"/>
  <c r="K892" i="1"/>
  <c r="F892" i="1"/>
  <c r="N891" i="1"/>
  <c r="K891" i="1"/>
  <c r="L891" i="1" s="1"/>
  <c r="L892" i="2" s="1"/>
  <c r="F891" i="1"/>
  <c r="N890" i="1"/>
  <c r="K890" i="1"/>
  <c r="L890" i="1" s="1"/>
  <c r="L891" i="2" s="1"/>
  <c r="F890" i="1"/>
  <c r="K889" i="1"/>
  <c r="L889" i="1" s="1"/>
  <c r="F889" i="1"/>
  <c r="N888" i="1"/>
  <c r="L888" i="1"/>
  <c r="L889" i="2" s="1"/>
  <c r="K888" i="1"/>
  <c r="F888" i="1"/>
  <c r="K887" i="1"/>
  <c r="L887" i="1" s="1"/>
  <c r="L888" i="2" s="1"/>
  <c r="F887" i="1"/>
  <c r="L886" i="1"/>
  <c r="K886" i="1"/>
  <c r="F886" i="1"/>
  <c r="N885" i="1"/>
  <c r="K885" i="1"/>
  <c r="L885" i="1" s="1"/>
  <c r="L886" i="2" s="1"/>
  <c r="F885" i="1"/>
  <c r="K884" i="1"/>
  <c r="L884" i="1" s="1"/>
  <c r="F884" i="1"/>
  <c r="K883" i="1"/>
  <c r="L883" i="1" s="1"/>
  <c r="F883" i="1"/>
  <c r="L882" i="1"/>
  <c r="K882" i="1"/>
  <c r="F882" i="1"/>
  <c r="N881" i="1"/>
  <c r="K881" i="1"/>
  <c r="L881" i="1" s="1"/>
  <c r="L882" i="2" s="1"/>
  <c r="F881" i="1"/>
  <c r="K880" i="1"/>
  <c r="L880" i="1" s="1"/>
  <c r="F880" i="1"/>
  <c r="N879" i="1"/>
  <c r="K879" i="1"/>
  <c r="L879" i="1" s="1"/>
  <c r="L880" i="2" s="1"/>
  <c r="F879" i="1"/>
  <c r="K878" i="1"/>
  <c r="L878" i="1" s="1"/>
  <c r="L879" i="2" s="1"/>
  <c r="F878" i="1"/>
  <c r="K877" i="1"/>
  <c r="L877" i="1" s="1"/>
  <c r="L878" i="2" s="1"/>
  <c r="F877" i="1"/>
  <c r="L876" i="1"/>
  <c r="K876" i="1"/>
  <c r="F876" i="1"/>
  <c r="K875" i="1"/>
  <c r="L875" i="1" s="1"/>
  <c r="F875" i="1"/>
  <c r="K874" i="1"/>
  <c r="L874" i="1" s="1"/>
  <c r="L875" i="2" s="1"/>
  <c r="F874" i="1"/>
  <c r="K873" i="1"/>
  <c r="L873" i="1" s="1"/>
  <c r="F873" i="1"/>
  <c r="L872" i="1"/>
  <c r="K872" i="1"/>
  <c r="F872" i="1"/>
  <c r="K871" i="1"/>
  <c r="L871" i="1" s="1"/>
  <c r="L872" i="2" s="1"/>
  <c r="F871" i="1"/>
  <c r="K870" i="1"/>
  <c r="L870" i="1" s="1"/>
  <c r="F870" i="1"/>
  <c r="N869" i="1"/>
  <c r="K869" i="1"/>
  <c r="L869" i="1" s="1"/>
  <c r="L870" i="2" s="1"/>
  <c r="F869" i="1"/>
  <c r="K868" i="1"/>
  <c r="L868" i="1" s="1"/>
  <c r="F868" i="1"/>
  <c r="K867" i="1"/>
  <c r="L867" i="1" s="1"/>
  <c r="F867" i="1"/>
  <c r="L866" i="1"/>
  <c r="K866" i="1"/>
  <c r="F866" i="1"/>
  <c r="N865" i="1"/>
  <c r="K865" i="1"/>
  <c r="L865" i="1" s="1"/>
  <c r="L866" i="2" s="1"/>
  <c r="F865" i="1"/>
  <c r="K864" i="1"/>
  <c r="L864" i="1" s="1"/>
  <c r="F864" i="1"/>
  <c r="N863" i="1"/>
  <c r="K863" i="1"/>
  <c r="L863" i="1" s="1"/>
  <c r="L864" i="2" s="1"/>
  <c r="F863" i="1"/>
  <c r="K862" i="1"/>
  <c r="L862" i="1" s="1"/>
  <c r="L863" i="2" s="1"/>
  <c r="F862" i="1"/>
  <c r="K861" i="1"/>
  <c r="L861" i="1" s="1"/>
  <c r="F861" i="1"/>
  <c r="L860" i="1"/>
  <c r="K860" i="1"/>
  <c r="F860" i="1"/>
  <c r="K859" i="1"/>
  <c r="L859" i="1" s="1"/>
  <c r="L860" i="2" s="1"/>
  <c r="F859" i="1"/>
  <c r="K858" i="1"/>
  <c r="L858" i="1" s="1"/>
  <c r="F858" i="1"/>
  <c r="K857" i="1"/>
  <c r="L857" i="1" s="1"/>
  <c r="F857" i="1"/>
  <c r="L856" i="1"/>
  <c r="L857" i="2" s="1"/>
  <c r="K856" i="1"/>
  <c r="F856" i="1"/>
  <c r="K855" i="1"/>
  <c r="L855" i="1" s="1"/>
  <c r="L856" i="2" s="1"/>
  <c r="F855" i="1"/>
  <c r="N854" i="1"/>
  <c r="K854" i="1"/>
  <c r="L854" i="1" s="1"/>
  <c r="L855" i="2" s="1"/>
  <c r="F854" i="1"/>
  <c r="N853" i="1"/>
  <c r="K853" i="1"/>
  <c r="L853" i="1" s="1"/>
  <c r="L854" i="2" s="1"/>
  <c r="F853" i="1"/>
  <c r="L852" i="1"/>
  <c r="K852" i="1"/>
  <c r="F852" i="1"/>
  <c r="K851" i="1"/>
  <c r="L851" i="1" s="1"/>
  <c r="F851" i="1"/>
  <c r="L850" i="1"/>
  <c r="K850" i="1"/>
  <c r="F850" i="1"/>
  <c r="N849" i="1"/>
  <c r="K849" i="1"/>
  <c r="L849" i="1" s="1"/>
  <c r="L850" i="2" s="1"/>
  <c r="F849" i="1"/>
  <c r="K848" i="1"/>
  <c r="L848" i="1" s="1"/>
  <c r="F848" i="1"/>
  <c r="N847" i="1"/>
  <c r="K847" i="1"/>
  <c r="L847" i="1" s="1"/>
  <c r="L848" i="2" s="1"/>
  <c r="F847" i="1"/>
  <c r="N846" i="1"/>
  <c r="K846" i="1"/>
  <c r="L846" i="1" s="1"/>
  <c r="L847" i="2" s="1"/>
  <c r="F846" i="1"/>
  <c r="K845" i="1"/>
  <c r="L845" i="1" s="1"/>
  <c r="F845" i="1"/>
  <c r="L844" i="1"/>
  <c r="K844" i="1"/>
  <c r="F844" i="1"/>
  <c r="K843" i="1"/>
  <c r="L843" i="1" s="1"/>
  <c r="L844" i="2" s="1"/>
  <c r="F843" i="1"/>
  <c r="N842" i="1"/>
  <c r="K842" i="1"/>
  <c r="L842" i="1" s="1"/>
  <c r="L843" i="2" s="1"/>
  <c r="F842" i="1"/>
  <c r="K841" i="1"/>
  <c r="L841" i="1" s="1"/>
  <c r="F841" i="1"/>
  <c r="L840" i="1"/>
  <c r="L841" i="2" s="1"/>
  <c r="K840" i="1"/>
  <c r="F840" i="1"/>
  <c r="K839" i="1"/>
  <c r="L839" i="1" s="1"/>
  <c r="L840" i="2" s="1"/>
  <c r="F839" i="1"/>
  <c r="N838" i="1"/>
  <c r="L838" i="1"/>
  <c r="L839" i="2" s="1"/>
  <c r="K838" i="1"/>
  <c r="F838" i="1"/>
  <c r="N837" i="1"/>
  <c r="K837" i="1"/>
  <c r="L837" i="1" s="1"/>
  <c r="L838" i="2" s="1"/>
  <c r="F837" i="1"/>
  <c r="L836" i="1"/>
  <c r="L837" i="2" s="1"/>
  <c r="K836" i="1"/>
  <c r="F836" i="1"/>
  <c r="K835" i="1"/>
  <c r="L835" i="1" s="1"/>
  <c r="F835" i="1"/>
  <c r="K834" i="1"/>
  <c r="L834" i="1" s="1"/>
  <c r="F834" i="1"/>
  <c r="N833" i="1"/>
  <c r="K833" i="1"/>
  <c r="L833" i="1" s="1"/>
  <c r="L834" i="2" s="1"/>
  <c r="F833" i="1"/>
  <c r="K832" i="1"/>
  <c r="L832" i="1" s="1"/>
  <c r="F832" i="1"/>
  <c r="K831" i="1"/>
  <c r="L831" i="1" s="1"/>
  <c r="L832" i="2" s="1"/>
  <c r="F831" i="1"/>
  <c r="N830" i="1"/>
  <c r="K830" i="1"/>
  <c r="L830" i="1" s="1"/>
  <c r="L831" i="2" s="1"/>
  <c r="F830" i="1"/>
  <c r="K829" i="1"/>
  <c r="L829" i="1" s="1"/>
  <c r="L830" i="2" s="1"/>
  <c r="F829" i="1"/>
  <c r="L828" i="1"/>
  <c r="K828" i="1"/>
  <c r="F828" i="1"/>
  <c r="N827" i="1"/>
  <c r="K827" i="1"/>
  <c r="L827" i="1" s="1"/>
  <c r="L828" i="2" s="1"/>
  <c r="F827" i="1"/>
  <c r="K826" i="1"/>
  <c r="L826" i="1" s="1"/>
  <c r="F826" i="1"/>
  <c r="K825" i="1"/>
  <c r="L825" i="1" s="1"/>
  <c r="F825" i="1"/>
  <c r="K824" i="1"/>
  <c r="L824" i="1" s="1"/>
  <c r="L825" i="2" s="1"/>
  <c r="F824" i="1"/>
  <c r="K823" i="1"/>
  <c r="L823" i="1" s="1"/>
  <c r="F823" i="1"/>
  <c r="K822" i="1"/>
  <c r="L822" i="1" s="1"/>
  <c r="L823" i="2" s="1"/>
  <c r="F822" i="1"/>
  <c r="K821" i="1"/>
  <c r="L821" i="1" s="1"/>
  <c r="F821" i="1"/>
  <c r="K820" i="1"/>
  <c r="L820" i="1" s="1"/>
  <c r="L821" i="2" s="1"/>
  <c r="F820" i="1"/>
  <c r="L819" i="1"/>
  <c r="K819" i="1"/>
  <c r="F819" i="1"/>
  <c r="K818" i="1"/>
  <c r="L818" i="1" s="1"/>
  <c r="F818" i="1"/>
  <c r="K817" i="1"/>
  <c r="L817" i="1" s="1"/>
  <c r="F817" i="1"/>
  <c r="K816" i="1"/>
  <c r="L816" i="1" s="1"/>
  <c r="L817" i="2" s="1"/>
  <c r="F816" i="1"/>
  <c r="K815" i="1"/>
  <c r="L815" i="1" s="1"/>
  <c r="F815" i="1"/>
  <c r="K814" i="1"/>
  <c r="L814" i="1" s="1"/>
  <c r="L815" i="2" s="1"/>
  <c r="F814" i="1"/>
  <c r="K813" i="1"/>
  <c r="L813" i="1" s="1"/>
  <c r="F813" i="1"/>
  <c r="K812" i="1"/>
  <c r="L812" i="1" s="1"/>
  <c r="L813" i="2" s="1"/>
  <c r="F812" i="1"/>
  <c r="L811" i="1"/>
  <c r="K811" i="1"/>
  <c r="F811" i="1"/>
  <c r="K810" i="1"/>
  <c r="L810" i="1" s="1"/>
  <c r="F810" i="1"/>
  <c r="K809" i="1"/>
  <c r="L809" i="1" s="1"/>
  <c r="F809" i="1"/>
  <c r="K808" i="1"/>
  <c r="L808" i="1" s="1"/>
  <c r="L809" i="2" s="1"/>
  <c r="F808" i="1"/>
  <c r="L807" i="1"/>
  <c r="K807" i="1"/>
  <c r="F807" i="1"/>
  <c r="K806" i="1"/>
  <c r="L806" i="1" s="1"/>
  <c r="L807" i="2" s="1"/>
  <c r="F806" i="1"/>
  <c r="K805" i="1"/>
  <c r="L805" i="1" s="1"/>
  <c r="F805" i="1"/>
  <c r="N804" i="1"/>
  <c r="K804" i="1"/>
  <c r="L804" i="1" s="1"/>
  <c r="L805" i="2" s="1"/>
  <c r="F804" i="1"/>
  <c r="L803" i="1"/>
  <c r="K803" i="1"/>
  <c r="F803" i="1"/>
  <c r="K802" i="1"/>
  <c r="L802" i="1" s="1"/>
  <c r="F802" i="1"/>
  <c r="L801" i="1"/>
  <c r="K801" i="1"/>
  <c r="F801" i="1"/>
  <c r="K800" i="1"/>
  <c r="L800" i="1" s="1"/>
  <c r="L801" i="2" s="1"/>
  <c r="F800" i="1"/>
  <c r="L799" i="1"/>
  <c r="K799" i="1"/>
  <c r="F799" i="1"/>
  <c r="N798" i="1"/>
  <c r="K798" i="1"/>
  <c r="L798" i="1" s="1"/>
  <c r="L799" i="2" s="1"/>
  <c r="F798" i="1"/>
  <c r="K797" i="1"/>
  <c r="L797" i="1" s="1"/>
  <c r="F797" i="1"/>
  <c r="N796" i="1"/>
  <c r="K796" i="1"/>
  <c r="L796" i="1" s="1"/>
  <c r="L797" i="2" s="1"/>
  <c r="F796" i="1"/>
  <c r="L795" i="1"/>
  <c r="K795" i="1"/>
  <c r="F795" i="1"/>
  <c r="K794" i="1"/>
  <c r="L794" i="1" s="1"/>
  <c r="F794" i="1"/>
  <c r="L793" i="1"/>
  <c r="K793" i="1"/>
  <c r="F793" i="1"/>
  <c r="K792" i="1"/>
  <c r="L792" i="1" s="1"/>
  <c r="L793" i="2" s="1"/>
  <c r="F792" i="1"/>
  <c r="L791" i="1"/>
  <c r="K791" i="1"/>
  <c r="F791" i="1"/>
  <c r="N790" i="1"/>
  <c r="K790" i="1"/>
  <c r="L790" i="1" s="1"/>
  <c r="L791" i="2" s="1"/>
  <c r="F790" i="1"/>
  <c r="L789" i="1"/>
  <c r="K789" i="1"/>
  <c r="F789" i="1"/>
  <c r="K788" i="1"/>
  <c r="L788" i="1" s="1"/>
  <c r="L789" i="2" s="1"/>
  <c r="F788" i="1"/>
  <c r="L787" i="1"/>
  <c r="K787" i="1"/>
  <c r="F787" i="1"/>
  <c r="K786" i="1"/>
  <c r="L786" i="1" s="1"/>
  <c r="F786" i="1"/>
  <c r="K785" i="1"/>
  <c r="L785" i="1" s="1"/>
  <c r="F785" i="1"/>
  <c r="K784" i="1"/>
  <c r="L784" i="1" s="1"/>
  <c r="L785" i="2" s="1"/>
  <c r="F784" i="1"/>
  <c r="L783" i="1"/>
  <c r="K783" i="1"/>
  <c r="F783" i="1"/>
  <c r="K782" i="1"/>
  <c r="L782" i="1" s="1"/>
  <c r="L783" i="2" s="1"/>
  <c r="F782" i="1"/>
  <c r="L781" i="1"/>
  <c r="K781" i="1"/>
  <c r="F781" i="1"/>
  <c r="K780" i="1"/>
  <c r="L780" i="1" s="1"/>
  <c r="L781" i="2" s="1"/>
  <c r="F780" i="1"/>
  <c r="L779" i="1"/>
  <c r="K779" i="1"/>
  <c r="F779" i="1"/>
  <c r="K778" i="1"/>
  <c r="L778" i="1" s="1"/>
  <c r="F778" i="1"/>
  <c r="K777" i="1"/>
  <c r="L777" i="1" s="1"/>
  <c r="F777" i="1"/>
  <c r="K776" i="1"/>
  <c r="L776" i="1" s="1"/>
  <c r="L777" i="2" s="1"/>
  <c r="F776" i="1"/>
  <c r="K775" i="1"/>
  <c r="L775" i="1" s="1"/>
  <c r="F775" i="1"/>
  <c r="K774" i="1"/>
  <c r="L774" i="1" s="1"/>
  <c r="F774" i="1"/>
  <c r="L773" i="1"/>
  <c r="K773" i="1"/>
  <c r="F773" i="1"/>
  <c r="K772" i="1"/>
  <c r="L772" i="1" s="1"/>
  <c r="F772" i="1"/>
  <c r="L771" i="1"/>
  <c r="K771" i="1"/>
  <c r="F771" i="1"/>
  <c r="K770" i="1"/>
  <c r="L770" i="1" s="1"/>
  <c r="F770" i="1"/>
  <c r="K769" i="1"/>
  <c r="L769" i="1" s="1"/>
  <c r="F769" i="1"/>
  <c r="K768" i="1"/>
  <c r="L768" i="1" s="1"/>
  <c r="L769" i="2" s="1"/>
  <c r="F768" i="1"/>
  <c r="L767" i="1"/>
  <c r="K767" i="1"/>
  <c r="F767" i="1"/>
  <c r="K766" i="1"/>
  <c r="L766" i="1" s="1"/>
  <c r="F766" i="1"/>
  <c r="L765" i="1"/>
  <c r="K765" i="1"/>
  <c r="F765" i="1"/>
  <c r="N764" i="1"/>
  <c r="K764" i="1"/>
  <c r="L764" i="1" s="1"/>
  <c r="L765" i="2" s="1"/>
  <c r="F764" i="1"/>
  <c r="L763" i="1"/>
  <c r="K763" i="1"/>
  <c r="F763" i="1"/>
  <c r="K762" i="1"/>
  <c r="L762" i="1" s="1"/>
  <c r="F762" i="1"/>
  <c r="L761" i="1"/>
  <c r="K761" i="1"/>
  <c r="F761" i="1"/>
  <c r="K760" i="1"/>
  <c r="L760" i="1" s="1"/>
  <c r="L761" i="2" s="1"/>
  <c r="F760" i="1"/>
  <c r="L759" i="1"/>
  <c r="K759" i="1"/>
  <c r="F759" i="1"/>
  <c r="N758" i="1"/>
  <c r="K758" i="1"/>
  <c r="L758" i="1" s="1"/>
  <c r="L759" i="2" s="1"/>
  <c r="F758" i="1"/>
  <c r="L757" i="1"/>
  <c r="K757" i="1"/>
  <c r="F757" i="1"/>
  <c r="K756" i="1"/>
  <c r="L756" i="1" s="1"/>
  <c r="L757" i="2" s="1"/>
  <c r="F756" i="1"/>
  <c r="L755" i="1"/>
  <c r="K755" i="1"/>
  <c r="F755" i="1"/>
  <c r="K754" i="1"/>
  <c r="L754" i="1" s="1"/>
  <c r="F754" i="1"/>
  <c r="K753" i="1"/>
  <c r="L753" i="1" s="1"/>
  <c r="F753" i="1"/>
  <c r="K752" i="1"/>
  <c r="L752" i="1" s="1"/>
  <c r="L753" i="2" s="1"/>
  <c r="F752" i="1"/>
  <c r="L751" i="1"/>
  <c r="K751" i="1"/>
  <c r="F751" i="1"/>
  <c r="K750" i="1"/>
  <c r="L750" i="1" s="1"/>
  <c r="L751" i="2" s="1"/>
  <c r="F750" i="1"/>
  <c r="L749" i="1"/>
  <c r="K749" i="1"/>
  <c r="F749" i="1"/>
  <c r="K748" i="1"/>
  <c r="L748" i="1" s="1"/>
  <c r="F748" i="1"/>
  <c r="L747" i="1"/>
  <c r="K747" i="1"/>
  <c r="F747" i="1"/>
  <c r="K746" i="1"/>
  <c r="L746" i="1" s="1"/>
  <c r="F746" i="1"/>
  <c r="K745" i="1"/>
  <c r="L745" i="1" s="1"/>
  <c r="F745" i="1"/>
  <c r="K744" i="1"/>
  <c r="L744" i="1" s="1"/>
  <c r="L745" i="2" s="1"/>
  <c r="F744" i="1"/>
  <c r="K743" i="1"/>
  <c r="L743" i="1" s="1"/>
  <c r="F743" i="1"/>
  <c r="K742" i="1"/>
  <c r="L742" i="1" s="1"/>
  <c r="F742" i="1"/>
  <c r="L741" i="1"/>
  <c r="K741" i="1"/>
  <c r="F741" i="1"/>
  <c r="K740" i="1"/>
  <c r="L740" i="1" s="1"/>
  <c r="F740" i="1"/>
  <c r="L739" i="1"/>
  <c r="K739" i="1"/>
  <c r="F739" i="1"/>
  <c r="K738" i="1"/>
  <c r="L738" i="1" s="1"/>
  <c r="F738" i="1"/>
  <c r="K737" i="1"/>
  <c r="L737" i="1" s="1"/>
  <c r="F737" i="1"/>
  <c r="K736" i="1"/>
  <c r="L736" i="1" s="1"/>
  <c r="L737" i="2" s="1"/>
  <c r="F736" i="1"/>
  <c r="L735" i="1"/>
  <c r="K735" i="1"/>
  <c r="F735" i="1"/>
  <c r="K734" i="1"/>
  <c r="L734" i="1" s="1"/>
  <c r="F734" i="1"/>
  <c r="L733" i="1"/>
  <c r="K733" i="1"/>
  <c r="F733" i="1"/>
  <c r="N732" i="1"/>
  <c r="K732" i="1"/>
  <c r="L732" i="1" s="1"/>
  <c r="L733" i="2" s="1"/>
  <c r="F732" i="1"/>
  <c r="L731" i="1"/>
  <c r="K731" i="1"/>
  <c r="F731" i="1"/>
  <c r="K730" i="1"/>
  <c r="L730" i="1" s="1"/>
  <c r="F730" i="1"/>
  <c r="L729" i="1"/>
  <c r="K729" i="1"/>
  <c r="F729" i="1"/>
  <c r="K728" i="1"/>
  <c r="L728" i="1" s="1"/>
  <c r="L729" i="2" s="1"/>
  <c r="F728" i="1"/>
  <c r="L727" i="1"/>
  <c r="K727" i="1"/>
  <c r="F727" i="1"/>
  <c r="N726" i="1"/>
  <c r="K726" i="1"/>
  <c r="L726" i="1" s="1"/>
  <c r="L727" i="2" s="1"/>
  <c r="F726" i="1"/>
  <c r="L725" i="1"/>
  <c r="K725" i="1"/>
  <c r="F725" i="1"/>
  <c r="K724" i="1"/>
  <c r="L724" i="1" s="1"/>
  <c r="L725" i="2" s="1"/>
  <c r="F724" i="1"/>
  <c r="L723" i="1"/>
  <c r="K723" i="1"/>
  <c r="F723" i="1"/>
  <c r="K722" i="1"/>
  <c r="L722" i="1" s="1"/>
  <c r="F722" i="1"/>
  <c r="K721" i="1"/>
  <c r="L721" i="1" s="1"/>
  <c r="F721" i="1"/>
  <c r="K720" i="1"/>
  <c r="L720" i="1" s="1"/>
  <c r="L721" i="2" s="1"/>
  <c r="F720" i="1"/>
  <c r="L719" i="1"/>
  <c r="K719" i="1"/>
  <c r="F719" i="1"/>
  <c r="K718" i="1"/>
  <c r="L718" i="1" s="1"/>
  <c r="L719" i="2" s="1"/>
  <c r="F718" i="1"/>
  <c r="L717" i="1"/>
  <c r="K717" i="1"/>
  <c r="F717" i="1"/>
  <c r="K716" i="1"/>
  <c r="L716" i="1" s="1"/>
  <c r="F716" i="1"/>
  <c r="L715" i="1"/>
  <c r="K715" i="1"/>
  <c r="F715" i="1"/>
  <c r="K714" i="1"/>
  <c r="L714" i="1" s="1"/>
  <c r="F714" i="1"/>
  <c r="K713" i="1"/>
  <c r="L713" i="1" s="1"/>
  <c r="F713" i="1"/>
  <c r="K712" i="1"/>
  <c r="L712" i="1" s="1"/>
  <c r="L713" i="2" s="1"/>
  <c r="F712" i="1"/>
  <c r="K711" i="1"/>
  <c r="L711" i="1" s="1"/>
  <c r="F711" i="1"/>
  <c r="K710" i="1"/>
  <c r="L710" i="1" s="1"/>
  <c r="F710" i="1"/>
  <c r="L709" i="1"/>
  <c r="K709" i="1"/>
  <c r="F709" i="1"/>
  <c r="K708" i="1"/>
  <c r="L708" i="1" s="1"/>
  <c r="F708" i="1"/>
  <c r="L707" i="1"/>
  <c r="K707" i="1"/>
  <c r="F707" i="1"/>
  <c r="K706" i="1"/>
  <c r="L706" i="1" s="1"/>
  <c r="F706" i="1"/>
  <c r="K705" i="1"/>
  <c r="L705" i="1" s="1"/>
  <c r="F705" i="1"/>
  <c r="K704" i="1"/>
  <c r="L704" i="1" s="1"/>
  <c r="L705" i="2" s="1"/>
  <c r="F704" i="1"/>
  <c r="L703" i="1"/>
  <c r="K703" i="1"/>
  <c r="F703" i="1"/>
  <c r="K702" i="1"/>
  <c r="L702" i="1" s="1"/>
  <c r="F702" i="1"/>
  <c r="L701" i="1"/>
  <c r="K701" i="1"/>
  <c r="F701" i="1"/>
  <c r="N700" i="1"/>
  <c r="K700" i="1"/>
  <c r="L700" i="1" s="1"/>
  <c r="L701" i="2" s="1"/>
  <c r="F700" i="1"/>
  <c r="L699" i="1"/>
  <c r="K699" i="1"/>
  <c r="F699" i="1"/>
  <c r="K698" i="1"/>
  <c r="L698" i="1" s="1"/>
  <c r="F698" i="1"/>
  <c r="L697" i="1"/>
  <c r="K697" i="1"/>
  <c r="F697" i="1"/>
  <c r="K696" i="1"/>
  <c r="L696" i="1" s="1"/>
  <c r="L697" i="2" s="1"/>
  <c r="F696" i="1"/>
  <c r="L695" i="1"/>
  <c r="K695" i="1"/>
  <c r="F695" i="1"/>
  <c r="N694" i="1"/>
  <c r="K694" i="1"/>
  <c r="L694" i="1" s="1"/>
  <c r="L695" i="2" s="1"/>
  <c r="F694" i="1"/>
  <c r="L693" i="1"/>
  <c r="K693" i="1"/>
  <c r="F693" i="1"/>
  <c r="K692" i="1"/>
  <c r="L692" i="1" s="1"/>
  <c r="L693" i="2" s="1"/>
  <c r="F692" i="1"/>
  <c r="L691" i="1"/>
  <c r="K691" i="1"/>
  <c r="F691" i="1"/>
  <c r="K690" i="1"/>
  <c r="L690" i="1" s="1"/>
  <c r="F690" i="1"/>
  <c r="K689" i="1"/>
  <c r="L689" i="1" s="1"/>
  <c r="F689" i="1"/>
  <c r="K688" i="1"/>
  <c r="L688" i="1" s="1"/>
  <c r="L689" i="2" s="1"/>
  <c r="F688" i="1"/>
  <c r="L687" i="1"/>
  <c r="K687" i="1"/>
  <c r="F687" i="1"/>
  <c r="K686" i="1"/>
  <c r="L686" i="1" s="1"/>
  <c r="L687" i="2" s="1"/>
  <c r="F686" i="1"/>
  <c r="L685" i="1"/>
  <c r="K685" i="1"/>
  <c r="F685" i="1"/>
  <c r="K684" i="1"/>
  <c r="L684" i="1" s="1"/>
  <c r="F684" i="1"/>
  <c r="L683" i="1"/>
  <c r="K683" i="1"/>
  <c r="F683" i="1"/>
  <c r="K682" i="1"/>
  <c r="L682" i="1" s="1"/>
  <c r="F682" i="1"/>
  <c r="K681" i="1"/>
  <c r="L681" i="1" s="1"/>
  <c r="F681" i="1"/>
  <c r="K680" i="1"/>
  <c r="L680" i="1" s="1"/>
  <c r="L681" i="2" s="1"/>
  <c r="F680" i="1"/>
  <c r="K679" i="1"/>
  <c r="L679" i="1" s="1"/>
  <c r="F679" i="1"/>
  <c r="K678" i="1"/>
  <c r="L678" i="1" s="1"/>
  <c r="F678" i="1"/>
  <c r="L677" i="1"/>
  <c r="K677" i="1"/>
  <c r="F677" i="1"/>
  <c r="K676" i="1"/>
  <c r="L676" i="1" s="1"/>
  <c r="F676" i="1"/>
  <c r="L675" i="1"/>
  <c r="K675" i="1"/>
  <c r="F675" i="1"/>
  <c r="K674" i="1"/>
  <c r="L674" i="1" s="1"/>
  <c r="F674" i="1"/>
  <c r="K673" i="1"/>
  <c r="L673" i="1" s="1"/>
  <c r="F673" i="1"/>
  <c r="K672" i="1"/>
  <c r="L672" i="1" s="1"/>
  <c r="L673" i="2" s="1"/>
  <c r="F672" i="1"/>
  <c r="L671" i="1"/>
  <c r="K671" i="1"/>
  <c r="F671" i="1"/>
  <c r="K670" i="1"/>
  <c r="L670" i="1" s="1"/>
  <c r="F670" i="1"/>
  <c r="L669" i="1"/>
  <c r="K669" i="1"/>
  <c r="F669" i="1"/>
  <c r="N668" i="1"/>
  <c r="K668" i="1"/>
  <c r="L668" i="1" s="1"/>
  <c r="L669" i="2" s="1"/>
  <c r="F668" i="1"/>
  <c r="L667" i="1"/>
  <c r="K667" i="1"/>
  <c r="F667" i="1"/>
  <c r="K666" i="1"/>
  <c r="L666" i="1" s="1"/>
  <c r="F666" i="1"/>
  <c r="L665" i="1"/>
  <c r="K665" i="1"/>
  <c r="F665" i="1"/>
  <c r="K664" i="1"/>
  <c r="L664" i="1" s="1"/>
  <c r="L665" i="2" s="1"/>
  <c r="F664" i="1"/>
  <c r="L663" i="1"/>
  <c r="K663" i="1"/>
  <c r="F663" i="1"/>
  <c r="N662" i="1"/>
  <c r="K662" i="1"/>
  <c r="L662" i="1" s="1"/>
  <c r="L663" i="2" s="1"/>
  <c r="F662" i="1"/>
  <c r="L661" i="1"/>
  <c r="K661" i="1"/>
  <c r="F661" i="1"/>
  <c r="K660" i="1"/>
  <c r="L660" i="1" s="1"/>
  <c r="L661" i="2" s="1"/>
  <c r="F660" i="1"/>
  <c r="L659" i="1"/>
  <c r="K659" i="1"/>
  <c r="F659" i="1"/>
  <c r="K658" i="1"/>
  <c r="L658" i="1" s="1"/>
  <c r="F658" i="1"/>
  <c r="K657" i="1"/>
  <c r="L657" i="1" s="1"/>
  <c r="F657" i="1"/>
  <c r="K656" i="1"/>
  <c r="L656" i="1" s="1"/>
  <c r="L657" i="2" s="1"/>
  <c r="F656" i="1"/>
  <c r="L655" i="1"/>
  <c r="K655" i="1"/>
  <c r="F655" i="1"/>
  <c r="K654" i="1"/>
  <c r="L654" i="1" s="1"/>
  <c r="L655" i="2" s="1"/>
  <c r="F654" i="1"/>
  <c r="L653" i="1"/>
  <c r="K653" i="1"/>
  <c r="F653" i="1"/>
  <c r="K652" i="1"/>
  <c r="L652" i="1" s="1"/>
  <c r="F652" i="1"/>
  <c r="L651" i="1"/>
  <c r="K651" i="1"/>
  <c r="F651" i="1"/>
  <c r="K650" i="1"/>
  <c r="L650" i="1" s="1"/>
  <c r="F650" i="1"/>
  <c r="K649" i="1"/>
  <c r="L649" i="1" s="1"/>
  <c r="F649" i="1"/>
  <c r="K648" i="1"/>
  <c r="L648" i="1" s="1"/>
  <c r="L649" i="2" s="1"/>
  <c r="F648" i="1"/>
  <c r="L647" i="1"/>
  <c r="K647" i="1"/>
  <c r="F647" i="1"/>
  <c r="K646" i="1"/>
  <c r="L646" i="1" s="1"/>
  <c r="F646" i="1"/>
  <c r="L645" i="1"/>
  <c r="K645" i="1"/>
  <c r="F645" i="1"/>
  <c r="K644" i="1"/>
  <c r="L644" i="1" s="1"/>
  <c r="F644" i="1"/>
  <c r="L643" i="1"/>
  <c r="K643" i="1"/>
  <c r="F643" i="1"/>
  <c r="K642" i="1"/>
  <c r="L642" i="1" s="1"/>
  <c r="F642" i="1"/>
  <c r="K641" i="1"/>
  <c r="L641" i="1" s="1"/>
  <c r="F641" i="1"/>
  <c r="K640" i="1"/>
  <c r="L640" i="1" s="1"/>
  <c r="L641" i="2" s="1"/>
  <c r="F640" i="1"/>
  <c r="L639" i="1"/>
  <c r="K639" i="1"/>
  <c r="F639" i="1"/>
  <c r="K638" i="1"/>
  <c r="L638" i="1" s="1"/>
  <c r="F638" i="1"/>
  <c r="L637" i="1"/>
  <c r="K637" i="1"/>
  <c r="F637" i="1"/>
  <c r="K636" i="1"/>
  <c r="L636" i="1" s="1"/>
  <c r="L637" i="2" s="1"/>
  <c r="F636" i="1"/>
  <c r="L635" i="1"/>
  <c r="K635" i="1"/>
  <c r="F635" i="1"/>
  <c r="K634" i="1"/>
  <c r="L634" i="1" s="1"/>
  <c r="F634" i="1"/>
  <c r="K633" i="1"/>
  <c r="L633" i="1" s="1"/>
  <c r="F633" i="1"/>
  <c r="K632" i="1"/>
  <c r="L632" i="1" s="1"/>
  <c r="L633" i="2" s="1"/>
  <c r="F632" i="1"/>
  <c r="L631" i="1"/>
  <c r="K631" i="1"/>
  <c r="F631" i="1"/>
  <c r="K630" i="1"/>
  <c r="L630" i="1" s="1"/>
  <c r="L631" i="2" s="1"/>
  <c r="F630" i="1"/>
  <c r="L629" i="1"/>
  <c r="K629" i="1"/>
  <c r="F629" i="1"/>
  <c r="K628" i="1"/>
  <c r="L628" i="1" s="1"/>
  <c r="L629" i="2" s="1"/>
  <c r="F628" i="1"/>
  <c r="L627" i="1"/>
  <c r="K627" i="1"/>
  <c r="F627" i="1"/>
  <c r="K626" i="1"/>
  <c r="L626" i="1" s="1"/>
  <c r="F626" i="1"/>
  <c r="K625" i="1"/>
  <c r="L625" i="1" s="1"/>
  <c r="F625" i="1"/>
  <c r="K624" i="1"/>
  <c r="L624" i="1" s="1"/>
  <c r="F624" i="1"/>
  <c r="L623" i="1"/>
  <c r="K623" i="1"/>
  <c r="F623" i="1"/>
  <c r="K622" i="1"/>
  <c r="L622" i="1" s="1"/>
  <c r="L623" i="2" s="1"/>
  <c r="F622" i="1"/>
  <c r="L621" i="1"/>
  <c r="K621" i="1"/>
  <c r="F621" i="1"/>
  <c r="K620" i="1"/>
  <c r="L620" i="1" s="1"/>
  <c r="F620" i="1"/>
  <c r="L619" i="1"/>
  <c r="K619" i="1"/>
  <c r="F619" i="1"/>
  <c r="K618" i="1"/>
  <c r="L618" i="1" s="1"/>
  <c r="F618" i="1"/>
  <c r="K617" i="1"/>
  <c r="L617" i="1" s="1"/>
  <c r="F617" i="1"/>
  <c r="K616" i="1"/>
  <c r="L616" i="1" s="1"/>
  <c r="F616" i="1"/>
  <c r="L615" i="1"/>
  <c r="K615" i="1"/>
  <c r="F615" i="1"/>
  <c r="K614" i="1"/>
  <c r="L614" i="1" s="1"/>
  <c r="F614" i="1"/>
  <c r="L613" i="1"/>
  <c r="K613" i="1"/>
  <c r="F613" i="1"/>
  <c r="K612" i="1"/>
  <c r="L612" i="1" s="1"/>
  <c r="F612" i="1"/>
  <c r="L611" i="1"/>
  <c r="K611" i="1"/>
  <c r="F611" i="1"/>
  <c r="K610" i="1"/>
  <c r="L610" i="1" s="1"/>
  <c r="F610" i="1"/>
  <c r="K609" i="1"/>
  <c r="L609" i="1" s="1"/>
  <c r="F609" i="1"/>
  <c r="K608" i="1"/>
  <c r="L608" i="1" s="1"/>
  <c r="F608" i="1"/>
  <c r="L607" i="1"/>
  <c r="K607" i="1"/>
  <c r="F607" i="1"/>
  <c r="K606" i="1"/>
  <c r="L606" i="1" s="1"/>
  <c r="F606" i="1"/>
  <c r="L605" i="1"/>
  <c r="K605" i="1"/>
  <c r="F605" i="1"/>
  <c r="K604" i="1"/>
  <c r="L604" i="1" s="1"/>
  <c r="L605" i="2" s="1"/>
  <c r="F604" i="1"/>
  <c r="L603" i="1"/>
  <c r="K603" i="1"/>
  <c r="F603" i="1"/>
  <c r="K602" i="1"/>
  <c r="L602" i="1" s="1"/>
  <c r="F602" i="1"/>
  <c r="K601" i="1"/>
  <c r="L601" i="1" s="1"/>
  <c r="F601" i="1"/>
  <c r="K600" i="1"/>
  <c r="L600" i="1" s="1"/>
  <c r="F600" i="1"/>
  <c r="L599" i="1"/>
  <c r="K599" i="1"/>
  <c r="F599" i="1"/>
  <c r="K598" i="1"/>
  <c r="L598" i="1" s="1"/>
  <c r="L599" i="2" s="1"/>
  <c r="F598" i="1"/>
  <c r="L597" i="1"/>
  <c r="K597" i="1"/>
  <c r="F597" i="1"/>
  <c r="K596" i="1"/>
  <c r="L596" i="1" s="1"/>
  <c r="L597" i="2" s="1"/>
  <c r="F596" i="1"/>
  <c r="L595" i="1"/>
  <c r="K595" i="1"/>
  <c r="F595" i="1"/>
  <c r="K594" i="1"/>
  <c r="L594" i="1" s="1"/>
  <c r="F594" i="1"/>
  <c r="K593" i="1"/>
  <c r="L593" i="1" s="1"/>
  <c r="F593" i="1"/>
  <c r="K592" i="1"/>
  <c r="L592" i="1" s="1"/>
  <c r="F592" i="1"/>
  <c r="L591" i="1"/>
  <c r="K591" i="1"/>
  <c r="F591" i="1"/>
  <c r="K590" i="1"/>
  <c r="L590" i="1" s="1"/>
  <c r="L591" i="2" s="1"/>
  <c r="F590" i="1"/>
  <c r="L589" i="1"/>
  <c r="K589" i="1"/>
  <c r="F589" i="1"/>
  <c r="K588" i="1"/>
  <c r="L588" i="1" s="1"/>
  <c r="F588" i="1"/>
  <c r="L587" i="1"/>
  <c r="K587" i="1"/>
  <c r="F587" i="1"/>
  <c r="K586" i="1"/>
  <c r="L586" i="1" s="1"/>
  <c r="F586" i="1"/>
  <c r="K585" i="1"/>
  <c r="L585" i="1" s="1"/>
  <c r="F585" i="1"/>
  <c r="K584" i="1"/>
  <c r="L584" i="1" s="1"/>
  <c r="F584" i="1"/>
  <c r="L583" i="1"/>
  <c r="K583" i="1"/>
  <c r="F583" i="1"/>
  <c r="K582" i="1"/>
  <c r="L582" i="1" s="1"/>
  <c r="F582" i="1"/>
  <c r="L581" i="1"/>
  <c r="K581" i="1"/>
  <c r="F581" i="1"/>
  <c r="K580" i="1"/>
  <c r="L580" i="1" s="1"/>
  <c r="F580" i="1"/>
  <c r="L579" i="1"/>
  <c r="K579" i="1"/>
  <c r="F579" i="1"/>
  <c r="K578" i="1"/>
  <c r="L578" i="1" s="1"/>
  <c r="F578" i="1"/>
  <c r="K577" i="1"/>
  <c r="L577" i="1" s="1"/>
  <c r="F577" i="1"/>
  <c r="K576" i="1"/>
  <c r="L576" i="1" s="1"/>
  <c r="F576" i="1"/>
  <c r="L575" i="1"/>
  <c r="K575" i="1"/>
  <c r="F575" i="1"/>
  <c r="K574" i="1"/>
  <c r="L574" i="1" s="1"/>
  <c r="F574" i="1"/>
  <c r="L573" i="1"/>
  <c r="K573" i="1"/>
  <c r="F573" i="1"/>
  <c r="K572" i="1"/>
  <c r="L572" i="1" s="1"/>
  <c r="L573" i="2" s="1"/>
  <c r="F572" i="1"/>
  <c r="L571" i="1"/>
  <c r="K571" i="1"/>
  <c r="F571" i="1"/>
  <c r="K570" i="1"/>
  <c r="L570" i="1" s="1"/>
  <c r="F570" i="1"/>
  <c r="K569" i="1"/>
  <c r="L569" i="1" s="1"/>
  <c r="F569" i="1"/>
  <c r="K568" i="1"/>
  <c r="L568" i="1" s="1"/>
  <c r="F568" i="1"/>
  <c r="L567" i="1"/>
  <c r="K567" i="1"/>
  <c r="F567" i="1"/>
  <c r="K566" i="1"/>
  <c r="L566" i="1" s="1"/>
  <c r="L567" i="2" s="1"/>
  <c r="F566" i="1"/>
  <c r="L565" i="1"/>
  <c r="K565" i="1"/>
  <c r="F565" i="1"/>
  <c r="K564" i="1"/>
  <c r="L564" i="1" s="1"/>
  <c r="L565" i="2" s="1"/>
  <c r="F564" i="1"/>
  <c r="L563" i="1"/>
  <c r="K563" i="1"/>
  <c r="F563" i="1"/>
  <c r="K562" i="1"/>
  <c r="L562" i="1" s="1"/>
  <c r="F562" i="1"/>
  <c r="K561" i="1"/>
  <c r="L561" i="1" s="1"/>
  <c r="F561" i="1"/>
  <c r="K560" i="1"/>
  <c r="L560" i="1" s="1"/>
  <c r="F560" i="1"/>
  <c r="L559" i="1"/>
  <c r="K559" i="1"/>
  <c r="F559" i="1"/>
  <c r="K558" i="1"/>
  <c r="L558" i="1" s="1"/>
  <c r="L559" i="2" s="1"/>
  <c r="F558" i="1"/>
  <c r="L557" i="1"/>
  <c r="K557" i="1"/>
  <c r="F557" i="1"/>
  <c r="K556" i="1"/>
  <c r="L556" i="1" s="1"/>
  <c r="F556" i="1"/>
  <c r="L555" i="1"/>
  <c r="K555" i="1"/>
  <c r="F555" i="1"/>
  <c r="K554" i="1"/>
  <c r="L554" i="1" s="1"/>
  <c r="F554" i="1"/>
  <c r="K553" i="1"/>
  <c r="L553" i="1" s="1"/>
  <c r="F553" i="1"/>
  <c r="K552" i="1"/>
  <c r="L552" i="1" s="1"/>
  <c r="F552" i="1"/>
  <c r="L551" i="1"/>
  <c r="K551" i="1"/>
  <c r="F551" i="1"/>
  <c r="K550" i="1"/>
  <c r="L550" i="1" s="1"/>
  <c r="F550" i="1"/>
  <c r="L549" i="1"/>
  <c r="K549" i="1"/>
  <c r="F549" i="1"/>
  <c r="K548" i="1"/>
  <c r="L548" i="1" s="1"/>
  <c r="F548" i="1"/>
  <c r="L547" i="1"/>
  <c r="K547" i="1"/>
  <c r="F547" i="1"/>
  <c r="K546" i="1"/>
  <c r="L546" i="1" s="1"/>
  <c r="F546" i="1"/>
  <c r="K545" i="1"/>
  <c r="L545" i="1" s="1"/>
  <c r="F545" i="1"/>
  <c r="K544" i="1"/>
  <c r="L544" i="1" s="1"/>
  <c r="F544" i="1"/>
  <c r="L543" i="1"/>
  <c r="K543" i="1"/>
  <c r="F543" i="1"/>
  <c r="K542" i="1"/>
  <c r="L542" i="1" s="1"/>
  <c r="F542" i="1"/>
  <c r="L541" i="1"/>
  <c r="K541" i="1"/>
  <c r="F541" i="1"/>
  <c r="K540" i="1"/>
  <c r="L540" i="1" s="1"/>
  <c r="L541" i="2" s="1"/>
  <c r="F540" i="1"/>
  <c r="L539" i="1"/>
  <c r="K539" i="1"/>
  <c r="F539" i="1"/>
  <c r="K538" i="1"/>
  <c r="L538" i="1" s="1"/>
  <c r="F538" i="1"/>
  <c r="K537" i="1"/>
  <c r="L537" i="1" s="1"/>
  <c r="F537" i="1"/>
  <c r="K536" i="1"/>
  <c r="L536" i="1" s="1"/>
  <c r="F536" i="1"/>
  <c r="L535" i="1"/>
  <c r="K535" i="1"/>
  <c r="F535" i="1"/>
  <c r="L534" i="1"/>
  <c r="L535" i="2" s="1"/>
  <c r="K534" i="1"/>
  <c r="F534" i="1"/>
  <c r="K533" i="1"/>
  <c r="L533" i="1" s="1"/>
  <c r="F533" i="1"/>
  <c r="L532" i="1"/>
  <c r="L533" i="2" s="1"/>
  <c r="K532" i="1"/>
  <c r="F532" i="1"/>
  <c r="L531" i="1"/>
  <c r="K531" i="1"/>
  <c r="F531" i="1"/>
  <c r="K530" i="1"/>
  <c r="L530" i="1" s="1"/>
  <c r="L531" i="2" s="1"/>
  <c r="F530" i="1"/>
  <c r="K529" i="1"/>
  <c r="L529" i="1" s="1"/>
  <c r="F529" i="1"/>
  <c r="K528" i="1"/>
  <c r="L528" i="1" s="1"/>
  <c r="L529" i="2" s="1"/>
  <c r="F528" i="1"/>
  <c r="L527" i="1"/>
  <c r="K527" i="1"/>
  <c r="F527" i="1"/>
  <c r="K526" i="1"/>
  <c r="L526" i="1" s="1"/>
  <c r="F526" i="1"/>
  <c r="L525" i="1"/>
  <c r="K525" i="1"/>
  <c r="F525" i="1"/>
  <c r="K524" i="1"/>
  <c r="L524" i="1" s="1"/>
  <c r="L525" i="2" s="1"/>
  <c r="F524" i="1"/>
  <c r="L523" i="1"/>
  <c r="K523" i="1"/>
  <c r="F523" i="1"/>
  <c r="L522" i="1"/>
  <c r="K522" i="1"/>
  <c r="F522" i="1"/>
  <c r="L521" i="1"/>
  <c r="K521" i="1"/>
  <c r="F521" i="1"/>
  <c r="K520" i="1"/>
  <c r="L520" i="1" s="1"/>
  <c r="F520" i="1"/>
  <c r="L519" i="1"/>
  <c r="K519" i="1"/>
  <c r="F519" i="1"/>
  <c r="L518" i="1"/>
  <c r="K518" i="1"/>
  <c r="F518" i="1"/>
  <c r="K517" i="1"/>
  <c r="L517" i="1" s="1"/>
  <c r="F517" i="1"/>
  <c r="L516" i="1"/>
  <c r="L517" i="2" s="1"/>
  <c r="K516" i="1"/>
  <c r="F516" i="1"/>
  <c r="L515" i="1"/>
  <c r="K515" i="1"/>
  <c r="F515" i="1"/>
  <c r="K514" i="1"/>
  <c r="L514" i="1" s="1"/>
  <c r="F514" i="1"/>
  <c r="K513" i="1"/>
  <c r="L513" i="1" s="1"/>
  <c r="F513" i="1"/>
  <c r="K512" i="1"/>
  <c r="L512" i="1" s="1"/>
  <c r="L513" i="2" s="1"/>
  <c r="F512" i="1"/>
  <c r="L511" i="1"/>
  <c r="K511" i="1"/>
  <c r="F511" i="1"/>
  <c r="K510" i="1"/>
  <c r="L510" i="1" s="1"/>
  <c r="F510" i="1"/>
  <c r="L509" i="1"/>
  <c r="K509" i="1"/>
  <c r="F509" i="1"/>
  <c r="K508" i="1"/>
  <c r="L508" i="1" s="1"/>
  <c r="F508" i="1"/>
  <c r="L507" i="1"/>
  <c r="K507" i="1"/>
  <c r="F507" i="1"/>
  <c r="L506" i="1"/>
  <c r="K506" i="1"/>
  <c r="F506" i="1"/>
  <c r="L505" i="1"/>
  <c r="K505" i="1"/>
  <c r="F505" i="1"/>
  <c r="K504" i="1"/>
  <c r="L504" i="1" s="1"/>
  <c r="L505" i="2" s="1"/>
  <c r="F504" i="1"/>
  <c r="L503" i="1"/>
  <c r="K503" i="1"/>
  <c r="F503" i="1"/>
  <c r="L502" i="1"/>
  <c r="K502" i="1"/>
  <c r="F502" i="1"/>
  <c r="K501" i="1"/>
  <c r="L501" i="1" s="1"/>
  <c r="F501" i="1"/>
  <c r="L500" i="1"/>
  <c r="K500" i="1"/>
  <c r="F500" i="1"/>
  <c r="L499" i="1"/>
  <c r="K499" i="1"/>
  <c r="F499" i="1"/>
  <c r="K498" i="1"/>
  <c r="L498" i="1" s="1"/>
  <c r="F498" i="1"/>
  <c r="K497" i="1"/>
  <c r="L497" i="1" s="1"/>
  <c r="F497" i="1"/>
  <c r="K496" i="1"/>
  <c r="L496" i="1" s="1"/>
  <c r="F496" i="1"/>
  <c r="L495" i="1"/>
  <c r="K495" i="1"/>
  <c r="F495" i="1"/>
  <c r="K494" i="1"/>
  <c r="L494" i="1" s="1"/>
  <c r="F494" i="1"/>
  <c r="L493" i="1"/>
  <c r="K493" i="1"/>
  <c r="F493" i="1"/>
  <c r="K492" i="1"/>
  <c r="L492" i="1" s="1"/>
  <c r="F492" i="1"/>
  <c r="L491" i="1"/>
  <c r="K491" i="1"/>
  <c r="F491" i="1"/>
  <c r="L490" i="1"/>
  <c r="K490" i="1"/>
  <c r="F490" i="1"/>
  <c r="L489" i="1"/>
  <c r="K489" i="1"/>
  <c r="F489" i="1"/>
  <c r="K488" i="1"/>
  <c r="L488" i="1" s="1"/>
  <c r="L489" i="2" s="1"/>
  <c r="F488" i="1"/>
  <c r="L487" i="1"/>
  <c r="K487" i="1"/>
  <c r="F487" i="1"/>
  <c r="L486" i="1"/>
  <c r="L487" i="2" s="1"/>
  <c r="K486" i="1"/>
  <c r="F486" i="1"/>
  <c r="K485" i="1"/>
  <c r="L485" i="1" s="1"/>
  <c r="F485" i="1"/>
  <c r="L484" i="1"/>
  <c r="K484" i="1"/>
  <c r="F484" i="1"/>
  <c r="L483" i="1"/>
  <c r="K483" i="1"/>
  <c r="F483" i="1"/>
  <c r="N482" i="1"/>
  <c r="K482" i="1"/>
  <c r="L482" i="1" s="1"/>
  <c r="L483" i="2" s="1"/>
  <c r="F482" i="1"/>
  <c r="K481" i="1"/>
  <c r="L481" i="1" s="1"/>
  <c r="F481" i="1"/>
  <c r="K480" i="1"/>
  <c r="L480" i="1" s="1"/>
  <c r="F480" i="1"/>
  <c r="L479" i="1"/>
  <c r="K479" i="1"/>
  <c r="F479" i="1"/>
  <c r="K478" i="1"/>
  <c r="L478" i="1" s="1"/>
  <c r="F478" i="1"/>
  <c r="L477" i="1"/>
  <c r="K477" i="1"/>
  <c r="F477" i="1"/>
  <c r="K476" i="1"/>
  <c r="L476" i="1" s="1"/>
  <c r="L477" i="2" s="1"/>
  <c r="F476" i="1"/>
  <c r="L475" i="1"/>
  <c r="K475" i="1"/>
  <c r="F475" i="1"/>
  <c r="L474" i="1"/>
  <c r="K474" i="1"/>
  <c r="F474" i="1"/>
  <c r="L473" i="1"/>
  <c r="K473" i="1"/>
  <c r="F473" i="1"/>
  <c r="K472" i="1"/>
  <c r="L472" i="1" s="1"/>
  <c r="F472" i="1"/>
  <c r="L471" i="1"/>
  <c r="K471" i="1"/>
  <c r="F471" i="1"/>
  <c r="L470" i="1"/>
  <c r="L471" i="2" s="1"/>
  <c r="K470" i="1"/>
  <c r="F470" i="1"/>
  <c r="K469" i="1"/>
  <c r="L469" i="1" s="1"/>
  <c r="F469" i="1"/>
  <c r="L468" i="1"/>
  <c r="L469" i="2" s="1"/>
  <c r="K468" i="1"/>
  <c r="F468" i="1"/>
  <c r="L467" i="1"/>
  <c r="K467" i="1"/>
  <c r="F467" i="1"/>
  <c r="K466" i="1"/>
  <c r="L466" i="1" s="1"/>
  <c r="L467" i="2" s="1"/>
  <c r="F466" i="1"/>
  <c r="K465" i="1"/>
  <c r="L465" i="1" s="1"/>
  <c r="F465" i="1"/>
  <c r="K464" i="1"/>
  <c r="L464" i="1" s="1"/>
  <c r="L465" i="2" s="1"/>
  <c r="F464" i="1"/>
  <c r="L463" i="1"/>
  <c r="K463" i="1"/>
  <c r="F463" i="1"/>
  <c r="K462" i="1"/>
  <c r="L462" i="1" s="1"/>
  <c r="F462" i="1"/>
  <c r="L461" i="1"/>
  <c r="K461" i="1"/>
  <c r="F461" i="1"/>
  <c r="K460" i="1"/>
  <c r="L460" i="1" s="1"/>
  <c r="L461" i="2" s="1"/>
  <c r="F460" i="1"/>
  <c r="L459" i="1"/>
  <c r="K459" i="1"/>
  <c r="F459" i="1"/>
  <c r="L458" i="1"/>
  <c r="K458" i="1"/>
  <c r="F458" i="1"/>
  <c r="L457" i="1"/>
  <c r="K457" i="1"/>
  <c r="F457" i="1"/>
  <c r="K456" i="1"/>
  <c r="L456" i="1" s="1"/>
  <c r="F456" i="1"/>
  <c r="L455" i="1"/>
  <c r="K455" i="1"/>
  <c r="F455" i="1"/>
  <c r="L454" i="1"/>
  <c r="K454" i="1"/>
  <c r="F454" i="1"/>
  <c r="K453" i="1"/>
  <c r="L453" i="1" s="1"/>
  <c r="F453" i="1"/>
  <c r="L452" i="1"/>
  <c r="L453" i="2" s="1"/>
  <c r="K452" i="1"/>
  <c r="F452" i="1"/>
  <c r="L451" i="1"/>
  <c r="K451" i="1"/>
  <c r="F451" i="1"/>
  <c r="K450" i="1"/>
  <c r="L450" i="1" s="1"/>
  <c r="F450" i="1"/>
  <c r="K449" i="1"/>
  <c r="L449" i="1" s="1"/>
  <c r="F449" i="1"/>
  <c r="K448" i="1"/>
  <c r="L448" i="1" s="1"/>
  <c r="L449" i="2" s="1"/>
  <c r="F448" i="1"/>
  <c r="L447" i="1"/>
  <c r="K447" i="1"/>
  <c r="F447" i="1"/>
  <c r="K446" i="1"/>
  <c r="L446" i="1" s="1"/>
  <c r="F446" i="1"/>
  <c r="L445" i="1"/>
  <c r="K445" i="1"/>
  <c r="F445" i="1"/>
  <c r="K444" i="1"/>
  <c r="L444" i="1" s="1"/>
  <c r="F444" i="1"/>
  <c r="L443" i="1"/>
  <c r="K443" i="1"/>
  <c r="F443" i="1"/>
  <c r="L442" i="1"/>
  <c r="K442" i="1"/>
  <c r="F442" i="1"/>
  <c r="L441" i="1"/>
  <c r="K441" i="1"/>
  <c r="F441" i="1"/>
  <c r="K440" i="1"/>
  <c r="L440" i="1" s="1"/>
  <c r="L441" i="2" s="1"/>
  <c r="F440" i="1"/>
  <c r="L439" i="1"/>
  <c r="K439" i="1"/>
  <c r="F439" i="1"/>
  <c r="L438" i="1"/>
  <c r="K438" i="1"/>
  <c r="F438" i="1"/>
  <c r="K437" i="1"/>
  <c r="L437" i="1" s="1"/>
  <c r="F437" i="1"/>
  <c r="L436" i="1"/>
  <c r="K436" i="1"/>
  <c r="F436" i="1"/>
  <c r="L435" i="1"/>
  <c r="K435" i="1"/>
  <c r="F435" i="1"/>
  <c r="K434" i="1"/>
  <c r="L434" i="1" s="1"/>
  <c r="F434" i="1"/>
  <c r="K433" i="1"/>
  <c r="L433" i="1" s="1"/>
  <c r="F433" i="1"/>
  <c r="K432" i="1"/>
  <c r="L432" i="1" s="1"/>
  <c r="F432" i="1"/>
  <c r="L431" i="1"/>
  <c r="K431" i="1"/>
  <c r="F431" i="1"/>
  <c r="K430" i="1"/>
  <c r="L430" i="1" s="1"/>
  <c r="F430" i="1"/>
  <c r="L429" i="1"/>
  <c r="K429" i="1"/>
  <c r="F429" i="1"/>
  <c r="K428" i="1"/>
  <c r="L428" i="1" s="1"/>
  <c r="F428" i="1"/>
  <c r="K427" i="1"/>
  <c r="L427" i="1" s="1"/>
  <c r="F427" i="1"/>
  <c r="N426" i="1"/>
  <c r="K426" i="1"/>
  <c r="L426" i="1" s="1"/>
  <c r="L427" i="2" s="1"/>
  <c r="F426" i="1"/>
  <c r="L425" i="1"/>
  <c r="L426" i="2" s="1"/>
  <c r="K425" i="1"/>
  <c r="F425" i="1"/>
  <c r="K424" i="1"/>
  <c r="L424" i="1" s="1"/>
  <c r="F424" i="1"/>
  <c r="K423" i="1"/>
  <c r="L423" i="1" s="1"/>
  <c r="L424" i="2" s="1"/>
  <c r="F423" i="1"/>
  <c r="N422" i="1"/>
  <c r="K422" i="1"/>
  <c r="L422" i="1" s="1"/>
  <c r="L423" i="2" s="1"/>
  <c r="F422" i="1"/>
  <c r="L421" i="1"/>
  <c r="K421" i="1"/>
  <c r="F421" i="1"/>
  <c r="K420" i="1"/>
  <c r="L420" i="1" s="1"/>
  <c r="L421" i="2" s="1"/>
  <c r="F420" i="1"/>
  <c r="K419" i="1"/>
  <c r="L419" i="1" s="1"/>
  <c r="L420" i="2" s="1"/>
  <c r="F419" i="1"/>
  <c r="N418" i="1"/>
  <c r="K418" i="1"/>
  <c r="L418" i="1" s="1"/>
  <c r="L419" i="2" s="1"/>
  <c r="F418" i="1"/>
  <c r="L417" i="1"/>
  <c r="K417" i="1"/>
  <c r="F417" i="1"/>
  <c r="K416" i="1"/>
  <c r="L416" i="1" s="1"/>
  <c r="L417" i="2" s="1"/>
  <c r="F416" i="1"/>
  <c r="K415" i="1"/>
  <c r="L415" i="1" s="1"/>
  <c r="F415" i="1"/>
  <c r="N414" i="1"/>
  <c r="K414" i="1"/>
  <c r="L414" i="1" s="1"/>
  <c r="L415" i="2" s="1"/>
  <c r="F414" i="1"/>
  <c r="L413" i="1"/>
  <c r="L414" i="2" s="1"/>
  <c r="K413" i="1"/>
  <c r="F413" i="1"/>
  <c r="K412" i="1"/>
  <c r="L412" i="1" s="1"/>
  <c r="F412" i="1"/>
  <c r="K411" i="1"/>
  <c r="L411" i="1" s="1"/>
  <c r="F411" i="1"/>
  <c r="N410" i="1"/>
  <c r="K410" i="1"/>
  <c r="L410" i="1" s="1"/>
  <c r="L411" i="2" s="1"/>
  <c r="F410" i="1"/>
  <c r="L409" i="1"/>
  <c r="L410" i="2" s="1"/>
  <c r="K409" i="1"/>
  <c r="F409" i="1"/>
  <c r="K408" i="1"/>
  <c r="L408" i="1" s="1"/>
  <c r="F408" i="1"/>
  <c r="N407" i="1"/>
  <c r="K407" i="1"/>
  <c r="L407" i="1" s="1"/>
  <c r="L408" i="2" s="1"/>
  <c r="F407" i="1"/>
  <c r="N406" i="1"/>
  <c r="K406" i="1"/>
  <c r="L406" i="1" s="1"/>
  <c r="L407" i="2" s="1"/>
  <c r="F406" i="1"/>
  <c r="L405" i="1"/>
  <c r="K405" i="1"/>
  <c r="F405" i="1"/>
  <c r="K404" i="1"/>
  <c r="L404" i="1" s="1"/>
  <c r="L405" i="2" s="1"/>
  <c r="F404" i="1"/>
  <c r="K403" i="1"/>
  <c r="L403" i="1" s="1"/>
  <c r="L404" i="2" s="1"/>
  <c r="F403" i="1"/>
  <c r="N402" i="1"/>
  <c r="K402" i="1"/>
  <c r="L402" i="1" s="1"/>
  <c r="L403" i="2" s="1"/>
  <c r="F402" i="1"/>
  <c r="L401" i="1"/>
  <c r="K401" i="1"/>
  <c r="F401" i="1"/>
  <c r="K400" i="1"/>
  <c r="L400" i="1" s="1"/>
  <c r="L401" i="2" s="1"/>
  <c r="F400" i="1"/>
  <c r="K399" i="1"/>
  <c r="L399" i="1" s="1"/>
  <c r="F399" i="1"/>
  <c r="N398" i="1"/>
  <c r="K398" i="1"/>
  <c r="L398" i="1" s="1"/>
  <c r="L399" i="2" s="1"/>
  <c r="F398" i="1"/>
  <c r="L397" i="1"/>
  <c r="L398" i="2" s="1"/>
  <c r="K397" i="1"/>
  <c r="F397" i="1"/>
  <c r="K396" i="1"/>
  <c r="L396" i="1" s="1"/>
  <c r="F396" i="1"/>
  <c r="K395" i="1"/>
  <c r="L395" i="1" s="1"/>
  <c r="F395" i="1"/>
  <c r="N394" i="1"/>
  <c r="K394" i="1"/>
  <c r="L394" i="1" s="1"/>
  <c r="L395" i="2" s="1"/>
  <c r="F394" i="1"/>
  <c r="L393" i="1"/>
  <c r="L394" i="2" s="1"/>
  <c r="K393" i="1"/>
  <c r="F393" i="1"/>
  <c r="K392" i="1"/>
  <c r="L392" i="1" s="1"/>
  <c r="F392" i="1"/>
  <c r="N391" i="1"/>
  <c r="K391" i="1"/>
  <c r="L391" i="1" s="1"/>
  <c r="L392" i="2" s="1"/>
  <c r="F391" i="1"/>
  <c r="N390" i="1"/>
  <c r="K390" i="1"/>
  <c r="L390" i="1" s="1"/>
  <c r="L391" i="2" s="1"/>
  <c r="F390" i="1"/>
  <c r="L389" i="1"/>
  <c r="K389" i="1"/>
  <c r="F389" i="1"/>
  <c r="K388" i="1"/>
  <c r="L388" i="1" s="1"/>
  <c r="L389" i="2" s="1"/>
  <c r="F388" i="1"/>
  <c r="N387" i="1"/>
  <c r="K387" i="1"/>
  <c r="L387" i="1" s="1"/>
  <c r="L388" i="2" s="1"/>
  <c r="F387" i="1"/>
  <c r="N386" i="1"/>
  <c r="K386" i="1"/>
  <c r="L386" i="1" s="1"/>
  <c r="L387" i="2" s="1"/>
  <c r="F386" i="1"/>
  <c r="L385" i="1"/>
  <c r="K385" i="1"/>
  <c r="F385" i="1"/>
  <c r="K384" i="1"/>
  <c r="L384" i="1" s="1"/>
  <c r="F384" i="1"/>
  <c r="K383" i="1"/>
  <c r="L383" i="1" s="1"/>
  <c r="F383" i="1"/>
  <c r="N382" i="1"/>
  <c r="K382" i="1"/>
  <c r="L382" i="1" s="1"/>
  <c r="L383" i="2" s="1"/>
  <c r="F382" i="1"/>
  <c r="L381" i="1"/>
  <c r="L382" i="2" s="1"/>
  <c r="K381" i="1"/>
  <c r="F381" i="1"/>
  <c r="K380" i="1"/>
  <c r="L380" i="1" s="1"/>
  <c r="F380" i="1"/>
  <c r="N379" i="1"/>
  <c r="K379" i="1"/>
  <c r="L379" i="1" s="1"/>
  <c r="L380" i="2" s="1"/>
  <c r="F379" i="1"/>
  <c r="N378" i="1"/>
  <c r="K378" i="1"/>
  <c r="L378" i="1" s="1"/>
  <c r="L379" i="2" s="1"/>
  <c r="F378" i="1"/>
  <c r="L377" i="1"/>
  <c r="K377" i="1"/>
  <c r="F377" i="1"/>
  <c r="K376" i="1"/>
  <c r="L376" i="1" s="1"/>
  <c r="F376" i="1"/>
  <c r="N375" i="1"/>
  <c r="K375" i="1"/>
  <c r="L375" i="1" s="1"/>
  <c r="L376" i="2" s="1"/>
  <c r="F375" i="1"/>
  <c r="N374" i="1"/>
  <c r="K374" i="1"/>
  <c r="L374" i="1" s="1"/>
  <c r="L375" i="2" s="1"/>
  <c r="F374" i="1"/>
  <c r="L373" i="1"/>
  <c r="K373" i="1"/>
  <c r="F373" i="1"/>
  <c r="K372" i="1"/>
  <c r="L372" i="1" s="1"/>
  <c r="L373" i="2" s="1"/>
  <c r="F372" i="1"/>
  <c r="N371" i="1"/>
  <c r="K371" i="1"/>
  <c r="L371" i="1" s="1"/>
  <c r="L372" i="2" s="1"/>
  <c r="F371" i="1"/>
  <c r="N370" i="1"/>
  <c r="K370" i="1"/>
  <c r="L370" i="1" s="1"/>
  <c r="L371" i="2" s="1"/>
  <c r="F370" i="1"/>
  <c r="L369" i="1"/>
  <c r="K369" i="1"/>
  <c r="F369" i="1"/>
  <c r="K368" i="1"/>
  <c r="L368" i="1" s="1"/>
  <c r="F368" i="1"/>
  <c r="K367" i="1"/>
  <c r="L367" i="1" s="1"/>
  <c r="F367" i="1"/>
  <c r="N366" i="1"/>
  <c r="K366" i="1"/>
  <c r="L366" i="1" s="1"/>
  <c r="L367" i="2" s="1"/>
  <c r="F366" i="1"/>
  <c r="L365" i="1"/>
  <c r="L366" i="2" s="1"/>
  <c r="K365" i="1"/>
  <c r="F365" i="1"/>
  <c r="K364" i="1"/>
  <c r="L364" i="1" s="1"/>
  <c r="F364" i="1"/>
  <c r="N363" i="1"/>
  <c r="K363" i="1"/>
  <c r="L363" i="1" s="1"/>
  <c r="L364" i="2" s="1"/>
  <c r="F363" i="1"/>
  <c r="N362" i="1"/>
  <c r="K362" i="1"/>
  <c r="L362" i="1" s="1"/>
  <c r="L363" i="2" s="1"/>
  <c r="F362" i="1"/>
  <c r="L361" i="1"/>
  <c r="K361" i="1"/>
  <c r="F361" i="1"/>
  <c r="K360" i="1"/>
  <c r="L360" i="1" s="1"/>
  <c r="F360" i="1"/>
  <c r="N359" i="1"/>
  <c r="K359" i="1"/>
  <c r="L359" i="1" s="1"/>
  <c r="L360" i="2" s="1"/>
  <c r="F359" i="1"/>
  <c r="N358" i="1"/>
  <c r="K358" i="1"/>
  <c r="L358" i="1" s="1"/>
  <c r="L359" i="2" s="1"/>
  <c r="F358" i="1"/>
  <c r="L357" i="1"/>
  <c r="K357" i="1"/>
  <c r="F357" i="1"/>
  <c r="K356" i="1"/>
  <c r="L356" i="1" s="1"/>
  <c r="L357" i="2" s="1"/>
  <c r="F356" i="1"/>
  <c r="K355" i="1"/>
  <c r="L355" i="1" s="1"/>
  <c r="L356" i="2" s="1"/>
  <c r="F355" i="1"/>
  <c r="N354" i="1"/>
  <c r="K354" i="1"/>
  <c r="L354" i="1" s="1"/>
  <c r="L355" i="2" s="1"/>
  <c r="F354" i="1"/>
  <c r="L353" i="1"/>
  <c r="K353" i="1"/>
  <c r="F353" i="1"/>
  <c r="K352" i="1"/>
  <c r="L352" i="1" s="1"/>
  <c r="F352" i="1"/>
  <c r="K351" i="1"/>
  <c r="L351" i="1" s="1"/>
  <c r="F351" i="1"/>
  <c r="N350" i="1"/>
  <c r="K350" i="1"/>
  <c r="L350" i="1" s="1"/>
  <c r="L351" i="2" s="1"/>
  <c r="F350" i="1"/>
  <c r="L349" i="1"/>
  <c r="L350" i="2" s="1"/>
  <c r="K349" i="1"/>
  <c r="F349" i="1"/>
  <c r="K348" i="1"/>
  <c r="L348" i="1" s="1"/>
  <c r="F348" i="1"/>
  <c r="N347" i="1"/>
  <c r="K347" i="1"/>
  <c r="L347" i="1" s="1"/>
  <c r="L348" i="2" s="1"/>
  <c r="F347" i="1"/>
  <c r="N346" i="1"/>
  <c r="K346" i="1"/>
  <c r="L346" i="1" s="1"/>
  <c r="L347" i="2" s="1"/>
  <c r="F346" i="1"/>
  <c r="L345" i="1"/>
  <c r="K345" i="1"/>
  <c r="F345" i="1"/>
  <c r="K344" i="1"/>
  <c r="L344" i="1" s="1"/>
  <c r="F344" i="1"/>
  <c r="K343" i="1"/>
  <c r="L343" i="1" s="1"/>
  <c r="L344" i="2" s="1"/>
  <c r="F343" i="1"/>
  <c r="N342" i="1"/>
  <c r="K342" i="1"/>
  <c r="L342" i="1" s="1"/>
  <c r="L343" i="2" s="1"/>
  <c r="F342" i="1"/>
  <c r="L341" i="1"/>
  <c r="K341" i="1"/>
  <c r="F341" i="1"/>
  <c r="K340" i="1"/>
  <c r="L340" i="1" s="1"/>
  <c r="L341" i="2" s="1"/>
  <c r="F340" i="1"/>
  <c r="K339" i="1"/>
  <c r="L339" i="1" s="1"/>
  <c r="L340" i="2" s="1"/>
  <c r="F339" i="1"/>
  <c r="N338" i="1"/>
  <c r="K338" i="1"/>
  <c r="L338" i="1" s="1"/>
  <c r="L339" i="2" s="1"/>
  <c r="F338" i="1"/>
  <c r="L337" i="1"/>
  <c r="K337" i="1"/>
  <c r="F337" i="1"/>
  <c r="K336" i="1"/>
  <c r="L336" i="1" s="1"/>
  <c r="F336" i="1"/>
  <c r="K335" i="1"/>
  <c r="L335" i="1" s="1"/>
  <c r="F335" i="1"/>
  <c r="N334" i="1"/>
  <c r="K334" i="1"/>
  <c r="L334" i="1" s="1"/>
  <c r="L335" i="2" s="1"/>
  <c r="F334" i="1"/>
  <c r="L333" i="1"/>
  <c r="L334" i="2" s="1"/>
  <c r="K333" i="1"/>
  <c r="F333" i="1"/>
  <c r="K332" i="1"/>
  <c r="L332" i="1" s="1"/>
  <c r="F332" i="1"/>
  <c r="K331" i="1"/>
  <c r="L331" i="1" s="1"/>
  <c r="L332" i="2" s="1"/>
  <c r="F331" i="1"/>
  <c r="N330" i="1"/>
  <c r="K330" i="1"/>
  <c r="L330" i="1" s="1"/>
  <c r="L331" i="2" s="1"/>
  <c r="F330" i="1"/>
  <c r="L329" i="1"/>
  <c r="K329" i="1"/>
  <c r="F329" i="1"/>
  <c r="K328" i="1"/>
  <c r="L328" i="1" s="1"/>
  <c r="F328" i="1"/>
  <c r="K327" i="1"/>
  <c r="L327" i="1" s="1"/>
  <c r="L328" i="2" s="1"/>
  <c r="F327" i="1"/>
  <c r="N326" i="1"/>
  <c r="K326" i="1"/>
  <c r="L326" i="1" s="1"/>
  <c r="L327" i="2" s="1"/>
  <c r="F326" i="1"/>
  <c r="L325" i="1"/>
  <c r="K325" i="1"/>
  <c r="F325" i="1"/>
  <c r="K324" i="1"/>
  <c r="L324" i="1" s="1"/>
  <c r="L325" i="2" s="1"/>
  <c r="F324" i="1"/>
  <c r="K323" i="1"/>
  <c r="L323" i="1" s="1"/>
  <c r="L324" i="2" s="1"/>
  <c r="F323" i="1"/>
  <c r="N322" i="1"/>
  <c r="K322" i="1"/>
  <c r="L322" i="1" s="1"/>
  <c r="L323" i="2" s="1"/>
  <c r="F322" i="1"/>
  <c r="K321" i="1"/>
  <c r="L321" i="1" s="1"/>
  <c r="L322" i="2" s="1"/>
  <c r="F321" i="1"/>
  <c r="N320" i="1"/>
  <c r="K320" i="1"/>
  <c r="L320" i="1" s="1"/>
  <c r="L321" i="2" s="1"/>
  <c r="F320" i="1"/>
  <c r="N319" i="1"/>
  <c r="K319" i="1"/>
  <c r="L319" i="1" s="1"/>
  <c r="L320" i="2" s="1"/>
  <c r="F319" i="1"/>
  <c r="N318" i="1"/>
  <c r="K318" i="1"/>
  <c r="L318" i="1" s="1"/>
  <c r="L319" i="2" s="1"/>
  <c r="F318" i="1"/>
  <c r="K317" i="1"/>
  <c r="L317" i="1" s="1"/>
  <c r="L318" i="2" s="1"/>
  <c r="F317" i="1"/>
  <c r="K316" i="1"/>
  <c r="L316" i="1" s="1"/>
  <c r="L317" i="2" s="1"/>
  <c r="F316" i="1"/>
  <c r="K315" i="1"/>
  <c r="L315" i="1" s="1"/>
  <c r="L316" i="2" s="1"/>
  <c r="F315" i="1"/>
  <c r="N314" i="1"/>
  <c r="K314" i="1"/>
  <c r="L314" i="1" s="1"/>
  <c r="L315" i="2" s="1"/>
  <c r="F314" i="1"/>
  <c r="K313" i="1"/>
  <c r="L313" i="1" s="1"/>
  <c r="L314" i="2" s="1"/>
  <c r="F313" i="1"/>
  <c r="N312" i="1"/>
  <c r="K312" i="1"/>
  <c r="L312" i="1" s="1"/>
  <c r="L313" i="2" s="1"/>
  <c r="F312" i="1"/>
  <c r="N311" i="1"/>
  <c r="K311" i="1"/>
  <c r="L311" i="1" s="1"/>
  <c r="L312" i="2" s="1"/>
  <c r="F311" i="1"/>
  <c r="N310" i="1"/>
  <c r="K310" i="1"/>
  <c r="L310" i="1" s="1"/>
  <c r="L311" i="2" s="1"/>
  <c r="F310" i="1"/>
  <c r="K309" i="1"/>
  <c r="L309" i="1" s="1"/>
  <c r="L310" i="2" s="1"/>
  <c r="F309" i="1"/>
  <c r="K308" i="1"/>
  <c r="L308" i="1" s="1"/>
  <c r="L309" i="2" s="1"/>
  <c r="F308" i="1"/>
  <c r="K307" i="1"/>
  <c r="L307" i="1" s="1"/>
  <c r="L308" i="2" s="1"/>
  <c r="F307" i="1"/>
  <c r="N306" i="1"/>
  <c r="K306" i="1"/>
  <c r="L306" i="1" s="1"/>
  <c r="L307" i="2" s="1"/>
  <c r="F306" i="1"/>
  <c r="K305" i="1"/>
  <c r="L305" i="1" s="1"/>
  <c r="L306" i="2" s="1"/>
  <c r="F305" i="1"/>
  <c r="N304" i="1"/>
  <c r="K304" i="1"/>
  <c r="L304" i="1" s="1"/>
  <c r="L305" i="2" s="1"/>
  <c r="F304" i="1"/>
  <c r="N303" i="1"/>
  <c r="K303" i="1"/>
  <c r="L303" i="1" s="1"/>
  <c r="L304" i="2" s="1"/>
  <c r="F303" i="1"/>
  <c r="N302" i="1"/>
  <c r="K302" i="1"/>
  <c r="L302" i="1" s="1"/>
  <c r="L303" i="2" s="1"/>
  <c r="F302" i="1"/>
  <c r="K301" i="1"/>
  <c r="L301" i="1" s="1"/>
  <c r="L302" i="2" s="1"/>
  <c r="F301" i="1"/>
  <c r="K300" i="1"/>
  <c r="L300" i="1" s="1"/>
  <c r="L301" i="2" s="1"/>
  <c r="F300" i="1"/>
  <c r="K299" i="1"/>
  <c r="L299" i="1" s="1"/>
  <c r="L300" i="2" s="1"/>
  <c r="F299" i="1"/>
  <c r="N298" i="1"/>
  <c r="K298" i="1"/>
  <c r="L298" i="1" s="1"/>
  <c r="L299" i="2" s="1"/>
  <c r="F298" i="1"/>
  <c r="K297" i="1"/>
  <c r="L297" i="1" s="1"/>
  <c r="L298" i="2" s="1"/>
  <c r="F297" i="1"/>
  <c r="N296" i="1"/>
  <c r="K296" i="1"/>
  <c r="L296" i="1" s="1"/>
  <c r="L297" i="2" s="1"/>
  <c r="F296" i="1"/>
  <c r="N295" i="1"/>
  <c r="K295" i="1"/>
  <c r="L295" i="1" s="1"/>
  <c r="L296" i="2" s="1"/>
  <c r="F295" i="1"/>
  <c r="N294" i="1"/>
  <c r="K294" i="1"/>
  <c r="L294" i="1" s="1"/>
  <c r="L295" i="2" s="1"/>
  <c r="F294" i="1"/>
  <c r="K293" i="1"/>
  <c r="L293" i="1" s="1"/>
  <c r="L294" i="2" s="1"/>
  <c r="F293" i="1"/>
  <c r="K292" i="1"/>
  <c r="L292" i="1" s="1"/>
  <c r="L293" i="2" s="1"/>
  <c r="F292" i="1"/>
  <c r="K291" i="1"/>
  <c r="L291" i="1" s="1"/>
  <c r="L292" i="2" s="1"/>
  <c r="F291" i="1"/>
  <c r="N290" i="1"/>
  <c r="K290" i="1"/>
  <c r="L290" i="1" s="1"/>
  <c r="L291" i="2" s="1"/>
  <c r="F290" i="1"/>
  <c r="K289" i="1"/>
  <c r="L289" i="1" s="1"/>
  <c r="L290" i="2" s="1"/>
  <c r="F289" i="1"/>
  <c r="N288" i="1"/>
  <c r="K288" i="1"/>
  <c r="L288" i="1" s="1"/>
  <c r="L289" i="2" s="1"/>
  <c r="F288" i="1"/>
  <c r="N287" i="1"/>
  <c r="K287" i="1"/>
  <c r="L287" i="1" s="1"/>
  <c r="L288" i="2" s="1"/>
  <c r="F287" i="1"/>
  <c r="N286" i="1"/>
  <c r="K286" i="1"/>
  <c r="L286" i="1" s="1"/>
  <c r="L287" i="2" s="1"/>
  <c r="F286" i="1"/>
  <c r="K285" i="1"/>
  <c r="L285" i="1" s="1"/>
  <c r="L286" i="2" s="1"/>
  <c r="F285" i="1"/>
  <c r="K284" i="1"/>
  <c r="L284" i="1" s="1"/>
  <c r="L285" i="2" s="1"/>
  <c r="F284" i="1"/>
  <c r="K283" i="1"/>
  <c r="L283" i="1" s="1"/>
  <c r="L284" i="2" s="1"/>
  <c r="F283" i="1"/>
  <c r="N282" i="1"/>
  <c r="K282" i="1"/>
  <c r="L282" i="1" s="1"/>
  <c r="L283" i="2" s="1"/>
  <c r="F282" i="1"/>
  <c r="K281" i="1"/>
  <c r="L281" i="1" s="1"/>
  <c r="L282" i="2" s="1"/>
  <c r="F281" i="1"/>
  <c r="N280" i="1"/>
  <c r="K280" i="1"/>
  <c r="L280" i="1" s="1"/>
  <c r="L281" i="2" s="1"/>
  <c r="F280" i="1"/>
  <c r="N279" i="1"/>
  <c r="K279" i="1"/>
  <c r="L279" i="1" s="1"/>
  <c r="L280" i="2" s="1"/>
  <c r="F279" i="1"/>
  <c r="N278" i="1"/>
  <c r="K278" i="1"/>
  <c r="L278" i="1" s="1"/>
  <c r="L279" i="2" s="1"/>
  <c r="F278" i="1"/>
  <c r="K277" i="1"/>
  <c r="L277" i="1" s="1"/>
  <c r="L278" i="2" s="1"/>
  <c r="F277" i="1"/>
  <c r="K276" i="1"/>
  <c r="L276" i="1" s="1"/>
  <c r="L277" i="2" s="1"/>
  <c r="F276" i="1"/>
  <c r="K275" i="1"/>
  <c r="L275" i="1" s="1"/>
  <c r="L276" i="2" s="1"/>
  <c r="F275" i="1"/>
  <c r="N274" i="1"/>
  <c r="K274" i="1"/>
  <c r="L274" i="1" s="1"/>
  <c r="L275" i="2" s="1"/>
  <c r="F274" i="1"/>
  <c r="K273" i="1"/>
  <c r="L273" i="1" s="1"/>
  <c r="L274" i="2" s="1"/>
  <c r="F273" i="1"/>
  <c r="N272" i="1"/>
  <c r="K272" i="1"/>
  <c r="L272" i="1" s="1"/>
  <c r="L273" i="2" s="1"/>
  <c r="F272" i="1"/>
  <c r="N271" i="1"/>
  <c r="K271" i="1"/>
  <c r="L271" i="1" s="1"/>
  <c r="L272" i="2" s="1"/>
  <c r="F271" i="1"/>
  <c r="N270" i="1"/>
  <c r="K270" i="1"/>
  <c r="L270" i="1" s="1"/>
  <c r="L271" i="2" s="1"/>
  <c r="F270" i="1"/>
  <c r="K269" i="1"/>
  <c r="L269" i="1" s="1"/>
  <c r="L270" i="2" s="1"/>
  <c r="F269" i="1"/>
  <c r="N268" i="1"/>
  <c r="K268" i="1"/>
  <c r="L268" i="1" s="1"/>
  <c r="L269" i="2" s="1"/>
  <c r="F268" i="1"/>
  <c r="K267" i="1"/>
  <c r="L267" i="1" s="1"/>
  <c r="L268" i="2" s="1"/>
  <c r="F267" i="1"/>
  <c r="N266" i="1"/>
  <c r="K266" i="1"/>
  <c r="L266" i="1" s="1"/>
  <c r="L267" i="2" s="1"/>
  <c r="F266" i="1"/>
  <c r="K265" i="1"/>
  <c r="L265" i="1" s="1"/>
  <c r="L266" i="2" s="1"/>
  <c r="F265" i="1"/>
  <c r="N264" i="1"/>
  <c r="K264" i="1"/>
  <c r="L264" i="1" s="1"/>
  <c r="L265" i="2" s="1"/>
  <c r="F264" i="1"/>
  <c r="N263" i="1"/>
  <c r="K263" i="1"/>
  <c r="L263" i="1" s="1"/>
  <c r="L264" i="2" s="1"/>
  <c r="F263" i="1"/>
  <c r="N262" i="1"/>
  <c r="K262" i="1"/>
  <c r="L262" i="1" s="1"/>
  <c r="L263" i="2" s="1"/>
  <c r="F262" i="1"/>
  <c r="K261" i="1"/>
  <c r="L261" i="1" s="1"/>
  <c r="L262" i="2" s="1"/>
  <c r="F261" i="1"/>
  <c r="N260" i="1"/>
  <c r="K260" i="1"/>
  <c r="L260" i="1" s="1"/>
  <c r="L261" i="2" s="1"/>
  <c r="F260" i="1"/>
  <c r="K259" i="1"/>
  <c r="L259" i="1" s="1"/>
  <c r="L260" i="2" s="1"/>
  <c r="F259" i="1"/>
  <c r="N258" i="1"/>
  <c r="K258" i="1"/>
  <c r="L258" i="1" s="1"/>
  <c r="L259" i="2" s="1"/>
  <c r="F258" i="1"/>
  <c r="K257" i="1"/>
  <c r="L257" i="1" s="1"/>
  <c r="L258" i="2" s="1"/>
  <c r="F257" i="1"/>
  <c r="N256" i="1"/>
  <c r="K256" i="1"/>
  <c r="L256" i="1" s="1"/>
  <c r="L257" i="2" s="1"/>
  <c r="F256" i="1"/>
  <c r="N255" i="1"/>
  <c r="K255" i="1"/>
  <c r="L255" i="1" s="1"/>
  <c r="L256" i="2" s="1"/>
  <c r="F255" i="1"/>
  <c r="N254" i="1"/>
  <c r="K254" i="1"/>
  <c r="L254" i="1" s="1"/>
  <c r="L255" i="2" s="1"/>
  <c r="F254" i="1"/>
  <c r="K253" i="1"/>
  <c r="L253" i="1" s="1"/>
  <c r="L254" i="2" s="1"/>
  <c r="F253" i="1"/>
  <c r="N252" i="1"/>
  <c r="K252" i="1"/>
  <c r="L252" i="1" s="1"/>
  <c r="L253" i="2" s="1"/>
  <c r="F252" i="1"/>
  <c r="N251" i="1"/>
  <c r="K251" i="1"/>
  <c r="L251" i="1" s="1"/>
  <c r="L252" i="2" s="1"/>
  <c r="F251" i="1"/>
  <c r="N250" i="1"/>
  <c r="K250" i="1"/>
  <c r="L250" i="1" s="1"/>
  <c r="L251" i="2" s="1"/>
  <c r="F250" i="1"/>
  <c r="K249" i="1"/>
  <c r="L249" i="1" s="1"/>
  <c r="L250" i="2" s="1"/>
  <c r="F249" i="1"/>
  <c r="N248" i="1"/>
  <c r="K248" i="1"/>
  <c r="L248" i="1" s="1"/>
  <c r="L249" i="2" s="1"/>
  <c r="F248" i="1"/>
  <c r="N247" i="1"/>
  <c r="K247" i="1"/>
  <c r="L247" i="1" s="1"/>
  <c r="L248" i="2" s="1"/>
  <c r="F247" i="1"/>
  <c r="N246" i="1"/>
  <c r="K246" i="1"/>
  <c r="L246" i="1" s="1"/>
  <c r="L247" i="2" s="1"/>
  <c r="F246" i="1"/>
  <c r="K245" i="1"/>
  <c r="L245" i="1" s="1"/>
  <c r="L246" i="2" s="1"/>
  <c r="F245" i="1"/>
  <c r="N244" i="1"/>
  <c r="K244" i="1"/>
  <c r="L244" i="1" s="1"/>
  <c r="L245" i="2" s="1"/>
  <c r="F244" i="1"/>
  <c r="K243" i="1"/>
  <c r="L243" i="1" s="1"/>
  <c r="L244" i="2" s="1"/>
  <c r="F243" i="1"/>
  <c r="N242" i="1"/>
  <c r="K242" i="1"/>
  <c r="L242" i="1" s="1"/>
  <c r="L243" i="2" s="1"/>
  <c r="F242" i="1"/>
  <c r="K241" i="1"/>
  <c r="L241" i="1" s="1"/>
  <c r="L242" i="2" s="1"/>
  <c r="F241" i="1"/>
  <c r="N240" i="1"/>
  <c r="K240" i="1"/>
  <c r="L240" i="1" s="1"/>
  <c r="L241" i="2" s="1"/>
  <c r="F240" i="1"/>
  <c r="N239" i="1"/>
  <c r="K239" i="1"/>
  <c r="L239" i="1" s="1"/>
  <c r="L240" i="2" s="1"/>
  <c r="F239" i="1"/>
  <c r="N238" i="1"/>
  <c r="K238" i="1"/>
  <c r="L238" i="1" s="1"/>
  <c r="L239" i="2" s="1"/>
  <c r="F238" i="1"/>
  <c r="K237" i="1"/>
  <c r="L237" i="1" s="1"/>
  <c r="L238" i="2" s="1"/>
  <c r="F237" i="1"/>
  <c r="N236" i="1"/>
  <c r="K236" i="1"/>
  <c r="L236" i="1" s="1"/>
  <c r="L237" i="2" s="1"/>
  <c r="F236" i="1"/>
  <c r="K235" i="1"/>
  <c r="L235" i="1" s="1"/>
  <c r="L236" i="2" s="1"/>
  <c r="F235" i="1"/>
  <c r="N234" i="1"/>
  <c r="K234" i="1"/>
  <c r="L234" i="1" s="1"/>
  <c r="L235" i="2" s="1"/>
  <c r="F234" i="1"/>
  <c r="K233" i="1"/>
  <c r="L233" i="1" s="1"/>
  <c r="L234" i="2" s="1"/>
  <c r="F233" i="1"/>
  <c r="N232" i="1"/>
  <c r="K232" i="1"/>
  <c r="L232" i="1" s="1"/>
  <c r="L233" i="2" s="1"/>
  <c r="F232" i="1"/>
  <c r="N231" i="1"/>
  <c r="K231" i="1"/>
  <c r="L231" i="1" s="1"/>
  <c r="L232" i="2" s="1"/>
  <c r="F231" i="1"/>
  <c r="N230" i="1"/>
  <c r="K230" i="1"/>
  <c r="L230" i="1" s="1"/>
  <c r="L231" i="2" s="1"/>
  <c r="F230" i="1"/>
  <c r="K229" i="1"/>
  <c r="L229" i="1" s="1"/>
  <c r="L230" i="2" s="1"/>
  <c r="F229" i="1"/>
  <c r="N228" i="1"/>
  <c r="K228" i="1"/>
  <c r="L228" i="1" s="1"/>
  <c r="L229" i="2" s="1"/>
  <c r="F228" i="1"/>
  <c r="K227" i="1"/>
  <c r="L227" i="1" s="1"/>
  <c r="L228" i="2" s="1"/>
  <c r="F227" i="1"/>
  <c r="N226" i="1"/>
  <c r="K226" i="1"/>
  <c r="L226" i="1" s="1"/>
  <c r="L227" i="2" s="1"/>
  <c r="F226" i="1"/>
  <c r="K225" i="1"/>
  <c r="L225" i="1" s="1"/>
  <c r="L226" i="2" s="1"/>
  <c r="F225" i="1"/>
  <c r="N224" i="1"/>
  <c r="K224" i="1"/>
  <c r="L224" i="1" s="1"/>
  <c r="L225" i="2" s="1"/>
  <c r="F224" i="1"/>
  <c r="N223" i="1"/>
  <c r="K223" i="1"/>
  <c r="L223" i="1" s="1"/>
  <c r="L224" i="2" s="1"/>
  <c r="F223" i="1"/>
  <c r="N222" i="1"/>
  <c r="K222" i="1"/>
  <c r="L222" i="1" s="1"/>
  <c r="L223" i="2" s="1"/>
  <c r="F222" i="1"/>
  <c r="N221" i="1"/>
  <c r="K221" i="1"/>
  <c r="L221" i="1" s="1"/>
  <c r="L222" i="2" s="1"/>
  <c r="F221" i="1"/>
  <c r="N220" i="1"/>
  <c r="K220" i="1"/>
  <c r="L220" i="1" s="1"/>
  <c r="L221" i="2" s="1"/>
  <c r="F220" i="1"/>
  <c r="K219" i="1"/>
  <c r="L219" i="1" s="1"/>
  <c r="L220" i="2" s="1"/>
  <c r="F219" i="1"/>
  <c r="K218" i="1"/>
  <c r="L218" i="1" s="1"/>
  <c r="L219" i="2" s="1"/>
  <c r="F218" i="1"/>
  <c r="K217" i="1"/>
  <c r="L217" i="1" s="1"/>
  <c r="L218" i="2" s="1"/>
  <c r="F217" i="1"/>
  <c r="N216" i="1"/>
  <c r="K216" i="1"/>
  <c r="L216" i="1" s="1"/>
  <c r="L217" i="2" s="1"/>
  <c r="F216" i="1"/>
  <c r="N215" i="1"/>
  <c r="K215" i="1"/>
  <c r="L215" i="1" s="1"/>
  <c r="L216" i="2" s="1"/>
  <c r="F215" i="1"/>
  <c r="N214" i="1"/>
  <c r="K214" i="1"/>
  <c r="L214" i="1" s="1"/>
  <c r="L215" i="2" s="1"/>
  <c r="F214" i="1"/>
  <c r="N213" i="1"/>
  <c r="K213" i="1"/>
  <c r="L213" i="1" s="1"/>
  <c r="L214" i="2" s="1"/>
  <c r="F213" i="1"/>
  <c r="N212" i="1"/>
  <c r="K212" i="1"/>
  <c r="L212" i="1" s="1"/>
  <c r="L213" i="2" s="1"/>
  <c r="F212" i="1"/>
  <c r="K211" i="1"/>
  <c r="L211" i="1" s="1"/>
  <c r="L212" i="2" s="1"/>
  <c r="F211" i="1"/>
  <c r="K210" i="1"/>
  <c r="L210" i="1" s="1"/>
  <c r="L211" i="2" s="1"/>
  <c r="F210" i="1"/>
  <c r="K209" i="1"/>
  <c r="L209" i="1" s="1"/>
  <c r="L210" i="2" s="1"/>
  <c r="F209" i="1"/>
  <c r="N208" i="1"/>
  <c r="K208" i="1"/>
  <c r="L208" i="1" s="1"/>
  <c r="L209" i="2" s="1"/>
  <c r="F208" i="1"/>
  <c r="N207" i="1"/>
  <c r="K207" i="1"/>
  <c r="L207" i="1" s="1"/>
  <c r="L208" i="2" s="1"/>
  <c r="F207" i="1"/>
  <c r="K206" i="1"/>
  <c r="L206" i="1" s="1"/>
  <c r="L207" i="2" s="1"/>
  <c r="F206" i="1"/>
  <c r="N205" i="1"/>
  <c r="K205" i="1"/>
  <c r="L205" i="1" s="1"/>
  <c r="L206" i="2" s="1"/>
  <c r="F205" i="1"/>
  <c r="N204" i="1"/>
  <c r="K204" i="1"/>
  <c r="L204" i="1" s="1"/>
  <c r="L205" i="2" s="1"/>
  <c r="F204" i="1"/>
  <c r="K203" i="1"/>
  <c r="L203" i="1" s="1"/>
  <c r="L204" i="2" s="1"/>
  <c r="F203" i="1"/>
  <c r="K202" i="1"/>
  <c r="L202" i="1" s="1"/>
  <c r="L203" i="2" s="1"/>
  <c r="F202" i="1"/>
  <c r="K201" i="1"/>
  <c r="L201" i="1" s="1"/>
  <c r="L202" i="2" s="1"/>
  <c r="F201" i="1"/>
  <c r="N200" i="1"/>
  <c r="K200" i="1"/>
  <c r="L200" i="1" s="1"/>
  <c r="L201" i="2" s="1"/>
  <c r="F200" i="1"/>
  <c r="N199" i="1"/>
  <c r="K199" i="1"/>
  <c r="L199" i="1" s="1"/>
  <c r="L200" i="2" s="1"/>
  <c r="F199" i="1"/>
  <c r="K198" i="1"/>
  <c r="L198" i="1" s="1"/>
  <c r="L199" i="2" s="1"/>
  <c r="F198" i="1"/>
  <c r="N197" i="1"/>
  <c r="K197" i="1"/>
  <c r="L197" i="1" s="1"/>
  <c r="L198" i="2" s="1"/>
  <c r="F197" i="1"/>
  <c r="N196" i="1"/>
  <c r="K196" i="1"/>
  <c r="L196" i="1" s="1"/>
  <c r="L197" i="2" s="1"/>
  <c r="F196" i="1"/>
  <c r="K195" i="1"/>
  <c r="L195" i="1" s="1"/>
  <c r="L196" i="2" s="1"/>
  <c r="F195" i="1"/>
  <c r="K194" i="1"/>
  <c r="L194" i="1" s="1"/>
  <c r="L195" i="2" s="1"/>
  <c r="F194" i="1"/>
  <c r="K193" i="1"/>
  <c r="L193" i="1" s="1"/>
  <c r="L194" i="2" s="1"/>
  <c r="F193" i="1"/>
  <c r="N192" i="1"/>
  <c r="K192" i="1"/>
  <c r="L192" i="1" s="1"/>
  <c r="L193" i="2" s="1"/>
  <c r="F192" i="1"/>
  <c r="N191" i="1"/>
  <c r="K191" i="1"/>
  <c r="L191" i="1" s="1"/>
  <c r="L192" i="2" s="1"/>
  <c r="F191" i="1"/>
  <c r="K190" i="1"/>
  <c r="L190" i="1" s="1"/>
  <c r="L191" i="2" s="1"/>
  <c r="F190" i="1"/>
  <c r="N189" i="1"/>
  <c r="K189" i="1"/>
  <c r="L189" i="1" s="1"/>
  <c r="L190" i="2" s="1"/>
  <c r="F189" i="1"/>
  <c r="N188" i="1"/>
  <c r="K188" i="1"/>
  <c r="L188" i="1" s="1"/>
  <c r="L189" i="2" s="1"/>
  <c r="F188" i="1"/>
  <c r="K187" i="1"/>
  <c r="L187" i="1" s="1"/>
  <c r="L188" i="2" s="1"/>
  <c r="F187" i="1"/>
  <c r="K186" i="1"/>
  <c r="L186" i="1" s="1"/>
  <c r="L187" i="2" s="1"/>
  <c r="F186" i="1"/>
  <c r="K185" i="1"/>
  <c r="L185" i="1" s="1"/>
  <c r="L186" i="2" s="1"/>
  <c r="F185" i="1"/>
  <c r="N184" i="1"/>
  <c r="K184" i="1"/>
  <c r="L184" i="1" s="1"/>
  <c r="L185" i="2" s="1"/>
  <c r="F184" i="1"/>
  <c r="N183" i="1"/>
  <c r="K183" i="1"/>
  <c r="L183" i="1" s="1"/>
  <c r="L184" i="2" s="1"/>
  <c r="F183" i="1"/>
  <c r="K182" i="1"/>
  <c r="L182" i="1" s="1"/>
  <c r="L183" i="2" s="1"/>
  <c r="F182" i="1"/>
  <c r="N181" i="1"/>
  <c r="K181" i="1"/>
  <c r="L181" i="1" s="1"/>
  <c r="L182" i="2" s="1"/>
  <c r="F181" i="1"/>
  <c r="N180" i="1"/>
  <c r="K180" i="1"/>
  <c r="L180" i="1" s="1"/>
  <c r="L181" i="2" s="1"/>
  <c r="F180" i="1"/>
  <c r="K179" i="1"/>
  <c r="L179" i="1" s="1"/>
  <c r="L180" i="2" s="1"/>
  <c r="F179" i="1"/>
  <c r="K178" i="1"/>
  <c r="L178" i="1" s="1"/>
  <c r="L179" i="2" s="1"/>
  <c r="F178" i="1"/>
  <c r="K177" i="1"/>
  <c r="L177" i="1" s="1"/>
  <c r="L178" i="2" s="1"/>
  <c r="F177" i="1"/>
  <c r="N176" i="1"/>
  <c r="K176" i="1"/>
  <c r="L176" i="1" s="1"/>
  <c r="L177" i="2" s="1"/>
  <c r="F176" i="1"/>
  <c r="N175" i="1"/>
  <c r="K175" i="1"/>
  <c r="L175" i="1" s="1"/>
  <c r="L176" i="2" s="1"/>
  <c r="F175" i="1"/>
  <c r="K174" i="1"/>
  <c r="L174" i="1" s="1"/>
  <c r="L175" i="2" s="1"/>
  <c r="F174" i="1"/>
  <c r="N173" i="1"/>
  <c r="K173" i="1"/>
  <c r="L173" i="1" s="1"/>
  <c r="L174" i="2" s="1"/>
  <c r="F173" i="1"/>
  <c r="N172" i="1"/>
  <c r="K172" i="1"/>
  <c r="L172" i="1" s="1"/>
  <c r="L173" i="2" s="1"/>
  <c r="F172" i="1"/>
  <c r="K171" i="1"/>
  <c r="L171" i="1" s="1"/>
  <c r="L172" i="2" s="1"/>
  <c r="F171" i="1"/>
  <c r="K170" i="1"/>
  <c r="L170" i="1" s="1"/>
  <c r="L171" i="2" s="1"/>
  <c r="F170" i="1"/>
  <c r="K169" i="1"/>
  <c r="L169" i="1" s="1"/>
  <c r="L170" i="2" s="1"/>
  <c r="F169" i="1"/>
  <c r="N168" i="1"/>
  <c r="K168" i="1"/>
  <c r="L168" i="1" s="1"/>
  <c r="L169" i="2" s="1"/>
  <c r="F168" i="1"/>
  <c r="N167" i="1"/>
  <c r="K167" i="1"/>
  <c r="L167" i="1" s="1"/>
  <c r="L168" i="2" s="1"/>
  <c r="F167" i="1"/>
  <c r="K166" i="1"/>
  <c r="L166" i="1" s="1"/>
  <c r="L167" i="2" s="1"/>
  <c r="F166" i="1"/>
  <c r="N165" i="1"/>
  <c r="K165" i="1"/>
  <c r="L165" i="1" s="1"/>
  <c r="L166" i="2" s="1"/>
  <c r="F165" i="1"/>
  <c r="N164" i="1"/>
  <c r="K164" i="1"/>
  <c r="L164" i="1" s="1"/>
  <c r="L165" i="2" s="1"/>
  <c r="F164" i="1"/>
  <c r="N163" i="1"/>
  <c r="K163" i="1"/>
  <c r="L163" i="1" s="1"/>
  <c r="L164" i="2" s="1"/>
  <c r="F163" i="1"/>
  <c r="K162" i="1"/>
  <c r="L162" i="1" s="1"/>
  <c r="L163" i="2" s="1"/>
  <c r="F162" i="1"/>
  <c r="K161" i="1"/>
  <c r="L161" i="1" s="1"/>
  <c r="L162" i="2" s="1"/>
  <c r="F161" i="1"/>
  <c r="N160" i="1"/>
  <c r="K160" i="1"/>
  <c r="L160" i="1" s="1"/>
  <c r="L161" i="2" s="1"/>
  <c r="F160" i="1"/>
  <c r="N159" i="1"/>
  <c r="K159" i="1"/>
  <c r="L159" i="1" s="1"/>
  <c r="L160" i="2" s="1"/>
  <c r="F159" i="1"/>
  <c r="K158" i="1"/>
  <c r="L158" i="1" s="1"/>
  <c r="L159" i="2" s="1"/>
  <c r="F158" i="1"/>
  <c r="N157" i="1"/>
  <c r="K157" i="1"/>
  <c r="L157" i="1" s="1"/>
  <c r="L158" i="2" s="1"/>
  <c r="F157" i="1"/>
  <c r="N156" i="1"/>
  <c r="K156" i="1"/>
  <c r="L156" i="1" s="1"/>
  <c r="L157" i="2" s="1"/>
  <c r="F156" i="1"/>
  <c r="K155" i="1"/>
  <c r="L155" i="1" s="1"/>
  <c r="L156" i="2" s="1"/>
  <c r="F155" i="1"/>
  <c r="K154" i="1"/>
  <c r="L154" i="1" s="1"/>
  <c r="L155" i="2" s="1"/>
  <c r="F154" i="1"/>
  <c r="K153" i="1"/>
  <c r="L153" i="1" s="1"/>
  <c r="L154" i="2" s="1"/>
  <c r="F153" i="1"/>
  <c r="N152" i="1"/>
  <c r="K152" i="1"/>
  <c r="L152" i="1" s="1"/>
  <c r="L153" i="2" s="1"/>
  <c r="F152" i="1"/>
  <c r="N151" i="1"/>
  <c r="K151" i="1"/>
  <c r="L151" i="1" s="1"/>
  <c r="L152" i="2" s="1"/>
  <c r="F151" i="1"/>
  <c r="K150" i="1"/>
  <c r="L150" i="1" s="1"/>
  <c r="L151" i="2" s="1"/>
  <c r="F150" i="1"/>
  <c r="N149" i="1"/>
  <c r="K149" i="1"/>
  <c r="L149" i="1" s="1"/>
  <c r="L150" i="2" s="1"/>
  <c r="F149" i="1"/>
  <c r="N148" i="1"/>
  <c r="K148" i="1"/>
  <c r="L148" i="1" s="1"/>
  <c r="L149" i="2" s="1"/>
  <c r="F148" i="1"/>
  <c r="K147" i="1"/>
  <c r="L147" i="1" s="1"/>
  <c r="L148" i="2" s="1"/>
  <c r="F147" i="1"/>
  <c r="K146" i="1"/>
  <c r="L146" i="1" s="1"/>
  <c r="L147" i="2" s="1"/>
  <c r="F146" i="1"/>
  <c r="K145" i="1"/>
  <c r="L145" i="1" s="1"/>
  <c r="L146" i="2" s="1"/>
  <c r="F145" i="1"/>
  <c r="N144" i="1"/>
  <c r="K144" i="1"/>
  <c r="L144" i="1" s="1"/>
  <c r="L145" i="2" s="1"/>
  <c r="F144" i="1"/>
  <c r="N143" i="1"/>
  <c r="K143" i="1"/>
  <c r="L143" i="1" s="1"/>
  <c r="L144" i="2" s="1"/>
  <c r="F143" i="1"/>
  <c r="K142" i="1"/>
  <c r="L142" i="1" s="1"/>
  <c r="L143" i="2" s="1"/>
  <c r="F142" i="1"/>
  <c r="K141" i="1"/>
  <c r="L141" i="1" s="1"/>
  <c r="F141" i="1"/>
  <c r="K140" i="1"/>
  <c r="L140" i="1" s="1"/>
  <c r="L141" i="2" s="1"/>
  <c r="F140" i="1"/>
  <c r="N139" i="1"/>
  <c r="L139" i="1"/>
  <c r="L140" i="2" s="1"/>
  <c r="K139" i="1"/>
  <c r="F139" i="1"/>
  <c r="N138" i="1"/>
  <c r="K138" i="1"/>
  <c r="L138" i="1" s="1"/>
  <c r="L139" i="2" s="1"/>
  <c r="F138" i="1"/>
  <c r="L137" i="1"/>
  <c r="L138" i="2" s="1"/>
  <c r="K137" i="1"/>
  <c r="F137" i="1"/>
  <c r="N136" i="1"/>
  <c r="K136" i="1"/>
  <c r="L136" i="1" s="1"/>
  <c r="L137" i="2" s="1"/>
  <c r="F136" i="1"/>
  <c r="K135" i="1"/>
  <c r="L135" i="1" s="1"/>
  <c r="F135" i="1"/>
  <c r="K134" i="1"/>
  <c r="L134" i="1" s="1"/>
  <c r="L135" i="2" s="1"/>
  <c r="F134" i="1"/>
  <c r="K133" i="1"/>
  <c r="L133" i="1" s="1"/>
  <c r="F133" i="1"/>
  <c r="N132" i="1"/>
  <c r="K132" i="1"/>
  <c r="L132" i="1" s="1"/>
  <c r="L133" i="2" s="1"/>
  <c r="F132" i="1"/>
  <c r="K131" i="1"/>
  <c r="L131" i="1" s="1"/>
  <c r="F131" i="1"/>
  <c r="N130" i="1"/>
  <c r="K130" i="1"/>
  <c r="L130" i="1" s="1"/>
  <c r="L131" i="2" s="1"/>
  <c r="F130" i="1"/>
  <c r="N129" i="1"/>
  <c r="L129" i="1"/>
  <c r="L130" i="2" s="1"/>
  <c r="K129" i="1"/>
  <c r="F129" i="1"/>
  <c r="K128" i="1"/>
  <c r="L128" i="1" s="1"/>
  <c r="L129" i="2" s="1"/>
  <c r="F128" i="1"/>
  <c r="L127" i="1"/>
  <c r="L128" i="2" s="1"/>
  <c r="K127" i="1"/>
  <c r="F127" i="1"/>
  <c r="K126" i="1"/>
  <c r="L126" i="1" s="1"/>
  <c r="L127" i="2" s="1"/>
  <c r="F126" i="1"/>
  <c r="K125" i="1"/>
  <c r="L125" i="1" s="1"/>
  <c r="F125" i="1"/>
  <c r="K124" i="1"/>
  <c r="L124" i="1" s="1"/>
  <c r="L125" i="2" s="1"/>
  <c r="F124" i="1"/>
  <c r="N123" i="1"/>
  <c r="L123" i="1"/>
  <c r="L124" i="2" s="1"/>
  <c r="K123" i="1"/>
  <c r="F123" i="1"/>
  <c r="N122" i="1"/>
  <c r="K122" i="1"/>
  <c r="L122" i="1" s="1"/>
  <c r="L123" i="2" s="1"/>
  <c r="F122" i="1"/>
  <c r="L121" i="1"/>
  <c r="L122" i="2" s="1"/>
  <c r="K121" i="1"/>
  <c r="F121" i="1"/>
  <c r="N120" i="1"/>
  <c r="K120" i="1"/>
  <c r="L120" i="1" s="1"/>
  <c r="L121" i="2" s="1"/>
  <c r="F120" i="1"/>
  <c r="K119" i="1"/>
  <c r="L119" i="1" s="1"/>
  <c r="F119" i="1"/>
  <c r="K118" i="1"/>
  <c r="L118" i="1" s="1"/>
  <c r="L119" i="2" s="1"/>
  <c r="F118" i="1"/>
  <c r="K117" i="1"/>
  <c r="L117" i="1" s="1"/>
  <c r="F117" i="1"/>
  <c r="N116" i="1"/>
  <c r="K116" i="1"/>
  <c r="L116" i="1" s="1"/>
  <c r="L117" i="2" s="1"/>
  <c r="F116" i="1"/>
  <c r="K115" i="1"/>
  <c r="L115" i="1" s="1"/>
  <c r="F115" i="1"/>
  <c r="N114" i="1"/>
  <c r="K114" i="1"/>
  <c r="L114" i="1" s="1"/>
  <c r="L115" i="2" s="1"/>
  <c r="F114" i="1"/>
  <c r="N113" i="1"/>
  <c r="L113" i="1"/>
  <c r="L114" i="2" s="1"/>
  <c r="K113" i="1"/>
  <c r="F113" i="1"/>
  <c r="K112" i="1"/>
  <c r="L112" i="1" s="1"/>
  <c r="L113" i="2" s="1"/>
  <c r="F112" i="1"/>
  <c r="L111" i="1"/>
  <c r="L112" i="2" s="1"/>
  <c r="K111" i="1"/>
  <c r="F111" i="1"/>
  <c r="K110" i="1"/>
  <c r="L110" i="1" s="1"/>
  <c r="L111" i="2" s="1"/>
  <c r="F110" i="1"/>
  <c r="K109" i="1"/>
  <c r="L109" i="1" s="1"/>
  <c r="F109" i="1"/>
  <c r="K108" i="1"/>
  <c r="L108" i="1" s="1"/>
  <c r="L109" i="2" s="1"/>
  <c r="F108" i="1"/>
  <c r="L107" i="1"/>
  <c r="L108" i="2" s="1"/>
  <c r="K107" i="1"/>
  <c r="F107" i="1"/>
  <c r="N106" i="1"/>
  <c r="K106" i="1"/>
  <c r="L106" i="1" s="1"/>
  <c r="L107" i="2" s="1"/>
  <c r="F106" i="1"/>
  <c r="K105" i="1"/>
  <c r="L105" i="1" s="1"/>
  <c r="F105" i="1"/>
  <c r="N104" i="1"/>
  <c r="K104" i="1"/>
  <c r="L104" i="1" s="1"/>
  <c r="L105" i="2" s="1"/>
  <c r="F104" i="1"/>
  <c r="K103" i="1"/>
  <c r="L103" i="1" s="1"/>
  <c r="F103" i="1"/>
  <c r="K102" i="1"/>
  <c r="L102" i="1" s="1"/>
  <c r="L103" i="2" s="1"/>
  <c r="F102" i="1"/>
  <c r="K101" i="1"/>
  <c r="L101" i="1" s="1"/>
  <c r="F101" i="1"/>
  <c r="N100" i="1"/>
  <c r="K100" i="1"/>
  <c r="L100" i="1" s="1"/>
  <c r="L101" i="2" s="1"/>
  <c r="F100" i="1"/>
  <c r="K99" i="1"/>
  <c r="L99" i="1" s="1"/>
  <c r="F99" i="1"/>
  <c r="K98" i="1"/>
  <c r="L98" i="1" s="1"/>
  <c r="L99" i="2" s="1"/>
  <c r="F98" i="1"/>
  <c r="N97" i="1"/>
  <c r="L97" i="1"/>
  <c r="L98" i="2" s="1"/>
  <c r="K97" i="1"/>
  <c r="F97" i="1"/>
  <c r="K96" i="1"/>
  <c r="L96" i="1" s="1"/>
  <c r="L97" i="2" s="1"/>
  <c r="F96" i="1"/>
  <c r="K95" i="1"/>
  <c r="L95" i="1" s="1"/>
  <c r="F95" i="1"/>
  <c r="K94" i="1"/>
  <c r="L94" i="1" s="1"/>
  <c r="L95" i="2" s="1"/>
  <c r="F94" i="1"/>
  <c r="K93" i="1"/>
  <c r="L93" i="1" s="1"/>
  <c r="F93" i="1"/>
  <c r="K92" i="1"/>
  <c r="L92" i="1" s="1"/>
  <c r="L93" i="2" s="1"/>
  <c r="F92" i="1"/>
  <c r="L91" i="1"/>
  <c r="L92" i="2" s="1"/>
  <c r="K91" i="1"/>
  <c r="F91" i="1"/>
  <c r="N90" i="1"/>
  <c r="K90" i="1"/>
  <c r="L90" i="1" s="1"/>
  <c r="L91" i="2" s="1"/>
  <c r="F90" i="1"/>
  <c r="K89" i="1"/>
  <c r="L89" i="1" s="1"/>
  <c r="F89" i="1"/>
  <c r="K88" i="1"/>
  <c r="L88" i="1" s="1"/>
  <c r="L89" i="2" s="1"/>
  <c r="F88" i="1"/>
  <c r="K87" i="1"/>
  <c r="L87" i="1" s="1"/>
  <c r="F87" i="1"/>
  <c r="K86" i="1"/>
  <c r="L86" i="1" s="1"/>
  <c r="L87" i="2" s="1"/>
  <c r="F86" i="1"/>
  <c r="K85" i="1"/>
  <c r="L85" i="1" s="1"/>
  <c r="F85" i="1"/>
  <c r="N84" i="1"/>
  <c r="K84" i="1"/>
  <c r="L84" i="1" s="1"/>
  <c r="L85" i="2" s="1"/>
  <c r="F84" i="1"/>
  <c r="K83" i="1"/>
  <c r="L83" i="1" s="1"/>
  <c r="F83" i="1"/>
  <c r="K82" i="1"/>
  <c r="L82" i="1" s="1"/>
  <c r="L83" i="2" s="1"/>
  <c r="F82" i="1"/>
  <c r="L81" i="1"/>
  <c r="L82" i="2" s="1"/>
  <c r="K81" i="1"/>
  <c r="F81" i="1"/>
  <c r="K80" i="1"/>
  <c r="L80" i="1" s="1"/>
  <c r="L81" i="2" s="1"/>
  <c r="F80" i="1"/>
  <c r="K79" i="1"/>
  <c r="L79" i="1" s="1"/>
  <c r="F79" i="1"/>
  <c r="K78" i="1"/>
  <c r="L78" i="1" s="1"/>
  <c r="L79" i="2" s="1"/>
  <c r="F78" i="1"/>
  <c r="K77" i="1"/>
  <c r="L77" i="1" s="1"/>
  <c r="F77" i="1"/>
  <c r="K76" i="1"/>
  <c r="L76" i="1" s="1"/>
  <c r="L77" i="2" s="1"/>
  <c r="F76" i="1"/>
  <c r="L75" i="1"/>
  <c r="L76" i="2" s="1"/>
  <c r="K75" i="1"/>
  <c r="F75" i="1"/>
  <c r="N74" i="1"/>
  <c r="K74" i="1"/>
  <c r="L74" i="1" s="1"/>
  <c r="L75" i="2" s="1"/>
  <c r="F74" i="1"/>
  <c r="K73" i="1"/>
  <c r="L73" i="1" s="1"/>
  <c r="F73" i="1"/>
  <c r="K72" i="1"/>
  <c r="L72" i="1" s="1"/>
  <c r="L73" i="2" s="1"/>
  <c r="F72" i="1"/>
  <c r="K71" i="1"/>
  <c r="L71" i="1" s="1"/>
  <c r="F71" i="1"/>
  <c r="K70" i="1"/>
  <c r="L70" i="1" s="1"/>
  <c r="L71" i="2" s="1"/>
  <c r="F70" i="1"/>
  <c r="K69" i="1"/>
  <c r="L69" i="1" s="1"/>
  <c r="F69" i="1"/>
  <c r="N68" i="1"/>
  <c r="K68" i="1"/>
  <c r="L68" i="1" s="1"/>
  <c r="L69" i="2" s="1"/>
  <c r="F68" i="1"/>
  <c r="K67" i="1"/>
  <c r="L67" i="1" s="1"/>
  <c r="F67" i="1"/>
  <c r="K66" i="1"/>
  <c r="L66" i="1" s="1"/>
  <c r="L67" i="2" s="1"/>
  <c r="F66" i="1"/>
  <c r="L65" i="1"/>
  <c r="L66" i="2" s="1"/>
  <c r="K65" i="1"/>
  <c r="F65" i="1"/>
  <c r="K64" i="1"/>
  <c r="L64" i="1" s="1"/>
  <c r="L65" i="2" s="1"/>
  <c r="F64" i="1"/>
  <c r="K63" i="1"/>
  <c r="L63" i="1" s="1"/>
  <c r="F63" i="1"/>
  <c r="K62" i="1"/>
  <c r="L62" i="1" s="1"/>
  <c r="L63" i="2" s="1"/>
  <c r="F62" i="1"/>
  <c r="K61" i="1"/>
  <c r="L61" i="1" s="1"/>
  <c r="F61" i="1"/>
  <c r="K60" i="1"/>
  <c r="L60" i="1" s="1"/>
  <c r="L61" i="2" s="1"/>
  <c r="F60" i="1"/>
  <c r="L59" i="1"/>
  <c r="L60" i="2" s="1"/>
  <c r="K59" i="1"/>
  <c r="F59" i="1"/>
  <c r="N58" i="1"/>
  <c r="K58" i="1"/>
  <c r="L58" i="1" s="1"/>
  <c r="L59" i="2" s="1"/>
  <c r="F58" i="1"/>
  <c r="K57" i="1"/>
  <c r="L57" i="1" s="1"/>
  <c r="F57" i="1"/>
  <c r="K56" i="1"/>
  <c r="L56" i="1" s="1"/>
  <c r="L57" i="2" s="1"/>
  <c r="F56" i="1"/>
  <c r="K55" i="1"/>
  <c r="L55" i="1" s="1"/>
  <c r="F55" i="1"/>
  <c r="K54" i="1"/>
  <c r="L54" i="1" s="1"/>
  <c r="L55" i="2" s="1"/>
  <c r="F54" i="1"/>
  <c r="K53" i="1"/>
  <c r="L53" i="1" s="1"/>
  <c r="F53" i="1"/>
  <c r="N52" i="1"/>
  <c r="K52" i="1"/>
  <c r="L52" i="1" s="1"/>
  <c r="L53" i="2" s="1"/>
  <c r="F52" i="1"/>
  <c r="K51" i="1"/>
  <c r="L51" i="1" s="1"/>
  <c r="F51" i="1"/>
  <c r="K50" i="1"/>
  <c r="L50" i="1" s="1"/>
  <c r="L51" i="2" s="1"/>
  <c r="F50" i="1"/>
  <c r="L49" i="1"/>
  <c r="L50" i="2" s="1"/>
  <c r="K49" i="1"/>
  <c r="F49" i="1"/>
  <c r="K48" i="1"/>
  <c r="L48" i="1" s="1"/>
  <c r="L49" i="2" s="1"/>
  <c r="F48" i="1"/>
  <c r="K47" i="1"/>
  <c r="L47" i="1" s="1"/>
  <c r="F47" i="1"/>
  <c r="K46" i="1"/>
  <c r="L46" i="1" s="1"/>
  <c r="L47" i="2" s="1"/>
  <c r="F46" i="1"/>
  <c r="K45" i="1"/>
  <c r="L45" i="1" s="1"/>
  <c r="F45" i="1"/>
  <c r="K44" i="1"/>
  <c r="L44" i="1" s="1"/>
  <c r="L45" i="2" s="1"/>
  <c r="F44" i="1"/>
  <c r="L43" i="1"/>
  <c r="L44" i="2" s="1"/>
  <c r="K43" i="1"/>
  <c r="F43" i="1"/>
  <c r="N42" i="1"/>
  <c r="K42" i="1"/>
  <c r="L42" i="1" s="1"/>
  <c r="L43" i="2" s="1"/>
  <c r="F42" i="1"/>
  <c r="K41" i="1"/>
  <c r="L41" i="1" s="1"/>
  <c r="F41" i="1"/>
  <c r="K40" i="1"/>
  <c r="L40" i="1" s="1"/>
  <c r="L41" i="2" s="1"/>
  <c r="F40" i="1"/>
  <c r="K39" i="1"/>
  <c r="L39" i="1" s="1"/>
  <c r="F39" i="1"/>
  <c r="K38" i="1"/>
  <c r="L38" i="1" s="1"/>
  <c r="L39" i="2" s="1"/>
  <c r="F38" i="1"/>
  <c r="K37" i="1"/>
  <c r="L37" i="1" s="1"/>
  <c r="F37" i="1"/>
  <c r="N36" i="1"/>
  <c r="K36" i="1"/>
  <c r="L36" i="1" s="1"/>
  <c r="L37" i="2" s="1"/>
  <c r="F36" i="1"/>
  <c r="K35" i="1"/>
  <c r="L35" i="1" s="1"/>
  <c r="F35" i="1"/>
  <c r="K34" i="1"/>
  <c r="L34" i="1" s="1"/>
  <c r="L35" i="2" s="1"/>
  <c r="F34" i="1"/>
  <c r="L33" i="1"/>
  <c r="L34" i="2" s="1"/>
  <c r="K33" i="1"/>
  <c r="F33" i="1"/>
  <c r="K32" i="1"/>
  <c r="L32" i="1" s="1"/>
  <c r="L33" i="2" s="1"/>
  <c r="F32" i="1"/>
  <c r="K31" i="1"/>
  <c r="L31" i="1" s="1"/>
  <c r="F31" i="1"/>
  <c r="K30" i="1"/>
  <c r="L30" i="1" s="1"/>
  <c r="L31" i="2" s="1"/>
  <c r="F30" i="1"/>
  <c r="K29" i="1"/>
  <c r="L29" i="1" s="1"/>
  <c r="F29" i="1"/>
  <c r="K28" i="1"/>
  <c r="L28" i="1" s="1"/>
  <c r="L29" i="2" s="1"/>
  <c r="F28" i="1"/>
  <c r="L27" i="1"/>
  <c r="L28" i="2" s="1"/>
  <c r="K27" i="1"/>
  <c r="F27" i="1"/>
  <c r="N26" i="1"/>
  <c r="K26" i="1"/>
  <c r="L26" i="1" s="1"/>
  <c r="L27" i="2" s="1"/>
  <c r="F26" i="1"/>
  <c r="K25" i="1"/>
  <c r="L25" i="1" s="1"/>
  <c r="F25" i="1"/>
  <c r="K24" i="1"/>
  <c r="L24" i="1" s="1"/>
  <c r="L25" i="2" s="1"/>
  <c r="F24" i="1"/>
  <c r="K23" i="1"/>
  <c r="L23" i="1" s="1"/>
  <c r="F23" i="1"/>
  <c r="K22" i="1"/>
  <c r="L22" i="1" s="1"/>
  <c r="L23" i="2" s="1"/>
  <c r="F22" i="1"/>
  <c r="K21" i="1"/>
  <c r="L21" i="1" s="1"/>
  <c r="F21" i="1"/>
  <c r="N20" i="1"/>
  <c r="K20" i="1"/>
  <c r="L20" i="1" s="1"/>
  <c r="L21" i="2" s="1"/>
  <c r="F20" i="1"/>
  <c r="K19" i="1"/>
  <c r="L19" i="1" s="1"/>
  <c r="F19" i="1"/>
  <c r="K18" i="1"/>
  <c r="L18" i="1" s="1"/>
  <c r="L19" i="2" s="1"/>
  <c r="F18" i="1"/>
  <c r="L17" i="1"/>
  <c r="L18" i="2" s="1"/>
  <c r="K17" i="1"/>
  <c r="F17" i="1"/>
  <c r="K16" i="1"/>
  <c r="L16" i="1" s="1"/>
  <c r="L17" i="2" s="1"/>
  <c r="F16" i="1"/>
  <c r="K15" i="1"/>
  <c r="L15" i="1" s="1"/>
  <c r="F15" i="1"/>
  <c r="K14" i="1"/>
  <c r="L14" i="1" s="1"/>
  <c r="L15" i="2" s="1"/>
  <c r="F14" i="1"/>
  <c r="K13" i="1"/>
  <c r="L13" i="1" s="1"/>
  <c r="F13" i="1"/>
  <c r="K12" i="1"/>
  <c r="L12" i="1" s="1"/>
  <c r="L13" i="2" s="1"/>
  <c r="F12" i="1"/>
  <c r="L11" i="1"/>
  <c r="L12" i="2" s="1"/>
  <c r="K11" i="1"/>
  <c r="F11" i="1"/>
  <c r="N10" i="1"/>
  <c r="K10" i="1"/>
  <c r="L10" i="1" s="1"/>
  <c r="L11" i="2" s="1"/>
  <c r="F10" i="1"/>
  <c r="K9" i="1"/>
  <c r="L9" i="1" s="1"/>
  <c r="F9" i="1"/>
  <c r="K8" i="1"/>
  <c r="L8" i="1" s="1"/>
  <c r="L9" i="2" s="1"/>
  <c r="F8" i="1"/>
  <c r="K7" i="1"/>
  <c r="L7" i="1" s="1"/>
  <c r="F7" i="1"/>
  <c r="K6" i="1"/>
  <c r="L6" i="1" s="1"/>
  <c r="L7" i="2" s="1"/>
  <c r="F6" i="1"/>
  <c r="K5" i="1"/>
  <c r="L5" i="1" s="1"/>
  <c r="F5" i="1"/>
  <c r="N4" i="1"/>
  <c r="K4" i="1"/>
  <c r="L4" i="1" s="1"/>
  <c r="L5" i="2" s="1"/>
  <c r="F4" i="1"/>
  <c r="N3" i="1"/>
  <c r="L3" i="1"/>
  <c r="L4" i="2" s="1"/>
  <c r="K3" i="1"/>
  <c r="F3" i="1"/>
  <c r="K2" i="1"/>
  <c r="L2" i="1" s="1"/>
  <c r="L3" i="2" s="1"/>
  <c r="F2" i="1"/>
  <c r="K575" i="2" l="1"/>
  <c r="K89" i="2"/>
  <c r="K128" i="2"/>
  <c r="K161" i="2"/>
  <c r="K217" i="2"/>
  <c r="K255" i="2"/>
  <c r="K305" i="2"/>
  <c r="K718" i="2"/>
  <c r="K747" i="2"/>
  <c r="K758" i="2"/>
  <c r="K779" i="2"/>
  <c r="K850" i="2"/>
  <c r="K873" i="2"/>
  <c r="K877" i="2"/>
  <c r="K878" i="2"/>
  <c r="K264" i="2"/>
  <c r="K303" i="2"/>
  <c r="K764" i="2"/>
  <c r="K846" i="2"/>
  <c r="K859" i="2"/>
  <c r="K884" i="2"/>
  <c r="K471" i="2"/>
  <c r="K492" i="2"/>
  <c r="K9" i="2"/>
  <c r="K14" i="2"/>
  <c r="K88" i="2"/>
  <c r="K114" i="2"/>
  <c r="K123" i="2"/>
  <c r="K448" i="2"/>
  <c r="K79" i="2"/>
  <c r="K170" i="2"/>
  <c r="K261" i="2"/>
  <c r="K266" i="2"/>
  <c r="K283" i="2"/>
  <c r="K439" i="2"/>
  <c r="K643" i="2"/>
  <c r="K853" i="2"/>
  <c r="K872" i="2"/>
  <c r="K886" i="2"/>
  <c r="K814" i="2"/>
  <c r="K301" i="2"/>
  <c r="K339" i="2"/>
  <c r="K345" i="2"/>
  <c r="K363" i="2"/>
  <c r="K371" i="2"/>
  <c r="K642" i="2"/>
  <c r="K744" i="2"/>
  <c r="K750" i="2"/>
  <c r="K921" i="2"/>
  <c r="K306" i="2"/>
  <c r="K826" i="2"/>
  <c r="K907" i="2"/>
  <c r="K16" i="2"/>
  <c r="K21" i="2"/>
  <c r="K97" i="2"/>
  <c r="K145" i="2"/>
  <c r="K268" i="2"/>
  <c r="K321" i="2"/>
  <c r="K543" i="2"/>
  <c r="K646" i="2"/>
  <c r="K702" i="2"/>
  <c r="K796" i="2"/>
  <c r="K359" i="2"/>
  <c r="K374" i="2"/>
  <c r="K61" i="2"/>
  <c r="K423" i="2"/>
  <c r="K13" i="2"/>
  <c r="K18" i="2"/>
  <c r="K64" i="2"/>
  <c r="K71" i="2"/>
  <c r="K101" i="2"/>
  <c r="K133" i="2"/>
  <c r="K152" i="2"/>
  <c r="K235" i="2"/>
  <c r="K239" i="2"/>
  <c r="K251" i="2"/>
  <c r="K262" i="2"/>
  <c r="K273" i="2"/>
  <c r="K277" i="2"/>
  <c r="K293" i="2"/>
  <c r="K297" i="2"/>
  <c r="K387" i="2"/>
  <c r="K404" i="2"/>
  <c r="K465" i="2"/>
  <c r="K539" i="2"/>
  <c r="K544" i="2"/>
  <c r="K551" i="2"/>
  <c r="K555" i="2"/>
  <c r="K626" i="2"/>
  <c r="K641" i="2"/>
  <c r="K665" i="2"/>
  <c r="K686" i="2"/>
  <c r="K714" i="2"/>
  <c r="K729" i="2"/>
  <c r="K827" i="2"/>
  <c r="K831" i="2"/>
  <c r="K843" i="2"/>
  <c r="K879" i="2"/>
  <c r="K896" i="2"/>
  <c r="K904" i="2"/>
  <c r="K922" i="2"/>
  <c r="K938" i="2"/>
  <c r="K948" i="2"/>
  <c r="K157" i="2"/>
  <c r="K162" i="2"/>
  <c r="K178" i="2"/>
  <c r="K230" i="2"/>
  <c r="K495" i="2"/>
  <c r="K661" i="2"/>
  <c r="K671" i="2"/>
  <c r="K690" i="2"/>
  <c r="K698" i="2"/>
  <c r="K782" i="2"/>
  <c r="K785" i="2"/>
  <c r="K790" i="2"/>
  <c r="K811" i="2"/>
  <c r="K22" i="2"/>
  <c r="K70" i="2"/>
  <c r="K12" i="2"/>
  <c r="K33" i="2"/>
  <c r="K40" i="2"/>
  <c r="K56" i="2"/>
  <c r="K66" i="2"/>
  <c r="K113" i="2"/>
  <c r="K177" i="2"/>
  <c r="K186" i="2"/>
  <c r="K254" i="2"/>
  <c r="K334" i="2"/>
  <c r="K366" i="2"/>
  <c r="K386" i="2"/>
  <c r="K390" i="2"/>
  <c r="K480" i="2"/>
  <c r="K504" i="2"/>
  <c r="K519" i="2"/>
  <c r="K542" i="2"/>
  <c r="K605" i="2"/>
  <c r="K625" i="2"/>
  <c r="K667" i="2"/>
  <c r="K697" i="2"/>
  <c r="K761" i="2"/>
  <c r="K830" i="2"/>
  <c r="K845" i="2"/>
  <c r="K898" i="2"/>
  <c r="K946" i="2"/>
  <c r="K130" i="2"/>
  <c r="K160" i="2"/>
  <c r="K452" i="2"/>
  <c r="K508" i="2"/>
  <c r="K734" i="2"/>
  <c r="K911" i="2"/>
  <c r="K914" i="2"/>
  <c r="K90" i="2"/>
  <c r="K175" i="2"/>
  <c r="K176" i="2"/>
  <c r="K185" i="2"/>
  <c r="K226" i="2"/>
  <c r="K227" i="2"/>
  <c r="K253" i="2"/>
  <c r="K278" i="2"/>
  <c r="K311" i="2"/>
  <c r="K319" i="2"/>
  <c r="K337" i="2"/>
  <c r="K338" i="2"/>
  <c r="K358" i="2"/>
  <c r="K369" i="2"/>
  <c r="K370" i="2"/>
  <c r="K402" i="2"/>
  <c r="K460" i="2"/>
  <c r="K468" i="2"/>
  <c r="K475" i="2"/>
  <c r="K507" i="2"/>
  <c r="K515" i="2"/>
  <c r="K541" i="2"/>
  <c r="K556" i="2"/>
  <c r="K570" i="2"/>
  <c r="K578" i="2"/>
  <c r="K598" i="2"/>
  <c r="K620" i="2"/>
  <c r="K666" i="2"/>
  <c r="K674" i="2"/>
  <c r="K722" i="2"/>
  <c r="K787" i="2"/>
  <c r="K795" i="2"/>
  <c r="K806" i="2"/>
  <c r="K927" i="2"/>
  <c r="K939" i="2"/>
  <c r="K142" i="2"/>
  <c r="K269" i="2"/>
  <c r="K298" i="2"/>
  <c r="K467" i="2"/>
  <c r="K496" i="2"/>
  <c r="K511" i="2"/>
  <c r="K536" i="2"/>
  <c r="K563" i="2"/>
  <c r="K569" i="2"/>
  <c r="K582" i="2"/>
  <c r="K612" i="2"/>
  <c r="K629" i="2"/>
  <c r="K680" i="2"/>
  <c r="K699" i="2"/>
  <c r="K856" i="2"/>
  <c r="K876" i="2"/>
  <c r="K891" i="2"/>
  <c r="K894" i="2"/>
  <c r="K905" i="2"/>
  <c r="K17" i="2"/>
  <c r="K110" i="2"/>
  <c r="K206" i="2"/>
  <c r="K93" i="2"/>
  <c r="K10" i="2"/>
  <c r="K77" i="2"/>
  <c r="K174" i="2"/>
  <c r="K249" i="2"/>
  <c r="K263" i="2"/>
  <c r="K267" i="2"/>
  <c r="K309" i="2"/>
  <c r="K364" i="2"/>
  <c r="K396" i="2"/>
  <c r="K455" i="2"/>
  <c r="K616" i="2"/>
  <c r="K774" i="2"/>
  <c r="G15" i="5"/>
  <c r="G32" i="5"/>
  <c r="E9" i="5"/>
  <c r="G33" i="5"/>
  <c r="E7" i="5"/>
  <c r="G9" i="5"/>
  <c r="E29" i="5"/>
  <c r="E32" i="5"/>
  <c r="E16" i="5"/>
  <c r="E27" i="5"/>
  <c r="E8" i="5"/>
  <c r="E25" i="5"/>
  <c r="E6" i="5"/>
  <c r="G4" i="5"/>
  <c r="F13" i="5"/>
  <c r="G13" i="5" s="1"/>
  <c r="G26" i="5"/>
  <c r="E33" i="5"/>
  <c r="G11" i="5"/>
  <c r="E23" i="5"/>
  <c r="G8" i="5"/>
  <c r="E20" i="5"/>
  <c r="E22" i="5"/>
  <c r="E4" i="5"/>
  <c r="E18" i="5"/>
  <c r="G25" i="5"/>
  <c r="E31" i="5"/>
  <c r="L52" i="2"/>
  <c r="N51" i="1"/>
  <c r="L6" i="2"/>
  <c r="N5" i="1"/>
  <c r="L10" i="2"/>
  <c r="N9" i="1"/>
  <c r="L24" i="2"/>
  <c r="N23" i="1"/>
  <c r="L38" i="2"/>
  <c r="N37" i="1"/>
  <c r="L42" i="2"/>
  <c r="N41" i="1"/>
  <c r="L56" i="2"/>
  <c r="N55" i="1"/>
  <c r="L70" i="2"/>
  <c r="N69" i="1"/>
  <c r="L74" i="2"/>
  <c r="N73" i="1"/>
  <c r="L88" i="2"/>
  <c r="N87" i="1"/>
  <c r="L142" i="2"/>
  <c r="N141" i="1"/>
  <c r="L102" i="2"/>
  <c r="N101" i="1"/>
  <c r="L118" i="2"/>
  <c r="N117" i="1"/>
  <c r="L32" i="2"/>
  <c r="N31" i="1"/>
  <c r="L96" i="2"/>
  <c r="N95" i="1"/>
  <c r="L8" i="2"/>
  <c r="N7" i="1"/>
  <c r="L22" i="2"/>
  <c r="N21" i="1"/>
  <c r="L26" i="2"/>
  <c r="N25" i="1"/>
  <c r="L40" i="2"/>
  <c r="N39" i="1"/>
  <c r="L54" i="2"/>
  <c r="N53" i="1"/>
  <c r="L58" i="2"/>
  <c r="N57" i="1"/>
  <c r="L72" i="2"/>
  <c r="N71" i="1"/>
  <c r="L90" i="2"/>
  <c r="N89" i="1"/>
  <c r="L100" i="2"/>
  <c r="N99" i="1"/>
  <c r="L110" i="2"/>
  <c r="N109" i="1"/>
  <c r="L116" i="2"/>
  <c r="N115" i="1"/>
  <c r="L36" i="2"/>
  <c r="N35" i="1"/>
  <c r="L68" i="2"/>
  <c r="N67" i="1"/>
  <c r="L134" i="2"/>
  <c r="N133" i="1"/>
  <c r="L86" i="2"/>
  <c r="N85" i="1"/>
  <c r="L104" i="2"/>
  <c r="N103" i="1"/>
  <c r="L120" i="2"/>
  <c r="N119" i="1"/>
  <c r="L20" i="2"/>
  <c r="N19" i="1"/>
  <c r="L84" i="2"/>
  <c r="N83" i="1"/>
  <c r="L136" i="2"/>
  <c r="N135" i="1"/>
  <c r="L14" i="2"/>
  <c r="N13" i="1"/>
  <c r="L46" i="2"/>
  <c r="N45" i="1"/>
  <c r="L64" i="2"/>
  <c r="N63" i="1"/>
  <c r="L78" i="2"/>
  <c r="N77" i="1"/>
  <c r="L106" i="2"/>
  <c r="N105" i="1"/>
  <c r="L16" i="2"/>
  <c r="N15" i="1"/>
  <c r="L30" i="2"/>
  <c r="N29" i="1"/>
  <c r="L48" i="2"/>
  <c r="N47" i="1"/>
  <c r="L62" i="2"/>
  <c r="N61" i="1"/>
  <c r="L80" i="2"/>
  <c r="N79" i="1"/>
  <c r="L94" i="2"/>
  <c r="N93" i="1"/>
  <c r="L126" i="2"/>
  <c r="N125" i="1"/>
  <c r="L132" i="2"/>
  <c r="N131" i="1"/>
  <c r="N43" i="1"/>
  <c r="N50" i="1"/>
  <c r="N59" i="1"/>
  <c r="N66" i="1"/>
  <c r="N75" i="1"/>
  <c r="N16" i="1"/>
  <c r="N32" i="1"/>
  <c r="N48" i="1"/>
  <c r="N64" i="1"/>
  <c r="N80" i="1"/>
  <c r="N8" i="1"/>
  <c r="N17" i="1"/>
  <c r="N24" i="1"/>
  <c r="N33" i="1"/>
  <c r="N40" i="1"/>
  <c r="N49" i="1"/>
  <c r="N56" i="1"/>
  <c r="N65" i="1"/>
  <c r="N72" i="1"/>
  <c r="N81" i="1"/>
  <c r="N88" i="1"/>
  <c r="L431" i="2"/>
  <c r="N430" i="1"/>
  <c r="L495" i="2"/>
  <c r="N494" i="1"/>
  <c r="L538" i="2"/>
  <c r="N537" i="1"/>
  <c r="L548" i="2"/>
  <c r="N547" i="1"/>
  <c r="L568" i="2"/>
  <c r="N567" i="1"/>
  <c r="L575" i="2"/>
  <c r="N574" i="1"/>
  <c r="L602" i="2"/>
  <c r="N601" i="1"/>
  <c r="L612" i="2"/>
  <c r="N611" i="1"/>
  <c r="L632" i="2"/>
  <c r="N631" i="1"/>
  <c r="L639" i="2"/>
  <c r="N638" i="1"/>
  <c r="N681" i="1"/>
  <c r="L682" i="2"/>
  <c r="L711" i="2"/>
  <c r="N710" i="1"/>
  <c r="L744" i="2"/>
  <c r="N743" i="1"/>
  <c r="L770" i="2"/>
  <c r="N769" i="1"/>
  <c r="L824" i="2"/>
  <c r="N823" i="1"/>
  <c r="L862" i="2"/>
  <c r="N861" i="1"/>
  <c r="N11" i="1"/>
  <c r="N18" i="1"/>
  <c r="N6" i="1"/>
  <c r="N22" i="1"/>
  <c r="N38" i="1"/>
  <c r="N54" i="1"/>
  <c r="N70" i="1"/>
  <c r="N86" i="1"/>
  <c r="N102" i="1"/>
  <c r="N111" i="1"/>
  <c r="N118" i="1"/>
  <c r="N127" i="1"/>
  <c r="N134" i="1"/>
  <c r="N146" i="1"/>
  <c r="N154" i="1"/>
  <c r="N162" i="1"/>
  <c r="N170" i="1"/>
  <c r="N178" i="1"/>
  <c r="N186" i="1"/>
  <c r="N194" i="1"/>
  <c r="N202" i="1"/>
  <c r="N210" i="1"/>
  <c r="N218" i="1"/>
  <c r="L326" i="2"/>
  <c r="N325" i="1"/>
  <c r="L329" i="2"/>
  <c r="N328" i="1"/>
  <c r="L338" i="2"/>
  <c r="N337" i="1"/>
  <c r="L353" i="2"/>
  <c r="N352" i="1"/>
  <c r="L413" i="2"/>
  <c r="N412" i="1"/>
  <c r="L416" i="2"/>
  <c r="N415" i="1"/>
  <c r="L422" i="2"/>
  <c r="N421" i="1"/>
  <c r="L425" i="2"/>
  <c r="N424" i="1"/>
  <c r="L428" i="2"/>
  <c r="N427" i="1"/>
  <c r="L435" i="2"/>
  <c r="N434" i="1"/>
  <c r="L447" i="2"/>
  <c r="N446" i="1"/>
  <c r="N449" i="1"/>
  <c r="L450" i="2"/>
  <c r="L462" i="2"/>
  <c r="N461" i="1"/>
  <c r="N464" i="1"/>
  <c r="L480" i="2"/>
  <c r="N479" i="1"/>
  <c r="L499" i="2"/>
  <c r="N498" i="1"/>
  <c r="L511" i="2"/>
  <c r="N510" i="1"/>
  <c r="L514" i="2"/>
  <c r="N513" i="1"/>
  <c r="N525" i="1"/>
  <c r="L526" i="2"/>
  <c r="N528" i="1"/>
  <c r="L545" i="2"/>
  <c r="N544" i="1"/>
  <c r="L562" i="2"/>
  <c r="N561" i="1"/>
  <c r="L572" i="2"/>
  <c r="N571" i="1"/>
  <c r="L589" i="2"/>
  <c r="N588" i="1"/>
  <c r="N591" i="1"/>
  <c r="L592" i="2"/>
  <c r="L609" i="2"/>
  <c r="N608" i="1"/>
  <c r="L626" i="2"/>
  <c r="N625" i="1"/>
  <c r="L636" i="2"/>
  <c r="N635" i="1"/>
  <c r="L653" i="2"/>
  <c r="N652" i="1"/>
  <c r="L656" i="2"/>
  <c r="N655" i="1"/>
  <c r="L708" i="2"/>
  <c r="N707" i="1"/>
  <c r="N721" i="1"/>
  <c r="L722" i="2"/>
  <c r="L728" i="2"/>
  <c r="N727" i="1"/>
  <c r="L741" i="2"/>
  <c r="N740" i="1"/>
  <c r="L764" i="2"/>
  <c r="N763" i="1"/>
  <c r="L767" i="2"/>
  <c r="N766" i="1"/>
  <c r="L784" i="2"/>
  <c r="N783" i="1"/>
  <c r="L859" i="2"/>
  <c r="N858" i="1"/>
  <c r="L903" i="2"/>
  <c r="N902" i="1"/>
  <c r="L931" i="2"/>
  <c r="N930" i="1"/>
  <c r="N229" i="1"/>
  <c r="N237" i="1"/>
  <c r="N245" i="1"/>
  <c r="N253" i="1"/>
  <c r="N261" i="1"/>
  <c r="N269" i="1"/>
  <c r="N277" i="1"/>
  <c r="N285" i="1"/>
  <c r="N293" i="1"/>
  <c r="N301" i="1"/>
  <c r="N309" i="1"/>
  <c r="N317" i="1"/>
  <c r="N331" i="1"/>
  <c r="N343" i="1"/>
  <c r="N355" i="1"/>
  <c r="L362" i="2"/>
  <c r="N361" i="1"/>
  <c r="L365" i="2"/>
  <c r="N364" i="1"/>
  <c r="L368" i="2"/>
  <c r="N367" i="1"/>
  <c r="L374" i="2"/>
  <c r="N373" i="1"/>
  <c r="L377" i="2"/>
  <c r="N376" i="1"/>
  <c r="L386" i="2"/>
  <c r="N385" i="1"/>
  <c r="N403" i="1"/>
  <c r="L444" i="2"/>
  <c r="N443" i="1"/>
  <c r="L508" i="2"/>
  <c r="N507" i="1"/>
  <c r="L542" i="2"/>
  <c r="N541" i="1"/>
  <c r="L549" i="2"/>
  <c r="N548" i="1"/>
  <c r="L569" i="2"/>
  <c r="N568" i="1"/>
  <c r="L586" i="2"/>
  <c r="N585" i="1"/>
  <c r="N605" i="1"/>
  <c r="L606" i="2"/>
  <c r="L613" i="2"/>
  <c r="N612" i="1"/>
  <c r="L650" i="2"/>
  <c r="N649" i="1"/>
  <c r="L679" i="2"/>
  <c r="N678" i="1"/>
  <c r="L712" i="2"/>
  <c r="N711" i="1"/>
  <c r="L738" i="2"/>
  <c r="N737" i="1"/>
  <c r="L778" i="2"/>
  <c r="N777" i="1"/>
  <c r="L810" i="2"/>
  <c r="N809" i="1"/>
  <c r="L835" i="2"/>
  <c r="N834" i="1"/>
  <c r="L853" i="2"/>
  <c r="N852" i="1"/>
  <c r="L429" i="2"/>
  <c r="N428" i="1"/>
  <c r="L432" i="2"/>
  <c r="N431" i="1"/>
  <c r="L451" i="2"/>
  <c r="N450" i="1"/>
  <c r="L457" i="2"/>
  <c r="N456" i="1"/>
  <c r="L463" i="2"/>
  <c r="N462" i="1"/>
  <c r="L481" i="2"/>
  <c r="N480" i="1"/>
  <c r="L490" i="2"/>
  <c r="N489" i="1"/>
  <c r="L493" i="2"/>
  <c r="N492" i="1"/>
  <c r="N495" i="1"/>
  <c r="L496" i="2"/>
  <c r="L515" i="2"/>
  <c r="N514" i="1"/>
  <c r="L521" i="2"/>
  <c r="N520" i="1"/>
  <c r="L527" i="2"/>
  <c r="N526" i="1"/>
  <c r="L546" i="2"/>
  <c r="N545" i="1"/>
  <c r="N565" i="1"/>
  <c r="L566" i="2"/>
  <c r="L583" i="2"/>
  <c r="N582" i="1"/>
  <c r="L610" i="2"/>
  <c r="N609" i="1"/>
  <c r="L647" i="2"/>
  <c r="N646" i="1"/>
  <c r="L676" i="2"/>
  <c r="N675" i="1"/>
  <c r="L690" i="2"/>
  <c r="N689" i="1"/>
  <c r="L696" i="2"/>
  <c r="N695" i="1"/>
  <c r="L709" i="2"/>
  <c r="N708" i="1"/>
  <c r="L732" i="2"/>
  <c r="N731" i="1"/>
  <c r="L735" i="2"/>
  <c r="N734" i="1"/>
  <c r="L749" i="2"/>
  <c r="N748" i="1"/>
  <c r="L752" i="2"/>
  <c r="N751" i="1"/>
  <c r="L818" i="2"/>
  <c r="N817" i="1"/>
  <c r="N82" i="1"/>
  <c r="N91" i="1"/>
  <c r="N98" i="1"/>
  <c r="N147" i="1"/>
  <c r="N155" i="1"/>
  <c r="N203" i="1"/>
  <c r="N211" i="1"/>
  <c r="N219" i="1"/>
  <c r="N227" i="1"/>
  <c r="N235" i="1"/>
  <c r="N243" i="1"/>
  <c r="N259" i="1"/>
  <c r="N267" i="1"/>
  <c r="N275" i="1"/>
  <c r="N283" i="1"/>
  <c r="N291" i="1"/>
  <c r="N299" i="1"/>
  <c r="N307" i="1"/>
  <c r="N315" i="1"/>
  <c r="N323" i="1"/>
  <c r="L330" i="2"/>
  <c r="N329" i="1"/>
  <c r="L333" i="2"/>
  <c r="N332" i="1"/>
  <c r="L336" i="2"/>
  <c r="N335" i="1"/>
  <c r="L342" i="2"/>
  <c r="N341" i="1"/>
  <c r="L345" i="2"/>
  <c r="N344" i="1"/>
  <c r="L354" i="2"/>
  <c r="N353" i="1"/>
  <c r="L369" i="2"/>
  <c r="N368" i="1"/>
  <c r="L402" i="2"/>
  <c r="N401" i="1"/>
  <c r="N419" i="1"/>
  <c r="L439" i="2"/>
  <c r="N438" i="1"/>
  <c r="L442" i="2"/>
  <c r="N441" i="1"/>
  <c r="L445" i="2"/>
  <c r="N444" i="1"/>
  <c r="L460" i="2"/>
  <c r="N459" i="1"/>
  <c r="N471" i="1"/>
  <c r="L472" i="2"/>
  <c r="L478" i="2"/>
  <c r="N477" i="1"/>
  <c r="L503" i="2"/>
  <c r="N502" i="1"/>
  <c r="N505" i="1"/>
  <c r="L506" i="2"/>
  <c r="L509" i="2"/>
  <c r="N508" i="1"/>
  <c r="L524" i="2"/>
  <c r="N523" i="1"/>
  <c r="N535" i="1"/>
  <c r="L536" i="2"/>
  <c r="L543" i="2"/>
  <c r="N542" i="1"/>
  <c r="L570" i="2"/>
  <c r="N569" i="1"/>
  <c r="L580" i="2"/>
  <c r="N579" i="1"/>
  <c r="L600" i="2"/>
  <c r="N599" i="1"/>
  <c r="L607" i="2"/>
  <c r="N606" i="1"/>
  <c r="L634" i="2"/>
  <c r="N633" i="1"/>
  <c r="N643" i="1"/>
  <c r="L644" i="2"/>
  <c r="L680" i="2"/>
  <c r="N679" i="1"/>
  <c r="L706" i="2"/>
  <c r="N705" i="1"/>
  <c r="L746" i="2"/>
  <c r="N745" i="1"/>
  <c r="L775" i="2"/>
  <c r="N774" i="1"/>
  <c r="L826" i="2"/>
  <c r="N825" i="1"/>
  <c r="N96" i="1"/>
  <c r="N112" i="1"/>
  <c r="N121" i="1"/>
  <c r="N128" i="1"/>
  <c r="N137" i="1"/>
  <c r="N171" i="1"/>
  <c r="N179" i="1"/>
  <c r="N187" i="1"/>
  <c r="N195" i="1"/>
  <c r="N14" i="1"/>
  <c r="N30" i="1"/>
  <c r="N46" i="1"/>
  <c r="N62" i="1"/>
  <c r="N78" i="1"/>
  <c r="N94" i="1"/>
  <c r="N110" i="1"/>
  <c r="N126" i="1"/>
  <c r="N142" i="1"/>
  <c r="N150" i="1"/>
  <c r="N158" i="1"/>
  <c r="N166" i="1"/>
  <c r="N174" i="1"/>
  <c r="N182" i="1"/>
  <c r="N190" i="1"/>
  <c r="N198" i="1"/>
  <c r="N206" i="1"/>
  <c r="L378" i="2"/>
  <c r="N377" i="1"/>
  <c r="L381" i="2"/>
  <c r="N380" i="1"/>
  <c r="L384" i="2"/>
  <c r="N383" i="1"/>
  <c r="L390" i="2"/>
  <c r="N389" i="1"/>
  <c r="L393" i="2"/>
  <c r="N392" i="1"/>
  <c r="L396" i="2"/>
  <c r="N395" i="1"/>
  <c r="L433" i="2"/>
  <c r="N432" i="1"/>
  <c r="L497" i="2"/>
  <c r="N496" i="1"/>
  <c r="L540" i="2"/>
  <c r="N539" i="1"/>
  <c r="L557" i="2"/>
  <c r="N556" i="1"/>
  <c r="L560" i="2"/>
  <c r="N559" i="1"/>
  <c r="L577" i="2"/>
  <c r="N576" i="1"/>
  <c r="L594" i="2"/>
  <c r="N593" i="1"/>
  <c r="N603" i="1"/>
  <c r="L604" i="2"/>
  <c r="L621" i="2"/>
  <c r="N620" i="1"/>
  <c r="L624" i="2"/>
  <c r="N623" i="1"/>
  <c r="L658" i="2"/>
  <c r="N657" i="1"/>
  <c r="L664" i="2"/>
  <c r="N663" i="1"/>
  <c r="L677" i="2"/>
  <c r="N676" i="1"/>
  <c r="L700" i="2"/>
  <c r="N699" i="1"/>
  <c r="L703" i="2"/>
  <c r="N702" i="1"/>
  <c r="L717" i="2"/>
  <c r="N716" i="1"/>
  <c r="L720" i="2"/>
  <c r="N719" i="1"/>
  <c r="N771" i="1"/>
  <c r="L772" i="2"/>
  <c r="L786" i="2"/>
  <c r="N785" i="1"/>
  <c r="N27" i="1"/>
  <c r="N12" i="1"/>
  <c r="N28" i="1"/>
  <c r="N44" i="1"/>
  <c r="N60" i="1"/>
  <c r="N76" i="1"/>
  <c r="N92" i="1"/>
  <c r="N108" i="1"/>
  <c r="N124" i="1"/>
  <c r="N140" i="1"/>
  <c r="N145" i="1"/>
  <c r="N153" i="1"/>
  <c r="N161" i="1"/>
  <c r="N169" i="1"/>
  <c r="N177" i="1"/>
  <c r="N185" i="1"/>
  <c r="N193" i="1"/>
  <c r="N201" i="1"/>
  <c r="N209" i="1"/>
  <c r="N217" i="1"/>
  <c r="N225" i="1"/>
  <c r="N233" i="1"/>
  <c r="N241" i="1"/>
  <c r="N249" i="1"/>
  <c r="N257" i="1"/>
  <c r="N265" i="1"/>
  <c r="N273" i="1"/>
  <c r="N281" i="1"/>
  <c r="N289" i="1"/>
  <c r="N297" i="1"/>
  <c r="N305" i="1"/>
  <c r="N313" i="1"/>
  <c r="N321" i="1"/>
  <c r="L337" i="2"/>
  <c r="N336" i="1"/>
  <c r="L418" i="2"/>
  <c r="N417" i="1"/>
  <c r="L455" i="2"/>
  <c r="N454" i="1"/>
  <c r="N466" i="1"/>
  <c r="L473" i="2"/>
  <c r="N472" i="1"/>
  <c r="L479" i="2"/>
  <c r="N478" i="1"/>
  <c r="L485" i="2"/>
  <c r="N484" i="1"/>
  <c r="L488" i="2"/>
  <c r="N487" i="1"/>
  <c r="L519" i="2"/>
  <c r="N518" i="1"/>
  <c r="N530" i="1"/>
  <c r="L537" i="2"/>
  <c r="N536" i="1"/>
  <c r="L554" i="2"/>
  <c r="N553" i="1"/>
  <c r="L574" i="2"/>
  <c r="N573" i="1"/>
  <c r="L581" i="2"/>
  <c r="N580" i="1"/>
  <c r="L601" i="2"/>
  <c r="N600" i="1"/>
  <c r="L618" i="2"/>
  <c r="N617" i="1"/>
  <c r="L645" i="2"/>
  <c r="N644" i="1"/>
  <c r="L674" i="2"/>
  <c r="N673" i="1"/>
  <c r="L714" i="2"/>
  <c r="N713" i="1"/>
  <c r="L743" i="2"/>
  <c r="N742" i="1"/>
  <c r="N775" i="1"/>
  <c r="L776" i="2"/>
  <c r="L808" i="2"/>
  <c r="N807" i="1"/>
  <c r="N2" i="1"/>
  <c r="N34" i="1"/>
  <c r="N107" i="1"/>
  <c r="N276" i="1"/>
  <c r="N284" i="1"/>
  <c r="N292" i="1"/>
  <c r="N300" i="1"/>
  <c r="N308" i="1"/>
  <c r="N316" i="1"/>
  <c r="N327" i="1"/>
  <c r="N339" i="1"/>
  <c r="L346" i="2"/>
  <c r="N345" i="1"/>
  <c r="L349" i="2"/>
  <c r="N348" i="1"/>
  <c r="L352" i="2"/>
  <c r="N351" i="1"/>
  <c r="L358" i="2"/>
  <c r="N357" i="1"/>
  <c r="L361" i="2"/>
  <c r="N360" i="1"/>
  <c r="L370" i="2"/>
  <c r="N369" i="1"/>
  <c r="L385" i="2"/>
  <c r="N384" i="1"/>
  <c r="L397" i="2"/>
  <c r="N396" i="1"/>
  <c r="L400" i="2"/>
  <c r="N399" i="1"/>
  <c r="L406" i="2"/>
  <c r="N405" i="1"/>
  <c r="L409" i="2"/>
  <c r="N408" i="1"/>
  <c r="L412" i="2"/>
  <c r="N411" i="1"/>
  <c r="N423" i="1"/>
  <c r="L434" i="2"/>
  <c r="N433" i="1"/>
  <c r="L437" i="2"/>
  <c r="N436" i="1"/>
  <c r="N448" i="1"/>
  <c r="N497" i="1"/>
  <c r="L498" i="2"/>
  <c r="L501" i="2"/>
  <c r="N500" i="1"/>
  <c r="N512" i="1"/>
  <c r="L551" i="2"/>
  <c r="N550" i="1"/>
  <c r="L578" i="2"/>
  <c r="N577" i="1"/>
  <c r="N597" i="1"/>
  <c r="L598" i="2"/>
  <c r="L615" i="2"/>
  <c r="N614" i="1"/>
  <c r="L642" i="2"/>
  <c r="N641" i="1"/>
  <c r="N667" i="1"/>
  <c r="L668" i="2"/>
  <c r="L671" i="2"/>
  <c r="N670" i="1"/>
  <c r="L685" i="2"/>
  <c r="N684" i="1"/>
  <c r="L688" i="2"/>
  <c r="N687" i="1"/>
  <c r="L740" i="2"/>
  <c r="N739" i="1"/>
  <c r="L754" i="2"/>
  <c r="N753" i="1"/>
  <c r="L760" i="2"/>
  <c r="N759" i="1"/>
  <c r="L773" i="2"/>
  <c r="N772" i="1"/>
  <c r="L796" i="2"/>
  <c r="N795" i="1"/>
  <c r="L802" i="2"/>
  <c r="N801" i="1"/>
  <c r="L816" i="2"/>
  <c r="N815" i="1"/>
  <c r="L865" i="2"/>
  <c r="N864" i="1"/>
  <c r="L868" i="2"/>
  <c r="N867" i="1"/>
  <c r="L446" i="2"/>
  <c r="N445" i="1"/>
  <c r="L456" i="2"/>
  <c r="N455" i="1"/>
  <c r="L464" i="2"/>
  <c r="N463" i="1"/>
  <c r="L474" i="2"/>
  <c r="N473" i="1"/>
  <c r="L482" i="2"/>
  <c r="N481" i="1"/>
  <c r="L492" i="2"/>
  <c r="N491" i="1"/>
  <c r="L510" i="2"/>
  <c r="N509" i="1"/>
  <c r="L520" i="2"/>
  <c r="N519" i="1"/>
  <c r="N527" i="1"/>
  <c r="L528" i="2"/>
  <c r="L544" i="2"/>
  <c r="N543" i="1"/>
  <c r="N549" i="1"/>
  <c r="L550" i="2"/>
  <c r="L553" i="2"/>
  <c r="N552" i="1"/>
  <c r="N555" i="1"/>
  <c r="L556" i="2"/>
  <c r="L576" i="2"/>
  <c r="N575" i="1"/>
  <c r="N581" i="1"/>
  <c r="L582" i="2"/>
  <c r="L585" i="2"/>
  <c r="N584" i="1"/>
  <c r="L588" i="2"/>
  <c r="N587" i="1"/>
  <c r="L608" i="2"/>
  <c r="N607" i="1"/>
  <c r="L614" i="2"/>
  <c r="N613" i="1"/>
  <c r="L617" i="2"/>
  <c r="N616" i="1"/>
  <c r="N619" i="1"/>
  <c r="L620" i="2"/>
  <c r="N639" i="1"/>
  <c r="L640" i="2"/>
  <c r="L652" i="2"/>
  <c r="N651" i="1"/>
  <c r="L672" i="2"/>
  <c r="N671" i="1"/>
  <c r="N683" i="1"/>
  <c r="L684" i="2"/>
  <c r="L704" i="2"/>
  <c r="N703" i="1"/>
  <c r="L716" i="2"/>
  <c r="N715" i="1"/>
  <c r="L736" i="2"/>
  <c r="N735" i="1"/>
  <c r="L748" i="2"/>
  <c r="N747" i="1"/>
  <c r="L768" i="2"/>
  <c r="N767" i="1"/>
  <c r="L780" i="2"/>
  <c r="N779" i="1"/>
  <c r="L819" i="2"/>
  <c r="N818" i="1"/>
  <c r="L822" i="2"/>
  <c r="N821" i="1"/>
  <c r="L873" i="2"/>
  <c r="N872" i="1"/>
  <c r="L897" i="2"/>
  <c r="N896" i="1"/>
  <c r="L900" i="2"/>
  <c r="N899" i="1"/>
  <c r="L923" i="2"/>
  <c r="N922" i="1"/>
  <c r="K109" i="2"/>
  <c r="N393" i="1"/>
  <c r="N400" i="1"/>
  <c r="N409" i="1"/>
  <c r="N416" i="1"/>
  <c r="N425" i="1"/>
  <c r="L436" i="2"/>
  <c r="N435" i="1"/>
  <c r="N440" i="1"/>
  <c r="N453" i="1"/>
  <c r="L454" i="2"/>
  <c r="L459" i="2"/>
  <c r="N458" i="1"/>
  <c r="N468" i="1"/>
  <c r="N476" i="1"/>
  <c r="N486" i="1"/>
  <c r="N499" i="1"/>
  <c r="L500" i="2"/>
  <c r="N504" i="1"/>
  <c r="L518" i="2"/>
  <c r="N517" i="1"/>
  <c r="L523" i="2"/>
  <c r="N522" i="1"/>
  <c r="N532" i="1"/>
  <c r="L539" i="2"/>
  <c r="N538" i="1"/>
  <c r="N558" i="1"/>
  <c r="N564" i="1"/>
  <c r="L571" i="2"/>
  <c r="N570" i="1"/>
  <c r="N590" i="1"/>
  <c r="N596" i="1"/>
  <c r="L603" i="2"/>
  <c r="N602" i="1"/>
  <c r="N622" i="1"/>
  <c r="N628" i="1"/>
  <c r="L635" i="2"/>
  <c r="N634" i="1"/>
  <c r="N654" i="1"/>
  <c r="N660" i="1"/>
  <c r="L667" i="2"/>
  <c r="N666" i="1"/>
  <c r="N686" i="1"/>
  <c r="N692" i="1"/>
  <c r="L699" i="2"/>
  <c r="N698" i="1"/>
  <c r="N718" i="1"/>
  <c r="N724" i="1"/>
  <c r="L731" i="2"/>
  <c r="N730" i="1"/>
  <c r="N750" i="1"/>
  <c r="N756" i="1"/>
  <c r="L763" i="2"/>
  <c r="N762" i="1"/>
  <c r="N782" i="1"/>
  <c r="N788" i="1"/>
  <c r="L795" i="2"/>
  <c r="N794" i="1"/>
  <c r="L798" i="2"/>
  <c r="N797" i="1"/>
  <c r="L804" i="2"/>
  <c r="N803" i="1"/>
  <c r="N806" i="1"/>
  <c r="N812" i="1"/>
  <c r="N836" i="1"/>
  <c r="L846" i="2"/>
  <c r="N845" i="1"/>
  <c r="N910" i="1"/>
  <c r="L933" i="2"/>
  <c r="N932" i="1"/>
  <c r="L943" i="2"/>
  <c r="N942" i="1"/>
  <c r="K8" i="2"/>
  <c r="D95" i="2"/>
  <c r="J95" i="2" s="1"/>
  <c r="K95" i="2" s="1"/>
  <c r="L792" i="2"/>
  <c r="N791" i="1"/>
  <c r="L858" i="2"/>
  <c r="N857" i="1"/>
  <c r="L861" i="2"/>
  <c r="N860" i="1"/>
  <c r="L867" i="2"/>
  <c r="N866" i="1"/>
  <c r="L883" i="2"/>
  <c r="N882" i="1"/>
  <c r="L906" i="2"/>
  <c r="N905" i="1"/>
  <c r="L915" i="2"/>
  <c r="N914" i="1"/>
  <c r="L940" i="2"/>
  <c r="N939" i="1"/>
  <c r="G7" i="2"/>
  <c r="K7" i="2" s="1"/>
  <c r="L452" i="2"/>
  <c r="N451" i="1"/>
  <c r="L470" i="2"/>
  <c r="N469" i="1"/>
  <c r="L475" i="2"/>
  <c r="N474" i="1"/>
  <c r="N515" i="1"/>
  <c r="L516" i="2"/>
  <c r="L534" i="2"/>
  <c r="N533" i="1"/>
  <c r="L563" i="2"/>
  <c r="N562" i="1"/>
  <c r="L595" i="2"/>
  <c r="N594" i="1"/>
  <c r="L627" i="2"/>
  <c r="N626" i="1"/>
  <c r="L659" i="2"/>
  <c r="N658" i="1"/>
  <c r="L691" i="2"/>
  <c r="N690" i="1"/>
  <c r="L723" i="2"/>
  <c r="N722" i="1"/>
  <c r="L755" i="2"/>
  <c r="N754" i="1"/>
  <c r="N780" i="1"/>
  <c r="L787" i="2"/>
  <c r="N786" i="1"/>
  <c r="L811" i="2"/>
  <c r="N810" i="1"/>
  <c r="L814" i="2"/>
  <c r="N813" i="1"/>
  <c r="L820" i="2"/>
  <c r="N819" i="1"/>
  <c r="N822" i="1"/>
  <c r="L829" i="2"/>
  <c r="N828" i="1"/>
  <c r="N831" i="1"/>
  <c r="L871" i="2"/>
  <c r="N870" i="1"/>
  <c r="L901" i="2"/>
  <c r="N900" i="1"/>
  <c r="L937" i="2"/>
  <c r="N936" i="1"/>
  <c r="D35" i="2"/>
  <c r="J35" i="2" s="1"/>
  <c r="K35" i="2" s="1"/>
  <c r="D107" i="2"/>
  <c r="J107" i="2" s="1"/>
  <c r="K82" i="2"/>
  <c r="K151" i="2"/>
  <c r="L881" i="2"/>
  <c r="N880" i="1"/>
  <c r="L884" i="2"/>
  <c r="N883" i="1"/>
  <c r="L887" i="2"/>
  <c r="N886" i="1"/>
  <c r="L468" i="2"/>
  <c r="N467" i="1"/>
  <c r="N485" i="1"/>
  <c r="L486" i="2"/>
  <c r="L491" i="2"/>
  <c r="N490" i="1"/>
  <c r="L532" i="2"/>
  <c r="N531" i="1"/>
  <c r="L555" i="2"/>
  <c r="N554" i="1"/>
  <c r="L587" i="2"/>
  <c r="N586" i="1"/>
  <c r="N618" i="1"/>
  <c r="L619" i="2"/>
  <c r="L651" i="2"/>
  <c r="N650" i="1"/>
  <c r="L683" i="2"/>
  <c r="N682" i="1"/>
  <c r="L715" i="2"/>
  <c r="N714" i="1"/>
  <c r="L747" i="2"/>
  <c r="N746" i="1"/>
  <c r="L779" i="2"/>
  <c r="N778" i="1"/>
  <c r="L827" i="2"/>
  <c r="N826" i="1"/>
  <c r="N874" i="1"/>
  <c r="N877" i="1"/>
  <c r="L925" i="2"/>
  <c r="N924" i="1"/>
  <c r="N927" i="1"/>
  <c r="K39" i="2"/>
  <c r="K65" i="2"/>
  <c r="K69" i="2"/>
  <c r="K103" i="2"/>
  <c r="L692" i="2"/>
  <c r="N691" i="1"/>
  <c r="L724" i="2"/>
  <c r="N723" i="1"/>
  <c r="L756" i="2"/>
  <c r="N755" i="1"/>
  <c r="L788" i="2"/>
  <c r="N787" i="1"/>
  <c r="L803" i="2"/>
  <c r="N802" i="1"/>
  <c r="L806" i="2"/>
  <c r="N805" i="1"/>
  <c r="L812" i="2"/>
  <c r="N811" i="1"/>
  <c r="N814" i="1"/>
  <c r="N820" i="1"/>
  <c r="L869" i="2"/>
  <c r="N868" i="1"/>
  <c r="L885" i="2"/>
  <c r="N884" i="1"/>
  <c r="L922" i="2"/>
  <c r="N921" i="1"/>
  <c r="L935" i="2"/>
  <c r="N934" i="1"/>
  <c r="D4" i="2"/>
  <c r="J4" i="2" s="1"/>
  <c r="K4" i="2" s="1"/>
  <c r="K81" i="2"/>
  <c r="K141" i="2"/>
  <c r="L430" i="2"/>
  <c r="N429" i="1"/>
  <c r="L440" i="2"/>
  <c r="N439" i="1"/>
  <c r="L448" i="2"/>
  <c r="N447" i="1"/>
  <c r="L458" i="2"/>
  <c r="N457" i="1"/>
  <c r="L466" i="2"/>
  <c r="N465" i="1"/>
  <c r="L476" i="2"/>
  <c r="N475" i="1"/>
  <c r="L494" i="2"/>
  <c r="N493" i="1"/>
  <c r="N503" i="1"/>
  <c r="L504" i="2"/>
  <c r="L512" i="2"/>
  <c r="N511" i="1"/>
  <c r="L522" i="2"/>
  <c r="N521" i="1"/>
  <c r="L530" i="2"/>
  <c r="N529" i="1"/>
  <c r="L552" i="2"/>
  <c r="N551" i="1"/>
  <c r="N557" i="1"/>
  <c r="L558" i="2"/>
  <c r="L561" i="2"/>
  <c r="N560" i="1"/>
  <c r="L564" i="2"/>
  <c r="N563" i="1"/>
  <c r="L584" i="2"/>
  <c r="N583" i="1"/>
  <c r="L590" i="2"/>
  <c r="N589" i="1"/>
  <c r="L593" i="2"/>
  <c r="N592" i="1"/>
  <c r="N595" i="1"/>
  <c r="L596" i="2"/>
  <c r="L616" i="2"/>
  <c r="N615" i="1"/>
  <c r="L622" i="2"/>
  <c r="N621" i="1"/>
  <c r="L625" i="2"/>
  <c r="N624" i="1"/>
  <c r="N627" i="1"/>
  <c r="L628" i="2"/>
  <c r="L648" i="2"/>
  <c r="N647" i="1"/>
  <c r="L660" i="2"/>
  <c r="N659" i="1"/>
  <c r="N324" i="1"/>
  <c r="N333" i="1"/>
  <c r="N340" i="1"/>
  <c r="N349" i="1"/>
  <c r="N356" i="1"/>
  <c r="N365" i="1"/>
  <c r="N372" i="1"/>
  <c r="N381" i="1"/>
  <c r="N388" i="1"/>
  <c r="N397" i="1"/>
  <c r="N404" i="1"/>
  <c r="N413" i="1"/>
  <c r="N420" i="1"/>
  <c r="L438" i="2"/>
  <c r="N437" i="1"/>
  <c r="L443" i="2"/>
  <c r="N442" i="1"/>
  <c r="N452" i="1"/>
  <c r="N460" i="1"/>
  <c r="N470" i="1"/>
  <c r="L484" i="2"/>
  <c r="N483" i="1"/>
  <c r="N488" i="1"/>
  <c r="N501" i="1"/>
  <c r="L502" i="2"/>
  <c r="L507" i="2"/>
  <c r="N506" i="1"/>
  <c r="N516" i="1"/>
  <c r="N524" i="1"/>
  <c r="N534" i="1"/>
  <c r="N540" i="1"/>
  <c r="L547" i="2"/>
  <c r="N546" i="1"/>
  <c r="N566" i="1"/>
  <c r="N572" i="1"/>
  <c r="L579" i="2"/>
  <c r="N578" i="1"/>
  <c r="N598" i="1"/>
  <c r="N604" i="1"/>
  <c r="L611" i="2"/>
  <c r="N610" i="1"/>
  <c r="N630" i="1"/>
  <c r="N636" i="1"/>
  <c r="L643" i="2"/>
  <c r="N642" i="1"/>
  <c r="L666" i="2"/>
  <c r="N665" i="1"/>
  <c r="L675" i="2"/>
  <c r="N674" i="1"/>
  <c r="L698" i="2"/>
  <c r="N697" i="1"/>
  <c r="L707" i="2"/>
  <c r="N706" i="1"/>
  <c r="L730" i="2"/>
  <c r="N729" i="1"/>
  <c r="L739" i="2"/>
  <c r="N738" i="1"/>
  <c r="L762" i="2"/>
  <c r="N761" i="1"/>
  <c r="L771" i="2"/>
  <c r="N770" i="1"/>
  <c r="L794" i="2"/>
  <c r="N793" i="1"/>
  <c r="L800" i="2"/>
  <c r="N799" i="1"/>
  <c r="L842" i="2"/>
  <c r="N841" i="1"/>
  <c r="L845" i="2"/>
  <c r="N844" i="1"/>
  <c r="L851" i="2"/>
  <c r="N850" i="1"/>
  <c r="L876" i="2"/>
  <c r="N875" i="1"/>
  <c r="L929" i="2"/>
  <c r="N928" i="1"/>
  <c r="L932" i="2"/>
  <c r="N931" i="1"/>
  <c r="L942" i="2"/>
  <c r="N941" i="1"/>
  <c r="K5" i="2"/>
  <c r="K28" i="2"/>
  <c r="K57" i="2"/>
  <c r="G159" i="2"/>
  <c r="K159" i="2" s="1"/>
  <c r="L877" i="2"/>
  <c r="N876" i="1"/>
  <c r="L941" i="2"/>
  <c r="N940" i="1"/>
  <c r="L947" i="2"/>
  <c r="N946" i="1"/>
  <c r="G23" i="2"/>
  <c r="K23" i="2" s="1"/>
  <c r="K24" i="2"/>
  <c r="K38" i="2"/>
  <c r="D46" i="2"/>
  <c r="J46" i="2" s="1"/>
  <c r="K46" i="2" s="1"/>
  <c r="K54" i="2"/>
  <c r="G75" i="2"/>
  <c r="K75" i="2" s="1"/>
  <c r="K118" i="2"/>
  <c r="D147" i="2"/>
  <c r="J147" i="2" s="1"/>
  <c r="K147" i="2" s="1"/>
  <c r="K182" i="2"/>
  <c r="K296" i="2"/>
  <c r="K343" i="2"/>
  <c r="K193" i="2"/>
  <c r="D196" i="2"/>
  <c r="J196" i="2" s="1"/>
  <c r="K216" i="2"/>
  <c r="K241" i="2"/>
  <c r="D349" i="2"/>
  <c r="J349" i="2" s="1"/>
  <c r="K349" i="2" s="1"/>
  <c r="K440" i="2"/>
  <c r="K250" i="2"/>
  <c r="K257" i="2"/>
  <c r="L849" i="2"/>
  <c r="N848" i="1"/>
  <c r="L852" i="2"/>
  <c r="N851" i="1"/>
  <c r="L890" i="2"/>
  <c r="N889" i="1"/>
  <c r="L909" i="2"/>
  <c r="N908" i="1"/>
  <c r="L912" i="2"/>
  <c r="N911" i="1"/>
  <c r="K6" i="2"/>
  <c r="K55" i="2"/>
  <c r="K59" i="2"/>
  <c r="K98" i="2"/>
  <c r="K111" i="2"/>
  <c r="K112" i="2"/>
  <c r="K119" i="2"/>
  <c r="K168" i="2"/>
  <c r="K205" i="2"/>
  <c r="K279" i="2"/>
  <c r="K344" i="2"/>
  <c r="K368" i="2"/>
  <c r="K447" i="2"/>
  <c r="L630" i="2"/>
  <c r="N629" i="1"/>
  <c r="L638" i="2"/>
  <c r="N637" i="1"/>
  <c r="L646" i="2"/>
  <c r="N645" i="1"/>
  <c r="L654" i="2"/>
  <c r="N653" i="1"/>
  <c r="L662" i="2"/>
  <c r="N661" i="1"/>
  <c r="L670" i="2"/>
  <c r="N669" i="1"/>
  <c r="L678" i="2"/>
  <c r="N677" i="1"/>
  <c r="N685" i="1"/>
  <c r="L686" i="2"/>
  <c r="L694" i="2"/>
  <c r="N693" i="1"/>
  <c r="L702" i="2"/>
  <c r="N701" i="1"/>
  <c r="L710" i="2"/>
  <c r="N709" i="1"/>
  <c r="L718" i="2"/>
  <c r="N717" i="1"/>
  <c r="L726" i="2"/>
  <c r="N725" i="1"/>
  <c r="L734" i="2"/>
  <c r="N733" i="1"/>
  <c r="L742" i="2"/>
  <c r="N741" i="1"/>
  <c r="L750" i="2"/>
  <c r="N749" i="1"/>
  <c r="L758" i="2"/>
  <c r="N757" i="1"/>
  <c r="L766" i="2"/>
  <c r="N765" i="1"/>
  <c r="L774" i="2"/>
  <c r="N773" i="1"/>
  <c r="L782" i="2"/>
  <c r="N781" i="1"/>
  <c r="L790" i="2"/>
  <c r="N789" i="1"/>
  <c r="N829" i="1"/>
  <c r="L833" i="2"/>
  <c r="N832" i="1"/>
  <c r="L836" i="2"/>
  <c r="N835" i="1"/>
  <c r="N856" i="1"/>
  <c r="N859" i="1"/>
  <c r="N878" i="1"/>
  <c r="L916" i="2"/>
  <c r="N915" i="1"/>
  <c r="N923" i="1"/>
  <c r="K102" i="2"/>
  <c r="K122" i="2"/>
  <c r="K134" i="2"/>
  <c r="K150" i="2"/>
  <c r="K155" i="2"/>
  <c r="K156" i="2"/>
  <c r="N632" i="1"/>
  <c r="N640" i="1"/>
  <c r="N648" i="1"/>
  <c r="N656" i="1"/>
  <c r="N664" i="1"/>
  <c r="N672" i="1"/>
  <c r="N680" i="1"/>
  <c r="N688" i="1"/>
  <c r="N696" i="1"/>
  <c r="N704" i="1"/>
  <c r="N712" i="1"/>
  <c r="N720" i="1"/>
  <c r="N728" i="1"/>
  <c r="N736" i="1"/>
  <c r="N744" i="1"/>
  <c r="N752" i="1"/>
  <c r="N760" i="1"/>
  <c r="N768" i="1"/>
  <c r="N776" i="1"/>
  <c r="N784" i="1"/>
  <c r="N792" i="1"/>
  <c r="N800" i="1"/>
  <c r="N808" i="1"/>
  <c r="N816" i="1"/>
  <c r="N824" i="1"/>
  <c r="N840" i="1"/>
  <c r="N843" i="1"/>
  <c r="N862" i="1"/>
  <c r="L874" i="2"/>
  <c r="N873" i="1"/>
  <c r="L899" i="2"/>
  <c r="N898" i="1"/>
  <c r="L913" i="2"/>
  <c r="N912" i="1"/>
  <c r="N920" i="1"/>
  <c r="N926" i="1"/>
  <c r="L938" i="2"/>
  <c r="N937" i="1"/>
  <c r="G27" i="2"/>
  <c r="K27" i="2" s="1"/>
  <c r="K29" i="2"/>
  <c r="K30" i="2"/>
  <c r="K34" i="2"/>
  <c r="K52" i="2"/>
  <c r="K62" i="2"/>
  <c r="K144" i="2"/>
  <c r="K166" i="2"/>
  <c r="G171" i="2"/>
  <c r="K171" i="2" s="1"/>
  <c r="K172" i="2"/>
  <c r="K187" i="2"/>
  <c r="K238" i="2"/>
  <c r="K248" i="2"/>
  <c r="K252" i="2"/>
  <c r="K271" i="2"/>
  <c r="K336" i="2"/>
  <c r="K340" i="2"/>
  <c r="K367" i="2"/>
  <c r="G399" i="2"/>
  <c r="K399" i="2" s="1"/>
  <c r="K442" i="2"/>
  <c r="K388" i="2"/>
  <c r="G590" i="2"/>
  <c r="K590" i="2" s="1"/>
  <c r="K610" i="2"/>
  <c r="K459" i="2"/>
  <c r="K520" i="2"/>
  <c r="K126" i="2"/>
  <c r="K137" i="2"/>
  <c r="K138" i="2"/>
  <c r="G167" i="2"/>
  <c r="K167" i="2" s="1"/>
  <c r="G183" i="2"/>
  <c r="K183" i="2" s="1"/>
  <c r="K198" i="2"/>
  <c r="G215" i="2"/>
  <c r="K215" i="2" s="1"/>
  <c r="K223" i="2"/>
  <c r="K237" i="2"/>
  <c r="G300" i="2"/>
  <c r="K300" i="2" s="1"/>
  <c r="D409" i="2"/>
  <c r="J409" i="2" s="1"/>
  <c r="K409" i="2" s="1"/>
  <c r="K434" i="2"/>
  <c r="K444" i="2"/>
  <c r="K202" i="2"/>
  <c r="K209" i="2"/>
  <c r="K220" i="2"/>
  <c r="K236" i="2"/>
  <c r="K295" i="2"/>
  <c r="K307" i="2"/>
  <c r="K313" i="2"/>
  <c r="K320" i="2"/>
  <c r="K335" i="2"/>
  <c r="K356" i="2"/>
  <c r="K376" i="2"/>
  <c r="K411" i="2"/>
  <c r="K438" i="2"/>
  <c r="K479" i="2"/>
  <c r="K564" i="2"/>
  <c r="L893" i="2"/>
  <c r="N892" i="1"/>
  <c r="L945" i="2"/>
  <c r="N944" i="1"/>
  <c r="L948" i="2"/>
  <c r="N947" i="1"/>
  <c r="D20" i="2"/>
  <c r="J20" i="2" s="1"/>
  <c r="K20" i="2" s="1"/>
  <c r="G43" i="2"/>
  <c r="K43" i="2" s="1"/>
  <c r="K45" i="2"/>
  <c r="K50" i="2"/>
  <c r="K94" i="2"/>
  <c r="K105" i="2"/>
  <c r="K106" i="2"/>
  <c r="K124" i="2"/>
  <c r="K146" i="2"/>
  <c r="G163" i="2"/>
  <c r="K163" i="2" s="1"/>
  <c r="G179" i="2"/>
  <c r="K179" i="2" s="1"/>
  <c r="K203" i="2"/>
  <c r="K275" i="2"/>
  <c r="K287" i="2"/>
  <c r="K289" i="2"/>
  <c r="K294" i="2"/>
  <c r="G299" i="2"/>
  <c r="K299" i="2" s="1"/>
  <c r="K312" i="2"/>
  <c r="D316" i="2"/>
  <c r="J316" i="2" s="1"/>
  <c r="K325" i="2"/>
  <c r="K327" i="2"/>
  <c r="K342" i="2"/>
  <c r="D385" i="2"/>
  <c r="J385" i="2" s="1"/>
  <c r="K385" i="2" s="1"/>
  <c r="D428" i="2"/>
  <c r="J428" i="2" s="1"/>
  <c r="K428" i="2" s="1"/>
  <c r="K437" i="2"/>
  <c r="K443" i="2"/>
  <c r="D78" i="2"/>
  <c r="J78" i="2" s="1"/>
  <c r="K78" i="2" s="1"/>
  <c r="G91" i="2"/>
  <c r="K91" i="2" s="1"/>
  <c r="D108" i="2"/>
  <c r="J108" i="2" s="1"/>
  <c r="K108" i="2" s="1"/>
  <c r="K115" i="2"/>
  <c r="G135" i="2"/>
  <c r="K135" i="2" s="1"/>
  <c r="D139" i="2"/>
  <c r="J139" i="2" s="1"/>
  <c r="K207" i="2"/>
  <c r="K213" i="2"/>
  <c r="K243" i="2"/>
  <c r="G258" i="2"/>
  <c r="K258" i="2" s="1"/>
  <c r="K259" i="2"/>
  <c r="K281" i="2"/>
  <c r="D292" i="2"/>
  <c r="J292" i="2" s="1"/>
  <c r="K351" i="2"/>
  <c r="K355" i="2"/>
  <c r="K451" i="2"/>
  <c r="K464" i="2"/>
  <c r="K509" i="2"/>
  <c r="K517" i="2"/>
  <c r="K562" i="2"/>
  <c r="K568" i="2"/>
  <c r="K552" i="2"/>
  <c r="G99" i="2"/>
  <c r="K99" i="2" s="1"/>
  <c r="G131" i="2"/>
  <c r="K131" i="2" s="1"/>
  <c r="G188" i="2"/>
  <c r="K188" i="2" s="1"/>
  <c r="K191" i="2"/>
  <c r="K195" i="2"/>
  <c r="D212" i="2"/>
  <c r="J212" i="2" s="1"/>
  <c r="G231" i="2"/>
  <c r="K231" i="2" s="1"/>
  <c r="G274" i="2"/>
  <c r="K274" i="2" s="1"/>
  <c r="K347" i="2"/>
  <c r="K375" i="2"/>
  <c r="K400" i="2"/>
  <c r="K429" i="2"/>
  <c r="D456" i="2"/>
  <c r="J456" i="2" s="1"/>
  <c r="G476" i="2"/>
  <c r="K476" i="2" s="1"/>
  <c r="K512" i="2"/>
  <c r="D558" i="2"/>
  <c r="J558" i="2" s="1"/>
  <c r="K558" i="2" s="1"/>
  <c r="K560" i="2"/>
  <c r="D493" i="2"/>
  <c r="J493" i="2" s="1"/>
  <c r="K548" i="2"/>
  <c r="K630" i="2"/>
  <c r="K639" i="2"/>
  <c r="K720" i="2"/>
  <c r="K532" i="2"/>
  <c r="K540" i="2"/>
  <c r="K654" i="2"/>
  <c r="K204" i="2"/>
  <c r="K211" i="2"/>
  <c r="K247" i="2"/>
  <c r="K332" i="2"/>
  <c r="K372" i="2"/>
  <c r="K403" i="2"/>
  <c r="K408" i="2"/>
  <c r="K427" i="2"/>
  <c r="K432" i="2"/>
  <c r="K473" i="2"/>
  <c r="K524" i="2"/>
  <c r="K561" i="2"/>
  <c r="K613" i="2"/>
  <c r="K633" i="2"/>
  <c r="K759" i="2"/>
  <c r="N839" i="1"/>
  <c r="N855" i="1"/>
  <c r="N871" i="1"/>
  <c r="N887" i="1"/>
  <c r="N903" i="1"/>
  <c r="N919" i="1"/>
  <c r="N935" i="1"/>
  <c r="G107" i="2"/>
  <c r="G139" i="2"/>
  <c r="G199" i="2"/>
  <c r="K199" i="2" s="1"/>
  <c r="G242" i="2"/>
  <c r="K242" i="2" s="1"/>
  <c r="G284" i="2"/>
  <c r="K284" i="2" s="1"/>
  <c r="K291" i="2"/>
  <c r="D308" i="2"/>
  <c r="J308" i="2" s="1"/>
  <c r="K315" i="2"/>
  <c r="K377" i="2"/>
  <c r="K379" i="2"/>
  <c r="K407" i="2"/>
  <c r="K415" i="2"/>
  <c r="K420" i="2"/>
  <c r="K431" i="2"/>
  <c r="K436" i="2"/>
  <c r="G441" i="2"/>
  <c r="K441" i="2" s="1"/>
  <c r="K453" i="2"/>
  <c r="K477" i="2"/>
  <c r="D486" i="2"/>
  <c r="J486" i="2" s="1"/>
  <c r="K486" i="2" s="1"/>
  <c r="K513" i="2"/>
  <c r="K547" i="2"/>
  <c r="G192" i="2"/>
  <c r="K192" i="2" s="1"/>
  <c r="G208" i="2"/>
  <c r="K208" i="2" s="1"/>
  <c r="G224" i="2"/>
  <c r="K224" i="2" s="1"/>
  <c r="G240" i="2"/>
  <c r="K240" i="2" s="1"/>
  <c r="G256" i="2"/>
  <c r="K256" i="2" s="1"/>
  <c r="G272" i="2"/>
  <c r="K272" i="2" s="1"/>
  <c r="G288" i="2"/>
  <c r="K288" i="2" s="1"/>
  <c r="G304" i="2"/>
  <c r="K304" i="2" s="1"/>
  <c r="K328" i="2"/>
  <c r="D341" i="2"/>
  <c r="J341" i="2" s="1"/>
  <c r="K341" i="2" s="1"/>
  <c r="K360" i="2"/>
  <c r="D373" i="2"/>
  <c r="J373" i="2" s="1"/>
  <c r="K373" i="2" s="1"/>
  <c r="K392" i="2"/>
  <c r="D405" i="2"/>
  <c r="J405" i="2" s="1"/>
  <c r="K405" i="2" s="1"/>
  <c r="D434" i="2"/>
  <c r="J434" i="2" s="1"/>
  <c r="K456" i="2"/>
  <c r="K484" i="2"/>
  <c r="D494" i="2"/>
  <c r="J494" i="2" s="1"/>
  <c r="K494" i="2" s="1"/>
  <c r="K497" i="2"/>
  <c r="K505" i="2"/>
  <c r="D518" i="2"/>
  <c r="J518" i="2" s="1"/>
  <c r="K518" i="2" s="1"/>
  <c r="K528" i="2"/>
  <c r="D554" i="2"/>
  <c r="J554" i="2" s="1"/>
  <c r="K554" i="2" s="1"/>
  <c r="K584" i="2"/>
  <c r="K600" i="2"/>
  <c r="D619" i="2"/>
  <c r="J619" i="2" s="1"/>
  <c r="K621" i="2"/>
  <c r="K631" i="2"/>
  <c r="K684" i="2"/>
  <c r="D700" i="2"/>
  <c r="J700" i="2" s="1"/>
  <c r="K700" i="2" s="1"/>
  <c r="K756" i="2"/>
  <c r="D798" i="2"/>
  <c r="J798" i="2" s="1"/>
  <c r="K798" i="2" s="1"/>
  <c r="K789" i="2"/>
  <c r="G836" i="2"/>
  <c r="K742" i="2"/>
  <c r="D329" i="2"/>
  <c r="J329" i="2" s="1"/>
  <c r="K329" i="2" s="1"/>
  <c r="K348" i="2"/>
  <c r="D361" i="2"/>
  <c r="J361" i="2" s="1"/>
  <c r="K361" i="2" s="1"/>
  <c r="K380" i="2"/>
  <c r="D393" i="2"/>
  <c r="J393" i="2" s="1"/>
  <c r="K393" i="2" s="1"/>
  <c r="K412" i="2"/>
  <c r="G421" i="2"/>
  <c r="K421" i="2" s="1"/>
  <c r="K422" i="2"/>
  <c r="D461" i="2"/>
  <c r="J461" i="2" s="1"/>
  <c r="K461" i="2" s="1"/>
  <c r="K481" i="2"/>
  <c r="K487" i="2"/>
  <c r="K488" i="2"/>
  <c r="K516" i="2"/>
  <c r="D526" i="2"/>
  <c r="J526" i="2" s="1"/>
  <c r="K526" i="2" s="1"/>
  <c r="K529" i="2"/>
  <c r="K537" i="2"/>
  <c r="D550" i="2"/>
  <c r="J550" i="2" s="1"/>
  <c r="K550" i="2" s="1"/>
  <c r="K653" i="2"/>
  <c r="K802" i="2"/>
  <c r="K818" i="2"/>
  <c r="G196" i="2"/>
  <c r="G212" i="2"/>
  <c r="G228" i="2"/>
  <c r="K228" i="2" s="1"/>
  <c r="G244" i="2"/>
  <c r="K244" i="2" s="1"/>
  <c r="G260" i="2"/>
  <c r="K260" i="2" s="1"/>
  <c r="G276" i="2"/>
  <c r="K276" i="2" s="1"/>
  <c r="G292" i="2"/>
  <c r="G308" i="2"/>
  <c r="G316" i="2"/>
  <c r="G324" i="2"/>
  <c r="K324" i="2" s="1"/>
  <c r="D333" i="2"/>
  <c r="J333" i="2" s="1"/>
  <c r="K333" i="2" s="1"/>
  <c r="K352" i="2"/>
  <c r="D365" i="2"/>
  <c r="J365" i="2" s="1"/>
  <c r="K365" i="2" s="1"/>
  <c r="K384" i="2"/>
  <c r="D397" i="2"/>
  <c r="J397" i="2" s="1"/>
  <c r="K397" i="2" s="1"/>
  <c r="K416" i="2"/>
  <c r="K424" i="2"/>
  <c r="K426" i="2"/>
  <c r="D450" i="2"/>
  <c r="J450" i="2" s="1"/>
  <c r="K450" i="2" s="1"/>
  <c r="D490" i="2"/>
  <c r="J490" i="2" s="1"/>
  <c r="K490" i="2" s="1"/>
  <c r="K586" i="2"/>
  <c r="G589" i="2"/>
  <c r="K589" i="2" s="1"/>
  <c r="K602" i="2"/>
  <c r="K618" i="2"/>
  <c r="K622" i="2"/>
  <c r="K724" i="2"/>
  <c r="K736" i="2"/>
  <c r="K788" i="2"/>
  <c r="G817" i="2"/>
  <c r="K817" i="2" s="1"/>
  <c r="D454" i="2"/>
  <c r="J454" i="2" s="1"/>
  <c r="K454" i="2" s="1"/>
  <c r="K469" i="2"/>
  <c r="D482" i="2"/>
  <c r="J482" i="2" s="1"/>
  <c r="K482" i="2" s="1"/>
  <c r="K501" i="2"/>
  <c r="D514" i="2"/>
  <c r="J514" i="2" s="1"/>
  <c r="K514" i="2" s="1"/>
  <c r="K533" i="2"/>
  <c r="D546" i="2"/>
  <c r="J546" i="2" s="1"/>
  <c r="K546" i="2" s="1"/>
  <c r="K565" i="2"/>
  <c r="K566" i="2"/>
  <c r="K579" i="2"/>
  <c r="K592" i="2"/>
  <c r="G606" i="2"/>
  <c r="K606" i="2" s="1"/>
  <c r="G627" i="2"/>
  <c r="K627" i="2" s="1"/>
  <c r="K637" i="2"/>
  <c r="K650" i="2"/>
  <c r="G689" i="2"/>
  <c r="K689" i="2" s="1"/>
  <c r="K710" i="2"/>
  <c r="K726" i="2"/>
  <c r="D732" i="2"/>
  <c r="J732" i="2" s="1"/>
  <c r="K732" i="2" s="1"/>
  <c r="K757" i="2"/>
  <c r="D768" i="2"/>
  <c r="J768" i="2" s="1"/>
  <c r="K768" i="2" s="1"/>
  <c r="K770" i="2"/>
  <c r="D805" i="2"/>
  <c r="J805" i="2" s="1"/>
  <c r="K820" i="2"/>
  <c r="K852" i="2"/>
  <c r="G870" i="2"/>
  <c r="K870" i="2" s="1"/>
  <c r="K901" i="2"/>
  <c r="K457" i="2"/>
  <c r="K489" i="2"/>
  <c r="K521" i="2"/>
  <c r="K553" i="2"/>
  <c r="K611" i="2"/>
  <c r="K657" i="2"/>
  <c r="K694" i="2"/>
  <c r="K727" i="2"/>
  <c r="K763" i="2"/>
  <c r="K794" i="2"/>
  <c r="K799" i="2"/>
  <c r="K812" i="2"/>
  <c r="K816" i="2"/>
  <c r="K835" i="2"/>
  <c r="K868" i="2"/>
  <c r="D474" i="2"/>
  <c r="J474" i="2" s="1"/>
  <c r="K474" i="2" s="1"/>
  <c r="K493" i="2"/>
  <c r="D506" i="2"/>
  <c r="J506" i="2" s="1"/>
  <c r="K506" i="2" s="1"/>
  <c r="K525" i="2"/>
  <c r="D538" i="2"/>
  <c r="J538" i="2" s="1"/>
  <c r="K538" i="2" s="1"/>
  <c r="K557" i="2"/>
  <c r="K573" i="2"/>
  <c r="G585" i="2"/>
  <c r="K585" i="2" s="1"/>
  <c r="K594" i="2"/>
  <c r="D644" i="2"/>
  <c r="J644" i="2" s="1"/>
  <c r="K644" i="2" s="1"/>
  <c r="D708" i="2"/>
  <c r="J708" i="2" s="1"/>
  <c r="K746" i="2"/>
  <c r="K754" i="2"/>
  <c r="K807" i="2"/>
  <c r="K864" i="2"/>
  <c r="K889" i="2"/>
  <c r="D895" i="2"/>
  <c r="J895" i="2" s="1"/>
  <c r="K895" i="2" s="1"/>
  <c r="G583" i="2"/>
  <c r="K583" i="2" s="1"/>
  <c r="G647" i="2"/>
  <c r="K647" i="2" s="1"/>
  <c r="G649" i="2"/>
  <c r="K649" i="2" s="1"/>
  <c r="D672" i="2"/>
  <c r="J672" i="2" s="1"/>
  <c r="K672" i="2" s="1"/>
  <c r="K676" i="2"/>
  <c r="G693" i="2"/>
  <c r="K693" i="2" s="1"/>
  <c r="K706" i="2"/>
  <c r="K716" i="2"/>
  <c r="G721" i="2"/>
  <c r="K721" i="2" s="1"/>
  <c r="K730" i="2"/>
  <c r="D740" i="2"/>
  <c r="J740" i="2" s="1"/>
  <c r="K740" i="2" s="1"/>
  <c r="K766" i="2"/>
  <c r="K791" i="2"/>
  <c r="D800" i="2"/>
  <c r="J800" i="2" s="1"/>
  <c r="K800" i="2" s="1"/>
  <c r="K858" i="2"/>
  <c r="K900" i="2"/>
  <c r="K574" i="2"/>
  <c r="K595" i="2"/>
  <c r="K634" i="2"/>
  <c r="K638" i="2"/>
  <c r="K658" i="2"/>
  <c r="K731" i="2"/>
  <c r="K776" i="2"/>
  <c r="K778" i="2"/>
  <c r="K793" i="2"/>
  <c r="K860" i="2"/>
  <c r="G599" i="2"/>
  <c r="K599" i="2" s="1"/>
  <c r="K655" i="2"/>
  <c r="K670" i="2"/>
  <c r="K678" i="2"/>
  <c r="K695" i="2"/>
  <c r="D704" i="2"/>
  <c r="J704" i="2" s="1"/>
  <c r="K704" i="2" s="1"/>
  <c r="K708" i="2"/>
  <c r="G725" i="2"/>
  <c r="K725" i="2" s="1"/>
  <c r="K738" i="2"/>
  <c r="K748" i="2"/>
  <c r="G753" i="2"/>
  <c r="K753" i="2" s="1"/>
  <c r="K762" i="2"/>
  <c r="D772" i="2"/>
  <c r="J772" i="2" s="1"/>
  <c r="K772" i="2" s="1"/>
  <c r="K803" i="2"/>
  <c r="K810" i="2"/>
  <c r="K815" i="2"/>
  <c r="G828" i="2"/>
  <c r="G883" i="2"/>
  <c r="K883" i="2" s="1"/>
  <c r="K910" i="2"/>
  <c r="K919" i="2"/>
  <c r="D656" i="2"/>
  <c r="J656" i="2" s="1"/>
  <c r="K656" i="2" s="1"/>
  <c r="G685" i="2"/>
  <c r="K685" i="2" s="1"/>
  <c r="D696" i="2"/>
  <c r="J696" i="2" s="1"/>
  <c r="K696" i="2" s="1"/>
  <c r="G717" i="2"/>
  <c r="K717" i="2" s="1"/>
  <c r="D728" i="2"/>
  <c r="J728" i="2" s="1"/>
  <c r="K728" i="2" s="1"/>
  <c r="G749" i="2"/>
  <c r="K749" i="2" s="1"/>
  <c r="D760" i="2"/>
  <c r="J760" i="2" s="1"/>
  <c r="K760" i="2" s="1"/>
  <c r="G781" i="2"/>
  <c r="K781" i="2" s="1"/>
  <c r="D792" i="2"/>
  <c r="J792" i="2" s="1"/>
  <c r="K792" i="2" s="1"/>
  <c r="G819" i="2"/>
  <c r="K819" i="2" s="1"/>
  <c r="K942" i="2"/>
  <c r="K918" i="2"/>
  <c r="G571" i="2"/>
  <c r="K571" i="2" s="1"/>
  <c r="G587" i="2"/>
  <c r="K587" i="2" s="1"/>
  <c r="G603" i="2"/>
  <c r="K603" i="2" s="1"/>
  <c r="G619" i="2"/>
  <c r="G635" i="2"/>
  <c r="K635" i="2" s="1"/>
  <c r="G651" i="2"/>
  <c r="K651" i="2" s="1"/>
  <c r="D664" i="2"/>
  <c r="J664" i="2" s="1"/>
  <c r="K664" i="2" s="1"/>
  <c r="G677" i="2"/>
  <c r="K677" i="2" s="1"/>
  <c r="D688" i="2"/>
  <c r="J688" i="2" s="1"/>
  <c r="K688" i="2" s="1"/>
  <c r="G709" i="2"/>
  <c r="K709" i="2" s="1"/>
  <c r="D720" i="2"/>
  <c r="J720" i="2" s="1"/>
  <c r="G741" i="2"/>
  <c r="K741" i="2" s="1"/>
  <c r="D752" i="2"/>
  <c r="J752" i="2" s="1"/>
  <c r="K752" i="2" s="1"/>
  <c r="G773" i="2"/>
  <c r="K773" i="2" s="1"/>
  <c r="D784" i="2"/>
  <c r="J784" i="2" s="1"/>
  <c r="K784" i="2" s="1"/>
  <c r="K804" i="2"/>
  <c r="D821" i="2"/>
  <c r="J821" i="2" s="1"/>
  <c r="G824" i="2"/>
  <c r="G832" i="2"/>
  <c r="G840" i="2"/>
  <c r="G848" i="2"/>
  <c r="K848" i="2" s="1"/>
  <c r="K862" i="2"/>
  <c r="D888" i="2"/>
  <c r="J888" i="2" s="1"/>
  <c r="K888" i="2" s="1"/>
  <c r="G899" i="2"/>
  <c r="K899" i="2" s="1"/>
  <c r="K913" i="2"/>
  <c r="K943" i="2"/>
  <c r="K945" i="2"/>
  <c r="F12" i="5"/>
  <c r="G12" i="5" s="1"/>
  <c r="E12" i="5"/>
  <c r="E5" i="5"/>
  <c r="F5" i="5"/>
  <c r="G5" i="5" s="1"/>
  <c r="D885" i="2"/>
  <c r="J885" i="2" s="1"/>
  <c r="K885" i="2" s="1"/>
  <c r="D892" i="2"/>
  <c r="J892" i="2" s="1"/>
  <c r="K892" i="2" s="1"/>
  <c r="K920" i="2"/>
  <c r="K926" i="2"/>
  <c r="K934" i="2"/>
  <c r="G944" i="2"/>
  <c r="K944" i="2" s="1"/>
  <c r="F14" i="5"/>
  <c r="G14" i="5" s="1"/>
  <c r="E14" i="5"/>
  <c r="G813" i="2"/>
  <c r="K813" i="2" s="1"/>
  <c r="D863" i="2"/>
  <c r="J863" i="2" s="1"/>
  <c r="K863" i="2" s="1"/>
  <c r="G867" i="2"/>
  <c r="K867" i="2" s="1"/>
  <c r="G893" i="2"/>
  <c r="E24" i="5"/>
  <c r="F24" i="5"/>
  <c r="G24" i="5" s="1"/>
  <c r="F28" i="5"/>
  <c r="G28" i="5" s="1"/>
  <c r="E28" i="5"/>
  <c r="G933" i="2"/>
  <c r="K933" i="2" s="1"/>
  <c r="G940" i="2"/>
  <c r="K940" i="2" s="1"/>
  <c r="G34" i="5"/>
  <c r="E34" i="5"/>
  <c r="E3" i="5"/>
  <c r="F3" i="5"/>
  <c r="G3" i="5" s="1"/>
  <c r="K932" i="2"/>
  <c r="E11" i="5"/>
  <c r="E17" i="5"/>
  <c r="F17" i="5"/>
  <c r="G17" i="5" s="1"/>
  <c r="F19" i="5"/>
  <c r="G19" i="5" s="1"/>
  <c r="E19" i="5"/>
  <c r="G805" i="2"/>
  <c r="G821" i="2"/>
  <c r="D824" i="2"/>
  <c r="J824" i="2" s="1"/>
  <c r="D828" i="2"/>
  <c r="J828" i="2" s="1"/>
  <c r="D832" i="2"/>
  <c r="J832" i="2" s="1"/>
  <c r="D836" i="2"/>
  <c r="J836" i="2" s="1"/>
  <c r="D840" i="2"/>
  <c r="J840" i="2" s="1"/>
  <c r="D844" i="2"/>
  <c r="J844" i="2" s="1"/>
  <c r="K844" i="2" s="1"/>
  <c r="D848" i="2"/>
  <c r="J848" i="2" s="1"/>
  <c r="G851" i="2"/>
  <c r="K851" i="2" s="1"/>
  <c r="G854" i="2"/>
  <c r="K854" i="2" s="1"/>
  <c r="D869" i="2"/>
  <c r="J869" i="2" s="1"/>
  <c r="K869" i="2" s="1"/>
  <c r="D917" i="2"/>
  <c r="J917" i="2" s="1"/>
  <c r="K917" i="2" s="1"/>
  <c r="D924" i="2"/>
  <c r="J924" i="2" s="1"/>
  <c r="K924" i="2" s="1"/>
  <c r="D861" i="2"/>
  <c r="J861" i="2" s="1"/>
  <c r="K861" i="2" s="1"/>
  <c r="D893" i="2"/>
  <c r="J893" i="2" s="1"/>
  <c r="D925" i="2"/>
  <c r="J925" i="2" s="1"/>
  <c r="K925" i="2" s="1"/>
  <c r="D935" i="2"/>
  <c r="J935" i="2" s="1"/>
  <c r="K935" i="2" s="1"/>
  <c r="F21" i="5"/>
  <c r="G21" i="5" s="1"/>
  <c r="E21" i="5"/>
  <c r="F30" i="5"/>
  <c r="G30" i="5" s="1"/>
  <c r="E30" i="5"/>
  <c r="E15" i="5"/>
  <c r="G16" i="5"/>
  <c r="G23" i="5"/>
  <c r="G189" i="7"/>
  <c r="H189" i="7" s="1"/>
  <c r="I189" i="7" s="1"/>
  <c r="G182" i="7"/>
  <c r="H182" i="7" s="1"/>
  <c r="I182" i="7" s="1"/>
  <c r="G173" i="7"/>
  <c r="H173" i="7" s="1"/>
  <c r="I173" i="7" s="1"/>
  <c r="G166" i="7"/>
  <c r="H166" i="7" s="1"/>
  <c r="I166" i="7" s="1"/>
  <c r="G150" i="7"/>
  <c r="H150" i="7" s="1"/>
  <c r="I150" i="7" s="1"/>
  <c r="G141" i="7"/>
  <c r="H141" i="7" s="1"/>
  <c r="I141" i="7" s="1"/>
  <c r="G134" i="7"/>
  <c r="H134" i="7" s="1"/>
  <c r="I134" i="7" s="1"/>
  <c r="G125" i="7"/>
  <c r="H125" i="7" s="1"/>
  <c r="I125" i="7" s="1"/>
  <c r="G118" i="7"/>
  <c r="H118" i="7" s="1"/>
  <c r="I118" i="7" s="1"/>
  <c r="G191" i="7"/>
  <c r="H191" i="7" s="1"/>
  <c r="I191" i="7" s="1"/>
  <c r="G184" i="7"/>
  <c r="H184" i="7" s="1"/>
  <c r="I184" i="7" s="1"/>
  <c r="G175" i="7"/>
  <c r="H175" i="7" s="1"/>
  <c r="I175" i="7" s="1"/>
  <c r="G168" i="7"/>
  <c r="H168" i="7" s="1"/>
  <c r="I168" i="7" s="1"/>
  <c r="G152" i="7"/>
  <c r="H152" i="7" s="1"/>
  <c r="I152" i="7" s="1"/>
  <c r="G143" i="7"/>
  <c r="H143" i="7" s="1"/>
  <c r="I143" i="7" s="1"/>
  <c r="G136" i="7"/>
  <c r="H136" i="7" s="1"/>
  <c r="I136" i="7" s="1"/>
  <c r="G127" i="7"/>
  <c r="H127" i="7" s="1"/>
  <c r="I127" i="7" s="1"/>
  <c r="G120" i="7"/>
  <c r="H120" i="7" s="1"/>
  <c r="I120" i="7" s="1"/>
  <c r="G111" i="7"/>
  <c r="H111" i="7" s="1"/>
  <c r="I111" i="7" s="1"/>
  <c r="G102" i="7"/>
  <c r="H102" i="7" s="1"/>
  <c r="I102" i="7" s="1"/>
  <c r="G100" i="7"/>
  <c r="H100" i="7" s="1"/>
  <c r="I100" i="7" s="1"/>
  <c r="G98" i="7"/>
  <c r="H98" i="7" s="1"/>
  <c r="I98" i="7" s="1"/>
  <c r="G96" i="7"/>
  <c r="H96" i="7" s="1"/>
  <c r="I96" i="7" s="1"/>
  <c r="G94" i="7"/>
  <c r="H94" i="7" s="1"/>
  <c r="I94" i="7" s="1"/>
  <c r="G92" i="7"/>
  <c r="H92" i="7" s="1"/>
  <c r="I92" i="7" s="1"/>
  <c r="G78" i="7"/>
  <c r="H78" i="7" s="1"/>
  <c r="I78" i="7" s="1"/>
  <c r="G76" i="7"/>
  <c r="H76" i="7" s="1"/>
  <c r="I76" i="7" s="1"/>
  <c r="G74" i="7"/>
  <c r="H74" i="7" s="1"/>
  <c r="I74" i="7" s="1"/>
  <c r="G72" i="7"/>
  <c r="H72" i="7" s="1"/>
  <c r="I72" i="7" s="1"/>
  <c r="G70" i="7"/>
  <c r="H70" i="7" s="1"/>
  <c r="I70" i="7" s="1"/>
  <c r="G68" i="7"/>
  <c r="H68" i="7" s="1"/>
  <c r="I68" i="7" s="1"/>
  <c r="G66" i="7"/>
  <c r="H66" i="7" s="1"/>
  <c r="I66" i="7" s="1"/>
  <c r="G64" i="7"/>
  <c r="H64" i="7" s="1"/>
  <c r="I64" i="7" s="1"/>
  <c r="G62" i="7"/>
  <c r="H62" i="7" s="1"/>
  <c r="I62" i="7" s="1"/>
  <c r="G54" i="7"/>
  <c r="H54" i="7" s="1"/>
  <c r="I54" i="7" s="1"/>
  <c r="G52" i="7"/>
  <c r="H52" i="7" s="1"/>
  <c r="I52" i="7" s="1"/>
  <c r="G50" i="7"/>
  <c r="H50" i="7" s="1"/>
  <c r="I50" i="7" s="1"/>
  <c r="G48" i="7"/>
  <c r="H48" i="7" s="1"/>
  <c r="I48" i="7" s="1"/>
  <c r="G46" i="7"/>
  <c r="H46" i="7" s="1"/>
  <c r="I46" i="7" s="1"/>
  <c r="G44" i="7"/>
  <c r="H44" i="7" s="1"/>
  <c r="I44" i="7" s="1"/>
  <c r="G42" i="7"/>
  <c r="H42" i="7" s="1"/>
  <c r="I42" i="7" s="1"/>
  <c r="G190" i="7"/>
  <c r="H190" i="7" s="1"/>
  <c r="I190" i="7" s="1"/>
  <c r="G181" i="7"/>
  <c r="H181" i="7" s="1"/>
  <c r="I181" i="7" s="1"/>
  <c r="G174" i="7"/>
  <c r="H174" i="7" s="1"/>
  <c r="I174" i="7" s="1"/>
  <c r="G165" i="7"/>
  <c r="H165" i="7" s="1"/>
  <c r="I165" i="7" s="1"/>
  <c r="G149" i="7"/>
  <c r="H149" i="7" s="1"/>
  <c r="I149" i="7" s="1"/>
  <c r="G142" i="7"/>
  <c r="H142" i="7" s="1"/>
  <c r="I142" i="7" s="1"/>
  <c r="G133" i="7"/>
  <c r="H133" i="7" s="1"/>
  <c r="I133" i="7" s="1"/>
  <c r="G126" i="7"/>
  <c r="H126" i="7" s="1"/>
  <c r="I126" i="7" s="1"/>
  <c r="G117" i="7"/>
  <c r="H117" i="7" s="1"/>
  <c r="I117" i="7" s="1"/>
  <c r="G110" i="7"/>
  <c r="H110" i="7" s="1"/>
  <c r="I110" i="7" s="1"/>
  <c r="G194" i="7"/>
  <c r="H194" i="7" s="1"/>
  <c r="I194" i="7" s="1"/>
  <c r="G169" i="7"/>
  <c r="H169" i="7" s="1"/>
  <c r="I169" i="7" s="1"/>
  <c r="G147" i="7"/>
  <c r="H147" i="7" s="1"/>
  <c r="I147" i="7" s="1"/>
  <c r="G128" i="7"/>
  <c r="H128" i="7" s="1"/>
  <c r="I128" i="7" s="1"/>
  <c r="G122" i="7"/>
  <c r="H122" i="7" s="1"/>
  <c r="I122" i="7" s="1"/>
  <c r="G103" i="7"/>
  <c r="H103" i="7" s="1"/>
  <c r="I103" i="7" s="1"/>
  <c r="G71" i="7"/>
  <c r="H71" i="7" s="1"/>
  <c r="I71" i="7" s="1"/>
  <c r="G55" i="7"/>
  <c r="H55" i="7" s="1"/>
  <c r="I55" i="7" s="1"/>
  <c r="G41" i="7"/>
  <c r="H41" i="7" s="1"/>
  <c r="I41" i="7" s="1"/>
  <c r="G39" i="7"/>
  <c r="H39" i="7" s="1"/>
  <c r="I39" i="7" s="1"/>
  <c r="G37" i="7"/>
  <c r="H37" i="7" s="1"/>
  <c r="I37" i="7" s="1"/>
  <c r="G35" i="7"/>
  <c r="H35" i="7" s="1"/>
  <c r="I35" i="7" s="1"/>
  <c r="G33" i="7"/>
  <c r="H33" i="7" s="1"/>
  <c r="I33" i="7" s="1"/>
  <c r="G31" i="7"/>
  <c r="H31" i="7" s="1"/>
  <c r="I31" i="7" s="1"/>
  <c r="G29" i="7"/>
  <c r="H29" i="7" s="1"/>
  <c r="I29" i="7" s="1"/>
  <c r="G27" i="7"/>
  <c r="H27" i="7" s="1"/>
  <c r="I27" i="7" s="1"/>
  <c r="G25" i="7"/>
  <c r="H25" i="7" s="1"/>
  <c r="I25" i="7" s="1"/>
  <c r="G23" i="7"/>
  <c r="H23" i="7" s="1"/>
  <c r="I23" i="7" s="1"/>
  <c r="G21" i="7"/>
  <c r="G178" i="7"/>
  <c r="H178" i="7" s="1"/>
  <c r="I178" i="7" s="1"/>
  <c r="G153" i="7"/>
  <c r="H153" i="7" s="1"/>
  <c r="I153" i="7" s="1"/>
  <c r="G140" i="7"/>
  <c r="H140" i="7" s="1"/>
  <c r="I140" i="7" s="1"/>
  <c r="G131" i="7"/>
  <c r="H131" i="7" s="1"/>
  <c r="I131" i="7" s="1"/>
  <c r="G112" i="7"/>
  <c r="H112" i="7" s="1"/>
  <c r="I112" i="7" s="1"/>
  <c r="G93" i="7"/>
  <c r="H93" i="7" s="1"/>
  <c r="I93" i="7" s="1"/>
  <c r="G77" i="7"/>
  <c r="H77" i="7" s="1"/>
  <c r="I77" i="7" s="1"/>
  <c r="G43" i="7"/>
  <c r="H43" i="7" s="1"/>
  <c r="I43" i="7" s="1"/>
  <c r="G193" i="7"/>
  <c r="H193" i="7" s="1"/>
  <c r="I193" i="7" s="1"/>
  <c r="G187" i="7"/>
  <c r="H187" i="7" s="1"/>
  <c r="I187" i="7" s="1"/>
  <c r="G162" i="7"/>
  <c r="H162" i="7" s="1"/>
  <c r="I162" i="7" s="1"/>
  <c r="G137" i="7"/>
  <c r="H137" i="7" s="1"/>
  <c r="I137" i="7" s="1"/>
  <c r="G124" i="7"/>
  <c r="H124" i="7" s="1"/>
  <c r="I124" i="7" s="1"/>
  <c r="G115" i="7"/>
  <c r="H115" i="7" s="1"/>
  <c r="I115" i="7" s="1"/>
  <c r="G99" i="7"/>
  <c r="H99" i="7" s="1"/>
  <c r="I99" i="7" s="1"/>
  <c r="G67" i="7"/>
  <c r="H67" i="7" s="1"/>
  <c r="I67" i="7" s="1"/>
  <c r="G45" i="7"/>
  <c r="H45" i="7" s="1"/>
  <c r="I45" i="7" s="1"/>
  <c r="G183" i="7"/>
  <c r="H183" i="7" s="1"/>
  <c r="I183" i="7" s="1"/>
  <c r="G180" i="7"/>
  <c r="H180" i="7" s="1"/>
  <c r="I180" i="7" s="1"/>
  <c r="G177" i="7"/>
  <c r="H177" i="7" s="1"/>
  <c r="I177" i="7" s="1"/>
  <c r="G171" i="7"/>
  <c r="H171" i="7" s="1"/>
  <c r="I171" i="7" s="1"/>
  <c r="G146" i="7"/>
  <c r="H146" i="7" s="1"/>
  <c r="I146" i="7" s="1"/>
  <c r="G121" i="7"/>
  <c r="H121" i="7" s="1"/>
  <c r="I121" i="7" s="1"/>
  <c r="G73" i="7"/>
  <c r="H73" i="7" s="1"/>
  <c r="I73" i="7" s="1"/>
  <c r="G47" i="7"/>
  <c r="H47" i="7" s="1"/>
  <c r="I47" i="7" s="1"/>
  <c r="G192" i="7"/>
  <c r="H192" i="7" s="1"/>
  <c r="I192" i="7" s="1"/>
  <c r="G186" i="7"/>
  <c r="H186" i="7" s="1"/>
  <c r="I186" i="7" s="1"/>
  <c r="G167" i="7"/>
  <c r="H167" i="7" s="1"/>
  <c r="I167" i="7" s="1"/>
  <c r="G164" i="7"/>
  <c r="H164" i="7" s="1"/>
  <c r="I164" i="7" s="1"/>
  <c r="G161" i="7"/>
  <c r="H161" i="7" s="1"/>
  <c r="I161" i="7" s="1"/>
  <c r="G130" i="7"/>
  <c r="H130" i="7" s="1"/>
  <c r="I130" i="7" s="1"/>
  <c r="G95" i="7"/>
  <c r="H95" i="7" s="1"/>
  <c r="I95" i="7" s="1"/>
  <c r="G79" i="7"/>
  <c r="H79" i="7" s="1"/>
  <c r="I79" i="7" s="1"/>
  <c r="G63" i="7"/>
  <c r="H63" i="7" s="1"/>
  <c r="I63" i="7" s="1"/>
  <c r="G49" i="7"/>
  <c r="H49" i="7" s="1"/>
  <c r="I49" i="7" s="1"/>
  <c r="G40" i="7"/>
  <c r="H40" i="7" s="1"/>
  <c r="I40" i="7" s="1"/>
  <c r="G38" i="7"/>
  <c r="H38" i="7" s="1"/>
  <c r="I38" i="7" s="1"/>
  <c r="G36" i="7"/>
  <c r="H36" i="7" s="1"/>
  <c r="I36" i="7" s="1"/>
  <c r="G34" i="7"/>
  <c r="H34" i="7" s="1"/>
  <c r="I34" i="7" s="1"/>
  <c r="G32" i="7"/>
  <c r="H32" i="7" s="1"/>
  <c r="I32" i="7" s="1"/>
  <c r="G30" i="7"/>
  <c r="H30" i="7" s="1"/>
  <c r="I30" i="7" s="1"/>
  <c r="G28" i="7"/>
  <c r="H28" i="7" s="1"/>
  <c r="I28" i="7" s="1"/>
  <c r="G26" i="7"/>
  <c r="H26" i="7" s="1"/>
  <c r="I26" i="7" s="1"/>
  <c r="G24" i="7"/>
  <c r="H24" i="7" s="1"/>
  <c r="I24" i="7" s="1"/>
  <c r="G22" i="7"/>
  <c r="H22" i="7" s="1"/>
  <c r="I22" i="7" s="1"/>
  <c r="G176" i="7"/>
  <c r="H176" i="7" s="1"/>
  <c r="I176" i="7" s="1"/>
  <c r="G170" i="7"/>
  <c r="H170" i="7" s="1"/>
  <c r="I170" i="7" s="1"/>
  <c r="G151" i="7"/>
  <c r="H151" i="7" s="1"/>
  <c r="I151" i="7" s="1"/>
  <c r="G148" i="7"/>
  <c r="H148" i="7" s="1"/>
  <c r="I148" i="7" s="1"/>
  <c r="G145" i="7"/>
  <c r="H145" i="7" s="1"/>
  <c r="I145" i="7" s="1"/>
  <c r="G139" i="7"/>
  <c r="H139" i="7" s="1"/>
  <c r="I139" i="7" s="1"/>
  <c r="G114" i="7"/>
  <c r="H114" i="7" s="1"/>
  <c r="I114" i="7" s="1"/>
  <c r="G101" i="7"/>
  <c r="H101" i="7" s="1"/>
  <c r="I101" i="7" s="1"/>
  <c r="G69" i="7"/>
  <c r="H69" i="7" s="1"/>
  <c r="I69" i="7" s="1"/>
  <c r="G51" i="7"/>
  <c r="H51" i="7" s="1"/>
  <c r="I51" i="7" s="1"/>
  <c r="G188" i="7"/>
  <c r="H188" i="7" s="1"/>
  <c r="I188" i="7" s="1"/>
  <c r="G179" i="7"/>
  <c r="H179" i="7" s="1"/>
  <c r="I179" i="7" s="1"/>
  <c r="G160" i="7"/>
  <c r="H160" i="7" s="1"/>
  <c r="I160" i="7" s="1"/>
  <c r="G154" i="7"/>
  <c r="H154" i="7" s="1"/>
  <c r="I154" i="7" s="1"/>
  <c r="G135" i="7"/>
  <c r="H135" i="7" s="1"/>
  <c r="I135" i="7" s="1"/>
  <c r="G132" i="7"/>
  <c r="H132" i="7" s="1"/>
  <c r="I132" i="7" s="1"/>
  <c r="G129" i="7"/>
  <c r="H129" i="7" s="1"/>
  <c r="I129" i="7" s="1"/>
  <c r="G123" i="7"/>
  <c r="H123" i="7" s="1"/>
  <c r="I123" i="7" s="1"/>
  <c r="G75" i="7"/>
  <c r="H75" i="7" s="1"/>
  <c r="I75" i="7" s="1"/>
  <c r="G53" i="7"/>
  <c r="H53" i="7" s="1"/>
  <c r="I53" i="7" s="1"/>
  <c r="G185" i="7"/>
  <c r="H185" i="7" s="1"/>
  <c r="I185" i="7" s="1"/>
  <c r="G172" i="7"/>
  <c r="H172" i="7" s="1"/>
  <c r="I172" i="7" s="1"/>
  <c r="G163" i="7"/>
  <c r="H163" i="7" s="1"/>
  <c r="I163" i="7" s="1"/>
  <c r="G144" i="7"/>
  <c r="H144" i="7" s="1"/>
  <c r="I144" i="7" s="1"/>
  <c r="G138" i="7"/>
  <c r="H138" i="7" s="1"/>
  <c r="I138" i="7" s="1"/>
  <c r="G119" i="7"/>
  <c r="H119" i="7" s="1"/>
  <c r="I119" i="7" s="1"/>
  <c r="G116" i="7"/>
  <c r="H116" i="7" s="1"/>
  <c r="I116" i="7" s="1"/>
  <c r="G113" i="7"/>
  <c r="H113" i="7" s="1"/>
  <c r="I113" i="7" s="1"/>
  <c r="G97" i="7"/>
  <c r="H97" i="7" s="1"/>
  <c r="I97" i="7" s="1"/>
  <c r="G65" i="7"/>
  <c r="H65" i="7" s="1"/>
  <c r="I65" i="7" s="1"/>
  <c r="D865" i="2"/>
  <c r="J865" i="2" s="1"/>
  <c r="K865" i="2" s="1"/>
  <c r="D897" i="2"/>
  <c r="J897" i="2" s="1"/>
  <c r="K897" i="2" s="1"/>
  <c r="D930" i="2"/>
  <c r="J930" i="2" s="1"/>
  <c r="K930" i="2" s="1"/>
  <c r="G7" i="5"/>
  <c r="F10" i="5"/>
  <c r="G10" i="5" s="1"/>
  <c r="E10" i="5"/>
  <c r="F31" i="5"/>
  <c r="G31" i="5" s="1"/>
  <c r="G219" i="7"/>
  <c r="H219" i="7" s="1"/>
  <c r="I219" i="7" s="1"/>
  <c r="G212" i="7"/>
  <c r="H212" i="7" s="1"/>
  <c r="I212" i="7" s="1"/>
  <c r="G214" i="7"/>
  <c r="H214" i="7" s="1"/>
  <c r="I214" i="7" s="1"/>
  <c r="G205" i="7"/>
  <c r="H205" i="7" s="1"/>
  <c r="I205" i="7" s="1"/>
  <c r="G198" i="7"/>
  <c r="H198" i="7" s="1"/>
  <c r="I198" i="7" s="1"/>
  <c r="G109" i="7"/>
  <c r="H109" i="7" s="1"/>
  <c r="I109" i="7" s="1"/>
  <c r="G216" i="7"/>
  <c r="H216" i="7" s="1"/>
  <c r="I216" i="7" s="1"/>
  <c r="G207" i="7"/>
  <c r="H207" i="7" s="1"/>
  <c r="I207" i="7" s="1"/>
  <c r="G200" i="7"/>
  <c r="H200" i="7" s="1"/>
  <c r="I200" i="7" s="1"/>
  <c r="G104" i="7"/>
  <c r="H104" i="7" s="1"/>
  <c r="I104" i="7" s="1"/>
  <c r="G90" i="7"/>
  <c r="H90" i="7" s="1"/>
  <c r="I90" i="7" s="1"/>
  <c r="G88" i="7"/>
  <c r="H88" i="7" s="1"/>
  <c r="I88" i="7" s="1"/>
  <c r="G86" i="7"/>
  <c r="H86" i="7" s="1"/>
  <c r="I86" i="7" s="1"/>
  <c r="G218" i="7"/>
  <c r="H218" i="7" s="1"/>
  <c r="I218" i="7" s="1"/>
  <c r="G220" i="7"/>
  <c r="H220" i="7" s="1"/>
  <c r="I220" i="7" s="1"/>
  <c r="G213" i="7"/>
  <c r="H213" i="7" s="1"/>
  <c r="I213" i="7" s="1"/>
  <c r="G206" i="7"/>
  <c r="H206" i="7" s="1"/>
  <c r="I206" i="7" s="1"/>
  <c r="G197" i="7"/>
  <c r="H197" i="7" s="1"/>
  <c r="I197" i="7" s="1"/>
  <c r="G217" i="7"/>
  <c r="H217" i="7" s="1"/>
  <c r="I217" i="7" s="1"/>
  <c r="G210" i="7"/>
  <c r="H210" i="7" s="1"/>
  <c r="I210" i="7" s="1"/>
  <c r="G87" i="7"/>
  <c r="H87" i="7" s="1"/>
  <c r="I87" i="7" s="1"/>
  <c r="G203" i="7"/>
  <c r="H203" i="7" s="1"/>
  <c r="I203" i="7" s="1"/>
  <c r="G106" i="7"/>
  <c r="H106" i="7" s="1"/>
  <c r="I106" i="7" s="1"/>
  <c r="G209" i="7"/>
  <c r="H209" i="7" s="1"/>
  <c r="I209" i="7" s="1"/>
  <c r="G199" i="7"/>
  <c r="H199" i="7" s="1"/>
  <c r="I199" i="7" s="1"/>
  <c r="G196" i="7"/>
  <c r="H196" i="7" s="1"/>
  <c r="I196" i="7" s="1"/>
  <c r="G202" i="7"/>
  <c r="H202" i="7" s="1"/>
  <c r="I202" i="7" s="1"/>
  <c r="G108" i="7"/>
  <c r="H108" i="7" s="1"/>
  <c r="I108" i="7" s="1"/>
  <c r="G89" i="7"/>
  <c r="H89" i="7" s="1"/>
  <c r="I89" i="7" s="1"/>
  <c r="G215" i="7"/>
  <c r="H215" i="7" s="1"/>
  <c r="I215" i="7" s="1"/>
  <c r="G208" i="7"/>
  <c r="H208" i="7" s="1"/>
  <c r="I208" i="7" s="1"/>
  <c r="G105" i="7"/>
  <c r="H105" i="7" s="1"/>
  <c r="I105" i="7" s="1"/>
  <c r="G211" i="7"/>
  <c r="H211" i="7" s="1"/>
  <c r="I211" i="7" s="1"/>
  <c r="G204" i="7"/>
  <c r="H204" i="7" s="1"/>
  <c r="I204" i="7" s="1"/>
  <c r="G195" i="7"/>
  <c r="H195" i="7" s="1"/>
  <c r="I195" i="7" s="1"/>
  <c r="G201" i="7"/>
  <c r="H201" i="7" s="1"/>
  <c r="I201" i="7" s="1"/>
  <c r="G91" i="7"/>
  <c r="H91" i="7" s="1"/>
  <c r="I91" i="7" s="1"/>
  <c r="G107" i="7"/>
  <c r="H107" i="7" s="1"/>
  <c r="I107" i="7" s="1"/>
  <c r="G157" i="7"/>
  <c r="H157" i="7" s="1"/>
  <c r="I157" i="7" s="1"/>
  <c r="G159" i="7"/>
  <c r="H159" i="7" s="1"/>
  <c r="I159" i="7" s="1"/>
  <c r="G84" i="7"/>
  <c r="H84" i="7" s="1"/>
  <c r="I84" i="7" s="1"/>
  <c r="G82" i="7"/>
  <c r="H82" i="7" s="1"/>
  <c r="I82" i="7" s="1"/>
  <c r="G80" i="7"/>
  <c r="H80" i="7" s="1"/>
  <c r="I80" i="7" s="1"/>
  <c r="G60" i="7"/>
  <c r="H60" i="7" s="1"/>
  <c r="I60" i="7" s="1"/>
  <c r="G58" i="7"/>
  <c r="H58" i="7" s="1"/>
  <c r="I58" i="7" s="1"/>
  <c r="G56" i="7"/>
  <c r="H56" i="7" s="1"/>
  <c r="I56" i="7" s="1"/>
  <c r="G158" i="7"/>
  <c r="H158" i="7" s="1"/>
  <c r="I158" i="7" s="1"/>
  <c r="G156" i="7"/>
  <c r="H156" i="7" s="1"/>
  <c r="I156" i="7" s="1"/>
  <c r="G61" i="7"/>
  <c r="H61" i="7" s="1"/>
  <c r="I61" i="7" s="1"/>
  <c r="G83" i="7"/>
  <c r="H83" i="7" s="1"/>
  <c r="I83" i="7" s="1"/>
  <c r="G57" i="7"/>
  <c r="H57" i="7" s="1"/>
  <c r="I57" i="7" s="1"/>
  <c r="G155" i="7"/>
  <c r="H155" i="7" s="1"/>
  <c r="I155" i="7" s="1"/>
  <c r="G85" i="7"/>
  <c r="H85" i="7" s="1"/>
  <c r="I85" i="7" s="1"/>
  <c r="G59" i="7"/>
  <c r="H59" i="7" s="1"/>
  <c r="I59" i="7" s="1"/>
  <c r="G81" i="7"/>
  <c r="H81" i="7" s="1"/>
  <c r="I81" i="7" s="1"/>
  <c r="E26" i="5"/>
  <c r="C4" i="6"/>
  <c r="E4" i="6" s="1"/>
  <c r="L4" i="6" s="1"/>
  <c r="D931" i="2"/>
  <c r="J931" i="2" s="1"/>
  <c r="K931" i="2" s="1"/>
  <c r="K308" i="2" l="1"/>
  <c r="K292" i="2"/>
  <c r="K824" i="2"/>
  <c r="K805" i="2"/>
  <c r="K212" i="2"/>
  <c r="K139" i="2"/>
  <c r="K5" i="5"/>
  <c r="K3" i="5"/>
  <c r="H21" i="7"/>
  <c r="I21" i="7" s="1"/>
  <c r="B10" i="7" s="1"/>
  <c r="O5" i="7"/>
  <c r="K4" i="5"/>
  <c r="K836" i="2"/>
  <c r="B12" i="7"/>
  <c r="C5" i="8" s="1"/>
  <c r="B11" i="7"/>
  <c r="C4" i="8" s="1"/>
  <c r="B16" i="7"/>
  <c r="C9" i="8" s="1"/>
  <c r="O4" i="7"/>
  <c r="B13" i="7"/>
  <c r="C6" i="8" s="1"/>
  <c r="K840" i="2"/>
  <c r="K619" i="2"/>
  <c r="K828" i="2"/>
  <c r="K107" i="2"/>
  <c r="B14" i="7"/>
  <c r="C7" i="8" s="1"/>
  <c r="K893" i="2"/>
  <c r="O3" i="7"/>
  <c r="B15" i="7"/>
  <c r="C8" i="8" s="1"/>
  <c r="K821" i="2"/>
  <c r="K832" i="2"/>
  <c r="K316" i="2"/>
  <c r="K196" i="2"/>
  <c r="F6" i="6" l="1"/>
  <c r="D5" i="8"/>
  <c r="C10" i="9" s="1"/>
  <c r="D10" i="9" s="1"/>
  <c r="B10" i="11" s="1"/>
  <c r="D10" i="11" s="1"/>
  <c r="E10" i="11" s="1"/>
  <c r="B9" i="12" s="1"/>
  <c r="D9" i="8"/>
  <c r="C14" i="9" s="1"/>
  <c r="D14" i="9" s="1"/>
  <c r="B14" i="11" s="1"/>
  <c r="D14" i="11" s="1"/>
  <c r="E14" i="11" s="1"/>
  <c r="B13" i="12" s="1"/>
  <c r="D6" i="8"/>
  <c r="C11" i="9" s="1"/>
  <c r="D11" i="9" s="1"/>
  <c r="B11" i="11" s="1"/>
  <c r="D11" i="11" s="1"/>
  <c r="E11" i="11" s="1"/>
  <c r="B10" i="12" s="1"/>
  <c r="F5" i="6"/>
  <c r="O7" i="7"/>
  <c r="C3" i="8"/>
  <c r="B17" i="7"/>
  <c r="D7" i="8"/>
  <c r="C12" i="9" s="1"/>
  <c r="D12" i="9" s="1"/>
  <c r="B12" i="11" s="1"/>
  <c r="D12" i="11" s="1"/>
  <c r="E12" i="11" s="1"/>
  <c r="B11" i="12" s="1"/>
  <c r="F4" i="6"/>
  <c r="D8" i="8"/>
  <c r="C13" i="9" s="1"/>
  <c r="D13" i="9" s="1"/>
  <c r="B13" i="11" s="1"/>
  <c r="D13" i="11" s="1"/>
  <c r="E13" i="11" s="1"/>
  <c r="B12" i="12" s="1"/>
  <c r="D4" i="8"/>
  <c r="C9" i="9" s="1"/>
  <c r="D9" i="9" s="1"/>
  <c r="B9" i="11" s="1"/>
  <c r="D9" i="11" s="1"/>
  <c r="E9" i="11" s="1"/>
  <c r="B8" i="12" s="1"/>
  <c r="I4" i="6" l="1"/>
  <c r="M4" i="6" s="1"/>
  <c r="N4" i="6" s="1"/>
  <c r="D10" i="12"/>
  <c r="D8" i="12"/>
  <c r="D11" i="12"/>
  <c r="E13" i="12"/>
  <c r="D13" i="12"/>
  <c r="C10" i="8"/>
  <c r="D3" i="8"/>
  <c r="C8" i="9" s="1"/>
  <c r="D8" i="9" s="1"/>
  <c r="B8" i="11" s="1"/>
  <c r="D8" i="11" s="1"/>
  <c r="E8" i="11" s="1"/>
  <c r="B7" i="12" s="1"/>
  <c r="E9" i="12"/>
  <c r="D9" i="12"/>
  <c r="D12" i="12"/>
  <c r="N3" i="5"/>
  <c r="N5" i="6" l="1"/>
  <c r="O3" i="5"/>
  <c r="D7" i="12"/>
  <c r="E7" i="12"/>
  <c r="B4" i="12"/>
  <c r="E8" i="12"/>
  <c r="E12" i="12"/>
  <c r="E11" i="12"/>
  <c r="E10" i="12"/>
  <c r="D4" i="12" l="1"/>
  <c r="E4" i="12"/>
  <c r="P3" i="5"/>
  <c r="R3" i="5" l="1"/>
  <c r="S3" i="5" l="1"/>
  <c r="B10" i="8" l="1"/>
  <c r="D10" i="8" l="1"/>
  <c r="C4" i="9" l="1"/>
  <c r="D4" i="9" s="1"/>
  <c r="B4" i="11" s="1"/>
  <c r="D4" i="11" s="1"/>
  <c r="E4" i="11" s="1"/>
</calcChain>
</file>

<file path=xl/sharedStrings.xml><?xml version="1.0" encoding="utf-8"?>
<sst xmlns="http://schemas.openxmlformats.org/spreadsheetml/2006/main" count="1257" uniqueCount="190">
  <si>
    <t>Area</t>
  </si>
  <si>
    <t>Row</t>
  </si>
  <si>
    <t xml:space="preserve"> Tree Tag Number</t>
  </si>
  <si>
    <t>DBH_cm</t>
  </si>
  <si>
    <t>H_m</t>
  </si>
  <si>
    <t>Volume_ m³_Bohre_2014</t>
  </si>
  <si>
    <t>Planting_year</t>
  </si>
  <si>
    <t>Planting_date</t>
  </si>
  <si>
    <t>row_length_m.</t>
  </si>
  <si>
    <t>row_width_m</t>
  </si>
  <si>
    <t>row_area_m</t>
  </si>
  <si>
    <t>row_area_Ha</t>
  </si>
  <si>
    <t>num_trees_in_row_sampled</t>
  </si>
  <si>
    <t>tree_density</t>
  </si>
  <si>
    <t>A001</t>
  </si>
  <si>
    <t>A002</t>
  </si>
  <si>
    <t>A003</t>
  </si>
  <si>
    <t>B001</t>
  </si>
  <si>
    <t>B002</t>
  </si>
  <si>
    <t>B003</t>
  </si>
  <si>
    <t>B004</t>
  </si>
  <si>
    <t>B005</t>
  </si>
  <si>
    <t>B009</t>
  </si>
  <si>
    <t>B011</t>
  </si>
  <si>
    <t>C001</t>
  </si>
  <si>
    <t>C002</t>
  </si>
  <si>
    <t>D001</t>
  </si>
  <si>
    <t>D002</t>
  </si>
  <si>
    <t>D006</t>
  </si>
  <si>
    <t>D008</t>
  </si>
  <si>
    <t>D009</t>
  </si>
  <si>
    <t>Calculating individual tree volume using Bohre 2014 and converting volume to t d.m.</t>
  </si>
  <si>
    <t>Stratum (year planted)</t>
  </si>
  <si>
    <t>Area ID</t>
  </si>
  <si>
    <t>Row Number</t>
  </si>
  <si>
    <t>Row ID</t>
  </si>
  <si>
    <t>DBH (cm)</t>
  </si>
  <si>
    <t>Height (m)</t>
  </si>
  <si>
    <t>V_TREEj (x₁ₗ,x₂ₗ, x₃ₗ...)  (m³/tree)</t>
  </si>
  <si>
    <t>Dj (tdm/m3)</t>
  </si>
  <si>
    <t>BEF2,j</t>
  </si>
  <si>
    <t>Rj</t>
  </si>
  <si>
    <t>BTREE_l,j,p,it(tdm/tree)</t>
  </si>
  <si>
    <t>A_p,i (ha)</t>
  </si>
  <si>
    <t>Calculting root-shoot ratio (Rj)</t>
  </si>
  <si>
    <t>SUM of Vtree_j(x₁ₗ,x₂ₗ, x₃ₗ...)  (m3/row)</t>
  </si>
  <si>
    <t>ABG (tdm/ha)</t>
  </si>
  <si>
    <t>B001_31</t>
  </si>
  <si>
    <t>B001_41</t>
  </si>
  <si>
    <t>B002_14</t>
  </si>
  <si>
    <t>B002_31</t>
  </si>
  <si>
    <t>B003_11</t>
  </si>
  <si>
    <t>B003_15</t>
  </si>
  <si>
    <t>B003_43</t>
  </si>
  <si>
    <t>D001_34</t>
  </si>
  <si>
    <t>D001_55</t>
  </si>
  <si>
    <t>D001_59</t>
  </si>
  <si>
    <t>D001_65</t>
  </si>
  <si>
    <t>D002_85</t>
  </si>
  <si>
    <t>2018 Total</t>
  </si>
  <si>
    <t>A001_91</t>
  </si>
  <si>
    <t>A002_104</t>
  </si>
  <si>
    <t>A002_22</t>
  </si>
  <si>
    <t>B004_20</t>
  </si>
  <si>
    <t>B004_24</t>
  </si>
  <si>
    <t>B005_32</t>
  </si>
  <si>
    <t>C001_14</t>
  </si>
  <si>
    <t>C002_21</t>
  </si>
  <si>
    <t>C002_44</t>
  </si>
  <si>
    <t>C002_51</t>
  </si>
  <si>
    <t>A003_21</t>
  </si>
  <si>
    <t>2019 Total</t>
  </si>
  <si>
    <t>A003_31</t>
  </si>
  <si>
    <t>A003_4</t>
  </si>
  <si>
    <t>A003_55</t>
  </si>
  <si>
    <t>B009_34</t>
  </si>
  <si>
    <t>B009_6</t>
  </si>
  <si>
    <t>B011_42</t>
  </si>
  <si>
    <t>D006_23</t>
  </si>
  <si>
    <t>D008_82</t>
  </si>
  <si>
    <t>D009_24</t>
  </si>
  <si>
    <t>2020 Total</t>
  </si>
  <si>
    <t>Grand Total</t>
  </si>
  <si>
    <t>BTREE_p,i(tdm/row)</t>
  </si>
  <si>
    <t>Calculating Unit Carbon by Plot</t>
  </si>
  <si>
    <t xml:space="preserve">Summing dry matter per strata </t>
  </si>
  <si>
    <t>Calculating total biomass carbon, including uncertainty deductions</t>
  </si>
  <si>
    <t>BTREE_p,i (tdm/row)</t>
  </si>
  <si>
    <t>bTREE_p,i (tdm/ha)</t>
  </si>
  <si>
    <t>PLOT total (tCO2)</t>
  </si>
  <si>
    <t>PLOT per area (tCO2/ha)</t>
  </si>
  <si>
    <t>bTREE_i (tdm/ha)</t>
  </si>
  <si>
    <t>Ai (ha)</t>
  </si>
  <si>
    <t>bTREE (tdm/ha)</t>
  </si>
  <si>
    <t>Uncertainty discount</t>
  </si>
  <si>
    <t>Conservative bTREE (tdm/ha)</t>
  </si>
  <si>
    <t>A (ha)</t>
  </si>
  <si>
    <t>BTREE (tdm)</t>
  </si>
  <si>
    <t>ΔCTREE_PROJ (tCO2)</t>
  </si>
  <si>
    <t>Uncertainty calculations</t>
  </si>
  <si>
    <t>Stratum</t>
  </si>
  <si>
    <t>ni</t>
  </si>
  <si>
    <t>wi</t>
  </si>
  <si>
    <t>bTREE,i (tdm/ha)</t>
  </si>
  <si>
    <t>si2 (tdm/ha)</t>
  </si>
  <si>
    <t>n-M</t>
  </si>
  <si>
    <t>tval 90%</t>
  </si>
  <si>
    <t>Uncertainty in CTree</t>
  </si>
  <si>
    <t>Uncertainty %</t>
  </si>
  <si>
    <t>Estimating change in SOC stock per strata</t>
  </si>
  <si>
    <t>Calculating change in SOC per strata</t>
  </si>
  <si>
    <t>Landuse</t>
  </si>
  <si>
    <t>Planting Block</t>
  </si>
  <si>
    <t>AL,t (ha)</t>
  </si>
  <si>
    <t>ΔSOC_AL,t (tCO2)</t>
  </si>
  <si>
    <t>Grassland</t>
  </si>
  <si>
    <t>A001, A002, A003</t>
  </si>
  <si>
    <t>Short-term cultivated (&lt; 20 yrs) or set aside (&lt; 5 years)</t>
  </si>
  <si>
    <t>B001, B002, B003, B004, B005, B006, B007, B008, B009, B010, B011, D001, D002, D003, D004, D005, D006, D007, D008, D009, D010, D011, D012, D013, D014, D015</t>
  </si>
  <si>
    <t>Long-term cultivated</t>
  </si>
  <si>
    <t>B012, B013, C001, C002, C003, E001, E002, E003, E004, E005</t>
  </si>
  <si>
    <t>Calculating change in SOC per vintage</t>
  </si>
  <si>
    <t>Vintage</t>
  </si>
  <si>
    <t>Total</t>
  </si>
  <si>
    <t>Calculating change in SOC within planting blocks in each year</t>
  </si>
  <si>
    <t>Block_ID</t>
  </si>
  <si>
    <t>Year</t>
  </si>
  <si>
    <t>Start Date</t>
  </si>
  <si>
    <t>End Date</t>
  </si>
  <si>
    <t>% of year</t>
  </si>
  <si>
    <t>ΔSOC_AL,t (tC)</t>
  </si>
  <si>
    <t>B006</t>
  </si>
  <si>
    <t>B007</t>
  </si>
  <si>
    <t>B008</t>
  </si>
  <si>
    <t>D003</t>
  </si>
  <si>
    <t>D004</t>
  </si>
  <si>
    <t>D010</t>
  </si>
  <si>
    <t>D011</t>
  </si>
  <si>
    <t>D012</t>
  </si>
  <si>
    <t>D013</t>
  </si>
  <si>
    <t>B010</t>
  </si>
  <si>
    <t>D014</t>
  </si>
  <si>
    <t>D015</t>
  </si>
  <si>
    <t>D005</t>
  </si>
  <si>
    <t>D007</t>
  </si>
  <si>
    <t>C003</t>
  </si>
  <si>
    <t>B012</t>
  </si>
  <si>
    <t>E001</t>
  </si>
  <si>
    <t>B013</t>
  </si>
  <si>
    <t>E002</t>
  </si>
  <si>
    <t>E004</t>
  </si>
  <si>
    <t>E003</t>
  </si>
  <si>
    <t>E005</t>
  </si>
  <si>
    <t>Project carbon removals by vintage</t>
  </si>
  <si>
    <t>ΔCTREE_PROJ,t (tCO2)</t>
  </si>
  <si>
    <t>ΔC_P,t (tCO2)</t>
  </si>
  <si>
    <t>Project GHG emissions and reductions for monitoring period</t>
  </si>
  <si>
    <t>Monitorig period</t>
  </si>
  <si>
    <t>GHG_E,t (tCO2)</t>
  </si>
  <si>
    <t>ΔC_Actual (tCO2)</t>
  </si>
  <si>
    <t>20/Aug/2018 to 9/Jan/2024</t>
  </si>
  <si>
    <t>Project GHG emissions and reductions per vintage</t>
  </si>
  <si>
    <t>Baseline GHG emissions and reductions for monitoring period</t>
  </si>
  <si>
    <t>Period</t>
  </si>
  <si>
    <t>ΔCTREE_BSL</t>
  </si>
  <si>
    <t>∆CSHRUB_BSL,t (tCO2)</t>
  </si>
  <si>
    <t>∆CDW_BSL,t (tCO2)</t>
  </si>
  <si>
    <t>∆CLI_BSL,t (tCO2)</t>
  </si>
  <si>
    <t>∆CSOC_BSL,t (tCO2)</t>
  </si>
  <si>
    <t>ΔC_BSL (tCO2)</t>
  </si>
  <si>
    <t>Net anthropogenic GHG removals by sinks for monitoring period</t>
  </si>
  <si>
    <t>ΔC_AR_CDM,t (tCO2)</t>
  </si>
  <si>
    <t>tCER,t</t>
  </si>
  <si>
    <t>Net anthropogenic GHG removals by sinks per vintage</t>
  </si>
  <si>
    <t>ΔCAR_CDM,t (tCO2)</t>
  </si>
  <si>
    <t>Monitoring period</t>
  </si>
  <si>
    <t>AFOLU Risk buffer</t>
  </si>
  <si>
    <t>Buffer credits</t>
  </si>
  <si>
    <t>VCUs,t</t>
  </si>
  <si>
    <t xml:space="preserve"> </t>
  </si>
  <si>
    <t/>
  </si>
  <si>
    <r>
      <t>SOC_</t>
    </r>
    <r>
      <rPr>
        <b/>
        <i/>
        <sz val="10"/>
        <color rgb="FFF2F2F2"/>
        <rFont val="Arial"/>
        <family val="2"/>
        <scheme val="minor"/>
      </rPr>
      <t>REF</t>
    </r>
    <r>
      <rPr>
        <b/>
        <sz val="10"/>
        <color rgb="FFF2F2F2"/>
        <rFont val="Arial"/>
        <family val="2"/>
        <scheme val="minor"/>
      </rPr>
      <t xml:space="preserve"> (tC/ha)</t>
    </r>
  </si>
  <si>
    <r>
      <t>f_</t>
    </r>
    <r>
      <rPr>
        <b/>
        <i/>
        <sz val="10"/>
        <color rgb="FFF2F2F2"/>
        <rFont val="Arial"/>
        <family val="2"/>
        <scheme val="minor"/>
      </rPr>
      <t>LU</t>
    </r>
  </si>
  <si>
    <r>
      <t>f_</t>
    </r>
    <r>
      <rPr>
        <b/>
        <i/>
        <sz val="10"/>
        <color rgb="FFF2F2F2"/>
        <rFont val="Arial"/>
        <family val="2"/>
        <scheme val="minor"/>
      </rPr>
      <t>MG</t>
    </r>
  </si>
  <si>
    <r>
      <t>f_</t>
    </r>
    <r>
      <rPr>
        <b/>
        <i/>
        <sz val="10"/>
        <color rgb="FFF2F2F2"/>
        <rFont val="Arial"/>
        <family val="2"/>
        <scheme val="minor"/>
      </rPr>
      <t>IN</t>
    </r>
  </si>
  <si>
    <r>
      <t>SOC_</t>
    </r>
    <r>
      <rPr>
        <b/>
        <i/>
        <sz val="10"/>
        <color rgb="FFF2F2F2"/>
        <rFont val="Arial"/>
        <family val="2"/>
        <scheme val="minor"/>
      </rPr>
      <t>INITIAL</t>
    </r>
    <r>
      <rPr>
        <b/>
        <sz val="10"/>
        <color rgb="FFF2F2F2"/>
        <rFont val="Arial"/>
        <family val="2"/>
        <scheme val="minor"/>
      </rPr>
      <t xml:space="preserve"> (tC/ha)</t>
    </r>
  </si>
  <si>
    <r>
      <t>SOC_</t>
    </r>
    <r>
      <rPr>
        <b/>
        <i/>
        <sz val="10"/>
        <color rgb="FFF2F2F2"/>
        <rFont val="Arial"/>
        <family val="2"/>
        <scheme val="minor"/>
      </rPr>
      <t>LOSS</t>
    </r>
    <r>
      <rPr>
        <b/>
        <sz val="10"/>
        <color rgb="FFF2F2F2"/>
        <rFont val="Arial"/>
        <family val="2"/>
        <scheme val="minor"/>
      </rPr>
      <t xml:space="preserve"> (tC/ha)</t>
    </r>
  </si>
  <si>
    <t>dSOC (tC/ha/yr)</t>
  </si>
  <si>
    <r>
      <t>ΔSOC</t>
    </r>
    <r>
      <rPr>
        <b/>
        <i/>
        <sz val="10"/>
        <color rgb="FFFFFFFF"/>
        <rFont val="Arial"/>
        <family val="2"/>
        <scheme val="minor"/>
      </rPr>
      <t>_AL,t</t>
    </r>
    <r>
      <rPr>
        <b/>
        <sz val="10"/>
        <color rgb="FFFFFFFF"/>
        <rFont val="Arial"/>
        <family val="2"/>
        <scheme val="minor"/>
      </rPr>
      <t xml:space="preserve"> (tCO2)</t>
    </r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</si>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</sst>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(* #,##0.00_);_(* \(#,##0.00\);_(* &quot;-&quot;??_);_(@_)"/>
    <numFmt numFmtId="164" formatCode="0.0"/>
    <numFmt numFmtId="165" formatCode="m/d/yy"/>
    <numFmt numFmtId="166" formatCode="m/d/yyyy"/>
    <numFmt numFmtId="167" formatCode="0.0000000"/>
    <numFmt numFmtId="168" formatCode="_-* #,##0.00_-;\-* #,##0.00_-;_-* &quot;-&quot;??_-;_-@"/>
    <numFmt numFmtId="169" formatCode="0.000"/>
    <numFmt numFmtId="170" formatCode="_-* #,##0.000_-;\-* #,##0.000_-;_-* &quot;-&quot;??.00_-;_-@"/>
    <numFmt numFmtId="171" formatCode="d/mmm/yyyy"/>
    <numFmt numFmtId="172" formatCode="0.0000"/>
    <numFmt numFmtId="180" formatCode="_(* #,##0.0_);_(* \(#,##0.0\);_(* &quot;-&quot;??_);_(@_)"/>
    <numFmt numFmtId="181" formatCode="_(* #,##0_);_(* \(#,##0\);_(* &quot;-&quot;??_);_(@_)"/>
  </numFmts>
  <fonts count="42">
    <font>
      <sz val="10"/>
      <color rgb="FF000000"/>
      <name val="Arial"/>
      <scheme val="minor"/>
    </font>
    <font>
      <b/>
      <sz val="12"/>
      <color rgb="FF000000"/>
      <name val="Calibri"/>
    </font>
    <font>
      <b/>
      <sz val="12"/>
      <color theme="1"/>
      <name val="Calibri"/>
    </font>
    <font>
      <sz val="12"/>
      <color rgb="FF000000"/>
      <name val="Calibri"/>
    </font>
    <font>
      <sz val="12"/>
      <color theme="1"/>
      <name val="Calibri"/>
    </font>
    <font>
      <sz val="12"/>
      <color rgb="FF000000"/>
      <name val="Arial"/>
    </font>
    <font>
      <sz val="12"/>
      <color theme="1"/>
      <name val="Arial"/>
    </font>
    <font>
      <sz val="10"/>
      <color theme="1"/>
      <name val="Arial"/>
    </font>
    <font>
      <b/>
      <sz val="10"/>
      <color rgb="FF000000"/>
      <name val="Arial"/>
    </font>
    <font>
      <i/>
      <sz val="10"/>
      <color rgb="FFFFFFFF"/>
      <name val="Arial"/>
    </font>
    <font>
      <sz val="10"/>
      <color rgb="FFFFFFFF"/>
      <name val="Arial"/>
    </font>
    <font>
      <b/>
      <sz val="12"/>
      <color theme="1"/>
      <name val="Arial"/>
    </font>
    <font>
      <sz val="10"/>
      <color theme="1"/>
      <name val="Arial"/>
      <scheme val="minor"/>
    </font>
    <font>
      <sz val="10"/>
      <color rgb="FF000000"/>
      <name val="Arial"/>
    </font>
    <font>
      <b/>
      <sz val="10"/>
      <color theme="1"/>
      <name val="Arial"/>
      <scheme val="minor"/>
    </font>
    <font>
      <sz val="10"/>
      <color rgb="FFFFFFFF"/>
      <name val="Arial"/>
      <scheme val="minor"/>
    </font>
    <font>
      <sz val="9"/>
      <color rgb="FF000000"/>
      <name val="&quot;Google Sans Mono&quot;"/>
    </font>
    <font>
      <sz val="10"/>
      <color rgb="FFF2F2F2"/>
      <name val="Arial"/>
    </font>
    <font>
      <b/>
      <sz val="10"/>
      <color theme="1"/>
      <name val="Arial"/>
    </font>
    <font>
      <b/>
      <i/>
      <sz val="10"/>
      <color theme="1"/>
      <name val="Arial"/>
    </font>
    <font>
      <i/>
      <sz val="10"/>
      <color theme="1"/>
      <name val="Arial"/>
    </font>
    <font>
      <sz val="10"/>
      <color theme="1"/>
      <name val="Calibri"/>
    </font>
    <font>
      <sz val="10"/>
      <color theme="1"/>
      <name val="Arial"/>
    </font>
    <font>
      <sz val="10"/>
      <color rgb="FFFFFFFF"/>
      <name val="Arial"/>
    </font>
    <font>
      <sz val="10"/>
      <color rgb="FF000000"/>
      <name val="Arial"/>
      <scheme val="minor"/>
    </font>
    <font>
      <b/>
      <sz val="10"/>
      <color theme="1"/>
      <name val="Arial"/>
    </font>
    <font>
      <sz val="10"/>
      <color theme="1"/>
      <name val="Arial"/>
      <scheme val="minor"/>
    </font>
    <font>
      <sz val="10"/>
      <color rgb="FF003E49"/>
      <name val="Arial"/>
    </font>
    <font>
      <sz val="10"/>
      <color rgb="FFF2F2F2"/>
      <name val="Arial"/>
    </font>
    <font>
      <b/>
      <i/>
      <sz val="10"/>
      <color rgb="FF000000"/>
      <name val="Arial"/>
    </font>
    <font>
      <sz val="10"/>
      <color theme="1"/>
      <name val="Calibri"/>
    </font>
    <font>
      <sz val="10"/>
      <color theme="1"/>
      <name val="Arial"/>
      <family val="2"/>
    </font>
    <font>
      <b/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sz val="10"/>
      <color rgb="FFFFFFFF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0"/>
      <color rgb="FFFFFFFF"/>
      <name val="Arial"/>
      <family val="2"/>
      <scheme val="minor"/>
    </font>
    <font>
      <b/>
      <sz val="10"/>
      <color rgb="FFF2F2F2"/>
      <name val="Arial"/>
      <family val="2"/>
      <scheme val="minor"/>
    </font>
    <font>
      <b/>
      <i/>
      <sz val="10"/>
      <color rgb="FFF2F2F2"/>
      <name val="Arial"/>
      <family val="2"/>
      <scheme val="minor"/>
    </font>
    <font>
      <sz val="10"/>
      <color rgb="FFF2F2F2"/>
      <name val="Arial"/>
      <family val="2"/>
      <scheme val="minor"/>
    </font>
    <font>
      <b/>
      <i/>
      <sz val="10"/>
      <color rgb="FFFFFFFF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3E49"/>
        <bgColor rgb="FF003E49"/>
      </patternFill>
    </fill>
    <fill>
      <patternFill patternType="solid">
        <fgColor rgb="FFF2F2F2"/>
        <bgColor rgb="FFF2F2F2"/>
      </patternFill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</fills>
  <borders count="3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/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4.9989318521683403E-2"/>
      </right>
      <top/>
      <bottom/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rgb="FF999999"/>
      </top>
      <bottom/>
      <diagonal/>
    </border>
    <border>
      <left/>
      <right style="thin">
        <color theme="0" tint="-4.9989318521683403E-2"/>
      </right>
      <top style="thin">
        <color rgb="FF999999"/>
      </top>
      <bottom style="thin">
        <color theme="0" tint="-4.9989318521683403E-2"/>
      </bottom>
      <diagonal/>
    </border>
    <border>
      <left style="thin">
        <color indexed="65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rgb="FF999999"/>
      </top>
      <bottom/>
      <diagonal/>
    </border>
    <border>
      <left/>
      <right style="thin">
        <color theme="0" tint="-4.9989318521683403E-2"/>
      </right>
      <top style="thin">
        <color indexed="65"/>
      </top>
      <bottom/>
      <diagonal/>
    </border>
    <border>
      <left/>
      <right style="thin">
        <color theme="0" tint="-4.9989318521683403E-2"/>
      </right>
      <top style="thin">
        <color indexed="65"/>
      </top>
      <bottom style="thin">
        <color theme="0" tint="-4.9989318521683403E-2"/>
      </bottom>
      <diagonal/>
    </border>
    <border>
      <left/>
      <right/>
      <top style="thin">
        <color rgb="FF999999"/>
      </top>
      <bottom style="thin">
        <color theme="0" tint="-4.9989318521683403E-2"/>
      </bottom>
      <diagonal/>
    </border>
  </borders>
  <cellStyleXfs count="2">
    <xf numFmtId="0" fontId="0" fillId="0" borderId="0"/>
    <xf numFmtId="43" fontId="24" fillId="0" borderId="0" applyFont="0" applyFill="0" applyBorder="0" applyAlignment="0" applyProtection="0"/>
  </cellStyleXfs>
  <cellXfs count="264">
    <xf numFmtId="0" fontId="0" fillId="0" borderId="0" xfId="0"/>
    <xf numFmtId="0" fontId="1" fillId="0" borderId="0" xfId="0" applyFont="1"/>
    <xf numFmtId="0" fontId="2" fillId="0" borderId="0" xfId="0" applyFont="1"/>
    <xf numFmtId="164" fontId="2" fillId="0" borderId="0" xfId="0" applyNumberFormat="1" applyFont="1"/>
    <xf numFmtId="0" fontId="3" fillId="0" borderId="0" xfId="0" applyFont="1"/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3" fillId="2" borderId="0" xfId="0" applyFont="1" applyFill="1"/>
    <xf numFmtId="165" fontId="3" fillId="0" borderId="0" xfId="0" applyNumberFormat="1" applyFont="1" applyAlignment="1">
      <alignment horizontal="right"/>
    </xf>
    <xf numFmtId="0" fontId="4" fillId="0" borderId="0" xfId="0" applyFont="1"/>
    <xf numFmtId="164" fontId="4" fillId="0" borderId="0" xfId="0" applyNumberFormat="1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165" fontId="5" fillId="0" borderId="0" xfId="0" applyNumberFormat="1" applyFont="1" applyAlignment="1">
      <alignment horizontal="right"/>
    </xf>
    <xf numFmtId="0" fontId="6" fillId="0" borderId="0" xfId="0" applyFont="1"/>
    <xf numFmtId="166" fontId="5" fillId="0" borderId="0" xfId="0" applyNumberFormat="1" applyFont="1" applyAlignment="1">
      <alignment horizontal="right"/>
    </xf>
    <xf numFmtId="0" fontId="7" fillId="0" borderId="0" xfId="0" applyFont="1"/>
    <xf numFmtId="165" fontId="5" fillId="0" borderId="0" xfId="0" applyNumberFormat="1" applyFont="1"/>
    <xf numFmtId="164" fontId="7" fillId="0" borderId="0" xfId="0" applyNumberFormat="1" applyFont="1"/>
    <xf numFmtId="0" fontId="8" fillId="0" borderId="0" xfId="0" applyFont="1"/>
    <xf numFmtId="0" fontId="9" fillId="0" borderId="0" xfId="0" applyFont="1" applyAlignment="1">
      <alignment wrapText="1"/>
    </xf>
    <xf numFmtId="167" fontId="10" fillId="0" borderId="0" xfId="0" applyNumberFormat="1" applyFont="1" applyAlignment="1">
      <alignment wrapText="1"/>
    </xf>
    <xf numFmtId="0" fontId="10" fillId="0" borderId="0" xfId="0" applyFont="1" applyAlignment="1">
      <alignment wrapText="1"/>
    </xf>
    <xf numFmtId="167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0" fontId="11" fillId="0" borderId="0" xfId="0" applyFont="1"/>
    <xf numFmtId="0" fontId="9" fillId="3" borderId="1" xfId="0" applyFont="1" applyFill="1" applyBorder="1" applyAlignment="1">
      <alignment wrapText="1"/>
    </xf>
    <xf numFmtId="0" fontId="9" fillId="3" borderId="2" xfId="0" applyFont="1" applyFill="1" applyBorder="1" applyAlignment="1">
      <alignment wrapText="1"/>
    </xf>
    <xf numFmtId="167" fontId="10" fillId="3" borderId="2" xfId="0" applyNumberFormat="1" applyFont="1" applyFill="1" applyBorder="1" applyAlignment="1">
      <alignment wrapText="1"/>
    </xf>
    <xf numFmtId="0" fontId="10" fillId="3" borderId="0" xfId="0" applyFont="1" applyFill="1" applyAlignment="1">
      <alignment wrapText="1"/>
    </xf>
    <xf numFmtId="167" fontId="10" fillId="3" borderId="0" xfId="0" applyNumberFormat="1" applyFont="1" applyFill="1" applyAlignment="1">
      <alignment horizontal="left"/>
    </xf>
    <xf numFmtId="0" fontId="10" fillId="3" borderId="0" xfId="0" applyFont="1" applyFill="1" applyAlignment="1">
      <alignment horizontal="left"/>
    </xf>
    <xf numFmtId="167" fontId="3" fillId="0" borderId="0" xfId="0" applyNumberFormat="1" applyFont="1" applyAlignment="1">
      <alignment horizontal="right"/>
    </xf>
    <xf numFmtId="167" fontId="12" fillId="0" borderId="0" xfId="0" applyNumberFormat="1" applyFont="1"/>
    <xf numFmtId="0" fontId="13" fillId="0" borderId="0" xfId="0" applyFont="1"/>
    <xf numFmtId="167" fontId="13" fillId="0" borderId="0" xfId="0" applyNumberFormat="1" applyFont="1"/>
    <xf numFmtId="166" fontId="13" fillId="0" borderId="0" xfId="0" applyNumberFormat="1" applyFont="1"/>
    <xf numFmtId="0" fontId="14" fillId="0" borderId="0" xfId="0" applyFont="1"/>
    <xf numFmtId="0" fontId="12" fillId="0" borderId="0" xfId="0" applyFont="1"/>
    <xf numFmtId="0" fontId="15" fillId="3" borderId="0" xfId="0" applyFont="1" applyFill="1"/>
    <xf numFmtId="168" fontId="12" fillId="0" borderId="0" xfId="0" applyNumberFormat="1" applyFont="1"/>
    <xf numFmtId="0" fontId="10" fillId="3" borderId="0" xfId="0" applyFont="1" applyFill="1"/>
    <xf numFmtId="0" fontId="10" fillId="3" borderId="1" xfId="0" applyFont="1" applyFill="1" applyBorder="1" applyAlignment="1">
      <alignment wrapText="1"/>
    </xf>
    <xf numFmtId="0" fontId="10" fillId="3" borderId="2" xfId="0" applyFont="1" applyFill="1" applyBorder="1" applyAlignment="1">
      <alignment wrapText="1"/>
    </xf>
    <xf numFmtId="0" fontId="17" fillId="3" borderId="0" xfId="0" applyFont="1" applyFill="1"/>
    <xf numFmtId="169" fontId="12" fillId="0" borderId="0" xfId="0" applyNumberFormat="1" applyFont="1"/>
    <xf numFmtId="0" fontId="18" fillId="0" borderId="3" xfId="0" applyFont="1" applyBorder="1" applyAlignment="1">
      <alignment horizontal="right"/>
    </xf>
    <xf numFmtId="170" fontId="7" fillId="2" borderId="4" xfId="0" applyNumberFormat="1" applyFont="1" applyFill="1" applyBorder="1" applyAlignment="1">
      <alignment horizontal="right"/>
    </xf>
    <xf numFmtId="168" fontId="7" fillId="0" borderId="4" xfId="0" applyNumberFormat="1" applyFont="1" applyBorder="1" applyAlignment="1">
      <alignment horizontal="right"/>
    </xf>
    <xf numFmtId="168" fontId="12" fillId="0" borderId="1" xfId="0" applyNumberFormat="1" applyFont="1" applyBorder="1"/>
    <xf numFmtId="4" fontId="12" fillId="0" borderId="1" xfId="0" applyNumberFormat="1" applyFont="1" applyBorder="1"/>
    <xf numFmtId="0" fontId="14" fillId="0" borderId="1" xfId="0" applyFont="1" applyBorder="1"/>
    <xf numFmtId="170" fontId="7" fillId="2" borderId="1" xfId="0" applyNumberFormat="1" applyFont="1" applyFill="1" applyBorder="1" applyAlignment="1">
      <alignment horizontal="right"/>
    </xf>
    <xf numFmtId="164" fontId="7" fillId="0" borderId="1" xfId="0" applyNumberFormat="1" applyFont="1" applyBorder="1" applyAlignment="1">
      <alignment horizontal="right"/>
    </xf>
    <xf numFmtId="0" fontId="19" fillId="4" borderId="0" xfId="0" applyFont="1" applyFill="1"/>
    <xf numFmtId="0" fontId="20" fillId="4" borderId="0" xfId="0" applyFont="1" applyFill="1"/>
    <xf numFmtId="0" fontId="21" fillId="0" borderId="0" xfId="0" applyFont="1"/>
    <xf numFmtId="0" fontId="22" fillId="0" borderId="0" xfId="0" applyFont="1"/>
    <xf numFmtId="0" fontId="23" fillId="3" borderId="1" xfId="0" applyFont="1" applyFill="1" applyBorder="1" applyAlignment="1">
      <alignment horizontal="center"/>
    </xf>
    <xf numFmtId="0" fontId="22" fillId="0" borderId="1" xfId="0" applyFont="1" applyBorder="1" applyAlignment="1">
      <alignment horizontal="right"/>
    </xf>
    <xf numFmtId="168" fontId="22" fillId="0" borderId="1" xfId="0" applyNumberFormat="1" applyFont="1" applyBorder="1" applyAlignment="1">
      <alignment horizontal="right"/>
    </xf>
    <xf numFmtId="168" fontId="7" fillId="0" borderId="1" xfId="0" applyNumberFormat="1" applyFont="1" applyBorder="1" applyAlignment="1">
      <alignment horizontal="right"/>
    </xf>
    <xf numFmtId="168" fontId="0" fillId="2" borderId="1" xfId="0" applyNumberFormat="1" applyFill="1" applyBorder="1"/>
    <xf numFmtId="0" fontId="16" fillId="2" borderId="1" xfId="0" applyFont="1" applyFill="1" applyBorder="1"/>
    <xf numFmtId="0" fontId="24" fillId="0" borderId="1" xfId="0" applyFont="1" applyBorder="1"/>
    <xf numFmtId="4" fontId="22" fillId="0" borderId="1" xfId="0" applyNumberFormat="1" applyFont="1" applyBorder="1" applyAlignment="1">
      <alignment horizontal="right"/>
    </xf>
    <xf numFmtId="10" fontId="22" fillId="0" borderId="1" xfId="0" applyNumberFormat="1" applyFont="1" applyBorder="1" applyAlignment="1">
      <alignment horizontal="right"/>
    </xf>
    <xf numFmtId="4" fontId="25" fillId="5" borderId="1" xfId="0" applyNumberFormat="1" applyFont="1" applyFill="1" applyBorder="1" applyAlignment="1">
      <alignment horizontal="right"/>
    </xf>
    <xf numFmtId="168" fontId="0" fillId="2" borderId="5" xfId="0" applyNumberFormat="1" applyFill="1" applyBorder="1"/>
    <xf numFmtId="10" fontId="22" fillId="0" borderId="0" xfId="0" applyNumberFormat="1" applyFont="1"/>
    <xf numFmtId="0" fontId="22" fillId="0" borderId="1" xfId="0" applyFont="1" applyBorder="1"/>
    <xf numFmtId="170" fontId="22" fillId="0" borderId="1" xfId="0" applyNumberFormat="1" applyFont="1" applyBorder="1"/>
    <xf numFmtId="2" fontId="26" fillId="0" borderId="1" xfId="0" applyNumberFormat="1" applyFont="1" applyBorder="1"/>
    <xf numFmtId="0" fontId="10" fillId="3" borderId="6" xfId="0" applyFont="1" applyFill="1" applyBorder="1"/>
    <xf numFmtId="0" fontId="17" fillId="3" borderId="3" xfId="0" applyFont="1" applyFill="1" applyBorder="1" applyAlignment="1">
      <alignment wrapText="1"/>
    </xf>
    <xf numFmtId="2" fontId="12" fillId="0" borderId="0" xfId="0" applyNumberFormat="1" applyFont="1"/>
    <xf numFmtId="0" fontId="18" fillId="0" borderId="6" xfId="0" applyFont="1" applyBorder="1"/>
    <xf numFmtId="0" fontId="7" fillId="0" borderId="6" xfId="0" applyFont="1" applyBorder="1"/>
    <xf numFmtId="0" fontId="23" fillId="3" borderId="7" xfId="0" applyFont="1" applyFill="1" applyBorder="1"/>
    <xf numFmtId="0" fontId="27" fillId="0" borderId="0" xfId="0" applyFont="1" applyAlignment="1">
      <alignment vertical="center" wrapText="1"/>
    </xf>
    <xf numFmtId="0" fontId="19" fillId="2" borderId="0" xfId="0" applyFont="1" applyFill="1" applyAlignment="1">
      <alignment vertical="center"/>
    </xf>
    <xf numFmtId="0" fontId="28" fillId="2" borderId="0" xfId="0" applyFont="1" applyFill="1" applyAlignment="1">
      <alignment vertical="center" wrapText="1"/>
    </xf>
    <xf numFmtId="0" fontId="28" fillId="3" borderId="9" xfId="0" applyFont="1" applyFill="1" applyBorder="1" applyAlignment="1">
      <alignment vertical="center" wrapText="1"/>
    </xf>
    <xf numFmtId="0" fontId="28" fillId="3" borderId="0" xfId="0" applyFont="1" applyFill="1" applyAlignment="1">
      <alignment vertical="center" wrapText="1"/>
    </xf>
    <xf numFmtId="0" fontId="28" fillId="3" borderId="1" xfId="0" applyFont="1" applyFill="1" applyBorder="1" applyAlignment="1">
      <alignment vertical="center" wrapText="1"/>
    </xf>
    <xf numFmtId="1" fontId="22" fillId="0" borderId="1" xfId="0" applyNumberFormat="1" applyFont="1" applyBorder="1" applyAlignment="1">
      <alignment horizontal="center"/>
    </xf>
    <xf numFmtId="4" fontId="22" fillId="0" borderId="1" xfId="0" applyNumberFormat="1" applyFont="1" applyBorder="1" applyAlignment="1">
      <alignment horizontal="center"/>
    </xf>
    <xf numFmtId="3" fontId="25" fillId="0" borderId="1" xfId="0" applyNumberFormat="1" applyFont="1" applyBorder="1" applyAlignment="1">
      <alignment horizontal="center"/>
    </xf>
    <xf numFmtId="1" fontId="22" fillId="0" borderId="0" xfId="0" applyNumberFormat="1" applyFont="1" applyAlignment="1">
      <alignment horizontal="center"/>
    </xf>
    <xf numFmtId="2" fontId="22" fillId="0" borderId="0" xfId="0" applyNumberFormat="1" applyFont="1" applyAlignment="1">
      <alignment horizontal="center"/>
    </xf>
    <xf numFmtId="2" fontId="22" fillId="2" borderId="0" xfId="0" applyNumberFormat="1" applyFont="1" applyFill="1" applyAlignment="1">
      <alignment horizontal="center"/>
    </xf>
    <xf numFmtId="0" fontId="28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0" fontId="23" fillId="3" borderId="9" xfId="0" applyFont="1" applyFill="1" applyBorder="1" applyAlignment="1">
      <alignment vertical="center" wrapText="1"/>
    </xf>
    <xf numFmtId="2" fontId="22" fillId="0" borderId="1" xfId="0" applyNumberFormat="1" applyFont="1" applyBorder="1" applyAlignment="1">
      <alignment horizontal="center"/>
    </xf>
    <xf numFmtId="4" fontId="25" fillId="0" borderId="1" xfId="0" applyNumberFormat="1" applyFont="1" applyBorder="1" applyAlignment="1">
      <alignment horizontal="center"/>
    </xf>
    <xf numFmtId="0" fontId="20" fillId="2" borderId="0" xfId="0" applyFont="1" applyFill="1" applyAlignment="1">
      <alignment vertical="center"/>
    </xf>
    <xf numFmtId="10" fontId="20" fillId="2" borderId="0" xfId="0" applyNumberFormat="1" applyFont="1" applyFill="1" applyAlignment="1">
      <alignment horizontal="center" vertical="center" wrapText="1"/>
    </xf>
    <xf numFmtId="9" fontId="20" fillId="2" borderId="0" xfId="0" applyNumberFormat="1" applyFont="1" applyFill="1" applyAlignment="1">
      <alignment horizontal="center" vertical="center" wrapText="1"/>
    </xf>
    <xf numFmtId="3" fontId="22" fillId="0" borderId="1" xfId="0" applyNumberFormat="1" applyFont="1" applyBorder="1" applyAlignment="1">
      <alignment horizontal="center"/>
    </xf>
    <xf numFmtId="0" fontId="19" fillId="6" borderId="0" xfId="0" applyFont="1" applyFill="1" applyAlignment="1">
      <alignment vertical="center"/>
    </xf>
    <xf numFmtId="0" fontId="30" fillId="6" borderId="0" xfId="0" applyFont="1" applyFill="1"/>
    <xf numFmtId="3" fontId="28" fillId="6" borderId="0" xfId="0" applyNumberFormat="1" applyFont="1" applyFill="1" applyAlignment="1">
      <alignment vertical="center" wrapText="1"/>
    </xf>
    <xf numFmtId="3" fontId="28" fillId="2" borderId="0" xfId="0" applyNumberFormat="1" applyFont="1" applyFill="1" applyAlignment="1">
      <alignment vertical="center" wrapText="1"/>
    </xf>
    <xf numFmtId="3" fontId="28" fillId="3" borderId="1" xfId="0" applyNumberFormat="1" applyFont="1" applyFill="1" applyBorder="1" applyAlignment="1">
      <alignment vertical="center" wrapText="1"/>
    </xf>
    <xf numFmtId="3" fontId="22" fillId="2" borderId="0" xfId="0" applyNumberFormat="1" applyFont="1" applyFill="1" applyAlignment="1">
      <alignment horizontal="center"/>
    </xf>
    <xf numFmtId="0" fontId="0" fillId="0" borderId="10" xfId="0" applyBorder="1"/>
    <xf numFmtId="0" fontId="0" fillId="0" borderId="11" xfId="0" applyBorder="1"/>
    <xf numFmtId="0" fontId="0" fillId="0" borderId="10" xfId="0" pivotButton="1" applyBorder="1"/>
    <xf numFmtId="0" fontId="0" fillId="0" borderId="12" xfId="0" applyBorder="1"/>
    <xf numFmtId="0" fontId="0" fillId="0" borderId="13" xfId="0" applyBorder="1"/>
    <xf numFmtId="0" fontId="0" fillId="0" borderId="10" xfId="0" applyNumberFormat="1" applyBorder="1"/>
    <xf numFmtId="0" fontId="0" fillId="0" borderId="13" xfId="0" applyNumberFormat="1" applyBorder="1"/>
    <xf numFmtId="0" fontId="0" fillId="0" borderId="14" xfId="0" applyBorder="1"/>
    <xf numFmtId="0" fontId="0" fillId="0" borderId="15" xfId="0" applyBorder="1"/>
    <xf numFmtId="0" fontId="0" fillId="0" borderId="15" xfId="0" applyNumberFormat="1" applyBorder="1"/>
    <xf numFmtId="0" fontId="0" fillId="0" borderId="16" xfId="0" applyNumberFormat="1" applyBorder="1"/>
    <xf numFmtId="0" fontId="32" fillId="0" borderId="17" xfId="0" applyFont="1" applyBorder="1"/>
    <xf numFmtId="0" fontId="32" fillId="0" borderId="18" xfId="0" applyFont="1" applyBorder="1"/>
    <xf numFmtId="0" fontId="32" fillId="0" borderId="17" xfId="0" applyNumberFormat="1" applyFont="1" applyBorder="1"/>
    <xf numFmtId="0" fontId="32" fillId="0" borderId="19" xfId="0" applyNumberFormat="1" applyFont="1" applyBorder="1"/>
    <xf numFmtId="0" fontId="32" fillId="0" borderId="0" xfId="0" applyFont="1"/>
    <xf numFmtId="0" fontId="0" fillId="0" borderId="9" xfId="0" applyBorder="1"/>
    <xf numFmtId="0" fontId="32" fillId="0" borderId="9" xfId="0" applyFont="1" applyBorder="1"/>
    <xf numFmtId="0" fontId="33" fillId="0" borderId="23" xfId="0" applyFont="1" applyBorder="1"/>
    <xf numFmtId="0" fontId="33" fillId="0" borderId="0" xfId="0" applyFont="1"/>
    <xf numFmtId="0" fontId="35" fillId="0" borderId="20" xfId="0" applyFont="1" applyBorder="1"/>
    <xf numFmtId="168" fontId="35" fillId="0" borderId="9" xfId="0" applyNumberFormat="1" applyFont="1" applyBorder="1"/>
    <xf numFmtId="0" fontId="33" fillId="0" borderId="21" xfId="0" applyFont="1" applyBorder="1"/>
    <xf numFmtId="0" fontId="33" fillId="0" borderId="9" xfId="0" applyFont="1" applyBorder="1"/>
    <xf numFmtId="0" fontId="33" fillId="0" borderId="24" xfId="0" applyFont="1" applyBorder="1"/>
    <xf numFmtId="0" fontId="14" fillId="0" borderId="9" xfId="0" applyFont="1" applyBorder="1"/>
    <xf numFmtId="0" fontId="15" fillId="0" borderId="9" xfId="0" applyFont="1" applyBorder="1"/>
    <xf numFmtId="0" fontId="34" fillId="3" borderId="9" xfId="0" applyFont="1" applyFill="1" applyBorder="1"/>
    <xf numFmtId="0" fontId="33" fillId="0" borderId="9" xfId="0" applyNumberFormat="1" applyFont="1" applyBorder="1"/>
    <xf numFmtId="0" fontId="15" fillId="0" borderId="9" xfId="0" applyFont="1" applyFill="1" applyBorder="1"/>
    <xf numFmtId="0" fontId="0" fillId="0" borderId="9" xfId="0" applyFill="1" applyBorder="1"/>
    <xf numFmtId="168" fontId="35" fillId="0" borderId="9" xfId="0" applyNumberFormat="1" applyFont="1" applyFill="1" applyBorder="1"/>
    <xf numFmtId="0" fontId="35" fillId="0" borderId="9" xfId="0" applyFont="1" applyFill="1" applyBorder="1"/>
    <xf numFmtId="0" fontId="33" fillId="0" borderId="9" xfId="0" applyFont="1" applyFill="1" applyBorder="1"/>
    <xf numFmtId="0" fontId="32" fillId="0" borderId="9" xfId="0" applyFont="1" applyFill="1" applyBorder="1"/>
    <xf numFmtId="0" fontId="35" fillId="0" borderId="9" xfId="0" applyFont="1" applyFill="1" applyBorder="1" applyAlignment="1">
      <alignment horizontal="right"/>
    </xf>
    <xf numFmtId="0" fontId="32" fillId="0" borderId="25" xfId="0" applyFont="1" applyBorder="1"/>
    <xf numFmtId="0" fontId="33" fillId="0" borderId="23" xfId="0" applyNumberFormat="1" applyFont="1" applyBorder="1"/>
    <xf numFmtId="0" fontId="33" fillId="0" borderId="21" xfId="0" applyNumberFormat="1" applyFont="1" applyBorder="1"/>
    <xf numFmtId="0" fontId="32" fillId="0" borderId="26" xfId="0" applyFont="1" applyBorder="1"/>
    <xf numFmtId="0" fontId="33" fillId="0" borderId="22" xfId="0" applyNumberFormat="1" applyFont="1" applyBorder="1"/>
    <xf numFmtId="0" fontId="32" fillId="0" borderId="28" xfId="0" applyNumberFormat="1" applyFont="1" applyBorder="1"/>
    <xf numFmtId="0" fontId="32" fillId="0" borderId="29" xfId="0" applyFont="1" applyBorder="1"/>
    <xf numFmtId="0" fontId="33" fillId="0" borderId="27" xfId="0" applyNumberFormat="1" applyFont="1" applyBorder="1"/>
    <xf numFmtId="0" fontId="0" fillId="0" borderId="30" xfId="0" applyBorder="1"/>
    <xf numFmtId="0" fontId="33" fillId="0" borderId="31" xfId="0" applyFont="1" applyBorder="1"/>
    <xf numFmtId="0" fontId="33" fillId="0" borderId="32" xfId="0" applyFont="1" applyBorder="1"/>
    <xf numFmtId="0" fontId="33" fillId="0" borderId="30" xfId="0" applyNumberFormat="1" applyFont="1" applyBorder="1"/>
    <xf numFmtId="0" fontId="32" fillId="0" borderId="33" xfId="0" applyNumberFormat="1" applyFont="1" applyBorder="1"/>
    <xf numFmtId="0" fontId="0" fillId="0" borderId="30" xfId="0" pivotButton="1" applyBorder="1"/>
    <xf numFmtId="0" fontId="32" fillId="0" borderId="30" xfId="0" applyNumberFormat="1" applyFont="1" applyBorder="1"/>
    <xf numFmtId="0" fontId="32" fillId="0" borderId="27" xfId="0" applyNumberFormat="1" applyFont="1" applyBorder="1"/>
    <xf numFmtId="0" fontId="32" fillId="0" borderId="25" xfId="0" pivotButton="1" applyFont="1" applyBorder="1"/>
    <xf numFmtId="0" fontId="32" fillId="0" borderId="10" xfId="0" pivotButton="1" applyFont="1" applyBorder="1"/>
    <xf numFmtId="0" fontId="32" fillId="0" borderId="10" xfId="0" applyFont="1" applyBorder="1"/>
    <xf numFmtId="0" fontId="32" fillId="0" borderId="13" xfId="0" applyFont="1" applyBorder="1"/>
    <xf numFmtId="0" fontId="32" fillId="0" borderId="11" xfId="0" applyFont="1" applyBorder="1"/>
    <xf numFmtId="0" fontId="32" fillId="0" borderId="10" xfId="0" applyNumberFormat="1" applyFont="1" applyBorder="1"/>
    <xf numFmtId="0" fontId="32" fillId="0" borderId="13" xfId="0" applyNumberFormat="1" applyFont="1" applyBorder="1"/>
    <xf numFmtId="0" fontId="14" fillId="0" borderId="0" xfId="0" applyFont="1" applyAlignment="1">
      <alignment horizontal="center"/>
    </xf>
    <xf numFmtId="0" fontId="9" fillId="3" borderId="1" xfId="0" applyFont="1" applyFill="1" applyBorder="1" applyAlignment="1">
      <alignment horizontal="center" wrapText="1"/>
    </xf>
    <xf numFmtId="0" fontId="1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2" fillId="0" borderId="0" xfId="0" applyFont="1" applyFill="1"/>
    <xf numFmtId="169" fontId="12" fillId="0" borderId="0" xfId="0" applyNumberFormat="1" applyFont="1" applyFill="1"/>
    <xf numFmtId="43" fontId="12" fillId="0" borderId="1" xfId="1" applyFont="1" applyBorder="1"/>
    <xf numFmtId="0" fontId="22" fillId="0" borderId="0" xfId="0" applyFont="1" applyFill="1"/>
    <xf numFmtId="9" fontId="22" fillId="0" borderId="0" xfId="0" applyNumberFormat="1" applyFont="1" applyFill="1"/>
    <xf numFmtId="0" fontId="16" fillId="0" borderId="0" xfId="0" applyFont="1" applyFill="1"/>
    <xf numFmtId="0" fontId="21" fillId="0" borderId="0" xfId="0" applyFont="1" applyFill="1"/>
    <xf numFmtId="0" fontId="0" fillId="0" borderId="0" xfId="0" applyFill="1"/>
    <xf numFmtId="168" fontId="22" fillId="0" borderId="1" xfId="0" applyNumberFormat="1" applyFont="1" applyFill="1" applyBorder="1" applyAlignment="1">
      <alignment horizontal="right"/>
    </xf>
    <xf numFmtId="0" fontId="36" fillId="0" borderId="0" xfId="0" applyFont="1"/>
    <xf numFmtId="0" fontId="35" fillId="0" borderId="0" xfId="0" applyFont="1"/>
    <xf numFmtId="4" fontId="35" fillId="0" borderId="0" xfId="0" applyNumberFormat="1" applyFont="1"/>
    <xf numFmtId="0" fontId="32" fillId="2" borderId="0" xfId="0" applyFont="1" applyFill="1" applyAlignment="1">
      <alignment horizontal="left"/>
    </xf>
    <xf numFmtId="0" fontId="37" fillId="3" borderId="0" xfId="0" applyFont="1" applyFill="1"/>
    <xf numFmtId="0" fontId="37" fillId="3" borderId="4" xfId="0" applyFont="1" applyFill="1" applyBorder="1"/>
    <xf numFmtId="0" fontId="34" fillId="3" borderId="0" xfId="0" applyFont="1" applyFill="1"/>
    <xf numFmtId="0" fontId="34" fillId="3" borderId="6" xfId="0" applyFont="1" applyFill="1" applyBorder="1"/>
    <xf numFmtId="0" fontId="35" fillId="0" borderId="1" xfId="0" applyFont="1" applyBorder="1" applyAlignment="1">
      <alignment wrapText="1"/>
    </xf>
    <xf numFmtId="164" fontId="35" fillId="0" borderId="1" xfId="0" applyNumberFormat="1" applyFont="1" applyBorder="1"/>
    <xf numFmtId="2" fontId="35" fillId="0" borderId="1" xfId="0" applyNumberFormat="1" applyFont="1" applyBorder="1"/>
    <xf numFmtId="0" fontId="35" fillId="2" borderId="1" xfId="0" applyFont="1" applyFill="1" applyBorder="1" applyAlignment="1">
      <alignment wrapText="1"/>
    </xf>
    <xf numFmtId="1" fontId="35" fillId="0" borderId="0" xfId="0" applyNumberFormat="1" applyFont="1"/>
    <xf numFmtId="171" fontId="35" fillId="0" borderId="0" xfId="0" applyNumberFormat="1" applyFont="1"/>
    <xf numFmtId="0" fontId="40" fillId="3" borderId="0" xfId="0" applyFont="1" applyFill="1" applyAlignment="1">
      <alignment wrapText="1"/>
    </xf>
    <xf numFmtId="0" fontId="40" fillId="3" borderId="3" xfId="0" applyFont="1" applyFill="1" applyBorder="1" applyAlignment="1">
      <alignment wrapText="1"/>
    </xf>
    <xf numFmtId="164" fontId="35" fillId="0" borderId="0" xfId="0" applyNumberFormat="1" applyFont="1"/>
    <xf numFmtId="0" fontId="37" fillId="3" borderId="0" xfId="0" applyFont="1" applyFill="1" applyAlignment="1">
      <alignment horizontal="center" wrapText="1"/>
    </xf>
    <xf numFmtId="4" fontId="41" fillId="3" borderId="5" xfId="0" applyNumberFormat="1" applyFont="1" applyFill="1" applyBorder="1" applyAlignment="1">
      <alignment wrapText="1"/>
    </xf>
    <xf numFmtId="4" fontId="37" fillId="3" borderId="5" xfId="0" applyNumberFormat="1" applyFont="1" applyFill="1" applyBorder="1" applyAlignment="1">
      <alignment wrapText="1"/>
    </xf>
    <xf numFmtId="169" fontId="35" fillId="0" borderId="0" xfId="0" applyNumberFormat="1" applyFont="1"/>
    <xf numFmtId="0" fontId="35" fillId="2" borderId="0" xfId="0" applyFont="1" applyFill="1"/>
    <xf numFmtId="166" fontId="35" fillId="2" borderId="0" xfId="0" applyNumberFormat="1" applyFont="1" applyFill="1"/>
    <xf numFmtId="164" fontId="33" fillId="2" borderId="1" xfId="0" applyNumberFormat="1" applyFont="1" applyFill="1" applyBorder="1"/>
    <xf numFmtId="2" fontId="33" fillId="2" borderId="1" xfId="0" applyNumberFormat="1" applyFont="1" applyFill="1" applyBorder="1"/>
    <xf numFmtId="164" fontId="35" fillId="0" borderId="0" xfId="0" applyNumberFormat="1" applyFont="1" applyFill="1"/>
    <xf numFmtId="0" fontId="33" fillId="0" borderId="0" xfId="0" applyFont="1" applyFill="1"/>
    <xf numFmtId="0" fontId="35" fillId="0" borderId="0" xfId="0" applyFont="1" applyFill="1"/>
    <xf numFmtId="0" fontId="35" fillId="0" borderId="7" xfId="0" applyFont="1" applyFill="1" applyBorder="1"/>
    <xf numFmtId="0" fontId="35" fillId="0" borderId="20" xfId="0" applyFont="1" applyBorder="1" applyAlignment="1">
      <alignment wrapText="1"/>
    </xf>
    <xf numFmtId="0" fontId="35" fillId="0" borderId="20" xfId="0" applyFont="1" applyBorder="1" applyAlignment="1">
      <alignment horizontal="right"/>
    </xf>
    <xf numFmtId="2" fontId="35" fillId="0" borderId="20" xfId="0" applyNumberFormat="1" applyFont="1" applyBorder="1" applyAlignment="1">
      <alignment horizontal="right"/>
    </xf>
    <xf numFmtId="0" fontId="35" fillId="0" borderId="20" xfId="0" applyFont="1" applyFill="1" applyBorder="1" applyAlignment="1">
      <alignment wrapText="1"/>
    </xf>
    <xf numFmtId="0" fontId="37" fillId="3" borderId="20" xfId="0" applyFont="1" applyFill="1" applyBorder="1"/>
    <xf numFmtId="0" fontId="38" fillId="3" borderId="20" xfId="0" applyFont="1" applyFill="1" applyBorder="1" applyAlignment="1">
      <alignment wrapText="1"/>
    </xf>
    <xf numFmtId="4" fontId="39" fillId="3" borderId="20" xfId="0" applyNumberFormat="1" applyFont="1" applyFill="1" applyBorder="1" applyAlignment="1">
      <alignment wrapText="1"/>
    </xf>
    <xf numFmtId="0" fontId="35" fillId="0" borderId="0" xfId="0" applyFont="1" applyFill="1" applyAlignment="1">
      <alignment horizontal="right" wrapText="1"/>
    </xf>
    <xf numFmtId="43" fontId="35" fillId="0" borderId="8" xfId="1" applyFont="1" applyFill="1" applyBorder="1"/>
    <xf numFmtId="0" fontId="35" fillId="2" borderId="20" xfId="0" applyFont="1" applyFill="1" applyBorder="1" applyAlignment="1">
      <alignment horizontal="center"/>
    </xf>
    <xf numFmtId="0" fontId="35" fillId="2" borderId="20" xfId="0" applyFont="1" applyFill="1" applyBorder="1" applyAlignment="1">
      <alignment horizontal="center"/>
    </xf>
    <xf numFmtId="166" fontId="35" fillId="2" borderId="20" xfId="0" applyNumberFormat="1" applyFont="1" applyFill="1" applyBorder="1" applyAlignment="1">
      <alignment horizontal="center"/>
    </xf>
    <xf numFmtId="166" fontId="35" fillId="0" borderId="20" xfId="0" applyNumberFormat="1" applyFont="1" applyBorder="1"/>
    <xf numFmtId="172" fontId="35" fillId="0" borderId="20" xfId="0" applyNumberFormat="1" applyFont="1" applyBorder="1"/>
    <xf numFmtId="164" fontId="35" fillId="0" borderId="20" xfId="0" applyNumberFormat="1" applyFont="1" applyBorder="1"/>
    <xf numFmtId="0" fontId="33" fillId="0" borderId="20" xfId="0" applyFont="1" applyBorder="1"/>
    <xf numFmtId="2" fontId="35" fillId="0" borderId="20" xfId="0" applyNumberFormat="1" applyFont="1" applyBorder="1"/>
    <xf numFmtId="169" fontId="35" fillId="0" borderId="20" xfId="0" applyNumberFormat="1" applyFont="1" applyBorder="1"/>
    <xf numFmtId="166" fontId="33" fillId="2" borderId="20" xfId="0" applyNumberFormat="1" applyFont="1" applyFill="1" applyBorder="1" applyAlignment="1">
      <alignment horizontal="left"/>
    </xf>
    <xf numFmtId="43" fontId="23" fillId="3" borderId="8" xfId="1" applyFont="1" applyFill="1" applyBorder="1"/>
    <xf numFmtId="43" fontId="23" fillId="3" borderId="2" xfId="1" applyFont="1" applyFill="1" applyBorder="1"/>
    <xf numFmtId="0" fontId="31" fillId="0" borderId="0" xfId="0" applyFont="1" applyAlignment="1">
      <alignment horizontal="right" wrapText="1"/>
    </xf>
    <xf numFmtId="4" fontId="31" fillId="0" borderId="0" xfId="0" applyNumberFormat="1" applyFont="1"/>
    <xf numFmtId="2" fontId="31" fillId="0" borderId="0" xfId="0" applyNumberFormat="1" applyFont="1"/>
    <xf numFmtId="0" fontId="31" fillId="0" borderId="0" xfId="0" applyFont="1"/>
    <xf numFmtId="164" fontId="31" fillId="0" borderId="0" xfId="0" applyNumberFormat="1" applyFont="1"/>
    <xf numFmtId="0" fontId="28" fillId="0" borderId="0" xfId="0" applyFont="1" applyFill="1" applyAlignment="1">
      <alignment vertical="center" wrapText="1"/>
    </xf>
    <xf numFmtId="4" fontId="22" fillId="0" borderId="0" xfId="0" applyNumberFormat="1" applyFont="1" applyFill="1" applyAlignment="1">
      <alignment horizontal="center"/>
    </xf>
    <xf numFmtId="2" fontId="22" fillId="0" borderId="0" xfId="0" applyNumberFormat="1" applyFont="1" applyFill="1" applyAlignment="1">
      <alignment horizontal="center"/>
    </xf>
    <xf numFmtId="2" fontId="12" fillId="0" borderId="0" xfId="0" applyNumberFormat="1" applyFont="1" applyFill="1"/>
    <xf numFmtId="43" fontId="22" fillId="0" borderId="0" xfId="1" applyFont="1" applyAlignment="1">
      <alignment horizontal="center"/>
    </xf>
    <xf numFmtId="43" fontId="22" fillId="0" borderId="0" xfId="1" applyFont="1" applyAlignment="1"/>
    <xf numFmtId="0" fontId="28" fillId="2" borderId="0" xfId="0" applyFont="1" applyFill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2" fontId="12" fillId="0" borderId="0" xfId="0" applyNumberFormat="1" applyFont="1" applyAlignment="1">
      <alignment horizontal="center"/>
    </xf>
    <xf numFmtId="1" fontId="22" fillId="0" borderId="0" xfId="0" applyNumberFormat="1" applyFont="1" applyFill="1" applyAlignment="1">
      <alignment horizontal="center"/>
    </xf>
    <xf numFmtId="0" fontId="29" fillId="0" borderId="0" xfId="0" applyFont="1" applyFill="1" applyAlignment="1">
      <alignment horizontal="left"/>
    </xf>
    <xf numFmtId="0" fontId="19" fillId="0" borderId="0" xfId="0" applyFont="1" applyFill="1" applyAlignment="1">
      <alignment vertical="center"/>
    </xf>
    <xf numFmtId="1" fontId="13" fillId="0" borderId="0" xfId="0" applyNumberFormat="1" applyFont="1" applyFill="1" applyAlignment="1">
      <alignment horizontal="center"/>
    </xf>
    <xf numFmtId="1" fontId="13" fillId="0" borderId="20" xfId="0" applyNumberFormat="1" applyFont="1" applyFill="1" applyBorder="1" applyAlignment="1">
      <alignment horizontal="center"/>
    </xf>
    <xf numFmtId="3" fontId="22" fillId="0" borderId="20" xfId="0" applyNumberFormat="1" applyFont="1" applyFill="1" applyBorder="1" applyAlignment="1">
      <alignment horizontal="center"/>
    </xf>
    <xf numFmtId="3" fontId="25" fillId="0" borderId="20" xfId="0" applyNumberFormat="1" applyFont="1" applyFill="1" applyBorder="1" applyAlignment="1">
      <alignment horizontal="center"/>
    </xf>
    <xf numFmtId="0" fontId="28" fillId="3" borderId="20" xfId="0" applyFont="1" applyFill="1" applyBorder="1" applyAlignment="1">
      <alignment horizontal="center" vertical="center" wrapText="1"/>
    </xf>
    <xf numFmtId="43" fontId="22" fillId="0" borderId="0" xfId="1" applyFont="1" applyFill="1" applyAlignment="1"/>
    <xf numFmtId="9" fontId="31" fillId="0" borderId="1" xfId="0" applyNumberFormat="1" applyFont="1" applyBorder="1" applyAlignment="1">
      <alignment horizontal="center"/>
    </xf>
    <xf numFmtId="9" fontId="22" fillId="0" borderId="0" xfId="0" applyNumberFormat="1" applyFont="1" applyFill="1" applyAlignment="1">
      <alignment horizontal="center"/>
    </xf>
    <xf numFmtId="3" fontId="22" fillId="0" borderId="0" xfId="0" applyNumberFormat="1" applyFont="1" applyFill="1" applyAlignment="1">
      <alignment horizontal="center"/>
    </xf>
    <xf numFmtId="180" fontId="22" fillId="0" borderId="0" xfId="1" applyNumberFormat="1" applyFont="1" applyFill="1" applyAlignment="1">
      <alignment horizontal="center"/>
    </xf>
    <xf numFmtId="181" fontId="28" fillId="6" borderId="0" xfId="1" applyNumberFormat="1" applyFont="1" applyFill="1" applyAlignment="1">
      <alignment vertical="center" wrapText="1"/>
    </xf>
    <xf numFmtId="181" fontId="28" fillId="2" borderId="0" xfId="1" applyNumberFormat="1" applyFont="1" applyFill="1" applyAlignment="1">
      <alignment vertical="center" wrapText="1"/>
    </xf>
    <xf numFmtId="181" fontId="28" fillId="3" borderId="1" xfId="1" applyNumberFormat="1" applyFont="1" applyFill="1" applyBorder="1" applyAlignment="1">
      <alignment vertical="center" wrapText="1"/>
    </xf>
    <xf numFmtId="181" fontId="25" fillId="0" borderId="1" xfId="1" applyNumberFormat="1" applyFont="1" applyBorder="1" applyAlignment="1">
      <alignment horizontal="center"/>
    </xf>
    <xf numFmtId="181" fontId="22" fillId="2" borderId="0" xfId="1" applyNumberFormat="1" applyFont="1" applyFill="1" applyAlignment="1">
      <alignment horizontal="center"/>
    </xf>
    <xf numFmtId="181" fontId="22" fillId="0" borderId="0" xfId="1" applyNumberFormat="1" applyFont="1" applyFill="1" applyAlignment="1">
      <alignment horizontal="center"/>
    </xf>
    <xf numFmtId="181" fontId="0" fillId="0" borderId="0" xfId="1" applyNumberFormat="1" applyFont="1" applyFill="1"/>
    <xf numFmtId="181" fontId="0" fillId="0" borderId="0" xfId="1" applyNumberFormat="1" applyFont="1"/>
  </cellXfs>
  <cellStyles count="2">
    <cellStyle name="Comma" xfId="1" builtinId="3"/>
    <cellStyle name="Normal" xfId="0" builtinId="0"/>
  </cellStyles>
  <dxfs count="65"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minor"/>
      </font>
    </dxf>
    <dxf>
      <font>
        <name val="Arial"/>
        <family val="2"/>
        <scheme val="minor"/>
      </font>
    </dxf>
    <dxf>
      <font>
        <name val="Arial"/>
        <family val="2"/>
        <scheme val="minor"/>
      </font>
    </dxf>
    <dxf>
      <font>
        <name val="Arial"/>
        <family val="2"/>
        <scheme val="minor"/>
      </font>
    </dxf>
    <dxf>
      <font>
        <name val="Arial"/>
        <family val="2"/>
        <scheme val="minor"/>
      </font>
    </dxf>
    <dxf>
      <font>
        <name val="Arial"/>
        <family val="2"/>
        <scheme val="minor"/>
      </font>
    </dxf>
    <dxf>
      <font>
        <name val="Arial"/>
        <family val="2"/>
        <scheme val="minor"/>
      </font>
    </dxf>
    <dxf>
      <font>
        <name val="Arial"/>
        <family val="2"/>
        <scheme val="minor"/>
      </font>
    </dxf>
    <dxf>
      <font>
        <name val="Arial"/>
        <family val="2"/>
        <scheme val="minor"/>
      </font>
    </dxf>
    <dxf>
      <font>
        <name val="Arial"/>
        <family val="2"/>
        <scheme val="minor"/>
      </font>
    </dxf>
    <dxf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</border>
    </dxf>
    <dxf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</border>
    </dxf>
    <dxf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</border>
    </dxf>
    <dxf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</border>
    </dxf>
    <dxf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</border>
    </dxf>
    <dxf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</border>
    </dxf>
    <dxf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</border>
    </dxf>
    <dxf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</border>
    </dxf>
    <dxf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</border>
    </dxf>
    <dxf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</border>
    </dxf>
    <dxf>
      <font>
        <b/>
        <family val="2"/>
      </font>
    </dxf>
    <dxf>
      <font>
        <b/>
        <family val="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lberto Garcia Mogollon" refreshedDate="45835.863760995373" refreshedVersion="8" recordCount="946" xr:uid="{00000000-000A-0000-FFFF-FFFF00000000}">
  <cacheSource type="worksheet">
    <worksheetSource ref="A2:L948" sheet="Individual Tree Biomass"/>
  </cacheSource>
  <cacheFields count="12">
    <cacheField name="Stratum (year planted)" numFmtId="0">
      <sharedItems containsSemiMixedTypes="0" containsString="0" containsNumber="1" containsInteger="1" minValue="2018" maxValue="2020" count="3">
        <n v="2019"/>
        <n v="2020"/>
        <n v="2018"/>
      </sharedItems>
    </cacheField>
    <cacheField name="Area ID" numFmtId="0">
      <sharedItems/>
    </cacheField>
    <cacheField name="Row Number" numFmtId="0">
      <sharedItems containsSemiMixedTypes="0" containsString="0" containsNumber="1" containsInteger="1" minValue="4" maxValue="104"/>
    </cacheField>
    <cacheField name="Row ID" numFmtId="0">
      <sharedItems count="32">
        <s v="A001_91"/>
        <s v="A002_22"/>
        <s v="A002_104"/>
        <s v="A003_4"/>
        <s v="A003_21"/>
        <s v="A003_31"/>
        <s v="A003_55"/>
        <s v="B001_31"/>
        <s v="B001_41"/>
        <s v="B002_14"/>
        <s v="B002_31"/>
        <s v="B003_15"/>
        <s v="B003_43"/>
        <s v="B003_11"/>
        <s v="B004_24"/>
        <s v="B004_20"/>
        <s v="B005_32"/>
        <s v="B009_34"/>
        <s v="B009_6"/>
        <s v="B011_42"/>
        <s v="C001_14"/>
        <s v="C002_44"/>
        <s v="C002_51"/>
        <s v="C002_21"/>
        <s v="D001_55"/>
        <s v="D001_59"/>
        <s v="D001_65"/>
        <s v="D001_34"/>
        <s v="D002_85"/>
        <s v="D006_23"/>
        <s v="D008_82"/>
        <s v="D009_24"/>
      </sharedItems>
    </cacheField>
    <cacheField name="DBH (cm)" numFmtId="0">
      <sharedItems containsSemiMixedTypes="0" containsString="0" containsNumber="1" minValue="5.0228452800000003" maxValue="41.867128800000003"/>
    </cacheField>
    <cacheField name="Height (m)" numFmtId="0">
      <sharedItems containsSemiMixedTypes="0" containsString="0" containsNumber="1" minValue="1.3" maxValue="5.9"/>
    </cacheField>
    <cacheField name="V_TREEj (x₁ₗ,x₂ₗ, x₃ₗ...)  (m³/tree)" numFmtId="167">
      <sharedItems containsSemiMixedTypes="0" containsString="0" containsNumber="1" minValue="4.3755626577678631E-3" maxValue="0.25000666877065469"/>
    </cacheField>
    <cacheField name="Dj (tdm/m3)" numFmtId="0">
      <sharedItems containsSemiMixedTypes="0" containsString="0" containsNumber="1" minValue="0.59499999999999997" maxValue="0.59499999999999997"/>
    </cacheField>
    <cacheField name="BEF2,j" numFmtId="0">
      <sharedItems containsSemiMixedTypes="0" containsString="0" containsNumber="1" minValue="1.1499999999999999" maxValue="1.1499999999999999"/>
    </cacheField>
    <cacheField name="Rj" numFmtId="0">
      <sharedItems containsSemiMixedTypes="0" containsString="0" containsNumber="1" minValue="0.28085901108608896" maxValue="0.36252566859493929"/>
    </cacheField>
    <cacheField name="BTREE_l,j,p,it(tdm/tree)" numFmtId="167">
      <sharedItems containsSemiMixedTypes="0" containsString="0" containsNumber="1" minValue="3.9757396015084358E-3" maxValue="0.2215090027909099"/>
    </cacheField>
    <cacheField name="A_p,i (ha)" numFmtId="0">
      <sharedItems containsSemiMixedTypes="0" containsString="0" containsNumber="1" minValue="7.0713600000000001E-2" maxValue="0.287731199999999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46">
  <r>
    <x v="0"/>
    <s v="A001"/>
    <n v="91"/>
    <x v="0"/>
    <n v="14.638794499999999"/>
    <n v="3.7"/>
    <n v="4.2951142554797803E-2"/>
    <n v="0.59499999999999997"/>
    <n v="1.1499999999999999"/>
    <n v="0.28085901108608896"/>
    <n v="3.7643574446279499E-2"/>
    <n v="0.140208"/>
  </r>
  <r>
    <x v="0"/>
    <s v="A001"/>
    <n v="91"/>
    <x v="0"/>
    <n v="13.3234648"/>
    <n v="4.0999999999999996"/>
    <n v="3.864193991490366E-2"/>
    <n v="0.59499999999999997"/>
    <n v="1.1499999999999999"/>
    <n v="0.28085901108608896"/>
    <n v="3.3866869550198929E-2"/>
    <n v="0.140208"/>
  </r>
  <r>
    <x v="0"/>
    <s v="A001"/>
    <n v="91"/>
    <x v="0"/>
    <n v="16.333360899999999"/>
    <n v="4.0999999999999996"/>
    <n v="5.4058807638642521E-2"/>
    <n v="0.59499999999999997"/>
    <n v="1.1499999999999999"/>
    <n v="0.28085901108608896"/>
    <n v="4.7378640678210064E-2"/>
    <n v="0.140208"/>
  </r>
  <r>
    <x v="0"/>
    <s v="A001"/>
    <n v="91"/>
    <x v="0"/>
    <n v="19.146280099999998"/>
    <n v="4.0999999999999996"/>
    <n v="7.0068494518218449E-2"/>
    <n v="0.59499999999999997"/>
    <n v="1.1499999999999999"/>
    <n v="0.28085901108608896"/>
    <n v="6.1409974981926303E-2"/>
    <n v="0.140208"/>
  </r>
  <r>
    <x v="0"/>
    <s v="A001"/>
    <n v="91"/>
    <x v="0"/>
    <n v="16.882431400000002"/>
    <n v="4.0999999999999996"/>
    <n v="5.7064164258678961E-2"/>
    <n v="0.59499999999999997"/>
    <n v="1.1499999999999999"/>
    <n v="0.28085901108608896"/>
    <n v="5.0012618703814959E-2"/>
    <n v="0.140208"/>
  </r>
  <r>
    <x v="0"/>
    <s v="A001"/>
    <n v="91"/>
    <x v="0"/>
    <n v="16.619312499999999"/>
    <n v="4.0999999999999996"/>
    <n v="5.5616644988557618E-2"/>
    <n v="0.59499999999999997"/>
    <n v="1.1499999999999999"/>
    <n v="0.28085901108608896"/>
    <n v="4.8743972605804459E-2"/>
    <n v="0.140208"/>
  </r>
  <r>
    <x v="0"/>
    <s v="A001"/>
    <n v="91"/>
    <x v="0"/>
    <n v="17.253452899999999"/>
    <n v="4.2"/>
    <n v="5.9884992801506422E-2"/>
    <n v="0.59499999999999997"/>
    <n v="1.1499999999999999"/>
    <n v="0.28085901108608896"/>
    <n v="5.2484871196671036E-2"/>
    <n v="0.140208"/>
  </r>
  <r>
    <x v="0"/>
    <s v="A001"/>
    <n v="91"/>
    <x v="0"/>
    <n v="22.7986331"/>
    <n v="4.2"/>
    <n v="9.4345532974735788E-2"/>
    <n v="0.59499999999999997"/>
    <n v="1.1499999999999999"/>
    <n v="0.28085901108608896"/>
    <n v="8.2687045860941083E-2"/>
    <n v="0.140208"/>
  </r>
  <r>
    <x v="0"/>
    <s v="A001"/>
    <n v="91"/>
    <x v="0"/>
    <n v="17.414198299999999"/>
    <n v="4.2"/>
    <n v="6.0801092706830089E-2"/>
    <n v="0.59499999999999997"/>
    <n v="1.1499999999999999"/>
    <n v="0.28085901108608896"/>
    <n v="5.3287766601427367E-2"/>
    <n v="0.140208"/>
  </r>
  <r>
    <x v="0"/>
    <s v="A001"/>
    <n v="91"/>
    <x v="0"/>
    <n v="15.928221600000001"/>
    <n v="4.2"/>
    <n v="5.2527677673984773E-2"/>
    <n v="0.59499999999999997"/>
    <n v="1.1499999999999999"/>
    <n v="0.28085901108608896"/>
    <n v="4.6036715844941921E-2"/>
    <n v="0.140208"/>
  </r>
  <r>
    <x v="0"/>
    <s v="A001"/>
    <n v="91"/>
    <x v="0"/>
    <n v="22.655973100000001"/>
    <n v="4.3"/>
    <n v="9.4654955158740506E-2"/>
    <n v="0.59499999999999997"/>
    <n v="1.1499999999999999"/>
    <n v="0.28085901108608896"/>
    <n v="8.2958232058236117E-2"/>
    <n v="0.140208"/>
  </r>
  <r>
    <x v="0"/>
    <s v="A001"/>
    <n v="91"/>
    <x v="0"/>
    <n v="16.6162639"/>
    <n v="4.3"/>
    <n v="5.700718427142662E-2"/>
    <n v="0.59499999999999997"/>
    <n v="1.1499999999999999"/>
    <n v="0.28085901108608896"/>
    <n v="4.9962679860177807E-2"/>
    <n v="0.140208"/>
  </r>
  <r>
    <x v="0"/>
    <s v="A001"/>
    <n v="91"/>
    <x v="0"/>
    <n v="18.742479700000001"/>
    <n v="4.3"/>
    <n v="6.9450723332054223E-2"/>
    <n v="0.59499999999999997"/>
    <n v="1.1499999999999999"/>
    <n v="0.28085901108608896"/>
    <n v="6.0868543153716599E-2"/>
    <n v="0.140208"/>
  </r>
  <r>
    <x v="0"/>
    <s v="A001"/>
    <n v="91"/>
    <x v="0"/>
    <n v="16.570467900000001"/>
    <n v="4.4000000000000004"/>
    <n v="5.7448175511503073E-2"/>
    <n v="0.59499999999999997"/>
    <n v="1.1499999999999999"/>
    <n v="0.28085901108608896"/>
    <n v="5.0349176832983483E-2"/>
    <n v="0.140208"/>
  </r>
  <r>
    <x v="0"/>
    <s v="A001"/>
    <n v="91"/>
    <x v="0"/>
    <n v="17.782671700000002"/>
    <n v="4.4000000000000004"/>
    <n v="6.4522171159928587E-2"/>
    <n v="0.59499999999999997"/>
    <n v="1.1499999999999999"/>
    <n v="0.28085901108608896"/>
    <n v="5.6549023123089168E-2"/>
    <n v="0.140208"/>
  </r>
  <r>
    <x v="0"/>
    <s v="A001"/>
    <n v="91"/>
    <x v="0"/>
    <n v="20.473537499999999"/>
    <n v="4.4000000000000004"/>
    <n v="8.1286461606478913E-2"/>
    <n v="0.59499999999999997"/>
    <n v="1.1499999999999999"/>
    <n v="0.28085901108608896"/>
    <n v="7.1241712954532938E-2"/>
    <n v="0.140208"/>
  </r>
  <r>
    <x v="0"/>
    <s v="A001"/>
    <n v="91"/>
    <x v="0"/>
    <n v="18.5003502"/>
    <n v="4.4000000000000004"/>
    <n v="6.8851754114842983E-2"/>
    <n v="0.59499999999999997"/>
    <n v="1.1499999999999999"/>
    <n v="0.28085901108608896"/>
    <n v="6.0343589893384716E-2"/>
    <n v="0.140208"/>
  </r>
  <r>
    <x v="0"/>
    <s v="A001"/>
    <n v="91"/>
    <x v="0"/>
    <n v="21.551248399999999"/>
    <n v="4.4000000000000004"/>
    <n v="8.8399552032919673E-2"/>
    <n v="0.59499999999999997"/>
    <n v="1.1499999999999999"/>
    <n v="0.28085901108608896"/>
    <n v="7.7475822994079027E-2"/>
    <n v="0.140208"/>
  </r>
  <r>
    <x v="0"/>
    <s v="A001"/>
    <n v="91"/>
    <x v="0"/>
    <n v="17.636780699999999"/>
    <n v="4.5"/>
    <n v="6.4442143192151663E-2"/>
    <n v="0.59499999999999997"/>
    <n v="1.1499999999999999"/>
    <n v="0.28085901108608896"/>
    <n v="5.6478884389085715E-2"/>
    <n v="0.140208"/>
  </r>
  <r>
    <x v="0"/>
    <s v="A001"/>
    <n v="91"/>
    <x v="0"/>
    <n v="15.9409388"/>
    <n v="4.5"/>
    <n v="5.4542562223490076E-2"/>
    <n v="0.59499999999999997"/>
    <n v="1.1499999999999999"/>
    <n v="0.28085901108608896"/>
    <n v="4.7802616634267686E-2"/>
    <n v="0.140208"/>
  </r>
  <r>
    <x v="0"/>
    <s v="A001"/>
    <n v="91"/>
    <x v="0"/>
    <n v="19.5417384"/>
    <n v="4.5"/>
    <n v="7.6275615333938285E-2"/>
    <n v="0.59499999999999997"/>
    <n v="1.1499999999999999"/>
    <n v="0.28085901108608896"/>
    <n v="6.6850068088308637E-2"/>
    <n v="0.140208"/>
  </r>
  <r>
    <x v="0"/>
    <s v="A001"/>
    <n v="91"/>
    <x v="0"/>
    <n v="20.184461299999999"/>
    <n v="4.5"/>
    <n v="8.0434428318017462E-2"/>
    <n v="0.59499999999999997"/>
    <n v="1.1499999999999999"/>
    <n v="0.28085901108608896"/>
    <n v="7.0494967312458648E-2"/>
    <n v="0.140208"/>
  </r>
  <r>
    <x v="0"/>
    <s v="A001"/>
    <n v="91"/>
    <x v="0"/>
    <n v="18.188283699999999"/>
    <n v="4.5"/>
    <n v="6.7791372986067133E-2"/>
    <n v="0.59499999999999997"/>
    <n v="1.1499999999999999"/>
    <n v="0.28085901108608896"/>
    <n v="5.9414242416502637E-2"/>
    <n v="0.140208"/>
  </r>
  <r>
    <x v="0"/>
    <s v="A001"/>
    <n v="91"/>
    <x v="0"/>
    <n v="19.164793"/>
    <n v="4.5"/>
    <n v="7.3875221203191413E-2"/>
    <n v="0.59499999999999997"/>
    <n v="1.1499999999999999"/>
    <n v="0.28085901108608896"/>
    <n v="6.474629599316821E-2"/>
    <n v="0.140208"/>
  </r>
  <r>
    <x v="0"/>
    <s v="A001"/>
    <n v="91"/>
    <x v="0"/>
    <n v="22.062342699999999"/>
    <n v="4.5"/>
    <n v="9.3053072791167549E-2"/>
    <n v="0.59499999999999997"/>
    <n v="1.1499999999999999"/>
    <n v="0.28085901108608896"/>
    <n v="8.1554297853669064E-2"/>
    <n v="0.140208"/>
  </r>
  <r>
    <x v="0"/>
    <s v="A001"/>
    <n v="91"/>
    <x v="0"/>
    <n v="17.576356000000001"/>
    <n v="4.5"/>
    <n v="6.407902868062057E-2"/>
    <n v="0.59499999999999997"/>
    <n v="1.1499999999999999"/>
    <n v="0.28085901108608896"/>
    <n v="5.6160640744463079E-2"/>
    <n v="0.140208"/>
  </r>
  <r>
    <x v="0"/>
    <s v="A001"/>
    <n v="91"/>
    <x v="0"/>
    <n v="21.537139499999999"/>
    <n v="4.5"/>
    <n v="8.945465132489179E-2"/>
    <n v="0.59499999999999997"/>
    <n v="1.1499999999999999"/>
    <n v="0.28085901108608896"/>
    <n v="7.8400541322465669E-2"/>
    <n v="0.140208"/>
  </r>
  <r>
    <x v="0"/>
    <s v="A001"/>
    <n v="91"/>
    <x v="0"/>
    <n v="18.954812499999999"/>
    <n v="4.5"/>
    <n v="7.2550555295972319E-2"/>
    <n v="0.59499999999999997"/>
    <n v="1.1499999999999999"/>
    <n v="0.28085901108608896"/>
    <n v="6.3585321995067196E-2"/>
    <n v="0.140208"/>
  </r>
  <r>
    <x v="0"/>
    <s v="A001"/>
    <n v="91"/>
    <x v="0"/>
    <n v="21.659110800000001"/>
    <n v="4.5999999999999996"/>
    <n v="9.1445758326475349E-2"/>
    <n v="0.59499999999999997"/>
    <n v="1.1499999999999999"/>
    <n v="0.28085901108608896"/>
    <n v="8.0145602808292138E-2"/>
    <n v="0.140208"/>
  </r>
  <r>
    <x v="0"/>
    <s v="A001"/>
    <n v="91"/>
    <x v="0"/>
    <n v="18.644918400000002"/>
    <n v="4.5999999999999996"/>
    <n v="7.1486573671094039E-2"/>
    <n v="0.59499999999999997"/>
    <n v="1.1499999999999999"/>
    <n v="0.28085901108608896"/>
    <n v="6.2652818943385161E-2"/>
    <n v="0.140208"/>
  </r>
  <r>
    <x v="0"/>
    <s v="A001"/>
    <n v="91"/>
    <x v="0"/>
    <n v="15.384612000000001"/>
    <n v="4.5999999999999996"/>
    <n v="5.2032714696113189E-2"/>
    <n v="0.59499999999999997"/>
    <n v="1.1499999999999999"/>
    <n v="0.28085901108608896"/>
    <n v="4.5602916541887528E-2"/>
    <n v="0.140208"/>
  </r>
  <r>
    <x v="0"/>
    <s v="A001"/>
    <n v="91"/>
    <x v="0"/>
    <n v="20.643567999999998"/>
    <n v="4.5999999999999996"/>
    <n v="8.4515926145380185E-2"/>
    <n v="0.59499999999999997"/>
    <n v="1.1499999999999999"/>
    <n v="0.28085901108608896"/>
    <n v="7.4072105385575959E-2"/>
    <n v="0.140208"/>
  </r>
  <r>
    <x v="0"/>
    <s v="A001"/>
    <n v="91"/>
    <x v="0"/>
    <n v="17.3792534"/>
    <n v="4.5999999999999996"/>
    <n v="6.3664567292121471E-2"/>
    <n v="0.59499999999999997"/>
    <n v="1.1499999999999999"/>
    <n v="0.28085901108608896"/>
    <n v="5.5797395270534907E-2"/>
    <n v="0.140208"/>
  </r>
  <r>
    <x v="0"/>
    <s v="A001"/>
    <n v="91"/>
    <x v="0"/>
    <n v="17.3003693"/>
    <n v="4.5999999999999996"/>
    <n v="6.3188277902177847E-2"/>
    <n v="0.59499999999999997"/>
    <n v="1.1499999999999999"/>
    <n v="0.28085901108608896"/>
    <n v="5.5379962018661778E-2"/>
    <n v="0.140208"/>
  </r>
  <r>
    <x v="0"/>
    <s v="A001"/>
    <n v="91"/>
    <x v="0"/>
    <n v="15.9409388"/>
    <n v="4.7"/>
    <n v="5.5837366747400648E-2"/>
    <n v="0.59499999999999997"/>
    <n v="1.1499999999999999"/>
    <n v="0.28085901108608896"/>
    <n v="4.8937419286537602E-2"/>
    <n v="0.140208"/>
  </r>
  <r>
    <x v="0"/>
    <s v="A001"/>
    <n v="91"/>
    <x v="0"/>
    <n v="18.682919399999999"/>
    <n v="4.8"/>
    <n v="7.3479741464997611E-2"/>
    <n v="0.59499999999999997"/>
    <n v="1.1499999999999999"/>
    <n v="0.28085901108608896"/>
    <n v="6.4399686564846251E-2"/>
    <n v="0.140208"/>
  </r>
  <r>
    <x v="0"/>
    <s v="A002"/>
    <n v="22"/>
    <x v="1"/>
    <n v="19.901369500000001"/>
    <n v="2.2000000000000002"/>
    <n v="5.549544563325931E-2"/>
    <n v="0.59499999999999997"/>
    <n v="1.1499999999999999"/>
    <n v="0.28319534199967761"/>
    <n v="4.8726467054070272E-2"/>
    <n v="0.14386559999999998"/>
  </r>
  <r>
    <x v="0"/>
    <s v="A002"/>
    <n v="22"/>
    <x v="1"/>
    <n v="11.4988758"/>
    <n v="3.6"/>
    <n v="2.8467285316442659E-2"/>
    <n v="0.59499999999999997"/>
    <n v="1.1499999999999999"/>
    <n v="0.28319534199967761"/>
    <n v="2.4995028407504921E-2"/>
    <n v="0.14386559999999998"/>
  </r>
  <r>
    <x v="0"/>
    <s v="A002"/>
    <n v="22"/>
    <x v="1"/>
    <n v="16.277435199999999"/>
    <n v="3.7"/>
    <n v="5.1044803264035842E-2"/>
    <n v="0.59499999999999997"/>
    <n v="1.1499999999999999"/>
    <n v="0.28319534199967761"/>
    <n v="4.481868550012872E-2"/>
    <n v="0.14386559999999998"/>
  </r>
  <r>
    <x v="0"/>
    <s v="A002"/>
    <n v="22"/>
    <x v="1"/>
    <n v="12.9611158"/>
    <n v="3.7"/>
    <n v="3.5169870278203064E-2"/>
    <n v="0.59499999999999997"/>
    <n v="1.1499999999999999"/>
    <n v="0.28319534199967761"/>
    <n v="3.0880075037720507E-2"/>
    <n v="0.14386559999999998"/>
  </r>
  <r>
    <x v="0"/>
    <s v="A002"/>
    <n v="22"/>
    <x v="1"/>
    <n v="12.0201501"/>
    <n v="3.8"/>
    <n v="3.1407507293262554E-2"/>
    <n v="0.59499999999999997"/>
    <n v="1.1499999999999999"/>
    <n v="0.28319534199967761"/>
    <n v="2.7576620962539853E-2"/>
    <n v="0.14386559999999998"/>
  </r>
  <r>
    <x v="0"/>
    <s v="A002"/>
    <n v="22"/>
    <x v="1"/>
    <n v="12.827533000000001"/>
    <n v="3.8"/>
    <n v="3.499874498201723E-2"/>
    <n v="0.59499999999999997"/>
    <n v="1.1499999999999999"/>
    <n v="0.28319534199967761"/>
    <n v="3.0729822507777404E-2"/>
    <n v="0.14386559999999998"/>
  </r>
  <r>
    <x v="0"/>
    <s v="A002"/>
    <n v="104"/>
    <x v="2"/>
    <n v="14.005646799999999"/>
    <n v="4"/>
    <n v="4.1472075847909511E-2"/>
    <n v="0.59499999999999997"/>
    <n v="1.1499999999999999"/>
    <n v="0.29466677951945119"/>
    <n v="3.6739106042271097E-2"/>
    <n v="0.14386559999999998"/>
  </r>
  <r>
    <x v="0"/>
    <s v="A002"/>
    <n v="22"/>
    <x v="1"/>
    <n v="15.0987636"/>
    <n v="4"/>
    <n v="4.6931976858605041E-2"/>
    <n v="0.59499999999999997"/>
    <n v="1.1499999999999999"/>
    <n v="0.28319534199967761"/>
    <n v="4.120751528505022E-2"/>
    <n v="0.14386559999999998"/>
  </r>
  <r>
    <x v="0"/>
    <s v="A002"/>
    <n v="22"/>
    <x v="1"/>
    <n v="14.4120931"/>
    <n v="4"/>
    <n v="4.3474922510461235E-2"/>
    <n v="0.59499999999999997"/>
    <n v="1.1499999999999999"/>
    <n v="0.28319534199967761"/>
    <n v="3.8172130257021819E-2"/>
    <n v="0.14386559999999998"/>
  </r>
  <r>
    <x v="0"/>
    <s v="A002"/>
    <n v="22"/>
    <x v="1"/>
    <n v="17.896263900000001"/>
    <n v="4"/>
    <n v="6.1954071718794843E-2"/>
    <n v="0.59499999999999997"/>
    <n v="1.1499999999999999"/>
    <n v="0.28319534199967761"/>
    <n v="5.4397311347332361E-2"/>
    <n v="0.14386559999999998"/>
  </r>
  <r>
    <x v="0"/>
    <s v="A002"/>
    <n v="22"/>
    <x v="1"/>
    <n v="21.367106799999998"/>
    <n v="4.0999999999999996"/>
    <n v="8.3760547217054865E-2"/>
    <n v="0.59499999999999997"/>
    <n v="1.1499999999999999"/>
    <n v="0.28319534199967761"/>
    <n v="7.3543972804079955E-2"/>
    <n v="0.14386559999999998"/>
  </r>
  <r>
    <x v="0"/>
    <s v="A002"/>
    <n v="22"/>
    <x v="1"/>
    <n v="22.849684"/>
    <n v="4.0999999999999996"/>
    <n v="9.3399368613105577E-2"/>
    <n v="0.59499999999999997"/>
    <n v="1.1499999999999999"/>
    <n v="0.28319534199967761"/>
    <n v="8.2007112577720309E-2"/>
    <n v="0.14386559999999998"/>
  </r>
  <r>
    <x v="0"/>
    <s v="A002"/>
    <n v="22"/>
    <x v="1"/>
    <n v="19.5831734"/>
    <n v="4.0999999999999996"/>
    <n v="7.2689966492303165E-2"/>
    <n v="0.59499999999999997"/>
    <n v="1.1499999999999999"/>
    <n v="0.28319534199967761"/>
    <n v="6.3823710523119914E-2"/>
    <n v="0.14386559999999998"/>
  </r>
  <r>
    <x v="0"/>
    <s v="A002"/>
    <n v="22"/>
    <x v="1"/>
    <n v="17.553282299999999"/>
    <n v="4.0999999999999996"/>
    <n v="6.0815471282414178E-2"/>
    <n v="0.59499999999999997"/>
    <n v="1.1499999999999999"/>
    <n v="0.28319534199967761"/>
    <n v="5.3397590090606351E-2"/>
    <n v="0.14386559999999998"/>
  </r>
  <r>
    <x v="0"/>
    <s v="A002"/>
    <n v="22"/>
    <x v="1"/>
    <n v="23.539871600000001"/>
    <n v="4.0999999999999996"/>
    <n v="9.8018930148666972E-2"/>
    <n v="0.59499999999999997"/>
    <n v="1.1499999999999999"/>
    <n v="0.28319534199967761"/>
    <n v="8.6063209621328504E-2"/>
    <n v="0.14386559999999998"/>
  </r>
  <r>
    <x v="0"/>
    <s v="A002"/>
    <n v="22"/>
    <x v="1"/>
    <n v="20.962585099999998"/>
    <n v="4.0999999999999996"/>
    <n v="8.1199111714753525E-2"/>
    <n v="0.59499999999999997"/>
    <n v="1.1499999999999999"/>
    <n v="0.28319534199967761"/>
    <n v="7.1294964778469805E-2"/>
    <n v="0.14386559999999998"/>
  </r>
  <r>
    <x v="0"/>
    <s v="A002"/>
    <n v="104"/>
    <x v="2"/>
    <n v="13.775881"/>
    <n v="4.2"/>
    <n v="4.1332646684913238E-2"/>
    <n v="0.59499999999999997"/>
    <n v="1.1499999999999999"/>
    <n v="0.29466677951945119"/>
    <n v="3.6615589128782343E-2"/>
    <n v="0.14386559999999998"/>
  </r>
  <r>
    <x v="0"/>
    <s v="A002"/>
    <n v="22"/>
    <x v="1"/>
    <n v="12.925890000000001"/>
    <n v="4.2"/>
    <n v="3.7173200230088459E-2"/>
    <n v="0.59499999999999997"/>
    <n v="1.1499999999999999"/>
    <n v="0.28319534199967761"/>
    <n v="3.2639051648955676E-2"/>
    <n v="0.14386559999999998"/>
  </r>
  <r>
    <x v="0"/>
    <s v="A002"/>
    <n v="22"/>
    <x v="1"/>
    <n v="17.8367182"/>
    <n v="4.2"/>
    <n v="6.323328307908721E-2"/>
    <n v="0.59499999999999997"/>
    <n v="1.1499999999999999"/>
    <n v="0.28319534199967761"/>
    <n v="5.552049270917591E-2"/>
    <n v="0.14386559999999998"/>
  </r>
  <r>
    <x v="0"/>
    <s v="A002"/>
    <n v="22"/>
    <x v="1"/>
    <n v="18.017576800000001"/>
    <n v="4.2"/>
    <n v="6.4285060135845798E-2"/>
    <n v="0.59499999999999997"/>
    <n v="1.1499999999999999"/>
    <n v="0.28319534199967761"/>
    <n v="5.6443980745348371E-2"/>
    <n v="0.14386559999999998"/>
  </r>
  <r>
    <x v="0"/>
    <s v="A002"/>
    <n v="22"/>
    <x v="1"/>
    <n v="20.972249699999999"/>
    <n v="4.2"/>
    <n v="8.2358219624522069E-2"/>
    <n v="0.59499999999999997"/>
    <n v="1.1499999999999999"/>
    <n v="0.28319534199967761"/>
    <n v="7.2312692138489426E-2"/>
    <n v="0.14386559999999998"/>
  </r>
  <r>
    <x v="0"/>
    <s v="A002"/>
    <n v="22"/>
    <x v="1"/>
    <n v="19.272868500000001"/>
    <n v="4.2"/>
    <n v="7.1760011568662158E-2"/>
    <n v="0.59499999999999997"/>
    <n v="1.1499999999999999"/>
    <n v="0.28319534199967761"/>
    <n v="6.3007185537483856E-2"/>
    <n v="0.14386559999999998"/>
  </r>
  <r>
    <x v="0"/>
    <s v="A002"/>
    <n v="22"/>
    <x v="1"/>
    <n v="15.813307099999999"/>
    <n v="4.2"/>
    <n v="5.1906234933878047E-2"/>
    <n v="0.59499999999999997"/>
    <n v="1.1499999999999999"/>
    <n v="0.28319534199967761"/>
    <n v="4.557504525904095E-2"/>
    <n v="0.14386559999999998"/>
  </r>
  <r>
    <x v="0"/>
    <s v="A002"/>
    <n v="22"/>
    <x v="1"/>
    <n v="21.419204499999999"/>
    <n v="4.2"/>
    <n v="8.5235366181033764E-2"/>
    <n v="0.59499999999999997"/>
    <n v="1.1499999999999999"/>
    <n v="0.28319534199967761"/>
    <n v="7.4838902808497615E-2"/>
    <n v="0.14386559999999998"/>
  </r>
  <r>
    <x v="0"/>
    <s v="A002"/>
    <n v="22"/>
    <x v="1"/>
    <n v="16.0201922"/>
    <n v="4.2"/>
    <n v="5.3026953742212286E-2"/>
    <n v="0.59499999999999997"/>
    <n v="1.1499999999999999"/>
    <n v="0.28319534199967761"/>
    <n v="4.6559065974038999E-2"/>
    <n v="0.14386559999999998"/>
  </r>
  <r>
    <x v="0"/>
    <s v="A002"/>
    <n v="22"/>
    <x v="1"/>
    <n v="20.262118300000001"/>
    <n v="4.2"/>
    <n v="7.7863331546173503E-2"/>
    <n v="0.59499999999999997"/>
    <n v="1.1499999999999999"/>
    <n v="0.28319534199967761"/>
    <n v="6.8366061683284601E-2"/>
    <n v="0.14386559999999998"/>
  </r>
  <r>
    <x v="0"/>
    <s v="A002"/>
    <n v="22"/>
    <x v="1"/>
    <n v="24.1643121"/>
    <n v="4.2"/>
    <n v="0.10370057323280742"/>
    <n v="0.59499999999999997"/>
    <n v="1.1499999999999999"/>
    <n v="0.28319534199967761"/>
    <n v="9.1051842317097634E-2"/>
    <n v="0.14386559999999998"/>
  </r>
  <r>
    <x v="0"/>
    <s v="A002"/>
    <n v="104"/>
    <x v="2"/>
    <n v="19.799301"/>
    <n v="4.25"/>
    <n v="7.5476798587131952E-2"/>
    <n v="0.59499999999999997"/>
    <n v="1.1499999999999999"/>
    <n v="0.29466677951945119"/>
    <n v="6.6863065094523222E-2"/>
    <n v="0.14386559999999998"/>
  </r>
  <r>
    <x v="0"/>
    <s v="A002"/>
    <n v="104"/>
    <x v="2"/>
    <n v="19.427353100000001"/>
    <n v="4.25"/>
    <n v="7.3175446180223466E-2"/>
    <n v="0.59499999999999997"/>
    <n v="1.1499999999999999"/>
    <n v="0.29466677951945119"/>
    <n v="6.4824352819108907E-2"/>
    <n v="0.14386559999999998"/>
  </r>
  <r>
    <x v="0"/>
    <s v="A002"/>
    <n v="104"/>
    <x v="2"/>
    <n v="24.643867400000001"/>
    <n v="4.3"/>
    <n v="0.10854400127163967"/>
    <n v="0.59499999999999997"/>
    <n v="1.1499999999999999"/>
    <n v="0.29466677951945119"/>
    <n v="9.6156497870896723E-2"/>
    <n v="0.14386559999999998"/>
  </r>
  <r>
    <x v="0"/>
    <s v="A002"/>
    <n v="22"/>
    <x v="1"/>
    <n v="20.641113799999999"/>
    <n v="4.3"/>
    <n v="8.1314851620106321E-2"/>
    <n v="0.59499999999999997"/>
    <n v="1.1499999999999999"/>
    <n v="0.28319534199967761"/>
    <n v="7.1396587472380285E-2"/>
    <n v="0.14386559999999998"/>
  </r>
  <r>
    <x v="0"/>
    <s v="A002"/>
    <n v="22"/>
    <x v="1"/>
    <n v="21.442843400000001"/>
    <n v="4.3"/>
    <n v="8.6532084039010138E-2"/>
    <n v="0.59499999999999997"/>
    <n v="1.1499999999999999"/>
    <n v="0.28319534199967761"/>
    <n v="7.5977455337702685E-2"/>
    <n v="0.14386559999999998"/>
  </r>
  <r>
    <x v="0"/>
    <s v="A002"/>
    <n v="22"/>
    <x v="1"/>
    <n v="20.680346100000001"/>
    <n v="4.3"/>
    <n v="8.1567322557399416E-2"/>
    <n v="0.59499999999999997"/>
    <n v="1.1499999999999999"/>
    <n v="0.28319534199967761"/>
    <n v="7.1618263623778711E-2"/>
    <n v="0.14386559999999998"/>
  </r>
  <r>
    <x v="0"/>
    <s v="A002"/>
    <n v="22"/>
    <x v="1"/>
    <n v="18.101732200000001"/>
    <n v="4.3"/>
    <n v="6.5605784385866894E-2"/>
    <n v="0.59499999999999997"/>
    <n v="1.1499999999999999"/>
    <n v="0.28319534199967761"/>
    <n v="5.7603611520843867E-2"/>
    <n v="0.14386559999999998"/>
  </r>
  <r>
    <x v="0"/>
    <s v="A002"/>
    <n v="22"/>
    <x v="1"/>
    <n v="25.3731118"/>
    <n v="4.3"/>
    <n v="0.11381400125360616"/>
    <n v="0.59499999999999997"/>
    <n v="1.1499999999999999"/>
    <n v="0.28319534199967761"/>
    <n v="9.9931699242939181E-2"/>
    <n v="0.14386559999999998"/>
  </r>
  <r>
    <x v="0"/>
    <s v="A002"/>
    <n v="104"/>
    <x v="2"/>
    <n v="17.656891300000002"/>
    <n v="4.3499999999999996"/>
    <n v="6.3379350996927375E-2"/>
    <n v="0.59499999999999997"/>
    <n v="1.1499999999999999"/>
    <n v="0.29466677951945119"/>
    <n v="5.6146229711426618E-2"/>
    <n v="0.14386559999999998"/>
  </r>
  <r>
    <x v="0"/>
    <s v="A002"/>
    <n v="104"/>
    <x v="2"/>
    <n v="16.951323299999999"/>
    <n v="4.3499999999999996"/>
    <n v="5.9273062279509479E-2"/>
    <n v="0.59499999999999997"/>
    <n v="1.1499999999999999"/>
    <n v="0.29466677951945119"/>
    <n v="5.2508568139272592E-2"/>
    <n v="0.14386559999999998"/>
  </r>
  <r>
    <x v="0"/>
    <s v="A002"/>
    <n v="104"/>
    <x v="2"/>
    <n v="22.722975699999999"/>
    <n v="4.3499999999999996"/>
    <n v="9.5747998337068638E-2"/>
    <n v="0.59499999999999997"/>
    <n v="1.1499999999999999"/>
    <n v="0.29466677951945119"/>
    <n v="8.4820829252463814E-2"/>
    <n v="0.14386559999999998"/>
  </r>
  <r>
    <x v="0"/>
    <s v="A002"/>
    <n v="104"/>
    <x v="2"/>
    <n v="18.146470799999999"/>
    <n v="4.3499999999999996"/>
    <n v="6.6287829590437164E-2"/>
    <n v="0.59499999999999997"/>
    <n v="1.1499999999999999"/>
    <n v="0.29466677951945119"/>
    <n v="5.8722780349029141E-2"/>
    <n v="0.14386559999999998"/>
  </r>
  <r>
    <x v="0"/>
    <s v="A002"/>
    <n v="104"/>
    <x v="2"/>
    <n v="20.351945799999999"/>
    <n v="4.38"/>
    <n v="8.0291135890210683E-2"/>
    <n v="0.59499999999999997"/>
    <n v="1.1499999999999999"/>
    <n v="0.29466677951945119"/>
    <n v="7.1127969734207097E-2"/>
    <n v="0.14386559999999998"/>
  </r>
  <r>
    <x v="0"/>
    <s v="A002"/>
    <n v="104"/>
    <x v="2"/>
    <n v="15.597197599999999"/>
    <n v="4.4000000000000004"/>
    <n v="5.1988924247023754E-2"/>
    <n v="0.59499999999999997"/>
    <n v="1.1499999999999999"/>
    <n v="0.29466677951945119"/>
    <n v="4.605572694117465E-2"/>
    <n v="0.14386559999999998"/>
  </r>
  <r>
    <x v="0"/>
    <s v="A002"/>
    <n v="22"/>
    <x v="1"/>
    <n v="15.9821996"/>
    <n v="4.4000000000000004"/>
    <n v="5.4124800825221427E-2"/>
    <n v="0.59499999999999997"/>
    <n v="1.1499999999999999"/>
    <n v="0.28319534199967761"/>
    <n v="4.7523004710096156E-2"/>
    <n v="0.14386559999999998"/>
  </r>
  <r>
    <x v="0"/>
    <s v="A002"/>
    <n v="22"/>
    <x v="1"/>
    <n v="16.512277399999999"/>
    <n v="4.4000000000000004"/>
    <n v="5.7116222895859867E-2"/>
    <n v="0.59499999999999997"/>
    <n v="1.1499999999999999"/>
    <n v="0.28319534199967761"/>
    <n v="5.0149552299839723E-2"/>
    <n v="0.14386559999999998"/>
  </r>
  <r>
    <x v="0"/>
    <s v="A002"/>
    <n v="22"/>
    <x v="1"/>
    <n v="15.5320874"/>
    <n v="4.4000000000000004"/>
    <n v="5.1630789609878727E-2"/>
    <n v="0.59499999999999997"/>
    <n v="1.1499999999999999"/>
    <n v="0.28319534199967761"/>
    <n v="4.5333196989297407E-2"/>
    <n v="0.14386559999999998"/>
  </r>
  <r>
    <x v="0"/>
    <s v="A002"/>
    <n v="22"/>
    <x v="1"/>
    <n v="22.794188500000001"/>
    <n v="4.4000000000000004"/>
    <n v="9.6877534978569962E-2"/>
    <n v="0.59499999999999997"/>
    <n v="1.1499999999999999"/>
    <n v="0.28319534199967761"/>
    <n v="8.5061034514582898E-2"/>
    <n v="0.14386559999999998"/>
  </r>
  <r>
    <x v="0"/>
    <s v="A002"/>
    <n v="104"/>
    <x v="2"/>
    <n v="15.9441299"/>
    <n v="4.46"/>
    <n v="5.4301317805424042E-2"/>
    <n v="0.59499999999999997"/>
    <n v="1.1499999999999999"/>
    <n v="0.29466677951945119"/>
    <n v="4.8104220304880117E-2"/>
    <n v="0.14386559999999998"/>
  </r>
  <r>
    <x v="0"/>
    <s v="A002"/>
    <n v="104"/>
    <x v="2"/>
    <n v="14.306262200000001"/>
    <n v="4.47"/>
    <n v="4.5423493768466917E-2"/>
    <n v="0.59499999999999997"/>
    <n v="1.1499999999999999"/>
    <n v="0.29466677951945119"/>
    <n v="4.0239571332050084E-2"/>
    <n v="0.14386559999999998"/>
  </r>
  <r>
    <x v="0"/>
    <s v="A002"/>
    <n v="104"/>
    <x v="2"/>
    <n v="22.606744899999999"/>
    <n v="4.7"/>
    <n v="9.9349576857513333E-2"/>
    <n v="0.59499999999999997"/>
    <n v="1.1499999999999999"/>
    <n v="0.29466677951945119"/>
    <n v="8.801138030342727E-2"/>
    <n v="0.14386559999999998"/>
  </r>
  <r>
    <x v="0"/>
    <s v="A002"/>
    <n v="104"/>
    <x v="2"/>
    <n v="17.4809956"/>
    <n v="4.7"/>
    <n v="6.5053413097866983E-2"/>
    <n v="0.59499999999999997"/>
    <n v="1.1499999999999999"/>
    <n v="0.29466677951945119"/>
    <n v="5.7629240720408155E-2"/>
    <n v="0.14386559999999998"/>
  </r>
  <r>
    <x v="0"/>
    <s v="A002"/>
    <n v="104"/>
    <x v="2"/>
    <n v="22.092192399999998"/>
    <n v="4.8"/>
    <n v="9.6864993134168062E-2"/>
    <n v="0.59499999999999997"/>
    <n v="1.1499999999999999"/>
    <n v="0.29466677951945119"/>
    <n v="8.5810347849261268E-2"/>
    <n v="0.14386559999999998"/>
  </r>
  <r>
    <x v="0"/>
    <s v="A002"/>
    <n v="104"/>
    <x v="2"/>
    <n v="14.960577300000001"/>
    <n v="4.95"/>
    <n v="5.1673482942534661E-2"/>
    <n v="0.59499999999999997"/>
    <n v="1.1499999999999999"/>
    <n v="0.29466677951945119"/>
    <n v="4.5776285140907945E-2"/>
    <n v="0.14386559999999998"/>
  </r>
  <r>
    <x v="0"/>
    <s v="A002"/>
    <n v="104"/>
    <x v="2"/>
    <n v="21.6240156"/>
    <n v="5.15"/>
    <n v="9.7534311137973367E-2"/>
    <n v="0.59499999999999997"/>
    <n v="1.1499999999999999"/>
    <n v="0.29466677951945119"/>
    <n v="8.6403280433778706E-2"/>
    <n v="0.14386559999999998"/>
  </r>
  <r>
    <x v="0"/>
    <s v="A002"/>
    <n v="104"/>
    <x v="2"/>
    <n v="15.597197599999999"/>
    <n v="5.2"/>
    <n v="5.6947369766962783E-2"/>
    <n v="0.59499999999999997"/>
    <n v="1.1499999999999999"/>
    <n v="0.29466677951945119"/>
    <n v="5.044829355466976E-2"/>
    <n v="0.14386559999999998"/>
  </r>
  <r>
    <x v="1"/>
    <s v="A003"/>
    <n v="4"/>
    <x v="3"/>
    <n v="5.8693442899999999"/>
    <n v="2.4500000000000002"/>
    <n v="6.9624231903998406E-3"/>
    <n v="0.59499999999999997"/>
    <n v="1.1499999999999999"/>
    <n v="0.32384244198379597"/>
    <n v="6.3068357896860442E-3"/>
    <n v="0.28773119999999996"/>
  </r>
  <r>
    <x v="1"/>
    <s v="A003"/>
    <n v="4"/>
    <x v="3"/>
    <n v="6.65412333"/>
    <n v="2.4500000000000002"/>
    <n v="9.165390635057483E-3"/>
    <n v="0.59499999999999997"/>
    <n v="1.1499999999999999"/>
    <n v="0.32384244198379597"/>
    <n v="8.3023700373941519E-3"/>
    <n v="0.28773119999999996"/>
  </r>
  <r>
    <x v="1"/>
    <s v="A003"/>
    <n v="4"/>
    <x v="3"/>
    <n v="6.3502622899999999"/>
    <n v="2.4500000000000002"/>
    <n v="8.3030526597085812E-3"/>
    <n v="0.59499999999999997"/>
    <n v="1.1499999999999999"/>
    <n v="0.32384244198379597"/>
    <n v="7.5212305034981202E-3"/>
    <n v="0.28773119999999996"/>
  </r>
  <r>
    <x v="1"/>
    <s v="A003"/>
    <n v="4"/>
    <x v="3"/>
    <n v="5.18170953"/>
    <n v="2.4500000000000002"/>
    <n v="5.0970970909726852E-3"/>
    <n v="0.59499999999999997"/>
    <n v="1.1499999999999999"/>
    <n v="0.32384244198379597"/>
    <n v="4.6171503049651638E-3"/>
    <n v="0.28773119999999996"/>
  </r>
  <r>
    <x v="1"/>
    <s v="A003"/>
    <n v="21"/>
    <x v="4"/>
    <n v="5.0329212099999996"/>
    <n v="2.4500000000000002"/>
    <n v="4.7014769992029613E-3"/>
    <n v="0.59499999999999997"/>
    <n v="1.1499999999999999"/>
    <n v="0.32324455419542719"/>
    <n v="4.2568587246943051E-3"/>
    <n v="0.28773119999999996"/>
  </r>
  <r>
    <x v="1"/>
    <s v="A003"/>
    <n v="4"/>
    <x v="3"/>
    <n v="5.8433927600000004"/>
    <n v="2.6"/>
    <n v="7.025694558609197E-3"/>
    <n v="0.59499999999999997"/>
    <n v="1.1499999999999999"/>
    <n v="0.32384244198379597"/>
    <n v="6.3641494746736775E-3"/>
    <n v="0.28773119999999996"/>
  </r>
  <r>
    <x v="1"/>
    <s v="A003"/>
    <n v="31"/>
    <x v="5"/>
    <n v="6.2456909700000001"/>
    <n v="2.61"/>
    <n v="8.1731937900332476E-3"/>
    <n v="0.59499999999999997"/>
    <n v="1.1499999999999999"/>
    <n v="0.34010173813500871"/>
    <n v="7.4945294914312973E-3"/>
    <n v="0.28773119999999996"/>
  </r>
  <r>
    <x v="1"/>
    <s v="A003"/>
    <n v="55"/>
    <x v="6"/>
    <n v="5.5681488999999997"/>
    <n v="2.7"/>
    <n v="6.341901756258126E-3"/>
    <n v="0.59499999999999997"/>
    <n v="1.1499999999999999"/>
    <n v="0.35976940411382874"/>
    <n v="5.900646277879013E-3"/>
    <n v="0.28773119999999996"/>
  </r>
  <r>
    <x v="1"/>
    <s v="A003"/>
    <n v="31"/>
    <x v="5"/>
    <n v="6.0478878399999996"/>
    <n v="2.72"/>
    <n v="7.7164796837760228E-3"/>
    <n v="0.59499999999999997"/>
    <n v="1.1499999999999999"/>
    <n v="0.34010173813500871"/>
    <n v="7.0757388171331509E-3"/>
    <n v="0.28773119999999996"/>
  </r>
  <r>
    <x v="1"/>
    <s v="A003"/>
    <n v="21"/>
    <x v="4"/>
    <n v="6.2780522799999998"/>
    <n v="2.75"/>
    <n v="8.410850603986525E-3"/>
    <n v="0.59499999999999997"/>
    <n v="1.1499999999999999"/>
    <n v="0.32324455419542719"/>
    <n v="7.6154371874519854E-3"/>
    <n v="0.28773119999999996"/>
  </r>
  <r>
    <x v="1"/>
    <s v="A003"/>
    <n v="4"/>
    <x v="3"/>
    <n v="6.5311728100000002"/>
    <n v="2.78"/>
    <n v="9.1851668651980987E-3"/>
    <n v="0.59499999999999997"/>
    <n v="1.1499999999999999"/>
    <n v="0.32384244198379597"/>
    <n v="8.3202841217043227E-3"/>
    <n v="0.28773119999999996"/>
  </r>
  <r>
    <x v="1"/>
    <s v="A003"/>
    <n v="31"/>
    <x v="5"/>
    <n v="5.6673463999999996"/>
    <n v="2.8"/>
    <n v="6.7039926163291637E-3"/>
    <n v="0.59499999999999997"/>
    <n v="1.1499999999999999"/>
    <n v="0.34010173813500871"/>
    <n v="6.1473240038288877E-3"/>
    <n v="0.28773119999999996"/>
  </r>
  <r>
    <x v="1"/>
    <s v="A003"/>
    <n v="31"/>
    <x v="5"/>
    <n v="6.5621264100000003"/>
    <n v="2.8"/>
    <n v="9.2993317820559071E-3"/>
    <n v="0.59499999999999997"/>
    <n v="1.1499999999999999"/>
    <n v="0.34010173813500871"/>
    <n v="8.5271581809561944E-3"/>
    <n v="0.28773119999999996"/>
  </r>
  <r>
    <x v="1"/>
    <s v="A003"/>
    <n v="31"/>
    <x v="5"/>
    <n v="7.1602038300000004"/>
    <n v="2.8"/>
    <n v="1.1099345003035818E-2"/>
    <n v="0.59499999999999997"/>
    <n v="1.1499999999999999"/>
    <n v="0.34010173813500871"/>
    <n v="1.0177706609900921E-2"/>
    <n v="0.28773119999999996"/>
  </r>
  <r>
    <x v="1"/>
    <s v="A003"/>
    <n v="4"/>
    <x v="3"/>
    <n v="7.7317202700000003"/>
    <n v="2.82"/>
    <n v="1.2899554961287319E-2"/>
    <n v="0.59499999999999997"/>
    <n v="1.1499999999999999"/>
    <n v="0.32384244198379597"/>
    <n v="1.1684922429456195E-2"/>
    <n v="0.28773119999999996"/>
  </r>
  <r>
    <x v="1"/>
    <s v="A003"/>
    <n v="31"/>
    <x v="5"/>
    <n v="5.0228452800000003"/>
    <n v="2.82"/>
    <n v="4.920559015507215E-3"/>
    <n v="0.59499999999999997"/>
    <n v="1.1499999999999999"/>
    <n v="0.34010173813500871"/>
    <n v="4.5119784998878592E-3"/>
    <n v="0.28773119999999996"/>
  </r>
  <r>
    <x v="1"/>
    <s v="A003"/>
    <n v="31"/>
    <x v="5"/>
    <n v="7.5123830600000003"/>
    <n v="2.85"/>
    <n v="1.2257792655154391E-2"/>
    <n v="0.59499999999999997"/>
    <n v="1.1499999999999999"/>
    <n v="0.34010173813500871"/>
    <n v="1.123996211443444E-2"/>
    <n v="0.28773119999999996"/>
  </r>
  <r>
    <x v="1"/>
    <s v="A003"/>
    <n v="4"/>
    <x v="3"/>
    <n v="6.6312437500000003"/>
    <n v="2.87"/>
    <n v="9.5855867802677411E-3"/>
    <n v="0.59499999999999997"/>
    <n v="1.1499999999999999"/>
    <n v="0.32384244198379597"/>
    <n v="8.6830001736022296E-3"/>
    <n v="0.28773119999999996"/>
  </r>
  <r>
    <x v="1"/>
    <s v="A003"/>
    <n v="4"/>
    <x v="3"/>
    <n v="7.0676264399999997"/>
    <n v="2.87"/>
    <n v="1.090915975521742E-2"/>
    <n v="0.59499999999999997"/>
    <n v="1.1499999999999999"/>
    <n v="0.32384244198379597"/>
    <n v="9.8819444463640344E-3"/>
    <n v="0.28773119999999996"/>
  </r>
  <r>
    <x v="1"/>
    <s v="A003"/>
    <n v="55"/>
    <x v="6"/>
    <n v="6.5775485900000001"/>
    <n v="2.89"/>
    <n v="9.4474385922978868E-3"/>
    <n v="0.59499999999999997"/>
    <n v="1.1499999999999999"/>
    <n v="0.35976940411382874"/>
    <n v="8.7901067389010677E-3"/>
    <n v="0.28773119999999996"/>
  </r>
  <r>
    <x v="1"/>
    <s v="A003"/>
    <n v="21"/>
    <x v="4"/>
    <n v="6.6312437500000003"/>
    <n v="2.9"/>
    <n v="9.6202580230613684E-3"/>
    <n v="0.59499999999999997"/>
    <n v="1.1499999999999999"/>
    <n v="0.32324455419542719"/>
    <n v="8.7104710511657843E-3"/>
    <n v="0.28773119999999996"/>
  </r>
  <r>
    <x v="1"/>
    <s v="A003"/>
    <n v="55"/>
    <x v="6"/>
    <n v="7.4241985399999999"/>
    <n v="2.91"/>
    <n v="1.2069691790962898E-2"/>
    <n v="0.59499999999999997"/>
    <n v="1.1499999999999999"/>
    <n v="0.35976940411382874"/>
    <n v="1.1229909367677277E-2"/>
    <n v="0.28773119999999996"/>
  </r>
  <r>
    <x v="1"/>
    <s v="A003"/>
    <n v="4"/>
    <x v="3"/>
    <n v="6.9374031299999999"/>
    <n v="2.92"/>
    <n v="1.0574423939458236E-2"/>
    <n v="0.59499999999999997"/>
    <n v="1.1499999999999999"/>
    <n v="0.32384244198379597"/>
    <n v="9.578727625842309E-3"/>
    <n v="0.28773119999999996"/>
  </r>
  <r>
    <x v="1"/>
    <s v="A003"/>
    <n v="55"/>
    <x v="6"/>
    <n v="6.1145332400000001"/>
    <n v="2.92"/>
    <n v="8.1044078513278894E-3"/>
    <n v="0.59499999999999997"/>
    <n v="1.1499999999999999"/>
    <n v="0.35976940411382874"/>
    <n v="7.5405211023904361E-3"/>
    <n v="0.28773119999999996"/>
  </r>
  <r>
    <x v="1"/>
    <s v="A003"/>
    <n v="21"/>
    <x v="4"/>
    <n v="7.2655582499999998"/>
    <n v="2.95"/>
    <n v="1.162978969625068E-2"/>
    <n v="0.59499999999999997"/>
    <n v="1.1499999999999999"/>
    <n v="0.32324455419542719"/>
    <n v="1.0529961487259733E-2"/>
    <n v="0.28773119999999996"/>
  </r>
  <r>
    <x v="1"/>
    <s v="A003"/>
    <n v="55"/>
    <x v="6"/>
    <n v="6.2699776099999998"/>
    <n v="2.95"/>
    <n v="8.5941069970772305E-3"/>
    <n v="0.59499999999999997"/>
    <n v="1.1499999999999999"/>
    <n v="0.35976940411382874"/>
    <n v="7.9961480661470095E-3"/>
    <n v="0.28773119999999996"/>
  </r>
  <r>
    <x v="1"/>
    <s v="A003"/>
    <n v="55"/>
    <x v="6"/>
    <n v="5.63147676"/>
    <n v="2.95"/>
    <n v="6.727551077624485E-3"/>
    <n v="0.59499999999999997"/>
    <n v="1.1499999999999999"/>
    <n v="0.35976940411382874"/>
    <n v="6.2594629735872763E-3"/>
    <n v="0.28773119999999996"/>
  </r>
  <r>
    <x v="1"/>
    <s v="A003"/>
    <n v="31"/>
    <x v="5"/>
    <n v="5.18170953"/>
    <n v="2.97"/>
    <n v="5.4646313005058981E-3"/>
    <n v="0.59499999999999997"/>
    <n v="1.1499999999999999"/>
    <n v="0.34010173813500871"/>
    <n v="5.010873532863269E-3"/>
    <n v="0.28773119999999996"/>
  </r>
  <r>
    <x v="1"/>
    <s v="A003"/>
    <n v="21"/>
    <x v="4"/>
    <n v="7.9577471600000003"/>
    <n v="3"/>
    <n v="1.3913151286544717E-2"/>
    <n v="0.59499999999999997"/>
    <n v="1.1499999999999999"/>
    <n v="0.32324455419542719"/>
    <n v="1.2597385768804202E-2"/>
    <n v="0.28773119999999996"/>
  </r>
  <r>
    <x v="1"/>
    <s v="A003"/>
    <n v="21"/>
    <x v="4"/>
    <n v="7.1813983700000001"/>
    <n v="3"/>
    <n v="1.1434995957050741E-2"/>
    <n v="0.59499999999999997"/>
    <n v="1.1499999999999999"/>
    <n v="0.32324455419542719"/>
    <n v="1.0353589375183108E-2"/>
    <n v="0.28773119999999996"/>
  </r>
  <r>
    <x v="1"/>
    <s v="A003"/>
    <n v="31"/>
    <x v="5"/>
    <n v="6.0478878399999996"/>
    <n v="3"/>
    <n v="7.9858239079958499E-3"/>
    <n v="0.59499999999999997"/>
    <n v="1.1499999999999999"/>
    <n v="0.34010173813500871"/>
    <n v="7.3227179398139023E-3"/>
    <n v="0.28773119999999996"/>
  </r>
  <r>
    <x v="1"/>
    <s v="A003"/>
    <n v="4"/>
    <x v="3"/>
    <n v="6.8344031000000003"/>
    <n v="3.03"/>
    <n v="1.0394589508933343E-2"/>
    <n v="0.59499999999999997"/>
    <n v="1.1499999999999999"/>
    <n v="0.32384244198379597"/>
    <n v="9.415826550794747E-3"/>
    <n v="0.28773119999999996"/>
  </r>
  <r>
    <x v="1"/>
    <s v="A003"/>
    <n v="21"/>
    <x v="4"/>
    <n v="10.1110373"/>
    <n v="3.03"/>
    <n v="2.1356639974648806E-2"/>
    <n v="0.59499999999999997"/>
    <n v="1.1499999999999999"/>
    <n v="0.32324455419542719"/>
    <n v="1.9336944373364206E-2"/>
    <n v="0.28773119999999996"/>
  </r>
  <r>
    <x v="1"/>
    <s v="A003"/>
    <n v="4"/>
    <x v="3"/>
    <n v="6.7523723699999998"/>
    <n v="3.05"/>
    <n v="1.0165764735969344E-2"/>
    <n v="0.59499999999999997"/>
    <n v="1.1499999999999999"/>
    <n v="0.32384244198379597"/>
    <n v="9.2085481035888896E-3"/>
    <n v="0.28773119999999996"/>
  </r>
  <r>
    <x v="1"/>
    <s v="A003"/>
    <n v="21"/>
    <x v="4"/>
    <n v="6.6845076099999998"/>
    <n v="3.06"/>
    <n v="9.9687013961335738E-3"/>
    <n v="0.59499999999999997"/>
    <n v="1.1499999999999999"/>
    <n v="0.32324455419542719"/>
    <n v="9.0259621644852347E-3"/>
    <n v="0.28773119999999996"/>
  </r>
  <r>
    <x v="1"/>
    <s v="A003"/>
    <n v="4"/>
    <x v="3"/>
    <n v="7.7054664800000001"/>
    <n v="3.08"/>
    <n v="1.3222192779403508E-2"/>
    <n v="0.59499999999999997"/>
    <n v="1.1499999999999999"/>
    <n v="0.32384244198379597"/>
    <n v="1.1977180409581146E-2"/>
    <n v="0.28773119999999996"/>
  </r>
  <r>
    <x v="1"/>
    <s v="A003"/>
    <n v="4"/>
    <x v="3"/>
    <n v="6.1228129100000004"/>
    <n v="3.09"/>
    <n v="8.2963146840576048E-3"/>
    <n v="0.59499999999999997"/>
    <n v="1.1499999999999999"/>
    <n v="0.32384244198379597"/>
    <n v="7.5151269810859508E-3"/>
    <n v="0.28773119999999996"/>
  </r>
  <r>
    <x v="1"/>
    <s v="A003"/>
    <n v="31"/>
    <x v="5"/>
    <n v="6.0478878399999996"/>
    <n v="3.11"/>
    <n v="8.0916155387740878E-3"/>
    <n v="0.59499999999999997"/>
    <n v="1.1499999999999999"/>
    <n v="0.34010173813500871"/>
    <n v="7.4197251217286344E-3"/>
    <n v="0.28773119999999996"/>
  </r>
  <r>
    <x v="1"/>
    <s v="A003"/>
    <n v="31"/>
    <x v="5"/>
    <n v="7.6659172"/>
    <n v="3.11"/>
    <n v="1.3140222989896607E-2"/>
    <n v="0.59499999999999997"/>
    <n v="1.1499999999999999"/>
    <n v="0.34010173813500871"/>
    <n v="1.2049119505994618E-2"/>
    <n v="0.28773119999999996"/>
  </r>
  <r>
    <x v="1"/>
    <s v="A003"/>
    <n v="4"/>
    <x v="3"/>
    <n v="6.8121290400000003"/>
    <n v="3.13"/>
    <n v="1.0447749753310103E-2"/>
    <n v="0.59499999999999997"/>
    <n v="1.1499999999999999"/>
    <n v="0.32384244198379597"/>
    <n v="9.4639811835504958E-3"/>
    <n v="0.28773119999999996"/>
  </r>
  <r>
    <x v="1"/>
    <s v="A003"/>
    <n v="31"/>
    <x v="5"/>
    <n v="7.2165842600000003"/>
    <n v="3.15"/>
    <n v="1.1750388376637078E-2"/>
    <n v="0.59499999999999997"/>
    <n v="1.1499999999999999"/>
    <n v="0.34010173813500871"/>
    <n v="1.0774690345880062E-2"/>
    <n v="0.28773119999999996"/>
  </r>
  <r>
    <x v="1"/>
    <s v="A003"/>
    <n v="55"/>
    <x v="6"/>
    <n v="6.9810808099999999"/>
    <n v="3.15"/>
    <n v="1.1002830483723643E-2"/>
    <n v="0.59499999999999997"/>
    <n v="1.1499999999999999"/>
    <n v="0.35976940411382874"/>
    <n v="1.0237277907348765E-2"/>
    <n v="0.28773119999999996"/>
  </r>
  <r>
    <x v="1"/>
    <s v="A003"/>
    <n v="4"/>
    <x v="3"/>
    <n v="7.0028174999999999"/>
    <n v="3.16"/>
    <n v="1.1084326401237014E-2"/>
    <n v="0.59499999999999997"/>
    <n v="1.1499999999999999"/>
    <n v="0.32384244198379597"/>
    <n v="1.0040617259271892E-2"/>
    <n v="0.28773119999999996"/>
  </r>
  <r>
    <x v="1"/>
    <s v="A003"/>
    <n v="31"/>
    <x v="5"/>
    <n v="9.1538308300000004"/>
    <n v="3.16"/>
    <n v="1.8265597552509109E-2"/>
    <n v="0.59499999999999997"/>
    <n v="1.1499999999999999"/>
    <n v="0.34010173813500871"/>
    <n v="1.6748906615040388E-2"/>
    <n v="0.28773119999999996"/>
  </r>
  <r>
    <x v="1"/>
    <s v="A003"/>
    <n v="4"/>
    <x v="3"/>
    <n v="8.3734257700000008"/>
    <n v="3.17"/>
    <n v="1.5591045005870212E-2"/>
    <n v="0.59499999999999997"/>
    <n v="1.1499999999999999"/>
    <n v="0.32384244198379597"/>
    <n v="1.4122979593830345E-2"/>
    <n v="0.28773119999999996"/>
  </r>
  <r>
    <x v="1"/>
    <s v="A003"/>
    <n v="4"/>
    <x v="3"/>
    <n v="5.7295779500000004"/>
    <n v="3.19"/>
    <n v="7.2174732674843943E-3"/>
    <n v="0.59499999999999997"/>
    <n v="1.1499999999999999"/>
    <n v="0.32384244198379597"/>
    <n v="6.5378701451582902E-3"/>
    <n v="0.28773119999999996"/>
  </r>
  <r>
    <x v="1"/>
    <s v="A003"/>
    <n v="21"/>
    <x v="4"/>
    <n v="9.0087883800000004"/>
    <n v="3.19"/>
    <n v="1.7821331208022016E-2"/>
    <n v="0.59499999999999997"/>
    <n v="1.1499999999999999"/>
    <n v="0.32324455419542719"/>
    <n v="1.613596945202463E-2"/>
    <n v="0.28773119999999996"/>
  </r>
  <r>
    <x v="1"/>
    <s v="A003"/>
    <n v="4"/>
    <x v="3"/>
    <n v="8.8040164399999998"/>
    <n v="3.2"/>
    <n v="1.7127411033885206E-2"/>
    <n v="0.59499999999999997"/>
    <n v="1.1499999999999999"/>
    <n v="0.32384244198379597"/>
    <n v="1.5514680153615809E-2"/>
    <n v="0.28773119999999996"/>
  </r>
  <r>
    <x v="1"/>
    <s v="A003"/>
    <n v="4"/>
    <x v="3"/>
    <n v="8.1153416099999998"/>
    <n v="3.2"/>
    <n v="1.477305968536074E-2"/>
    <n v="0.59499999999999997"/>
    <n v="1.1499999999999999"/>
    <n v="0.32384244198379597"/>
    <n v="1.3382016432909543E-2"/>
    <n v="0.28773119999999996"/>
  </r>
  <r>
    <x v="1"/>
    <s v="A003"/>
    <n v="31"/>
    <x v="5"/>
    <n v="7.3280438999999999"/>
    <n v="3.2"/>
    <n v="1.2177839052478994E-2"/>
    <n v="0.59499999999999997"/>
    <n v="1.1499999999999999"/>
    <n v="0.34010173813500871"/>
    <n v="1.1166647489993792E-2"/>
    <n v="0.28773119999999996"/>
  </r>
  <r>
    <x v="1"/>
    <s v="A003"/>
    <n v="31"/>
    <x v="5"/>
    <n v="7.5594409599999999"/>
    <n v="3.2"/>
    <n v="1.2929929056023557E-2"/>
    <n v="0.59499999999999997"/>
    <n v="1.1499999999999999"/>
    <n v="0.34010173813500871"/>
    <n v="1.1856287410027117E-2"/>
    <n v="0.28773119999999996"/>
  </r>
  <r>
    <x v="1"/>
    <s v="A003"/>
    <n v="55"/>
    <x v="6"/>
    <n v="5.5316360600000003"/>
    <n v="3.2"/>
    <n v="6.6426133651871101E-3"/>
    <n v="0.59499999999999997"/>
    <n v="1.1499999999999999"/>
    <n v="0.35976940411382874"/>
    <n v="6.1804350390642308E-3"/>
    <n v="0.28773119999999996"/>
  </r>
  <r>
    <x v="1"/>
    <s v="A003"/>
    <n v="55"/>
    <x v="6"/>
    <n v="5.0929581800000001"/>
    <n v="3.2"/>
    <n v="5.3728560256606061E-3"/>
    <n v="0.59499999999999997"/>
    <n v="1.1499999999999999"/>
    <n v="0.35976940411382874"/>
    <n v="4.9990246030080111E-3"/>
    <n v="0.28773119999999996"/>
  </r>
  <r>
    <x v="1"/>
    <s v="A003"/>
    <n v="4"/>
    <x v="3"/>
    <n v="8.7809692399999992"/>
    <n v="3.24"/>
    <n v="1.7128122024488324E-2"/>
    <n v="0.59499999999999997"/>
    <n v="1.1499999999999999"/>
    <n v="0.32384244198379597"/>
    <n v="1.5515324196768493E-2"/>
    <n v="0.28773119999999996"/>
  </r>
  <r>
    <x v="1"/>
    <s v="A003"/>
    <n v="4"/>
    <x v="3"/>
    <n v="6.9810808099999999"/>
    <n v="3.25"/>
    <n v="1.1130807491863766E-2"/>
    <n v="0.59499999999999997"/>
    <n v="1.1499999999999999"/>
    <n v="0.32384244198379597"/>
    <n v="1.0082721652798653E-2"/>
    <n v="0.28773119999999996"/>
  </r>
  <r>
    <x v="1"/>
    <s v="A003"/>
    <n v="21"/>
    <x v="4"/>
    <n v="7.9768228800000003"/>
    <n v="3.25"/>
    <n v="1.4392418323905738E-2"/>
    <n v="0.59499999999999997"/>
    <n v="1.1499999999999999"/>
    <n v="0.32324455419542719"/>
    <n v="1.303132856375875E-2"/>
    <n v="0.28773119999999996"/>
  </r>
  <r>
    <x v="1"/>
    <s v="A003"/>
    <n v="31"/>
    <x v="5"/>
    <n v="8.8499307900000002"/>
    <n v="3.25"/>
    <n v="1.7389706662918326E-2"/>
    <n v="0.59499999999999997"/>
    <n v="1.1499999999999999"/>
    <n v="0.34010173813500871"/>
    <n v="1.5945745663281351E-2"/>
    <n v="0.28773119999999996"/>
  </r>
  <r>
    <x v="1"/>
    <s v="A003"/>
    <n v="31"/>
    <x v="5"/>
    <n v="6.9810808099999999"/>
    <n v="3.25"/>
    <n v="1.1130807491863766E-2"/>
    <n v="0.59499999999999997"/>
    <n v="1.1499999999999999"/>
    <n v="0.34010173813500871"/>
    <n v="1.0206556598834553E-2"/>
    <n v="0.28773119999999996"/>
  </r>
  <r>
    <x v="1"/>
    <s v="A003"/>
    <n v="55"/>
    <x v="6"/>
    <n v="6.1228129100000004"/>
    <n v="3.25"/>
    <n v="8.4539968422472755E-3"/>
    <n v="0.59499999999999997"/>
    <n v="1.1499999999999999"/>
    <n v="0.35976940411382874"/>
    <n v="7.8657864655790732E-3"/>
    <n v="0.28773119999999996"/>
  </r>
  <r>
    <x v="1"/>
    <s v="A003"/>
    <n v="4"/>
    <x v="3"/>
    <n v="5.9209061399999996"/>
    <n v="3.26"/>
    <n v="7.8516377524153209E-3"/>
    <n v="0.59499999999999997"/>
    <n v="1.1499999999999999"/>
    <n v="0.32384244198379597"/>
    <n v="7.1123211891030201E-3"/>
    <n v="0.28773119999999996"/>
  </r>
  <r>
    <x v="1"/>
    <s v="A003"/>
    <n v="4"/>
    <x v="3"/>
    <n v="7.5661396200000004"/>
    <n v="3.28"/>
    <n v="1.3071990322755453E-2"/>
    <n v="0.59499999999999997"/>
    <n v="1.1499999999999999"/>
    <n v="0.32384244198379597"/>
    <n v="1.1841121137775763E-2"/>
    <n v="0.28773119999999996"/>
  </r>
  <r>
    <x v="1"/>
    <s v="A003"/>
    <n v="21"/>
    <x v="4"/>
    <n v="11.4768262"/>
    <n v="3.28"/>
    <n v="2.7278592877904764E-2"/>
    <n v="0.59499999999999997"/>
    <n v="1.1499999999999999"/>
    <n v="0.32324455419542719"/>
    <n v="2.4698858701080271E-2"/>
    <n v="0.28773119999999996"/>
  </r>
  <r>
    <x v="1"/>
    <s v="A003"/>
    <n v="4"/>
    <x v="3"/>
    <n v="6.0478878399999996"/>
    <n v="3.29"/>
    <n v="8.2647021383879405E-3"/>
    <n v="0.59499999999999997"/>
    <n v="1.1499999999999999"/>
    <n v="0.32384244198379597"/>
    <n v="7.4864910982933861E-3"/>
    <n v="0.28773119999999996"/>
  </r>
  <r>
    <x v="1"/>
    <s v="A003"/>
    <n v="21"/>
    <x v="4"/>
    <n v="7.0028174999999999"/>
    <n v="3.3"/>
    <n v="1.1264598720788362E-2"/>
    <n v="0.59499999999999997"/>
    <n v="1.1499999999999999"/>
    <n v="0.32324455419542719"/>
    <n v="1.0199306590864422E-2"/>
    <n v="0.28773119999999996"/>
  </r>
  <r>
    <x v="1"/>
    <s v="A003"/>
    <n v="31"/>
    <x v="5"/>
    <n v="7.4582390600000004"/>
    <n v="3.3"/>
    <n v="1.274586898020974E-2"/>
    <n v="0.59499999999999997"/>
    <n v="1.1499999999999999"/>
    <n v="0.34010173813500871"/>
    <n v="1.1687510833596993E-2"/>
    <n v="0.28773119999999996"/>
  </r>
  <r>
    <x v="1"/>
    <s v="A003"/>
    <n v="31"/>
    <x v="5"/>
    <n v="7.8809825299999998"/>
    <n v="3.3"/>
    <n v="1.4152650706248949E-2"/>
    <n v="0.59499999999999997"/>
    <n v="1.1499999999999999"/>
    <n v="0.34010173813500871"/>
    <n v="1.2977479896445387E-2"/>
    <n v="0.28773119999999996"/>
  </r>
  <r>
    <x v="1"/>
    <s v="A003"/>
    <n v="55"/>
    <x v="6"/>
    <n v="7.9066535499999997"/>
    <n v="3.31"/>
    <n v="1.4255453631983909E-2"/>
    <n v="0.59499999999999997"/>
    <n v="1.1499999999999999"/>
    <n v="0.35976940411382874"/>
    <n v="1.3263590740748624E-2"/>
    <n v="0.28773119999999996"/>
  </r>
  <r>
    <x v="1"/>
    <s v="A003"/>
    <n v="21"/>
    <x v="4"/>
    <n v="5.7295779500000004"/>
    <n v="3.35"/>
    <n v="7.3555983326689623E-3"/>
    <n v="0.59499999999999997"/>
    <n v="1.1499999999999999"/>
    <n v="0.32324455419542719"/>
    <n v="6.6599800324615051E-3"/>
    <n v="0.28773119999999996"/>
  </r>
  <r>
    <x v="1"/>
    <s v="A003"/>
    <n v="21"/>
    <x v="4"/>
    <n v="7.6659172"/>
    <n v="3.35"/>
    <n v="1.3510215748648254E-2"/>
    <n v="0.59499999999999997"/>
    <n v="1.1499999999999999"/>
    <n v="0.32324455419542719"/>
    <n v="1.2232555809990251E-2"/>
    <n v="0.28773119999999996"/>
  </r>
  <r>
    <x v="1"/>
    <s v="A003"/>
    <n v="55"/>
    <x v="6"/>
    <n v="5.6673463999999996"/>
    <n v="3.35"/>
    <n v="7.1686565322230293E-3"/>
    <n v="0.59499999999999997"/>
    <n v="1.1499999999999999"/>
    <n v="0.35976940411382874"/>
    <n v="6.6698772875997264E-3"/>
    <n v="0.28773119999999996"/>
  </r>
  <r>
    <x v="1"/>
    <s v="A003"/>
    <n v="21"/>
    <x v="4"/>
    <n v="7.9577471600000003"/>
    <n v="3.36"/>
    <n v="1.4510996306148485E-2"/>
    <n v="0.59499999999999997"/>
    <n v="1.1499999999999999"/>
    <n v="0.32324455419542719"/>
    <n v="1.3138692636443199E-2"/>
    <n v="0.28773119999999996"/>
  </r>
  <r>
    <x v="1"/>
    <s v="A003"/>
    <n v="55"/>
    <x v="6"/>
    <n v="5.7295779500000004"/>
    <n v="3.36"/>
    <n v="7.3642304415186136E-3"/>
    <n v="0.59499999999999997"/>
    <n v="1.1499999999999999"/>
    <n v="0.35976940411382874"/>
    <n v="6.8518435974367518E-3"/>
    <n v="0.28773119999999996"/>
  </r>
  <r>
    <x v="1"/>
    <s v="A003"/>
    <n v="4"/>
    <x v="3"/>
    <n v="5.4112680700000002"/>
    <n v="3.37"/>
    <n v="6.421946025931876E-3"/>
    <n v="0.59499999999999997"/>
    <n v="1.1499999999999999"/>
    <n v="0.32384244198379597"/>
    <n v="5.8172503923096409E-3"/>
    <n v="0.28773119999999996"/>
  </r>
  <r>
    <x v="1"/>
    <s v="A003"/>
    <n v="4"/>
    <x v="3"/>
    <n v="7.5928751800000001"/>
    <n v="3.39"/>
    <n v="1.332668756479651E-2"/>
    <n v="0.59499999999999997"/>
    <n v="1.1499999999999999"/>
    <n v="0.32384244198379597"/>
    <n v="1.2071835881437676E-2"/>
    <n v="0.28773119999999996"/>
  </r>
  <r>
    <x v="1"/>
    <s v="A003"/>
    <n v="21"/>
    <x v="4"/>
    <n v="9.6810172399999992"/>
    <n v="3.4"/>
    <n v="2.0728931285005529E-2"/>
    <n v="0.59499999999999997"/>
    <n v="1.1499999999999999"/>
    <n v="0.32324455419542719"/>
    <n v="1.8768598040386844E-2"/>
    <n v="0.28773119999999996"/>
  </r>
  <r>
    <x v="1"/>
    <s v="A003"/>
    <n v="21"/>
    <x v="4"/>
    <n v="9.2309867000000008"/>
    <n v="3.4"/>
    <n v="1.9072304136384503E-2"/>
    <n v="0.59499999999999997"/>
    <n v="1.1499999999999999"/>
    <n v="0.32324455419542719"/>
    <n v="1.7268637978396031E-2"/>
    <n v="0.28773119999999996"/>
  </r>
  <r>
    <x v="1"/>
    <s v="A003"/>
    <n v="31"/>
    <x v="5"/>
    <n v="8.6881690700000007"/>
    <n v="3.4"/>
    <n v="1.7121229744044373E-2"/>
    <n v="0.59499999999999997"/>
    <n v="1.1499999999999999"/>
    <n v="0.34010173813500871"/>
    <n v="1.5699561828912578E-2"/>
    <n v="0.28773119999999996"/>
  </r>
  <r>
    <x v="1"/>
    <s v="A003"/>
    <n v="55"/>
    <x v="6"/>
    <n v="8.6472558399999997"/>
    <n v="3.4"/>
    <n v="1.6976265299238482E-2"/>
    <n v="0.59499999999999997"/>
    <n v="1.1499999999999999"/>
    <n v="0.35976940411382874"/>
    <n v="1.579509435815377E-2"/>
    <n v="0.28773119999999996"/>
  </r>
  <r>
    <x v="1"/>
    <s v="A003"/>
    <n v="21"/>
    <x v="4"/>
    <n v="9.9951331700000008"/>
    <n v="3.41"/>
    <n v="2.1932260510793566E-2"/>
    <n v="0.59499999999999997"/>
    <n v="1.1499999999999999"/>
    <n v="0.32324455419542719"/>
    <n v="1.9858128525028981E-2"/>
    <n v="0.28773119999999996"/>
  </r>
  <r>
    <x v="1"/>
    <s v="A003"/>
    <n v="31"/>
    <x v="5"/>
    <n v="9.39418708"/>
    <n v="3.42"/>
    <n v="1.9715132053272671E-2"/>
    <n v="0.59499999999999997"/>
    <n v="1.1499999999999999"/>
    <n v="0.34010173813500871"/>
    <n v="1.8078078459474952E-2"/>
    <n v="0.28773119999999996"/>
  </r>
  <r>
    <x v="1"/>
    <s v="A003"/>
    <n v="4"/>
    <x v="3"/>
    <n v="7.9768228800000003"/>
    <n v="3.45"/>
    <n v="1.4726032840875392E-2"/>
    <n v="0.59499999999999997"/>
    <n v="1.1499999999999999"/>
    <n v="0.32384244198379597"/>
    <n v="1.3339417674149067E-2"/>
    <n v="0.28773119999999996"/>
  </r>
  <r>
    <x v="1"/>
    <s v="A003"/>
    <n v="31"/>
    <x v="5"/>
    <n v="5.4112680700000002"/>
    <n v="3.45"/>
    <n v="6.4835616679025715E-3"/>
    <n v="0.59499999999999997"/>
    <n v="1.1499999999999999"/>
    <n v="0.34010173813500871"/>
    <n v="5.9451966242209525E-3"/>
    <n v="0.28773119999999996"/>
  </r>
  <r>
    <x v="1"/>
    <s v="A003"/>
    <n v="4"/>
    <x v="3"/>
    <n v="10.2008262"/>
    <n v="3.48"/>
    <n v="2.2903666175715983E-2"/>
    <n v="0.59499999999999997"/>
    <n v="1.1499999999999999"/>
    <n v="0.32384244198379597"/>
    <n v="2.0747038437882104E-2"/>
    <n v="0.28773119999999996"/>
  </r>
  <r>
    <x v="1"/>
    <s v="A003"/>
    <n v="4"/>
    <x v="3"/>
    <n v="8.2821761200000008"/>
    <n v="3.49"/>
    <n v="1.5857443024114102E-2"/>
    <n v="0.59499999999999997"/>
    <n v="1.1499999999999999"/>
    <n v="0.32384244198379597"/>
    <n v="1.4364293359141054E-2"/>
    <n v="0.28773119999999996"/>
  </r>
  <r>
    <x v="1"/>
    <s v="A003"/>
    <n v="4"/>
    <x v="3"/>
    <n v="9.5810747000000003"/>
    <n v="3.5"/>
    <n v="2.0597889147525684E-2"/>
    <n v="0.59499999999999997"/>
    <n v="1.1499999999999999"/>
    <n v="0.32384244198379597"/>
    <n v="1.8658375240207192E-2"/>
    <n v="0.28773119999999996"/>
  </r>
  <r>
    <x v="1"/>
    <s v="A003"/>
    <n v="21"/>
    <x v="4"/>
    <n v="7.0028174999999999"/>
    <n v="3.5"/>
    <n v="1.1522067433828607E-2"/>
    <n v="0.59499999999999997"/>
    <n v="1.1499999999999999"/>
    <n v="0.32324455419542719"/>
    <n v="1.0432426509908371E-2"/>
    <n v="0.28773119999999996"/>
  </r>
  <r>
    <x v="1"/>
    <s v="A003"/>
    <n v="21"/>
    <x v="4"/>
    <n v="9.1814609300000001"/>
    <n v="3.52"/>
    <n v="1.9156731597599876E-2"/>
    <n v="0.59499999999999997"/>
    <n v="1.1499999999999999"/>
    <n v="0.32324455419542719"/>
    <n v="1.7345081141882608E-2"/>
    <n v="0.28773119999999996"/>
  </r>
  <r>
    <x v="1"/>
    <s v="A003"/>
    <n v="4"/>
    <x v="3"/>
    <n v="7.3280438999999999"/>
    <n v="3.54"/>
    <n v="1.2656934338073057E-2"/>
    <n v="0.59499999999999997"/>
    <n v="1.1499999999999999"/>
    <n v="0.32384244198379597"/>
    <n v="1.146514716042148E-2"/>
    <n v="0.28773119999999996"/>
  </r>
  <r>
    <x v="1"/>
    <s v="A003"/>
    <n v="31"/>
    <x v="5"/>
    <n v="9.0592581800000005"/>
    <n v="3.55"/>
    <n v="1.8771513862669072E-2"/>
    <n v="0.59499999999999997"/>
    <n v="1.1499999999999999"/>
    <n v="0.34010173813500871"/>
    <n v="1.7212813969263847E-2"/>
    <n v="0.28773119999999996"/>
  </r>
  <r>
    <x v="1"/>
    <s v="A003"/>
    <n v="4"/>
    <x v="3"/>
    <n v="8.3552555599999998"/>
    <n v="3.56"/>
    <n v="1.6242731809336389E-2"/>
    <n v="0.59499999999999997"/>
    <n v="1.1499999999999999"/>
    <n v="0.32384244198379597"/>
    <n v="1.4713303040620218E-2"/>
    <n v="0.28773119999999996"/>
  </r>
  <r>
    <x v="1"/>
    <s v="A003"/>
    <n v="4"/>
    <x v="3"/>
    <n v="5.7295779500000004"/>
    <n v="3.56"/>
    <n v="7.5368551335562974E-3"/>
    <n v="0.59499999999999997"/>
    <n v="1.1499999999999999"/>
    <n v="0.32384244198379597"/>
    <n v="6.8271787563177503E-3"/>
    <n v="0.28773119999999996"/>
  </r>
  <r>
    <x v="1"/>
    <s v="A003"/>
    <n v="21"/>
    <x v="4"/>
    <n v="6.6845076099999998"/>
    <n v="3.56"/>
    <n v="1.0555512564020946E-2"/>
    <n v="0.59499999999999997"/>
    <n v="1.1499999999999999"/>
    <n v="0.32324455419542719"/>
    <n v="9.5572786508134437E-3"/>
    <n v="0.28773119999999996"/>
  </r>
  <r>
    <x v="1"/>
    <s v="A003"/>
    <n v="4"/>
    <x v="3"/>
    <n v="9.2966106499999999"/>
    <n v="3.57"/>
    <n v="1.9695843847856678E-2"/>
    <n v="0.59499999999999997"/>
    <n v="1.1499999999999999"/>
    <n v="0.32384244198379597"/>
    <n v="1.7841267255775145E-2"/>
    <n v="0.28773119999999996"/>
  </r>
  <r>
    <x v="1"/>
    <s v="A003"/>
    <n v="21"/>
    <x v="4"/>
    <n v="7.5661396200000004"/>
    <n v="3.6"/>
    <n v="1.3552454962149414E-2"/>
    <n v="0.59499999999999997"/>
    <n v="1.1499999999999999"/>
    <n v="0.32324455419542719"/>
    <n v="1.2270800464711977E-2"/>
    <n v="0.28773119999999996"/>
  </r>
  <r>
    <x v="1"/>
    <s v="A003"/>
    <n v="31"/>
    <x v="5"/>
    <n v="7.1176254300000004"/>
    <n v="3.6"/>
    <n v="1.2033536911881354E-2"/>
    <n v="0.59499999999999997"/>
    <n v="1.1499999999999999"/>
    <n v="0.34010173813500871"/>
    <n v="1.1034327533295286E-2"/>
    <n v="0.28773119999999996"/>
  </r>
  <r>
    <x v="1"/>
    <s v="A003"/>
    <n v="31"/>
    <x v="5"/>
    <n v="7.0532759199999999"/>
    <n v="3.6"/>
    <n v="1.1818695871181424E-2"/>
    <n v="0.59499999999999997"/>
    <n v="1.1499999999999999"/>
    <n v="0.34010173813500871"/>
    <n v="1.0837325901270008E-2"/>
    <n v="0.28773119999999996"/>
  </r>
  <r>
    <x v="1"/>
    <s v="A003"/>
    <n v="55"/>
    <x v="6"/>
    <n v="5.0929581800000001"/>
    <n v="3.6"/>
    <n v="5.6458492288429547E-3"/>
    <n v="0.59499999999999997"/>
    <n v="1.1499999999999999"/>
    <n v="0.35976940411382874"/>
    <n v="5.2530235437286922E-3"/>
    <n v="0.28773119999999996"/>
  </r>
  <r>
    <x v="1"/>
    <s v="A003"/>
    <n v="55"/>
    <x v="6"/>
    <n v="5.8433927600000004"/>
    <n v="3.6"/>
    <n v="7.9236535679576021E-3"/>
    <n v="0.59499999999999997"/>
    <n v="1.1499999999999999"/>
    <n v="0.35976940411382874"/>
    <n v="7.372343301728812E-3"/>
    <n v="0.28773119999999996"/>
  </r>
  <r>
    <x v="1"/>
    <s v="A003"/>
    <n v="55"/>
    <x v="6"/>
    <n v="6.6235996699999999"/>
    <n v="3.6"/>
    <n v="1.0404006124966999E-2"/>
    <n v="0.59499999999999997"/>
    <n v="1.1499999999999999"/>
    <n v="0.35976940411382874"/>
    <n v="9.6801184212192467E-3"/>
    <n v="0.28773119999999996"/>
  </r>
  <r>
    <x v="1"/>
    <s v="A003"/>
    <n v="21"/>
    <x v="4"/>
    <n v="8.2760570399999995"/>
    <n v="3.61"/>
    <n v="1.6051219747080986E-2"/>
    <n v="0.59499999999999997"/>
    <n v="1.1499999999999999"/>
    <n v="0.32324455419542719"/>
    <n v="1.4533257279346637E-2"/>
    <n v="0.28773119999999996"/>
  </r>
  <r>
    <x v="1"/>
    <s v="A003"/>
    <n v="21"/>
    <x v="4"/>
    <n v="9.3617746099999994"/>
    <n v="3.62"/>
    <n v="2.0054168943296938E-2"/>
    <n v="0.59499999999999997"/>
    <n v="1.1499999999999999"/>
    <n v="0.32324455419542719"/>
    <n v="1.8157647915163576E-2"/>
    <n v="0.28773119999999996"/>
  </r>
  <r>
    <x v="1"/>
    <s v="A003"/>
    <n v="31"/>
    <x v="5"/>
    <n v="8.8327408799999994"/>
    <n v="3.62"/>
    <n v="1.808497944948859E-2"/>
    <n v="0.59499999999999997"/>
    <n v="1.1499999999999999"/>
    <n v="0.34010173813500871"/>
    <n v="1.6583286205865168E-2"/>
    <n v="0.28773119999999996"/>
  </r>
  <r>
    <x v="1"/>
    <s v="A003"/>
    <n v="4"/>
    <x v="3"/>
    <n v="9.2966106499999999"/>
    <n v="3.63"/>
    <n v="1.9831393912988632E-2"/>
    <n v="0.59499999999999997"/>
    <n v="1.1499999999999999"/>
    <n v="0.32384244198379597"/>
    <n v="1.7964053817104433E-2"/>
    <n v="0.28773119999999996"/>
  </r>
  <r>
    <x v="1"/>
    <s v="A003"/>
    <n v="4"/>
    <x v="3"/>
    <n v="9.0144100900000002"/>
    <n v="3.65"/>
    <n v="1.8819079411167748E-2"/>
    <n v="0.59499999999999997"/>
    <n v="1.1499999999999999"/>
    <n v="0.32384244198379597"/>
    <n v="1.7047059667810914E-2"/>
    <n v="0.28773119999999996"/>
  </r>
  <r>
    <x v="1"/>
    <s v="A003"/>
    <n v="31"/>
    <x v="5"/>
    <n v="8.9240377800000008"/>
    <n v="3.65"/>
    <n v="1.8483582581418457E-2"/>
    <n v="0.59499999999999997"/>
    <n v="1.1499999999999999"/>
    <n v="0.34010173813500871"/>
    <n v="1.6948791173001538E-2"/>
    <n v="0.28773119999999996"/>
  </r>
  <r>
    <x v="1"/>
    <s v="A003"/>
    <n v="21"/>
    <x v="4"/>
    <n v="9.2309867000000008"/>
    <n v="3.66"/>
    <n v="1.9651601462686404E-2"/>
    <n v="0.59499999999999997"/>
    <n v="1.1499999999999999"/>
    <n v="0.32324455419542719"/>
    <n v="1.7793151206489752E-2"/>
    <n v="0.28773119999999996"/>
  </r>
  <r>
    <x v="1"/>
    <s v="A003"/>
    <n v="4"/>
    <x v="3"/>
    <n v="7.8293879799999999"/>
    <n v="3.68"/>
    <n v="1.4589957841814452E-2"/>
    <n v="0.59499999999999997"/>
    <n v="1.1499999999999999"/>
    <n v="0.32384244198379597"/>
    <n v="1.3216155607094257E-2"/>
    <n v="0.28773119999999996"/>
  </r>
  <r>
    <x v="1"/>
    <s v="A003"/>
    <n v="21"/>
    <x v="4"/>
    <n v="8.5943669299999996"/>
    <n v="3.68"/>
    <n v="1.7330708152320819E-2"/>
    <n v="0.59499999999999997"/>
    <n v="1.1499999999999999"/>
    <n v="0.32324455419542719"/>
    <n v="1.5691744576405355E-2"/>
    <n v="0.28773119999999996"/>
  </r>
  <r>
    <x v="1"/>
    <s v="A003"/>
    <n v="21"/>
    <x v="4"/>
    <n v="11.2943955"/>
    <n v="3.7"/>
    <n v="2.7953685468699092E-2"/>
    <n v="0.59499999999999997"/>
    <n v="1.1499999999999999"/>
    <n v="0.32324455419542719"/>
    <n v="2.5310107843761712E-2"/>
    <n v="0.28773119999999996"/>
  </r>
  <r>
    <x v="1"/>
    <s v="A003"/>
    <n v="21"/>
    <x v="4"/>
    <n v="10.1510415"/>
    <n v="3.71"/>
    <n v="2.3330487155345692E-2"/>
    <n v="0.59499999999999997"/>
    <n v="1.1499999999999999"/>
    <n v="0.32324455419542719"/>
    <n v="2.1124124996344442E-2"/>
    <n v="0.28773119999999996"/>
  </r>
  <r>
    <x v="1"/>
    <s v="A003"/>
    <n v="31"/>
    <x v="5"/>
    <n v="10.509048"/>
    <n v="3.71"/>
    <n v="2.4761993110573789E-2"/>
    <n v="0.59499999999999997"/>
    <n v="1.1499999999999999"/>
    <n v="0.34010173813500871"/>
    <n v="2.2705871462404045E-2"/>
    <n v="0.28773119999999996"/>
  </r>
  <r>
    <x v="1"/>
    <s v="A003"/>
    <n v="21"/>
    <x v="4"/>
    <n v="12.4140856"/>
    <n v="3.75"/>
    <n v="3.2944438816659712E-2"/>
    <n v="0.59499999999999997"/>
    <n v="1.1499999999999999"/>
    <n v="0.32324455419542719"/>
    <n v="2.9828886077849663E-2"/>
    <n v="0.28773119999999996"/>
  </r>
  <r>
    <x v="1"/>
    <s v="A003"/>
    <n v="21"/>
    <x v="4"/>
    <n v="8.6002595300000007"/>
    <n v="3.75"/>
    <n v="1.7487734708809443E-2"/>
    <n v="0.59499999999999997"/>
    <n v="1.1499999999999999"/>
    <n v="0.32324455419542719"/>
    <n v="1.5833921144983831E-2"/>
    <n v="0.28773119999999996"/>
  </r>
  <r>
    <x v="1"/>
    <s v="A003"/>
    <n v="4"/>
    <x v="3"/>
    <n v="10.6002449"/>
    <n v="3.76"/>
    <n v="2.5276903631143235E-2"/>
    <n v="0.59499999999999997"/>
    <n v="1.1499999999999999"/>
    <n v="0.32384244198379597"/>
    <n v="2.2896809934384955E-2"/>
    <n v="0.28773119999999996"/>
  </r>
  <r>
    <x v="1"/>
    <s v="A003"/>
    <n v="4"/>
    <x v="3"/>
    <n v="7.6988890400000001"/>
    <n v="3.78"/>
    <n v="1.4288865624393838E-2"/>
    <n v="0.59499999999999997"/>
    <n v="1.1499999999999999"/>
    <n v="0.32384244198379597"/>
    <n v="1.2943414476471429E-2"/>
    <n v="0.28773119999999996"/>
  </r>
  <r>
    <x v="1"/>
    <s v="A003"/>
    <n v="4"/>
    <x v="3"/>
    <n v="9.4533213200000006"/>
    <n v="3.8"/>
    <n v="2.0820428026684872E-2"/>
    <n v="0.59499999999999997"/>
    <n v="1.1499999999999999"/>
    <n v="0.32384244198379597"/>
    <n v="1.8859959678454646E-2"/>
    <n v="0.28773119999999996"/>
  </r>
  <r>
    <x v="1"/>
    <s v="A003"/>
    <n v="4"/>
    <x v="3"/>
    <n v="9.7071468900000006"/>
    <n v="3.8"/>
    <n v="2.1810626800200027E-2"/>
    <n v="0.59499999999999997"/>
    <n v="1.1499999999999999"/>
    <n v="0.32384244198379597"/>
    <n v="1.9756920534312928E-2"/>
    <n v="0.28773119999999996"/>
  </r>
  <r>
    <x v="1"/>
    <s v="A003"/>
    <n v="21"/>
    <x v="4"/>
    <n v="10.6764382"/>
    <n v="3.8"/>
    <n v="2.5706845787119473E-2"/>
    <n v="0.59499999999999997"/>
    <n v="1.1499999999999999"/>
    <n v="0.32324455419542719"/>
    <n v="2.3275751597173027E-2"/>
    <n v="0.28773119999999996"/>
  </r>
  <r>
    <x v="1"/>
    <s v="A003"/>
    <n v="21"/>
    <x v="4"/>
    <n v="8.5943669299999996"/>
    <n v="3.8"/>
    <n v="1.7562637570290609E-2"/>
    <n v="0.59499999999999997"/>
    <n v="1.1499999999999999"/>
    <n v="0.32324455419542719"/>
    <n v="1.5901740449311967E-2"/>
    <n v="0.28773119999999996"/>
  </r>
  <r>
    <x v="1"/>
    <s v="A003"/>
    <n v="31"/>
    <x v="5"/>
    <n v="5.5681488999999997"/>
    <n v="3.8"/>
    <n v="7.2389289577378425E-3"/>
    <n v="0.59499999999999997"/>
    <n v="1.1499999999999999"/>
    <n v="0.34010173813500871"/>
    <n v="6.6378416998138503E-3"/>
    <n v="0.28773119999999996"/>
  </r>
  <r>
    <x v="1"/>
    <s v="A003"/>
    <n v="4"/>
    <x v="3"/>
    <n v="7.88740811"/>
    <n v="3.82"/>
    <n v="1.5022122375298284E-2"/>
    <n v="0.59499999999999997"/>
    <n v="1.1499999999999999"/>
    <n v="0.32384244198379597"/>
    <n v="1.3607627178452774E-2"/>
    <n v="0.28773119999999996"/>
  </r>
  <r>
    <x v="1"/>
    <s v="A003"/>
    <n v="21"/>
    <x v="4"/>
    <n v="9.2309867000000008"/>
    <n v="3.85"/>
    <n v="2.0074694305360446E-2"/>
    <n v="0.59499999999999997"/>
    <n v="1.1499999999999999"/>
    <n v="0.32324455419542719"/>
    <n v="1.8176232195506188E-2"/>
    <n v="0.28773119999999996"/>
  </r>
  <r>
    <x v="1"/>
    <s v="A003"/>
    <n v="4"/>
    <x v="3"/>
    <n v="7.6394372700000002"/>
    <n v="3.86"/>
    <n v="1.4201984593801332E-2"/>
    <n v="0.59499999999999997"/>
    <n v="1.1499999999999999"/>
    <n v="0.32384244198379597"/>
    <n v="1.2864714234012573E-2"/>
    <n v="0.28773119999999996"/>
  </r>
  <r>
    <x v="1"/>
    <s v="A003"/>
    <n v="4"/>
    <x v="3"/>
    <n v="8.4577039200000002"/>
    <n v="3.86"/>
    <n v="1.7169907815064993E-2"/>
    <n v="0.59499999999999997"/>
    <n v="1.1499999999999999"/>
    <n v="0.32384244198379597"/>
    <n v="1.5553175403496725E-2"/>
    <n v="0.28773119999999996"/>
  </r>
  <r>
    <x v="1"/>
    <s v="A003"/>
    <n v="21"/>
    <x v="4"/>
    <n v="10.509048"/>
    <n v="3.86"/>
    <n v="2.5193654403676092E-2"/>
    <n v="0.59499999999999997"/>
    <n v="1.1499999999999999"/>
    <n v="0.32324455419542719"/>
    <n v="2.2811092678620568E-2"/>
    <n v="0.28773119999999996"/>
  </r>
  <r>
    <x v="1"/>
    <s v="A003"/>
    <n v="4"/>
    <x v="3"/>
    <n v="8.3005063000000003"/>
    <n v="3.87"/>
    <n v="1.6607428014044068E-2"/>
    <n v="0.59499999999999997"/>
    <n v="1.1499999999999999"/>
    <n v="0.32384244198379597"/>
    <n v="1.5043659155626918E-2"/>
    <n v="0.28773119999999996"/>
  </r>
  <r>
    <x v="1"/>
    <s v="A003"/>
    <n v="4"/>
    <x v="3"/>
    <n v="8.5648430799999993"/>
    <n v="3.87"/>
    <n v="1.7587565797549422E-2"/>
    <n v="0.59499999999999997"/>
    <n v="1.1499999999999999"/>
    <n v="0.32384244198379597"/>
    <n v="1.5931506372434796E-2"/>
    <n v="0.28773119999999996"/>
  </r>
  <r>
    <x v="1"/>
    <s v="A003"/>
    <n v="4"/>
    <x v="3"/>
    <n v="10.2947539"/>
    <n v="3.88"/>
    <n v="2.4371906626414998E-2"/>
    <n v="0.59499999999999997"/>
    <n v="1.1499999999999999"/>
    <n v="0.32384244198379597"/>
    <n v="2.2077028179830201E-2"/>
    <n v="0.28773119999999996"/>
  </r>
  <r>
    <x v="1"/>
    <s v="A003"/>
    <n v="21"/>
    <x v="4"/>
    <n v="10.407321700000001"/>
    <n v="3.9"/>
    <n v="2.4889103827235567E-2"/>
    <n v="0.59499999999999997"/>
    <n v="1.1499999999999999"/>
    <n v="0.32324455419542719"/>
    <n v="2.2535343423939265E-2"/>
    <n v="0.28773119999999996"/>
  </r>
  <r>
    <x v="1"/>
    <s v="A003"/>
    <n v="31"/>
    <x v="5"/>
    <n v="10.513867599999999"/>
    <n v="3.95"/>
    <n v="2.5472611513165853E-2"/>
    <n v="0.59499999999999997"/>
    <n v="1.1499999999999999"/>
    <n v="0.34010173813500871"/>
    <n v="2.3357483391864775E-2"/>
    <n v="0.28773119999999996"/>
  </r>
  <r>
    <x v="1"/>
    <s v="A003"/>
    <n v="4"/>
    <x v="3"/>
    <n v="10.426774699999999"/>
    <n v="3.97"/>
    <n v="2.5167432245989652E-2"/>
    <n v="0.59499999999999997"/>
    <n v="1.1499999999999999"/>
    <n v="0.32384244198379597"/>
    <n v="2.2797646463427735E-2"/>
    <n v="0.28773119999999996"/>
  </r>
  <r>
    <x v="1"/>
    <s v="A003"/>
    <n v="21"/>
    <x v="4"/>
    <n v="11.656402"/>
    <n v="4.05"/>
    <n v="3.0712226429309805E-2"/>
    <n v="0.59499999999999997"/>
    <n v="1.1499999999999999"/>
    <n v="0.32324455419542719"/>
    <n v="2.7807773823536379E-2"/>
    <n v="0.28773119999999996"/>
  </r>
  <r>
    <x v="1"/>
    <s v="A003"/>
    <n v="21"/>
    <x v="4"/>
    <n v="10.5042262"/>
    <n v="4.05"/>
    <n v="2.571979401922108E-2"/>
    <n v="0.59499999999999997"/>
    <n v="1.1499999999999999"/>
    <n v="0.32324455419542719"/>
    <n v="2.3287475316081028E-2"/>
    <n v="0.28773119999999996"/>
  </r>
  <r>
    <x v="1"/>
    <s v="A003"/>
    <n v="21"/>
    <x v="4"/>
    <n v="11.9821583"/>
    <n v="4.18"/>
    <n v="3.2656655342011509E-2"/>
    <n v="0.59499999999999997"/>
    <n v="1.1499999999999999"/>
    <n v="0.32324455419542719"/>
    <n v="2.9568318261589635E-2"/>
    <n v="0.28773119999999996"/>
  </r>
  <r>
    <x v="1"/>
    <s v="A003"/>
    <n v="55"/>
    <x v="6"/>
    <n v="11.0495261"/>
    <n v="4.2"/>
    <n v="2.8524782839050002E-2"/>
    <n v="0.59499999999999997"/>
    <n v="1.1499999999999999"/>
    <n v="0.35976940411382874"/>
    <n v="2.6540091624796348E-2"/>
    <n v="0.28773119999999996"/>
  </r>
  <r>
    <x v="1"/>
    <s v="A003"/>
    <n v="4"/>
    <x v="3"/>
    <n v="10.7568021"/>
    <n v="4.25"/>
    <n v="2.7392876335062856E-2"/>
    <n v="0.59499999999999997"/>
    <n v="1.1499999999999999"/>
    <n v="0.32384244198379597"/>
    <n v="2.4813540936527993E-2"/>
    <n v="0.28773119999999996"/>
  </r>
  <r>
    <x v="1"/>
    <s v="A003"/>
    <n v="4"/>
    <x v="3"/>
    <n v="12.608447099999999"/>
    <n v="4.3"/>
    <n v="3.606931767215274E-2"/>
    <n v="0.59499999999999997"/>
    <n v="1.1499999999999999"/>
    <n v="0.32384244198379597"/>
    <n v="3.267300153744665E-2"/>
    <n v="0.28773119999999996"/>
  </r>
  <r>
    <x v="1"/>
    <s v="A003"/>
    <n v="21"/>
    <x v="4"/>
    <n v="12.4303984"/>
    <n v="4.3499999999999996"/>
    <n v="3.5417314866413786E-2"/>
    <n v="0.59499999999999997"/>
    <n v="1.1499999999999999"/>
    <n v="0.32324455419542719"/>
    <n v="3.2067902452760741E-2"/>
    <n v="0.28773119999999996"/>
  </r>
  <r>
    <x v="1"/>
    <s v="A003"/>
    <n v="21"/>
    <x v="4"/>
    <n v="12.624508799999999"/>
    <n v="4.45"/>
    <n v="3.6764273138888845E-2"/>
    <n v="0.59499999999999997"/>
    <n v="1.1499999999999999"/>
    <n v="0.32324455419542719"/>
    <n v="3.3287478997526709E-2"/>
    <n v="0.28773119999999996"/>
  </r>
  <r>
    <x v="2"/>
    <s v="B001"/>
    <n v="31"/>
    <x v="7"/>
    <n v="9.7227909799999992"/>
    <n v="2.9"/>
    <n v="1.9648487350576147E-2"/>
    <n v="0.59499999999999997"/>
    <n v="1.1499999999999999"/>
    <n v="0.29093374301265018"/>
    <n v="1.7355929622720929E-2"/>
    <n v="0.1414272"/>
  </r>
  <r>
    <x v="2"/>
    <s v="B001"/>
    <n v="31"/>
    <x v="7"/>
    <n v="7.8809825299999998"/>
    <n v="3.4"/>
    <n v="1.431549814686507E-2"/>
    <n v="0.59499999999999997"/>
    <n v="1.1499999999999999"/>
    <n v="0.29093374301265018"/>
    <n v="1.2645186060284511E-2"/>
    <n v="0.1414272"/>
  </r>
  <r>
    <x v="2"/>
    <s v="B001"/>
    <n v="31"/>
    <x v="7"/>
    <n v="10.7709218"/>
    <n v="3.42"/>
    <n v="2.4947656201839297E-2"/>
    <n v="0.59499999999999997"/>
    <n v="1.1499999999999999"/>
    <n v="0.29093374301265018"/>
    <n v="2.2036798943622687E-2"/>
    <n v="0.1414272"/>
  </r>
  <r>
    <x v="2"/>
    <s v="B001"/>
    <n v="31"/>
    <x v="7"/>
    <n v="11.2314235"/>
    <n v="3.51"/>
    <n v="2.7067348440781219E-2"/>
    <n v="0.59499999999999997"/>
    <n v="1.1499999999999999"/>
    <n v="0.29093374301265018"/>
    <n v="2.3909168488641375E-2"/>
    <n v="0.1414272"/>
  </r>
  <r>
    <x v="2"/>
    <s v="B001"/>
    <n v="31"/>
    <x v="7"/>
    <n v="14.7868561"/>
    <n v="3.57"/>
    <n v="4.2930153366191527E-2"/>
    <n v="0.59499999999999997"/>
    <n v="1.1499999999999999"/>
    <n v="0.29093374301265018"/>
    <n v="3.7921123759910601E-2"/>
    <n v="0.1414272"/>
  </r>
  <r>
    <x v="2"/>
    <s v="B001"/>
    <n v="31"/>
    <x v="7"/>
    <n v="14.0381517"/>
    <n v="3.58"/>
    <n v="3.9495366599484896E-2"/>
    <n v="0.59499999999999997"/>
    <n v="1.1499999999999999"/>
    <n v="0.29093374301265018"/>
    <n v="3.4887103057534993E-2"/>
    <n v="0.1414272"/>
  </r>
  <r>
    <x v="2"/>
    <s v="B001"/>
    <n v="31"/>
    <x v="7"/>
    <n v="14.7697159"/>
    <n v="3.6"/>
    <n v="4.3017937441099892E-2"/>
    <n v="0.59499999999999997"/>
    <n v="1.1499999999999999"/>
    <n v="0.29093374301265018"/>
    <n v="3.799866531305518E-2"/>
    <n v="0.1414272"/>
  </r>
  <r>
    <x v="2"/>
    <s v="B001"/>
    <n v="31"/>
    <x v="7"/>
    <n v="13.4445897"/>
    <n v="3.63"/>
    <n v="3.7032046763530876E-2"/>
    <n v="0.59499999999999997"/>
    <n v="1.1499999999999999"/>
    <n v="0.29093374301265018"/>
    <n v="3.2711199897752223E-2"/>
    <n v="0.1414272"/>
  </r>
  <r>
    <x v="2"/>
    <s v="B001"/>
    <n v="31"/>
    <x v="7"/>
    <n v="14.718175499999999"/>
    <n v="3.63"/>
    <n v="4.2941335602843064E-2"/>
    <n v="0.59499999999999997"/>
    <n v="1.1499999999999999"/>
    <n v="0.29093374301265018"/>
    <n v="3.7931001268997483E-2"/>
    <n v="0.1414272"/>
  </r>
  <r>
    <x v="2"/>
    <s v="B001"/>
    <n v="31"/>
    <x v="7"/>
    <n v="22.8873441"/>
    <n v="3.63"/>
    <n v="8.7539631679888139E-2"/>
    <n v="0.59499999999999997"/>
    <n v="1.1499999999999999"/>
    <n v="0.29093374301265018"/>
    <n v="7.7325631206439871E-2"/>
    <n v="0.1414272"/>
  </r>
  <r>
    <x v="2"/>
    <s v="B001"/>
    <n v="31"/>
    <x v="7"/>
    <n v="10.1160464"/>
    <n v="3.64"/>
    <n v="2.3004968122907126E-2"/>
    <n v="0.59499999999999997"/>
    <n v="1.1499999999999999"/>
    <n v="0.29093374301265018"/>
    <n v="2.0320780963446874E-2"/>
    <n v="0.1414272"/>
  </r>
  <r>
    <x v="2"/>
    <s v="B001"/>
    <n v="31"/>
    <x v="7"/>
    <n v="18.978851599999999"/>
    <n v="3.65"/>
    <n v="6.497225975730897E-2"/>
    <n v="0.59499999999999997"/>
    <n v="1.1499999999999999"/>
    <n v="0.29093374301265018"/>
    <n v="5.739138833727736E-2"/>
    <n v="0.1414272"/>
  </r>
  <r>
    <x v="2"/>
    <s v="B001"/>
    <n v="41"/>
    <x v="8"/>
    <n v="10.934303699999999"/>
    <n v="3.7"/>
    <n v="2.6462687967809626E-2"/>
    <n v="0.59499999999999997"/>
    <n v="1.1499999999999999"/>
    <n v="0.31261254422317164"/>
    <n v="2.3767599041445882E-2"/>
    <n v="0.1414272"/>
  </r>
  <r>
    <x v="2"/>
    <s v="B001"/>
    <n v="41"/>
    <x v="8"/>
    <n v="10.8832194"/>
    <n v="3.7"/>
    <n v="2.6253137097695136E-2"/>
    <n v="0.59499999999999997"/>
    <n v="1.1499999999999999"/>
    <n v="0.31261254422317164"/>
    <n v="2.3579389851747321E-2"/>
    <n v="0.1414272"/>
  </r>
  <r>
    <x v="2"/>
    <s v="B001"/>
    <n v="31"/>
    <x v="7"/>
    <n v="9.5120879400000007"/>
    <n v="3.72"/>
    <n v="2.0859522349185818E-2"/>
    <n v="0.59499999999999997"/>
    <n v="1.1499999999999999"/>
    <n v="0.29093374301265018"/>
    <n v="1.8425662769680207E-2"/>
    <n v="0.1414272"/>
  </r>
  <r>
    <x v="2"/>
    <s v="B001"/>
    <n v="31"/>
    <x v="7"/>
    <n v="16.3581553"/>
    <n v="3.72"/>
    <n v="5.1593027698517001E-2"/>
    <n v="0.59499999999999997"/>
    <n v="1.1499999999999999"/>
    <n v="0.29093374301265018"/>
    <n v="4.5573226161468132E-2"/>
    <n v="0.1414272"/>
  </r>
  <r>
    <x v="2"/>
    <s v="B001"/>
    <n v="31"/>
    <x v="7"/>
    <n v="12.831481699999999"/>
    <n v="3.72"/>
    <n v="3.4675442149689623E-2"/>
    <n v="0.59499999999999997"/>
    <n v="1.1499999999999999"/>
    <n v="0.29093374301265018"/>
    <n v="3.0629560578824756E-2"/>
    <n v="0.1414272"/>
  </r>
  <r>
    <x v="2"/>
    <s v="B001"/>
    <n v="31"/>
    <x v="7"/>
    <n v="16.640636900000001"/>
    <n v="3.76"/>
    <n v="5.3328948957109004E-2"/>
    <n v="0.59499999999999997"/>
    <n v="1.1499999999999999"/>
    <n v="0.29093374301265018"/>
    <n v="4.7106602581603839E-2"/>
    <n v="0.1414272"/>
  </r>
  <r>
    <x v="2"/>
    <s v="B001"/>
    <n v="31"/>
    <x v="7"/>
    <n v="11.086144300000001"/>
    <n v="3.76"/>
    <n v="2.7280355531199278E-2"/>
    <n v="0.59499999999999997"/>
    <n v="1.1499999999999999"/>
    <n v="0.29093374301265018"/>
    <n v="2.4097322212868297E-2"/>
    <n v="0.1414272"/>
  </r>
  <r>
    <x v="2"/>
    <s v="B001"/>
    <n v="31"/>
    <x v="7"/>
    <n v="17.4606827"/>
    <n v="3.76"/>
    <n v="5.7653966816666125E-2"/>
    <n v="0.59499999999999997"/>
    <n v="1.1499999999999999"/>
    <n v="0.29093374301265018"/>
    <n v="5.0926983471397035E-2"/>
    <n v="0.1414272"/>
  </r>
  <r>
    <x v="2"/>
    <s v="B001"/>
    <n v="31"/>
    <x v="7"/>
    <n v="18.199421699999998"/>
    <n v="3.78"/>
    <n v="6.1821270549726061E-2"/>
    <n v="0.59499999999999997"/>
    <n v="1.1499999999999999"/>
    <n v="0.29093374301265018"/>
    <n v="5.4608052096019155E-2"/>
    <n v="0.1414272"/>
  </r>
  <r>
    <x v="2"/>
    <s v="B001"/>
    <n v="41"/>
    <x v="8"/>
    <n v="10.966688"/>
    <n v="3.8"/>
    <n v="2.6908860825758631E-2"/>
    <n v="0.59499999999999997"/>
    <n v="1.1499999999999999"/>
    <n v="0.31261254422317164"/>
    <n v="2.4168331484189707E-2"/>
    <n v="0.1414272"/>
  </r>
  <r>
    <x v="2"/>
    <s v="B001"/>
    <n v="41"/>
    <x v="8"/>
    <n v="14.084987699999999"/>
    <n v="3.8"/>
    <n v="4.0837527561623184E-2"/>
    <n v="0.59499999999999997"/>
    <n v="1.1499999999999999"/>
    <n v="0.31261254422317164"/>
    <n v="3.6678435014211239E-2"/>
    <n v="0.1414272"/>
  </r>
  <r>
    <x v="2"/>
    <s v="B001"/>
    <n v="41"/>
    <x v="8"/>
    <n v="12.692544399999999"/>
    <n v="3.8"/>
    <n v="3.4389693003829984E-2"/>
    <n v="0.59499999999999997"/>
    <n v="1.1499999999999999"/>
    <n v="0.31261254422317164"/>
    <n v="3.0887279306913974E-2"/>
    <n v="0.1414272"/>
  </r>
  <r>
    <x v="2"/>
    <s v="B001"/>
    <n v="41"/>
    <x v="8"/>
    <n v="12.1334117"/>
    <n v="3.8"/>
    <n v="3.1903813691497272E-2"/>
    <n v="0.59499999999999997"/>
    <n v="1.1499999999999999"/>
    <n v="0.31261254422317164"/>
    <n v="2.8654574041567512E-2"/>
    <n v="0.1414272"/>
  </r>
  <r>
    <x v="2"/>
    <s v="B001"/>
    <n v="41"/>
    <x v="8"/>
    <n v="12.688552400000001"/>
    <n v="3.8"/>
    <n v="3.4371734194613937E-2"/>
    <n v="0.59499999999999997"/>
    <n v="1.1499999999999999"/>
    <n v="0.31261254422317164"/>
    <n v="3.0871149510227108E-2"/>
    <n v="0.1414272"/>
  </r>
  <r>
    <x v="2"/>
    <s v="B001"/>
    <n v="31"/>
    <x v="7"/>
    <n v="9.7436106799999997"/>
    <n v="3.8"/>
    <n v="2.1953903868969879E-2"/>
    <n v="0.59499999999999997"/>
    <n v="1.1499999999999999"/>
    <n v="0.29093374301265018"/>
    <n v="1.9392353400815309E-2"/>
    <n v="0.1414272"/>
  </r>
  <r>
    <x v="2"/>
    <s v="B001"/>
    <n v="31"/>
    <x v="7"/>
    <n v="12.1626037"/>
    <n v="3.8"/>
    <n v="3.2032127975764102E-2"/>
    <n v="0.59499999999999997"/>
    <n v="1.1499999999999999"/>
    <n v="0.29093374301265018"/>
    <n v="2.8294664565974851E-2"/>
    <n v="0.1414272"/>
  </r>
  <r>
    <x v="2"/>
    <s v="B001"/>
    <n v="31"/>
    <x v="7"/>
    <n v="15.378024699999999"/>
    <n v="3.8"/>
    <n v="4.7150159219861654E-2"/>
    <n v="0.59499999999999997"/>
    <n v="1.1499999999999999"/>
    <n v="0.29093374301265018"/>
    <n v="4.1648745296212812E-2"/>
    <n v="0.1414272"/>
  </r>
  <r>
    <x v="2"/>
    <s v="B001"/>
    <n v="31"/>
    <x v="7"/>
    <n v="16.8884319"/>
    <n v="3.82"/>
    <n v="5.5060278810564932E-2"/>
    <n v="0.59499999999999997"/>
    <n v="1.1499999999999999"/>
    <n v="0.29093374301265018"/>
    <n v="4.8635923315264062E-2"/>
    <n v="0.1414272"/>
  </r>
  <r>
    <x v="2"/>
    <s v="B001"/>
    <n v="31"/>
    <x v="7"/>
    <n v="13.3234648"/>
    <n v="3.87"/>
    <n v="3.7587201248086774E-2"/>
    <n v="0.59499999999999997"/>
    <n v="1.1499999999999999"/>
    <n v="0.29093374301265018"/>
    <n v="3.3201579741847828E-2"/>
    <n v="0.1414272"/>
  </r>
  <r>
    <x v="2"/>
    <s v="B001"/>
    <n v="41"/>
    <x v="8"/>
    <n v="13.101071900000001"/>
    <n v="3.9"/>
    <n v="3.6687519561147651E-2"/>
    <n v="0.59499999999999997"/>
    <n v="1.1499999999999999"/>
    <n v="0.31261254422317164"/>
    <n v="3.2951084024996538E-2"/>
    <n v="0.1414272"/>
  </r>
  <r>
    <x v="2"/>
    <s v="B001"/>
    <n v="41"/>
    <x v="8"/>
    <n v="14.4156078"/>
    <n v="3.9"/>
    <n v="4.2957359977235404E-2"/>
    <n v="0.59499999999999997"/>
    <n v="1.1499999999999999"/>
    <n v="0.31261254422317164"/>
    <n v="3.8582373380208652E-2"/>
    <n v="0.1414272"/>
  </r>
  <r>
    <x v="2"/>
    <s v="B001"/>
    <n v="41"/>
    <x v="8"/>
    <n v="13.731668600000001"/>
    <n v="3.9"/>
    <n v="3.9653731489902151E-2"/>
    <n v="0.59499999999999997"/>
    <n v="1.1499999999999999"/>
    <n v="0.31261254422317164"/>
    <n v="3.5615202495514343E-2"/>
    <n v="0.1414272"/>
  </r>
  <r>
    <x v="2"/>
    <s v="B001"/>
    <n v="41"/>
    <x v="8"/>
    <n v="11.656402"/>
    <n v="3.9"/>
    <n v="3.0183086433125686E-2"/>
    <n v="0.59499999999999997"/>
    <n v="1.1499999999999999"/>
    <n v="0.31261254422317164"/>
    <n v="2.7109094021306082E-2"/>
    <n v="0.1414272"/>
  </r>
  <r>
    <x v="2"/>
    <s v="B001"/>
    <n v="41"/>
    <x v="8"/>
    <n v="11.3614783"/>
    <n v="3.9"/>
    <n v="2.8905390876952611E-2"/>
    <n v="0.59499999999999997"/>
    <n v="1.1499999999999999"/>
    <n v="0.31261254422317164"/>
    <n v="2.5961525198626406E-2"/>
    <n v="0.1414272"/>
  </r>
  <r>
    <x v="2"/>
    <s v="B001"/>
    <n v="41"/>
    <x v="8"/>
    <n v="12.116699000000001"/>
    <n v="3.9"/>
    <n v="3.2211310632067308E-2"/>
    <n v="0.59499999999999997"/>
    <n v="1.1499999999999999"/>
    <n v="0.31261254422317164"/>
    <n v="2.8930753997240578E-2"/>
    <n v="0.1414272"/>
  </r>
  <r>
    <x v="2"/>
    <s v="B001"/>
    <n v="41"/>
    <x v="8"/>
    <n v="16.364348100000001"/>
    <n v="3.9"/>
    <n v="5.285830570817153E-2"/>
    <n v="0.59499999999999997"/>
    <n v="1.1499999999999999"/>
    <n v="0.31261254422317164"/>
    <n v="4.7474958613812311E-2"/>
    <n v="0.1414272"/>
  </r>
  <r>
    <x v="2"/>
    <s v="B001"/>
    <n v="31"/>
    <x v="7"/>
    <n v="13.527233900000001"/>
    <n v="3.9"/>
    <n v="3.8683700559119925E-2"/>
    <n v="0.59499999999999997"/>
    <n v="1.1499999999999999"/>
    <n v="0.29093374301265018"/>
    <n v="3.4170141063342908E-2"/>
    <n v="0.1414272"/>
  </r>
  <r>
    <x v="2"/>
    <s v="B001"/>
    <n v="41"/>
    <x v="8"/>
    <n v="13.0662234"/>
    <n v="4"/>
    <n v="3.6967320328691579E-2"/>
    <n v="0.59499999999999997"/>
    <n v="1.1499999999999999"/>
    <n v="0.31261254422317164"/>
    <n v="3.3202388520691101E-2"/>
    <n v="0.1414272"/>
  </r>
  <r>
    <x v="2"/>
    <s v="B001"/>
    <n v="41"/>
    <x v="8"/>
    <n v="14.206751799999999"/>
    <n v="4"/>
    <n v="4.245901326132203E-2"/>
    <n v="0.59499999999999997"/>
    <n v="1.1499999999999999"/>
    <n v="0.31261254422317164"/>
    <n v="3.8134780719105643E-2"/>
    <n v="0.1414272"/>
  </r>
  <r>
    <x v="2"/>
    <s v="B001"/>
    <n v="41"/>
    <x v="8"/>
    <n v="10.1310591"/>
    <n v="4"/>
    <n v="2.4027405330243008E-2"/>
    <n v="0.59499999999999997"/>
    <n v="1.1499999999999999"/>
    <n v="0.31261254422317164"/>
    <n v="2.1580337439272783E-2"/>
    <n v="0.1414272"/>
  </r>
  <r>
    <x v="2"/>
    <s v="B001"/>
    <n v="31"/>
    <x v="7"/>
    <n v="19.794166199999999"/>
    <n v="4.0999999999999996"/>
    <n v="7.3968735603434824E-2"/>
    <n v="0.59499999999999997"/>
    <n v="1.1499999999999999"/>
    <n v="0.29093374301265018"/>
    <n v="6.5338168099602967E-2"/>
    <n v="0.1414272"/>
  </r>
  <r>
    <x v="2"/>
    <s v="B001"/>
    <n v="31"/>
    <x v="7"/>
    <n v="14.862038200000001"/>
    <n v="4.1399999999999997"/>
    <n v="4.6524080571116226E-2"/>
    <n v="0.59499999999999997"/>
    <n v="1.1499999999999999"/>
    <n v="0.29093374301265018"/>
    <n v="4.1095716619142908E-2"/>
    <n v="0.1414272"/>
  </r>
  <r>
    <x v="2"/>
    <s v="B001"/>
    <n v="31"/>
    <x v="7"/>
    <n v="16.070709300000001"/>
    <n v="4.2"/>
    <n v="5.3301915441759329E-2"/>
    <n v="0.59499999999999997"/>
    <n v="1.1499999999999999"/>
    <n v="0.29093374301265018"/>
    <n v="4.7082723298609047E-2"/>
    <n v="0.1414272"/>
  </r>
  <r>
    <x v="2"/>
    <s v="B001"/>
    <n v="31"/>
    <x v="7"/>
    <n v="13.281573"/>
    <n v="4.2"/>
    <n v="3.889553876107002E-2"/>
    <n v="0.59499999999999997"/>
    <n v="1.1499999999999999"/>
    <n v="0.29093374301265018"/>
    <n v="3.4357262283355894E-2"/>
    <n v="0.1414272"/>
  </r>
  <r>
    <x v="2"/>
    <s v="B001"/>
    <n v="31"/>
    <x v="7"/>
    <n v="16.7529006"/>
    <n v="4.2"/>
    <n v="5.7065006996041293E-2"/>
    <n v="0.59499999999999997"/>
    <n v="1.1499999999999999"/>
    <n v="0.29093374301265018"/>
    <n v="5.0406742650055875E-2"/>
    <n v="0.1414272"/>
  </r>
  <r>
    <x v="2"/>
    <s v="B001"/>
    <n v="31"/>
    <x v="7"/>
    <n v="17.0228842"/>
    <n v="4.3"/>
    <n v="5.9316729515365152E-2"/>
    <n v="0.59499999999999997"/>
    <n v="1.1499999999999999"/>
    <n v="0.29093374301265018"/>
    <n v="5.2395737368986998E-2"/>
    <n v="0.1414272"/>
  </r>
  <r>
    <x v="2"/>
    <s v="B001"/>
    <n v="31"/>
    <x v="7"/>
    <n v="16.3983664"/>
    <n v="4.5"/>
    <n v="5.7152958403196903E-2"/>
    <n v="0.59499999999999997"/>
    <n v="1.1499999999999999"/>
    <n v="0.29093374301265018"/>
    <n v="5.0484432011357647E-2"/>
    <n v="0.1414272"/>
  </r>
  <r>
    <x v="2"/>
    <s v="B001"/>
    <n v="31"/>
    <x v="7"/>
    <n v="16.317845200000001"/>
    <n v="4.7"/>
    <n v="5.8044676829228321E-2"/>
    <n v="0.59499999999999997"/>
    <n v="1.1499999999999999"/>
    <n v="0.29093374301265018"/>
    <n v="5.1272105992023184E-2"/>
    <n v="0.1414272"/>
  </r>
  <r>
    <x v="2"/>
    <s v="B001"/>
    <n v="31"/>
    <x v="7"/>
    <n v="21.710507700000001"/>
    <n v="4.8"/>
    <n v="9.4127383436545281E-2"/>
    <n v="0.59499999999999997"/>
    <n v="1.1499999999999999"/>
    <n v="0.29093374301265018"/>
    <n v="8.3144733400947732E-2"/>
    <n v="0.1414272"/>
  </r>
  <r>
    <x v="2"/>
    <s v="B002"/>
    <n v="14"/>
    <x v="9"/>
    <n v="6.2780575799999996"/>
    <n v="1.9"/>
    <n v="7.5294576454693523E-3"/>
    <n v="0.59499999999999997"/>
    <n v="1.1499999999999999"/>
    <n v="0.29261644551326843"/>
    <n v="6.6596005075718204E-3"/>
    <n v="0.1316736"/>
  </r>
  <r>
    <x v="2"/>
    <s v="B002"/>
    <n v="14"/>
    <x v="9"/>
    <n v="16.224453100000002"/>
    <n v="2.4"/>
    <n v="4.1960526404335494E-2"/>
    <n v="0.59499999999999997"/>
    <n v="1.1499999999999999"/>
    <n v="0.29261644551326843"/>
    <n v="3.7112944397587409E-2"/>
    <n v="0.1316736"/>
  </r>
  <r>
    <x v="2"/>
    <s v="B002"/>
    <n v="31"/>
    <x v="10"/>
    <n v="16.460037799999998"/>
    <n v="3.1"/>
    <n v="4.7803918671642472E-2"/>
    <n v="0.59499999999999997"/>
    <n v="1.1499999999999999"/>
    <n v="0.29219878865588772"/>
    <n v="4.2267604448992788E-2"/>
    <n v="0.1316736"/>
  </r>
  <r>
    <x v="2"/>
    <s v="B002"/>
    <n v="14"/>
    <x v="9"/>
    <n v="19.109216700000001"/>
    <n v="3.2"/>
    <n v="6.1516494434227006E-2"/>
    <n v="0.59499999999999997"/>
    <n v="1.1499999999999999"/>
    <n v="0.29261644551326843"/>
    <n v="5.440966625328298E-2"/>
    <n v="0.1316736"/>
  </r>
  <r>
    <x v="2"/>
    <s v="B002"/>
    <n v="31"/>
    <x v="10"/>
    <n v="14.2388092"/>
    <n v="3.2"/>
    <n v="3.8429829965615343E-2"/>
    <n v="0.59499999999999997"/>
    <n v="1.1499999999999999"/>
    <n v="0.29219878865588772"/>
    <n v="3.3979156880129251E-2"/>
    <n v="0.1316736"/>
  </r>
  <r>
    <x v="2"/>
    <s v="B002"/>
    <n v="31"/>
    <x v="10"/>
    <n v="11.948286400000001"/>
    <n v="3.2"/>
    <n v="2.8867310816501578E-2"/>
    <n v="0.59499999999999997"/>
    <n v="1.1499999999999999"/>
    <n v="0.29219878865588772"/>
    <n v="2.5524101559101269E-2"/>
    <n v="0.1316736"/>
  </r>
  <r>
    <x v="2"/>
    <s v="B002"/>
    <n v="31"/>
    <x v="10"/>
    <n v="13.1781831"/>
    <n v="3.2"/>
    <n v="3.389712771066531E-2"/>
    <n v="0.59499999999999997"/>
    <n v="1.1499999999999999"/>
    <n v="0.29219878865588772"/>
    <n v="2.9971400375620429E-2"/>
    <n v="0.1316736"/>
  </r>
  <r>
    <x v="2"/>
    <s v="B002"/>
    <n v="14"/>
    <x v="9"/>
    <n v="10.504235100000001"/>
    <n v="3.3"/>
    <n v="2.3562701041635929E-2"/>
    <n v="0.59499999999999997"/>
    <n v="1.1499999999999999"/>
    <n v="0.29261644551326843"/>
    <n v="2.084056823283454E-2"/>
    <n v="0.1316736"/>
  </r>
  <r>
    <x v="2"/>
    <s v="B002"/>
    <n v="14"/>
    <x v="9"/>
    <n v="13.3272779"/>
    <n v="3.3"/>
    <n v="3.4984053825215522E-2"/>
    <n v="0.59499999999999997"/>
    <n v="1.1499999999999999"/>
    <n v="0.29261644551326843"/>
    <n v="3.0942444141579643E-2"/>
    <n v="0.1316736"/>
  </r>
  <r>
    <x v="2"/>
    <s v="B002"/>
    <n v="14"/>
    <x v="9"/>
    <n v="18.9280826"/>
    <n v="3.4"/>
    <n v="6.2417121548131858E-2"/>
    <n v="0.59499999999999997"/>
    <n v="1.1499999999999999"/>
    <n v="0.29261644551326843"/>
    <n v="5.5206246441034307E-2"/>
    <n v="0.1316736"/>
  </r>
  <r>
    <x v="2"/>
    <s v="B002"/>
    <n v="14"/>
    <x v="9"/>
    <n v="16.080177200000001"/>
    <n v="3.4"/>
    <n v="4.8053633293643483E-2"/>
    <n v="0.59499999999999997"/>
    <n v="1.1499999999999999"/>
    <n v="0.29261644551326843"/>
    <n v="4.2502131725992306E-2"/>
    <n v="0.1316736"/>
  </r>
  <r>
    <x v="2"/>
    <s v="B002"/>
    <n v="31"/>
    <x v="10"/>
    <n v="16.552114100000001"/>
    <n v="3.4"/>
    <n v="5.0342173833905692E-2"/>
    <n v="0.59499999999999997"/>
    <n v="1.1499999999999999"/>
    <n v="0.29219878865588772"/>
    <n v="4.4511896719801922E-2"/>
    <n v="0.1316736"/>
  </r>
  <r>
    <x v="2"/>
    <s v="B002"/>
    <n v="14"/>
    <x v="9"/>
    <n v="13.097215500000001"/>
    <n v="3.45"/>
    <n v="3.4670895728845179E-2"/>
    <n v="0.59499999999999997"/>
    <n v="1.1499999999999999"/>
    <n v="0.29261644551326843"/>
    <n v="3.0665464322350157E-2"/>
    <n v="0.1316736"/>
  </r>
  <r>
    <x v="2"/>
    <s v="B002"/>
    <n v="14"/>
    <x v="9"/>
    <n v="19.372513999999999"/>
    <n v="3.45"/>
    <n v="6.5253337429287336E-2"/>
    <n v="0.59499999999999997"/>
    <n v="1.1499999999999999"/>
    <n v="0.29261644551326843"/>
    <n v="5.771480225090618E-2"/>
    <n v="0.1316736"/>
  </r>
  <r>
    <x v="2"/>
    <s v="B002"/>
    <n v="14"/>
    <x v="9"/>
    <n v="16.020205700000002"/>
    <n v="3.5"/>
    <n v="4.8424930670301507E-2"/>
    <n v="0.59499999999999997"/>
    <n v="1.1499999999999999"/>
    <n v="0.29261644551326843"/>
    <n v="4.2830534157413072E-2"/>
    <n v="0.1316736"/>
  </r>
  <r>
    <x v="2"/>
    <s v="B002"/>
    <n v="14"/>
    <x v="9"/>
    <n v="14.005646799999999"/>
    <n v="3.5"/>
    <n v="3.8940490168218059E-2"/>
    <n v="0.59499999999999997"/>
    <n v="1.1499999999999999"/>
    <n v="0.29261644551326843"/>
    <n v="3.4441804483142838E-2"/>
    <n v="0.1316736"/>
  </r>
  <r>
    <x v="2"/>
    <s v="B002"/>
    <n v="14"/>
    <x v="9"/>
    <n v="16.546005600000001"/>
    <n v="3.5"/>
    <n v="5.1014545762415466E-2"/>
    <n v="0.59499999999999997"/>
    <n v="1.1499999999999999"/>
    <n v="0.29261644551326843"/>
    <n v="4.5120978276218235E-2"/>
    <n v="0.1316736"/>
  </r>
  <r>
    <x v="2"/>
    <s v="B002"/>
    <n v="14"/>
    <x v="9"/>
    <n v="14.323957"/>
    <n v="3.5"/>
    <n v="4.0392579678388267E-2"/>
    <n v="0.59499999999999997"/>
    <n v="1.1499999999999999"/>
    <n v="0.29261644551326843"/>
    <n v="3.572613816218121E-2"/>
    <n v="0.1316736"/>
  </r>
  <r>
    <x v="2"/>
    <s v="B002"/>
    <n v="14"/>
    <x v="9"/>
    <n v="16.628468900000001"/>
    <n v="3.5"/>
    <n v="5.1424933674898164E-2"/>
    <n v="0.59499999999999997"/>
    <n v="1.1499999999999999"/>
    <n v="0.29261644551326843"/>
    <n v="4.548395522342448E-2"/>
    <n v="0.1316736"/>
  </r>
  <r>
    <x v="2"/>
    <s v="B002"/>
    <n v="14"/>
    <x v="9"/>
    <n v="17.449088"/>
    <n v="3.5"/>
    <n v="5.5571269215689514E-2"/>
    <n v="0.59499999999999997"/>
    <n v="1.1499999999999999"/>
    <n v="0.29261644551326843"/>
    <n v="4.9151276240713478E-2"/>
    <n v="0.1316736"/>
  </r>
  <r>
    <x v="2"/>
    <s v="B002"/>
    <n v="14"/>
    <x v="9"/>
    <n v="15.522312400000001"/>
    <n v="3.5"/>
    <n v="4.60160988915242E-2"/>
    <n v="0.59499999999999997"/>
    <n v="1.1499999999999999"/>
    <n v="0.29261644551326843"/>
    <n v="4.0699987962461943E-2"/>
    <n v="0.1316736"/>
  </r>
  <r>
    <x v="2"/>
    <s v="B002"/>
    <n v="14"/>
    <x v="9"/>
    <n v="14.412105199999999"/>
    <n v="3.5"/>
    <n v="4.0797801793413094E-2"/>
    <n v="0.59499999999999997"/>
    <n v="1.1499999999999999"/>
    <n v="0.29261644551326843"/>
    <n v="3.6084546102030969E-2"/>
    <n v="0.1316736"/>
  </r>
  <r>
    <x v="2"/>
    <s v="B002"/>
    <n v="14"/>
    <x v="9"/>
    <n v="19.593534999999999"/>
    <n v="3.5"/>
    <n v="6.6935719408187835E-2"/>
    <n v="0.59499999999999997"/>
    <n v="1.1499999999999999"/>
    <n v="0.29261644551326843"/>
    <n v="5.9202823355235933E-2"/>
    <n v="0.1316736"/>
  </r>
  <r>
    <x v="2"/>
    <s v="B002"/>
    <n v="31"/>
    <x v="10"/>
    <n v="10.5042262"/>
    <n v="3.5"/>
    <n v="2.4138418310323633E-2"/>
    <n v="0.59499999999999997"/>
    <n v="1.1499999999999999"/>
    <n v="0.29219878865588772"/>
    <n v="2.1342876180782965E-2"/>
    <n v="0.1316736"/>
  </r>
  <r>
    <x v="2"/>
    <s v="B002"/>
    <n v="14"/>
    <x v="9"/>
    <n v="17.739902099999998"/>
    <n v="3.54"/>
    <n v="5.7389069961446701E-2"/>
    <n v="0.59499999999999997"/>
    <n v="1.1499999999999999"/>
    <n v="0.29261644551326843"/>
    <n v="5.0759071561322436E-2"/>
    <n v="0.1316736"/>
  </r>
  <r>
    <x v="2"/>
    <s v="B002"/>
    <n v="14"/>
    <x v="9"/>
    <n v="16.948334500000001"/>
    <n v="3.55"/>
    <n v="5.3395285003629611E-2"/>
    <n v="0.59499999999999997"/>
    <n v="1.1499999999999999"/>
    <n v="0.29261644551326843"/>
    <n v="4.7226677385731934E-2"/>
    <n v="0.1316736"/>
  </r>
  <r>
    <x v="2"/>
    <s v="B002"/>
    <n v="14"/>
    <x v="9"/>
    <n v="13.687336699999999"/>
    <n v="3.55"/>
    <n v="3.7748308804427796E-2"/>
    <n v="0.59499999999999997"/>
    <n v="1.1499999999999999"/>
    <n v="0.29261644551326843"/>
    <n v="3.3387352490814731E-2"/>
    <n v="0.1316736"/>
  </r>
  <r>
    <x v="2"/>
    <s v="B002"/>
    <n v="14"/>
    <x v="9"/>
    <n v="19.9217406"/>
    <n v="3.58"/>
    <n v="6.9544755737934685E-2"/>
    <n v="0.59499999999999997"/>
    <n v="1.1499999999999999"/>
    <n v="0.29261644551326843"/>
    <n v="6.151044503052492E-2"/>
    <n v="0.1316736"/>
  </r>
  <r>
    <x v="2"/>
    <s v="B002"/>
    <n v="14"/>
    <x v="9"/>
    <n v="16.080177200000001"/>
    <n v="3.6"/>
    <n v="4.9381700715664487E-2"/>
    <n v="0.59499999999999997"/>
    <n v="1.1499999999999999"/>
    <n v="0.29261644551326843"/>
    <n v="4.3676771241110975E-2"/>
    <n v="0.1316736"/>
  </r>
  <r>
    <x v="2"/>
    <s v="B002"/>
    <n v="14"/>
    <x v="9"/>
    <n v="13.050716400000001"/>
    <n v="3.6"/>
    <n v="3.5131262778784762E-2"/>
    <n v="0.59499999999999997"/>
    <n v="1.1499999999999999"/>
    <n v="0.29261644551326843"/>
    <n v="3.1072646457346535E-2"/>
    <n v="0.1316736"/>
  </r>
  <r>
    <x v="2"/>
    <s v="B002"/>
    <n v="14"/>
    <x v="9"/>
    <n v="16.752914799999999"/>
    <n v="3.6"/>
    <n v="5.2765204612392695E-2"/>
    <n v="0.59499999999999997"/>
    <n v="1.1499999999999999"/>
    <n v="0.29261644551326843"/>
    <n v="4.6669388416078539E-2"/>
    <n v="0.1316736"/>
  </r>
  <r>
    <x v="2"/>
    <s v="B002"/>
    <n v="31"/>
    <x v="10"/>
    <n v="14.718175499999999"/>
    <n v="3.6"/>
    <n v="4.2773830702359898E-2"/>
    <n v="0.59499999999999997"/>
    <n v="1.1499999999999999"/>
    <n v="0.29219878865588772"/>
    <n v="3.7820065951371787E-2"/>
    <n v="0.1316736"/>
  </r>
  <r>
    <x v="2"/>
    <s v="B002"/>
    <n v="31"/>
    <x v="10"/>
    <n v="16.0864634"/>
    <n v="3.6"/>
    <n v="4.9412952481910064E-2"/>
    <n v="0.59499999999999997"/>
    <n v="1.1499999999999999"/>
    <n v="0.29219878865588772"/>
    <n v="4.3690291260603281E-2"/>
    <n v="0.1316736"/>
  </r>
  <r>
    <x v="2"/>
    <s v="B002"/>
    <n v="14"/>
    <x v="9"/>
    <n v="18.243920899999999"/>
    <n v="3.7"/>
    <n v="6.1389216779470422E-2"/>
    <n v="0.59499999999999997"/>
    <n v="1.1499999999999999"/>
    <n v="0.29261644551326843"/>
    <n v="5.4297092629241206E-2"/>
    <n v="0.1316736"/>
  </r>
  <r>
    <x v="2"/>
    <s v="B002"/>
    <n v="31"/>
    <x v="10"/>
    <n v="13.9766678"/>
    <n v="3.7"/>
    <n v="3.9818588558780968E-2"/>
    <n v="0.59499999999999997"/>
    <n v="1.1499999999999999"/>
    <n v="0.29219878865588772"/>
    <n v="3.5207079203699872E-2"/>
    <n v="0.1316736"/>
  </r>
  <r>
    <x v="2"/>
    <s v="B002"/>
    <n v="31"/>
    <x v="10"/>
    <n v="13.158947599999999"/>
    <n v="3.7"/>
    <n v="3.6060578385202026E-2"/>
    <n v="0.59499999999999997"/>
    <n v="1.1499999999999999"/>
    <n v="0.29219878865588772"/>
    <n v="3.1884295382917593E-2"/>
    <n v="0.1316736"/>
  </r>
  <r>
    <x v="2"/>
    <s v="B002"/>
    <n v="31"/>
    <x v="10"/>
    <n v="15.3615441"/>
    <n v="3.7"/>
    <n v="4.6461374858502866E-2"/>
    <n v="0.59499999999999997"/>
    <n v="1.1499999999999999"/>
    <n v="0.29219878865588772"/>
    <n v="4.1080544634105903E-2"/>
    <n v="0.1316736"/>
  </r>
  <r>
    <x v="2"/>
    <s v="B002"/>
    <n v="31"/>
    <x v="10"/>
    <n v="18.560496300000001"/>
    <n v="3.7"/>
    <n v="6.3117875841464749E-2"/>
    <n v="0.59499999999999997"/>
    <n v="1.1499999999999999"/>
    <n v="0.29219878865588772"/>
    <n v="5.5808006620809668E-2"/>
    <n v="0.1316736"/>
  </r>
  <r>
    <x v="2"/>
    <s v="B002"/>
    <n v="31"/>
    <x v="10"/>
    <n v="14.4120931"/>
    <n v="3.7"/>
    <n v="4.1869616613899631E-2"/>
    <n v="0.59499999999999997"/>
    <n v="1.1499999999999999"/>
    <n v="0.29219878865588772"/>
    <n v="3.7020571590025281E-2"/>
    <n v="0.1316736"/>
  </r>
  <r>
    <x v="2"/>
    <s v="B002"/>
    <n v="31"/>
    <x v="10"/>
    <n v="17.576356000000001"/>
    <n v="3.7"/>
    <n v="5.780125482800233E-2"/>
    <n v="0.59499999999999997"/>
    <n v="1.1499999999999999"/>
    <n v="0.29219878865588772"/>
    <n v="5.110711932439773E-2"/>
    <n v="0.1316736"/>
  </r>
  <r>
    <x v="2"/>
    <s v="B002"/>
    <n v="31"/>
    <x v="10"/>
    <n v="12.732395500000001"/>
    <n v="3.7"/>
    <n v="3.4149094625684516E-2"/>
    <n v="0.59499999999999997"/>
    <n v="1.1499999999999999"/>
    <n v="0.29219878865588772"/>
    <n v="3.0194186251636539E-2"/>
    <n v="0.1316736"/>
  </r>
  <r>
    <x v="2"/>
    <s v="B002"/>
    <n v="14"/>
    <x v="9"/>
    <n v="18.398767500000002"/>
    <n v="3.71"/>
    <n v="6.2318600880333079E-2"/>
    <n v="0.59499999999999997"/>
    <n v="1.1499999999999999"/>
    <n v="0.29261644551326843"/>
    <n v="5.5119107589848407E-2"/>
    <n v="0.1316736"/>
  </r>
  <r>
    <x v="2"/>
    <s v="B002"/>
    <n v="31"/>
    <x v="10"/>
    <n v="15.1222324"/>
    <n v="3.8"/>
    <n v="4.5876741630590467E-2"/>
    <n v="0.59499999999999997"/>
    <n v="1.1499999999999999"/>
    <n v="0.29219878865588772"/>
    <n v="4.056361952185987E-2"/>
    <n v="0.1316736"/>
  </r>
  <r>
    <x v="2"/>
    <s v="B002"/>
    <n v="31"/>
    <x v="10"/>
    <n v="10.5042262"/>
    <n v="3.8"/>
    <n v="2.5001339608678827E-2"/>
    <n v="0.59499999999999997"/>
    <n v="1.1499999999999999"/>
    <n v="0.29219878865588772"/>
    <n v="2.2105859993051997E-2"/>
    <n v="0.1316736"/>
  </r>
  <r>
    <x v="2"/>
    <s v="B002"/>
    <n v="31"/>
    <x v="10"/>
    <n v="12.066421999999999"/>
    <n v="3.8"/>
    <n v="3.1609972727320336E-2"/>
    <n v="0.59499999999999997"/>
    <n v="1.1499999999999999"/>
    <n v="0.29219878865588772"/>
    <n v="2.7949127624016183E-2"/>
    <n v="0.1316736"/>
  </r>
  <r>
    <x v="2"/>
    <s v="B002"/>
    <n v="31"/>
    <x v="10"/>
    <n v="18.954812499999999"/>
    <n v="3.8"/>
    <n v="6.6205720243835892E-2"/>
    <n v="0.59499999999999997"/>
    <n v="1.1499999999999999"/>
    <n v="0.29219878865588772"/>
    <n v="5.8538238564679206E-2"/>
    <n v="0.1316736"/>
  </r>
  <r>
    <x v="2"/>
    <s v="B002"/>
    <n v="31"/>
    <x v="10"/>
    <n v="17.782671700000002"/>
    <n v="3.8"/>
    <n v="5.9707041349561292E-2"/>
    <n v="0.59499999999999997"/>
    <n v="1.1499999999999999"/>
    <n v="0.29219878865588772"/>
    <n v="5.2792191031819515E-2"/>
    <n v="0.1316736"/>
  </r>
  <r>
    <x v="2"/>
    <s v="B002"/>
    <n v="31"/>
    <x v="10"/>
    <n v="18.682919399999999"/>
    <n v="3.8"/>
    <n v="6.4676527718407012E-2"/>
    <n v="0.59499999999999997"/>
    <n v="1.1499999999999999"/>
    <n v="0.29219878865588772"/>
    <n v="5.7186146380874069E-2"/>
    <n v="0.1316736"/>
  </r>
  <r>
    <x v="2"/>
    <s v="B002"/>
    <n v="31"/>
    <x v="10"/>
    <n v="14.440186799999999"/>
    <n v="3.8"/>
    <n v="4.2540611843080611E-2"/>
    <n v="0.59499999999999997"/>
    <n v="1.1499999999999999"/>
    <n v="0.29219878865588772"/>
    <n v="3.7613856862912479E-2"/>
    <n v="0.1316736"/>
  </r>
  <r>
    <x v="2"/>
    <s v="B002"/>
    <n v="14"/>
    <x v="9"/>
    <n v="12.286936900000001"/>
    <n v="3.81"/>
    <n v="3.2619612214036392E-2"/>
    <n v="0.59499999999999997"/>
    <n v="1.1499999999999999"/>
    <n v="0.29261644551326843"/>
    <n v="2.885115984258271E-2"/>
    <n v="0.1316736"/>
  </r>
  <r>
    <x v="2"/>
    <s v="B002"/>
    <n v="31"/>
    <x v="10"/>
    <n v="13.951272100000001"/>
    <n v="3.9"/>
    <n v="4.0704698418699371E-2"/>
    <n v="0.59499999999999997"/>
    <n v="1.1499999999999999"/>
    <n v="0.29219878865588772"/>
    <n v="3.5990566041141953E-2"/>
    <n v="0.1316736"/>
  </r>
  <r>
    <x v="2"/>
    <s v="B002"/>
    <n v="31"/>
    <x v="10"/>
    <n v="19.611609099999999"/>
    <n v="3.9"/>
    <n v="7.092402617110885E-2"/>
    <n v="0.59499999999999997"/>
    <n v="1.1499999999999999"/>
    <n v="0.29219878865588772"/>
    <n v="6.2710103427331465E-2"/>
    <n v="0.1316736"/>
  </r>
  <r>
    <x v="2"/>
    <s v="B002"/>
    <n v="31"/>
    <x v="10"/>
    <n v="17.480980800000001"/>
    <n v="3.9"/>
    <n v="5.8852448206551521E-2"/>
    <n v="0.59499999999999997"/>
    <n v="1.1499999999999999"/>
    <n v="0.29219878865588772"/>
    <n v="5.2036570866416915E-2"/>
    <n v="0.1316736"/>
  </r>
  <r>
    <x v="2"/>
    <s v="B002"/>
    <n v="31"/>
    <x v="10"/>
    <n v="12.4140856"/>
    <n v="3.9"/>
    <n v="3.3543722423429005E-2"/>
    <n v="0.59499999999999997"/>
    <n v="1.1499999999999999"/>
    <n v="0.29219878865588772"/>
    <n v="2.9658924007444618E-2"/>
    <n v="0.1316736"/>
  </r>
  <r>
    <x v="2"/>
    <s v="B002"/>
    <n v="31"/>
    <x v="10"/>
    <n v="12.732395500000001"/>
    <n v="3.9"/>
    <n v="3.498897601404314E-2"/>
    <n v="0.59499999999999997"/>
    <n v="1.1499999999999999"/>
    <n v="0.29219878865588772"/>
    <n v="3.0936798474518426E-2"/>
    <n v="0.1316736"/>
  </r>
  <r>
    <x v="2"/>
    <s v="B002"/>
    <n v="31"/>
    <x v="10"/>
    <n v="12.095775700000001"/>
    <n v="4"/>
    <n v="3.2497643362713748E-2"/>
    <n v="0.59499999999999997"/>
    <n v="1.1499999999999999"/>
    <n v="0.29219878865588772"/>
    <n v="2.8733994478876177E-2"/>
    <n v="0.1316736"/>
  </r>
  <r>
    <x v="2"/>
    <s v="B002"/>
    <n v="31"/>
    <x v="10"/>
    <n v="15.278874500000001"/>
    <n v="4"/>
    <n v="4.7853930992544286E-2"/>
    <n v="0.59499999999999997"/>
    <n v="1.1499999999999999"/>
    <n v="0.29219878865588772"/>
    <n v="4.2311824694031143E-2"/>
    <n v="0.1316736"/>
  </r>
  <r>
    <x v="2"/>
    <s v="B002"/>
    <n v="31"/>
    <x v="10"/>
    <n v="18.631327800000001"/>
    <n v="4.0999999999999996"/>
    <n v="6.7024680214925539E-2"/>
    <n v="0.59499999999999997"/>
    <n v="1.1499999999999999"/>
    <n v="0.29219878865588772"/>
    <n v="5.9262352341948051E-2"/>
    <n v="0.1316736"/>
  </r>
  <r>
    <x v="2"/>
    <s v="B003"/>
    <n v="15"/>
    <x v="11"/>
    <n v="11.267460099999999"/>
    <n v="2"/>
    <n v="2.2208195538761206E-2"/>
    <n v="0.59499999999999997"/>
    <n v="1.1499999999999999"/>
    <n v="0.29080579268957185"/>
    <n v="1.9615030350346771E-2"/>
    <n v="0.1316736"/>
  </r>
  <r>
    <x v="2"/>
    <s v="B003"/>
    <n v="15"/>
    <x v="11"/>
    <n v="10.3927169"/>
    <n v="2"/>
    <n v="1.9465939594923185E-2"/>
    <n v="0.59499999999999997"/>
    <n v="1.1499999999999999"/>
    <n v="0.29080579268957185"/>
    <n v="1.7192977037959464E-2"/>
    <n v="0.1316736"/>
  </r>
  <r>
    <x v="2"/>
    <s v="B003"/>
    <n v="15"/>
    <x v="11"/>
    <n v="17.825368699999999"/>
    <n v="3"/>
    <n v="5.3445967835151827E-2"/>
    <n v="0.59499999999999997"/>
    <n v="1.1499999999999999"/>
    <n v="0.29080579268957185"/>
    <n v="4.720528866743931E-2"/>
    <n v="0.1316736"/>
  </r>
  <r>
    <x v="2"/>
    <s v="B003"/>
    <n v="15"/>
    <x v="11"/>
    <n v="18.266122200000002"/>
    <n v="3"/>
    <n v="5.5550364819066819E-2"/>
    <n v="0.59499999999999997"/>
    <n v="1.1499999999999999"/>
    <n v="0.29080579268957185"/>
    <n v="4.9063963346191404E-2"/>
    <n v="0.1316736"/>
  </r>
  <r>
    <x v="2"/>
    <s v="B003"/>
    <n v="15"/>
    <x v="11"/>
    <n v="20.923899599999999"/>
    <n v="3"/>
    <n v="6.8829644720688671E-2"/>
    <n v="0.59499999999999997"/>
    <n v="1.1499999999999999"/>
    <n v="0.29080579268957185"/>
    <n v="6.0792673040161976E-2"/>
    <n v="0.1316736"/>
  </r>
  <r>
    <x v="2"/>
    <s v="B003"/>
    <n v="15"/>
    <x v="11"/>
    <n v="15.5451417"/>
    <n v="3"/>
    <n v="4.3011554272308267E-2"/>
    <n v="0.59499999999999997"/>
    <n v="1.1499999999999999"/>
    <n v="0.29080579268957185"/>
    <n v="3.7989261261429569E-2"/>
    <n v="0.1316736"/>
  </r>
  <r>
    <x v="2"/>
    <s v="B003"/>
    <n v="15"/>
    <x v="11"/>
    <n v="14.433180699999999"/>
    <n v="3"/>
    <n v="3.8201671092691888E-2"/>
    <n v="0.59499999999999997"/>
    <n v="1.1499999999999999"/>
    <n v="0.29080579268957185"/>
    <n v="3.3741009557002245E-2"/>
    <n v="0.1316736"/>
  </r>
  <r>
    <x v="2"/>
    <s v="B003"/>
    <n v="15"/>
    <x v="11"/>
    <n v="17.825368699999999"/>
    <n v="3"/>
    <n v="5.3445967835151827E-2"/>
    <n v="0.59499999999999997"/>
    <n v="1.1499999999999999"/>
    <n v="0.29080579268957185"/>
    <n v="4.720528866743931E-2"/>
    <n v="0.1316736"/>
  </r>
  <r>
    <x v="2"/>
    <s v="B003"/>
    <n v="15"/>
    <x v="11"/>
    <n v="17.5677217"/>
    <n v="3"/>
    <n v="5.2228860465644657E-2"/>
    <n v="0.59499999999999997"/>
    <n v="1.1499999999999999"/>
    <n v="0.29080579268957185"/>
    <n v="4.6130298222995234E-2"/>
    <n v="0.1316736"/>
  </r>
  <r>
    <x v="2"/>
    <s v="B003"/>
    <n v="15"/>
    <x v="11"/>
    <n v="16.233817899999998"/>
    <n v="3"/>
    <n v="4.6082478989396533E-2"/>
    <n v="0.59499999999999997"/>
    <n v="1.1499999999999999"/>
    <n v="0.29080579268957185"/>
    <n v="4.0701605964275085E-2"/>
    <n v="0.1316736"/>
  </r>
  <r>
    <x v="2"/>
    <s v="B003"/>
    <n v="15"/>
    <x v="11"/>
    <n v="14.383956599999999"/>
    <n v="3"/>
    <n v="3.7993010700369187E-2"/>
    <n v="0.59499999999999997"/>
    <n v="1.1499999999999999"/>
    <n v="0.29080579268957185"/>
    <n v="3.355671363250079E-2"/>
    <n v="0.1316736"/>
  </r>
  <r>
    <x v="2"/>
    <s v="B003"/>
    <n v="15"/>
    <x v="11"/>
    <n v="13.7501145"/>
    <n v="3"/>
    <n v="3.5338606952310128E-2"/>
    <n v="0.59499999999999997"/>
    <n v="1.1499999999999999"/>
    <n v="0.29080579268957185"/>
    <n v="3.1212254354421279E-2"/>
    <n v="0.1316736"/>
  </r>
  <r>
    <x v="2"/>
    <s v="B003"/>
    <n v="15"/>
    <x v="11"/>
    <n v="17.0020536"/>
    <n v="3"/>
    <n v="4.9590575481975679E-2"/>
    <n v="0.59499999999999997"/>
    <n v="1.1499999999999999"/>
    <n v="0.29080579268957185"/>
    <n v="4.3800075583465201E-2"/>
    <n v="0.1316736"/>
  </r>
  <r>
    <x v="2"/>
    <s v="B003"/>
    <n v="15"/>
    <x v="11"/>
    <n v="15.8069118"/>
    <n v="3"/>
    <n v="4.4170574401350596E-2"/>
    <n v="0.59499999999999997"/>
    <n v="1.1499999999999999"/>
    <n v="0.29080579268957185"/>
    <n v="3.9012947088049241E-2"/>
    <n v="0.1316736"/>
  </r>
  <r>
    <x v="2"/>
    <s v="B003"/>
    <n v="15"/>
    <x v="11"/>
    <n v="19.755755099999998"/>
    <n v="3"/>
    <n v="6.2869457275634047E-2"/>
    <n v="0.59499999999999997"/>
    <n v="1.1499999999999999"/>
    <n v="0.29080579268957185"/>
    <n v="5.5528433655001028E-2"/>
    <n v="0.1316736"/>
  </r>
  <r>
    <x v="2"/>
    <s v="B003"/>
    <n v="15"/>
    <x v="11"/>
    <n v="17.215253799999999"/>
    <n v="3"/>
    <n v="5.0579464623057672E-2"/>
    <n v="0.59499999999999997"/>
    <n v="1.1499999999999999"/>
    <n v="0.29080579268957185"/>
    <n v="4.467349596026244E-2"/>
    <n v="0.1316736"/>
  </r>
  <r>
    <x v="2"/>
    <s v="B003"/>
    <n v="15"/>
    <x v="11"/>
    <n v="14.323957"/>
    <n v="3"/>
    <n v="3.7739163452233944E-2"/>
    <n v="0.59499999999999997"/>
    <n v="1.1499999999999999"/>
    <n v="0.29080579268957185"/>
    <n v="3.3332507146753919E-2"/>
    <n v="0.1316736"/>
  </r>
  <r>
    <x v="2"/>
    <s v="B003"/>
    <n v="15"/>
    <x v="11"/>
    <n v="15.410945999999999"/>
    <n v="3"/>
    <n v="4.2421321809618572E-2"/>
    <n v="0.59499999999999997"/>
    <n v="1.1499999999999999"/>
    <n v="0.29080579268957185"/>
    <n v="3.7467947962957771E-2"/>
    <n v="0.1316736"/>
  </r>
  <r>
    <x v="2"/>
    <s v="B003"/>
    <n v="15"/>
    <x v="11"/>
    <n v="12.878783200000001"/>
    <n v="3"/>
    <n v="3.1788322766596641E-2"/>
    <n v="0.59499999999999997"/>
    <n v="1.1499999999999999"/>
    <n v="0.29080579268957185"/>
    <n v="2.8076523136025731E-2"/>
    <n v="0.1316736"/>
  </r>
  <r>
    <x v="2"/>
    <s v="B003"/>
    <n v="15"/>
    <x v="11"/>
    <n v="18.1436788"/>
    <n v="3"/>
    <n v="5.4962934664389333E-2"/>
    <n v="0.59499999999999997"/>
    <n v="1.1499999999999999"/>
    <n v="0.29080579268957185"/>
    <n v="4.8545125141052359E-2"/>
    <n v="0.1316736"/>
  </r>
  <r>
    <x v="2"/>
    <s v="B003"/>
    <n v="15"/>
    <x v="11"/>
    <n v="15.858108400000001"/>
    <n v="3"/>
    <n v="4.4398439076898735E-2"/>
    <n v="0.59499999999999997"/>
    <n v="1.1499999999999999"/>
    <n v="0.29080579268957185"/>
    <n v="3.9214204885822487E-2"/>
    <n v="0.1316736"/>
  </r>
  <r>
    <x v="2"/>
    <s v="B003"/>
    <n v="15"/>
    <x v="11"/>
    <n v="18.056913399999999"/>
    <n v="3"/>
    <n v="5.45479837701092E-2"/>
    <n v="0.59499999999999997"/>
    <n v="1.1499999999999999"/>
    <n v="0.29080579268957185"/>
    <n v="4.8178626459473184E-2"/>
    <n v="0.1316736"/>
  </r>
  <r>
    <x v="2"/>
    <s v="B003"/>
    <n v="15"/>
    <x v="11"/>
    <n v="20.933582099999999"/>
    <n v="3"/>
    <n v="6.8879849614605748E-2"/>
    <n v="0.59499999999999997"/>
    <n v="1.1499999999999999"/>
    <n v="0.29080579268957185"/>
    <n v="6.0837015702590376E-2"/>
    <n v="0.1316736"/>
  </r>
  <r>
    <x v="2"/>
    <s v="B003"/>
    <n v="15"/>
    <x v="11"/>
    <n v="19.5235995"/>
    <n v="3"/>
    <n v="6.1707932783211829E-2"/>
    <n v="0.59499999999999997"/>
    <n v="1.1499999999999999"/>
    <n v="0.29080579268957185"/>
    <n v="5.4502535889837368E-2"/>
    <n v="0.1316736"/>
  </r>
  <r>
    <x v="2"/>
    <s v="B003"/>
    <n v="15"/>
    <x v="11"/>
    <n v="17.159249899999999"/>
    <n v="3"/>
    <n v="5.0319058179711308E-2"/>
    <n v="0.59499999999999997"/>
    <n v="1.1499999999999999"/>
    <n v="0.29080579268957185"/>
    <n v="4.4443496171186835E-2"/>
    <n v="0.1316736"/>
  </r>
  <r>
    <x v="2"/>
    <s v="B003"/>
    <n v="15"/>
    <x v="11"/>
    <n v="22.869648699999999"/>
    <n v="3"/>
    <n v="7.9180111984868018E-2"/>
    <n v="0.59499999999999997"/>
    <n v="1.1499999999999999"/>
    <n v="0.29080579268957185"/>
    <n v="6.9934556232463585E-2"/>
    <n v="0.1316736"/>
  </r>
  <r>
    <x v="2"/>
    <s v="B003"/>
    <n v="15"/>
    <x v="11"/>
    <n v="19.645178600000001"/>
    <n v="3"/>
    <n v="6.231526346846631E-2"/>
    <n v="0.59499999999999997"/>
    <n v="1.1499999999999999"/>
    <n v="0.29080579268957185"/>
    <n v="5.5038950917486569E-2"/>
    <n v="0.1316736"/>
  </r>
  <r>
    <x v="2"/>
    <s v="B003"/>
    <n v="15"/>
    <x v="11"/>
    <n v="14.673373099999999"/>
    <n v="3"/>
    <n v="3.9225040616340849E-2"/>
    <n v="0.59499999999999997"/>
    <n v="1.1499999999999999"/>
    <n v="0.29080579268957185"/>
    <n v="3.464488417531416E-2"/>
    <n v="0.1316736"/>
  </r>
  <r>
    <x v="2"/>
    <s v="B003"/>
    <n v="15"/>
    <x v="11"/>
    <n v="13.0623567"/>
    <n v="3"/>
    <n v="3.2526771785144126E-2"/>
    <n v="0.59499999999999997"/>
    <n v="1.1499999999999999"/>
    <n v="0.29080579268957185"/>
    <n v="2.8728746315784381E-2"/>
    <n v="0.1316736"/>
  </r>
  <r>
    <x v="2"/>
    <s v="B003"/>
    <n v="15"/>
    <x v="11"/>
    <n v="17.930216399999999"/>
    <n v="3"/>
    <n v="5.3944018797939981E-2"/>
    <n v="0.59499999999999997"/>
    <n v="1.1499999999999999"/>
    <n v="0.29080579268957185"/>
    <n v="4.7645184143596211E-2"/>
    <n v="0.1316736"/>
  </r>
  <r>
    <x v="2"/>
    <s v="B003"/>
    <n v="43"/>
    <x v="12"/>
    <n v="14.3168696"/>
    <n v="3.55"/>
    <n v="4.0624694893993764E-2"/>
    <n v="0.59499999999999997"/>
    <n v="1.1499999999999999"/>
    <n v="0.28894697742675574"/>
    <n v="3.5829435911091355E-2"/>
    <n v="0.1316736"/>
  </r>
  <r>
    <x v="2"/>
    <s v="B003"/>
    <n v="43"/>
    <x v="12"/>
    <n v="18.715430300000001"/>
    <n v="3.62"/>
    <n v="6.3258778757000339E-2"/>
    <n v="0.59499999999999997"/>
    <n v="1.1499999999999999"/>
    <n v="0.28894697742675574"/>
    <n v="5.5791837088306338E-2"/>
    <n v="0.1316736"/>
  </r>
  <r>
    <x v="2"/>
    <s v="B003"/>
    <n v="11"/>
    <x v="13"/>
    <n v="12.4140856"/>
    <n v="3.63"/>
    <n v="3.2464714676591518E-2"/>
    <n v="0.59499999999999997"/>
    <n v="1.1499999999999999"/>
    <n v="0.29861239141021911"/>
    <n v="2.8847351011822016E-2"/>
    <n v="0.1316736"/>
  </r>
  <r>
    <x v="2"/>
    <s v="B003"/>
    <n v="43"/>
    <x v="12"/>
    <n v="14.7456862"/>
    <n v="3.65"/>
    <n v="4.3184245582375852E-2"/>
    <n v="0.59499999999999997"/>
    <n v="1.1499999999999999"/>
    <n v="0.28894697742675574"/>
    <n v="3.8086862276750885E-2"/>
    <n v="0.1316736"/>
  </r>
  <r>
    <x v="2"/>
    <s v="B003"/>
    <n v="11"/>
    <x v="13"/>
    <n v="17.498360399999999"/>
    <n v="3.7"/>
    <n v="5.7387144715371222E-2"/>
    <n v="0.59499999999999997"/>
    <n v="1.1499999999999999"/>
    <n v="0.29861239141021911"/>
    <n v="5.0992812463071018E-2"/>
    <n v="0.1316736"/>
  </r>
  <r>
    <x v="2"/>
    <s v="B003"/>
    <n v="11"/>
    <x v="13"/>
    <n v="14.070593199999999"/>
    <n v="3.7"/>
    <n v="4.0258088036767115E-2"/>
    <n v="0.59499999999999997"/>
    <n v="1.1499999999999999"/>
    <n v="0.29861239141021911"/>
    <n v="3.577235186665078E-2"/>
    <n v="0.1316736"/>
  </r>
  <r>
    <x v="2"/>
    <s v="B003"/>
    <n v="11"/>
    <x v="13"/>
    <n v="17.556168199999998"/>
    <n v="3.72"/>
    <n v="5.7851137509143773E-2"/>
    <n v="0.59499999999999997"/>
    <n v="1.1499999999999999"/>
    <n v="0.29861239141021911"/>
    <n v="5.1405105105167263E-2"/>
    <n v="0.1316736"/>
  </r>
  <r>
    <x v="2"/>
    <s v="B003"/>
    <n v="11"/>
    <x v="13"/>
    <n v="12.4507595"/>
    <n v="3.75"/>
    <n v="3.3106464074972954E-2"/>
    <n v="0.59499999999999997"/>
    <n v="1.1499999999999999"/>
    <n v="0.29861239141021911"/>
    <n v="2.9417593822860279E-2"/>
    <n v="0.1316736"/>
  </r>
  <r>
    <x v="2"/>
    <s v="B003"/>
    <n v="43"/>
    <x v="12"/>
    <n v="15.639352199999999"/>
    <n v="3.75"/>
    <n v="4.8149720358348393E-2"/>
    <n v="0.59499999999999997"/>
    <n v="1.1499999999999999"/>
    <n v="0.28894697742675574"/>
    <n v="4.2466222188698249E-2"/>
    <n v="0.1316736"/>
  </r>
  <r>
    <x v="2"/>
    <s v="B003"/>
    <n v="43"/>
    <x v="12"/>
    <n v="12.4140856"/>
    <n v="3.75"/>
    <n v="3.2944438816659712E-2"/>
    <n v="0.59499999999999997"/>
    <n v="1.1499999999999999"/>
    <n v="0.28894697742675574"/>
    <n v="2.9055742136364821E-2"/>
    <n v="0.1316736"/>
  </r>
  <r>
    <x v="2"/>
    <s v="B003"/>
    <n v="11"/>
    <x v="13"/>
    <n v="15.0819779"/>
    <n v="3.76"/>
    <n v="4.5443466161650528E-2"/>
    <n v="0.59499999999999997"/>
    <n v="1.1499999999999999"/>
    <n v="0.29861239141021911"/>
    <n v="4.0379951976113389E-2"/>
    <n v="0.1316736"/>
  </r>
  <r>
    <x v="2"/>
    <s v="B003"/>
    <n v="11"/>
    <x v="13"/>
    <n v="12.894497400000001"/>
    <n v="3.82"/>
    <n v="3.5388257084674253E-2"/>
    <n v="0.59499999999999997"/>
    <n v="1.1499999999999999"/>
    <n v="0.29861239141021911"/>
    <n v="3.1445139253118967E-2"/>
    <n v="0.1316736"/>
  </r>
  <r>
    <x v="2"/>
    <s v="B003"/>
    <n v="43"/>
    <x v="12"/>
    <n v="17.608032900000001"/>
    <n v="3.82"/>
    <n v="5.891770748878792E-2"/>
    <n v="0.59499999999999997"/>
    <n v="1.1499999999999999"/>
    <n v="0.28894697742675574"/>
    <n v="5.1963177323703591E-2"/>
    <n v="0.1316736"/>
  </r>
  <r>
    <x v="2"/>
    <s v="B003"/>
    <n v="43"/>
    <x v="12"/>
    <n v="15.826116600000001"/>
    <n v="3.85"/>
    <n v="4.9731102145335444E-2"/>
    <n v="0.59499999999999997"/>
    <n v="1.1499999999999999"/>
    <n v="0.28894697742675574"/>
    <n v="4.386094078377123E-2"/>
    <n v="0.1316736"/>
  </r>
  <r>
    <x v="2"/>
    <s v="B003"/>
    <n v="43"/>
    <x v="12"/>
    <n v="15.2689241"/>
    <n v="3.85"/>
    <n v="4.6905021508578629E-2"/>
    <n v="0.59499999999999997"/>
    <n v="1.1499999999999999"/>
    <n v="0.28894697742675574"/>
    <n v="4.1368445139964564E-2"/>
    <n v="0.1316736"/>
  </r>
  <r>
    <x v="2"/>
    <s v="B003"/>
    <n v="43"/>
    <x v="12"/>
    <n v="12.878772400000001"/>
    <n v="3.91"/>
    <n v="3.5703122691193433E-2"/>
    <n v="0.59499999999999997"/>
    <n v="1.1499999999999999"/>
    <n v="0.28894697742675574"/>
    <n v="3.1488796399036484E-2"/>
    <n v="0.1316736"/>
  </r>
  <r>
    <x v="2"/>
    <s v="B003"/>
    <n v="11"/>
    <x v="13"/>
    <n v="16.5000006"/>
    <n v="3.92"/>
    <n v="5.3713287103992154E-2"/>
    <n v="0.59499999999999997"/>
    <n v="1.1499999999999999"/>
    <n v="0.29861239141021911"/>
    <n v="4.77283124932215E-2"/>
    <n v="0.1316736"/>
  </r>
  <r>
    <x v="2"/>
    <s v="B003"/>
    <n v="11"/>
    <x v="13"/>
    <n v="16.582692600000001"/>
    <n v="4"/>
    <n v="5.4714501248329175E-2"/>
    <n v="0.59499999999999997"/>
    <n v="1.1499999999999999"/>
    <n v="0.29861239141021911"/>
    <n v="4.8617966880990286E-2"/>
    <n v="0.1316736"/>
  </r>
  <r>
    <x v="2"/>
    <s v="B003"/>
    <n v="11"/>
    <x v="13"/>
    <n v="15.4404904"/>
    <n v="4.05"/>
    <n v="4.8992186148695722E-2"/>
    <n v="0.59499999999999997"/>
    <n v="1.1499999999999999"/>
    <n v="0.29861239141021911"/>
    <n v="4.3533257715244834E-2"/>
    <n v="0.1316736"/>
  </r>
  <r>
    <x v="2"/>
    <s v="B003"/>
    <n v="11"/>
    <x v="13"/>
    <n v="13.542206"/>
    <n v="4.05"/>
    <n v="3.9464655331151823E-2"/>
    <n v="0.59499999999999997"/>
    <n v="1.1499999999999999"/>
    <n v="0.29861239141021911"/>
    <n v="3.5067326980673656E-2"/>
    <n v="0.1316736"/>
  </r>
  <r>
    <x v="2"/>
    <s v="B003"/>
    <n v="43"/>
    <x v="12"/>
    <n v="12.295170000000001"/>
    <n v="4.05"/>
    <n v="3.359651895764653E-2"/>
    <n v="0.59499999999999997"/>
    <n v="1.1499999999999999"/>
    <n v="0.28894697742675574"/>
    <n v="2.9630852021653751E-2"/>
    <n v="0.1316736"/>
  </r>
  <r>
    <x v="2"/>
    <s v="B003"/>
    <n v="43"/>
    <x v="12"/>
    <n v="15.736231200000001"/>
    <n v="4.05"/>
    <n v="5.0540352453823705E-2"/>
    <n v="0.59499999999999997"/>
    <n v="1.1499999999999999"/>
    <n v="0.28894697742675574"/>
    <n v="4.4574668779505618E-2"/>
    <n v="0.1316736"/>
  </r>
  <r>
    <x v="2"/>
    <s v="B003"/>
    <n v="43"/>
    <x v="12"/>
    <n v="15.9853691"/>
    <n v="4.05"/>
    <n v="5.1857786230025751E-2"/>
    <n v="0.59499999999999997"/>
    <n v="1.1499999999999999"/>
    <n v="0.28894697742675574"/>
    <n v="4.5736595267192717E-2"/>
    <n v="0.1316736"/>
  </r>
  <r>
    <x v="2"/>
    <s v="B003"/>
    <n v="11"/>
    <x v="13"/>
    <n v="15.994873800000001"/>
    <n v="4.0999999999999996"/>
    <n v="5.2235430185968997E-2"/>
    <n v="0.59499999999999997"/>
    <n v="1.1499999999999999"/>
    <n v="0.29861239141021911"/>
    <n v="4.6415125000765174E-2"/>
    <n v="0.1316736"/>
  </r>
  <r>
    <x v="2"/>
    <s v="B003"/>
    <n v="11"/>
    <x v="13"/>
    <n v="16.233804200000002"/>
    <n v="4.0999999999999996"/>
    <n v="5.3520181239798445E-2"/>
    <n v="0.59499999999999997"/>
    <n v="1.1499999999999999"/>
    <n v="0.29861239141021911"/>
    <n v="4.755672334782686E-2"/>
    <n v="0.1316736"/>
  </r>
  <r>
    <x v="2"/>
    <s v="B003"/>
    <n v="43"/>
    <x v="12"/>
    <n v="13.4483573"/>
    <n v="4.0999999999999996"/>
    <n v="3.924558086269523E-2"/>
    <n v="0.59499999999999997"/>
    <n v="1.1499999999999999"/>
    <n v="0.28894697742675574"/>
    <n v="3.4613109784152163E-2"/>
    <n v="0.1316736"/>
  </r>
  <r>
    <x v="2"/>
    <s v="B003"/>
    <n v="43"/>
    <x v="12"/>
    <n v="15.6069256"/>
    <n v="4.12"/>
    <n v="5.0298033758975007E-2"/>
    <n v="0.59499999999999997"/>
    <n v="1.1499999999999999"/>
    <n v="0.28894697742675574"/>
    <n v="4.4360952906197626E-2"/>
    <n v="0.1316736"/>
  </r>
  <r>
    <x v="2"/>
    <s v="B003"/>
    <n v="43"/>
    <x v="12"/>
    <n v="11.3257502"/>
    <n v="4.12"/>
    <n v="2.9484995350456837E-2"/>
    <n v="0.59499999999999997"/>
    <n v="1.1499999999999999"/>
    <n v="0.28894697742675574"/>
    <n v="2.6004644564215786E-2"/>
    <n v="0.1316736"/>
  </r>
  <r>
    <x v="2"/>
    <s v="B003"/>
    <n v="43"/>
    <x v="12"/>
    <n v="18.398752000000002"/>
    <n v="4.18"/>
    <n v="6.6351462134371444E-2"/>
    <n v="0.59499999999999997"/>
    <n v="1.1499999999999999"/>
    <n v="0.28894697742675574"/>
    <n v="5.8519466210247117E-2"/>
    <n v="0.1316736"/>
  </r>
  <r>
    <x v="2"/>
    <s v="B003"/>
    <n v="11"/>
    <x v="13"/>
    <n v="10.6954016"/>
    <n v="4.2"/>
    <n v="2.6975768074318663E-2"/>
    <n v="0.59499999999999997"/>
    <n v="1.1499999999999999"/>
    <n v="0.29861239141021911"/>
    <n v="2.3970007382029264E-2"/>
    <n v="0.1316736"/>
  </r>
  <r>
    <x v="2"/>
    <s v="B003"/>
    <n v="11"/>
    <x v="13"/>
    <n v="10.822536100000001"/>
    <n v="4.2"/>
    <n v="2.7528822692772573E-2"/>
    <n v="0.59499999999999997"/>
    <n v="1.1499999999999999"/>
    <n v="0.29861239141021911"/>
    <n v="2.4461438182089641E-2"/>
    <n v="0.1316736"/>
  </r>
  <r>
    <x v="2"/>
    <s v="B003"/>
    <n v="43"/>
    <x v="12"/>
    <n v="17.370506200000001"/>
    <n v="4.2"/>
    <n v="6.0551584474309576E-2"/>
    <n v="0.59499999999999997"/>
    <n v="1.1499999999999999"/>
    <n v="0.28894697742675574"/>
    <n v="5.3404194687455178E-2"/>
    <n v="0.1316736"/>
  </r>
  <r>
    <x v="2"/>
    <s v="B003"/>
    <n v="43"/>
    <x v="12"/>
    <n v="19.005526"/>
    <n v="4.2"/>
    <n v="7.0142593072435144E-2"/>
    <n v="0.59499999999999997"/>
    <n v="1.1499999999999999"/>
    <n v="0.28894697742675574"/>
    <n v="6.1863099518272062E-2"/>
    <n v="0.1316736"/>
  </r>
  <r>
    <x v="2"/>
    <s v="B003"/>
    <n v="11"/>
    <x v="13"/>
    <n v="13.8638481"/>
    <n v="4.21"/>
    <n v="4.1821143859860327E-2"/>
    <n v="0.59499999999999997"/>
    <n v="1.1499999999999999"/>
    <n v="0.29861239141021911"/>
    <n v="3.7161245021234829E-2"/>
    <n v="0.1316736"/>
  </r>
  <r>
    <x v="2"/>
    <s v="B003"/>
    <n v="43"/>
    <x v="12"/>
    <n v="13.7021222"/>
    <n v="4.2699999999999996"/>
    <n v="4.1304410153244965E-2"/>
    <n v="0.59499999999999997"/>
    <n v="1.1499999999999999"/>
    <n v="0.28894697742675574"/>
    <n v="3.6428918919706697E-2"/>
    <n v="0.1316736"/>
  </r>
  <r>
    <x v="2"/>
    <s v="B003"/>
    <n v="11"/>
    <x v="13"/>
    <n v="15.410933"/>
    <n v="4.3"/>
    <n v="5.0359202834079332E-2"/>
    <n v="0.59499999999999997"/>
    <n v="1.1499999999999999"/>
    <n v="0.29861239141021911"/>
    <n v="4.4747955289368681E-2"/>
    <n v="0.1316736"/>
  </r>
  <r>
    <x v="2"/>
    <s v="B003"/>
    <n v="11"/>
    <x v="13"/>
    <n v="14.4120931"/>
    <n v="4.3"/>
    <n v="4.507722851620289E-2"/>
    <n v="0.59499999999999997"/>
    <n v="1.1499999999999999"/>
    <n v="0.29861239141021911"/>
    <n v="4.0054522166635062E-2"/>
    <n v="0.1316736"/>
  </r>
  <r>
    <x v="2"/>
    <s v="B003"/>
    <n v="43"/>
    <x v="12"/>
    <n v="13.4332806"/>
    <n v="4.3"/>
    <n v="4.0103480516374503E-2"/>
    <n v="0.59499999999999997"/>
    <n v="1.1499999999999999"/>
    <n v="0.28894697742675574"/>
    <n v="3.5369744652176578E-2"/>
    <n v="0.1316736"/>
  </r>
  <r>
    <x v="2"/>
    <s v="B003"/>
    <n v="11"/>
    <x v="13"/>
    <n v="15.6263896"/>
    <n v="4.32"/>
    <n v="5.1650524690589311E-2"/>
    <n v="0.59499999999999997"/>
    <n v="1.1499999999999999"/>
    <n v="0.29861239141021911"/>
    <n v="4.5895392290897015E-2"/>
    <n v="0.1316736"/>
  </r>
  <r>
    <x v="2"/>
    <s v="B003"/>
    <n v="43"/>
    <x v="12"/>
    <n v="14.5937359"/>
    <n v="4.3499999999999996"/>
    <n v="4.6295670753478992E-2"/>
    <n v="0.59499999999999997"/>
    <n v="1.1499999999999999"/>
    <n v="0.28894697742675574"/>
    <n v="4.0831020947999848E-2"/>
    <n v="0.1316736"/>
  </r>
  <r>
    <x v="2"/>
    <s v="B003"/>
    <n v="11"/>
    <x v="13"/>
    <n v="16.429231099999999"/>
    <n v="4.37"/>
    <n v="5.6437486764520081E-2"/>
    <n v="0.59499999999999997"/>
    <n v="1.1499999999999999"/>
    <n v="0.29861239141021911"/>
    <n v="5.0148969647193023E-2"/>
    <n v="0.1316736"/>
  </r>
  <r>
    <x v="2"/>
    <s v="B003"/>
    <n v="43"/>
    <x v="12"/>
    <n v="12.732395500000001"/>
    <n v="4.37"/>
    <n v="3.6959500311915527E-2"/>
    <n v="0.59499999999999997"/>
    <n v="1.1499999999999999"/>
    <n v="0.28894697742675574"/>
    <n v="3.2596873679598334E-2"/>
    <n v="0.1316736"/>
  </r>
  <r>
    <x v="2"/>
    <s v="B003"/>
    <n v="43"/>
    <x v="12"/>
    <n v="11.410421599999999"/>
    <n v="4.4000000000000004"/>
    <n v="3.080637714611556E-2"/>
    <n v="0.59499999999999997"/>
    <n v="1.1499999999999999"/>
    <n v="0.28894697742675574"/>
    <n v="2.717005305491775E-2"/>
    <n v="0.1316736"/>
  </r>
  <r>
    <x v="2"/>
    <s v="B003"/>
    <n v="43"/>
    <x v="12"/>
    <n v="12.847264600000001"/>
    <n v="4.42"/>
    <n v="3.7733955893684001E-2"/>
    <n v="0.59499999999999997"/>
    <n v="1.1499999999999999"/>
    <n v="0.28894697742675574"/>
    <n v="3.3279914049633541E-2"/>
    <n v="0.1316736"/>
  </r>
  <r>
    <x v="2"/>
    <s v="B003"/>
    <n v="43"/>
    <x v="12"/>
    <n v="14.7422501"/>
    <n v="4.45"/>
    <n v="4.7636222004983075E-2"/>
    <n v="0.59499999999999997"/>
    <n v="1.1499999999999999"/>
    <n v="0.28894697742675574"/>
    <n v="4.2013336169729673E-2"/>
    <n v="0.1316736"/>
  </r>
  <r>
    <x v="2"/>
    <s v="B003"/>
    <n v="43"/>
    <x v="12"/>
    <n v="19.629683199999999"/>
    <n v="4.4800000000000004"/>
    <n v="7.664678091008946E-2"/>
    <n v="0.59499999999999997"/>
    <n v="1.1499999999999999"/>
    <n v="0.28894697742675574"/>
    <n v="6.7599545832294466E-2"/>
    <n v="0.1316736"/>
  </r>
  <r>
    <x v="2"/>
    <s v="B003"/>
    <n v="11"/>
    <x v="13"/>
    <n v="13.6910259"/>
    <n v="4.5"/>
    <n v="4.2358702907422691E-2"/>
    <n v="0.59499999999999997"/>
    <n v="1.1499999999999999"/>
    <n v="0.29861239141021911"/>
    <n v="3.7638906836195848E-2"/>
    <n v="0.1316736"/>
  </r>
  <r>
    <x v="2"/>
    <s v="B003"/>
    <n v="43"/>
    <x v="12"/>
    <n v="16.789149299999998"/>
    <n v="4.54"/>
    <n v="5.9704546297600025E-2"/>
    <n v="0.59499999999999997"/>
    <n v="1.1499999999999999"/>
    <n v="0.28894697742675574"/>
    <n v="5.2657139229048536E-2"/>
    <n v="0.1316736"/>
  </r>
  <r>
    <x v="2"/>
    <s v="B003"/>
    <n v="43"/>
    <x v="12"/>
    <n v="16.680167000000001"/>
    <n v="4.5999999999999996"/>
    <n v="5.9489977571170999E-2"/>
    <n v="0.59499999999999997"/>
    <n v="1.1499999999999999"/>
    <n v="0.28894697742675574"/>
    <n v="5.2467897772536083E-2"/>
    <n v="0.1316736"/>
  </r>
  <r>
    <x v="2"/>
    <s v="B003"/>
    <n v="43"/>
    <x v="12"/>
    <n v="16.6649742"/>
    <n v="4.62"/>
    <n v="5.9541450149802944E-2"/>
    <n v="0.59499999999999997"/>
    <n v="1.1499999999999999"/>
    <n v="0.28894697742675574"/>
    <n v="5.2513294629351476E-2"/>
    <n v="0.1316736"/>
  </r>
  <r>
    <x v="2"/>
    <s v="B003"/>
    <n v="11"/>
    <x v="13"/>
    <n v="11.7774658"/>
    <n v="4.6500000000000004"/>
    <n v="3.3409203590943015E-2"/>
    <n v="0.59499999999999997"/>
    <n v="1.1499999999999999"/>
    <n v="0.29861239141021911"/>
    <n v="2.9686600748358834E-2"/>
    <n v="0.1316736"/>
  </r>
  <r>
    <x v="2"/>
    <s v="B003"/>
    <n v="11"/>
    <x v="13"/>
    <n v="11.7127658"/>
    <n v="4.72"/>
    <n v="3.3345438802121284E-2"/>
    <n v="0.59499999999999997"/>
    <n v="1.1499999999999999"/>
    <n v="0.29861239141021911"/>
    <n v="2.9629940917411307E-2"/>
    <n v="0.1316736"/>
  </r>
  <r>
    <x v="2"/>
    <s v="B003"/>
    <n v="43"/>
    <x v="12"/>
    <n v="13.3690152"/>
    <n v="4.75"/>
    <n v="4.1855438273708412E-2"/>
    <n v="0.59499999999999997"/>
    <n v="1.1499999999999999"/>
    <n v="0.28894697742675574"/>
    <n v="3.6914904765972666E-2"/>
    <n v="0.1316736"/>
  </r>
  <r>
    <x v="2"/>
    <s v="B003"/>
    <n v="43"/>
    <x v="12"/>
    <n v="19.4690151"/>
    <n v="4.76"/>
    <n v="7.8276429263418906E-2"/>
    <n v="0.59499999999999997"/>
    <n v="1.1499999999999999"/>
    <n v="0.28894697742675574"/>
    <n v="6.9036833703270351E-2"/>
    <n v="0.1316736"/>
  </r>
  <r>
    <x v="2"/>
    <s v="B003"/>
    <n v="43"/>
    <x v="12"/>
    <n v="14.6457143"/>
    <n v="4.8600000000000003"/>
    <n v="4.9371598687666989E-2"/>
    <n v="0.59499999999999997"/>
    <n v="1.1499999999999999"/>
    <n v="0.28894697742675574"/>
    <n v="4.3543872406274269E-2"/>
    <n v="0.1316736"/>
  </r>
  <r>
    <x v="0"/>
    <s v="B004"/>
    <n v="24"/>
    <x v="14"/>
    <n v="24.055046900000001"/>
    <n v="3.5"/>
    <n v="9.2951936761478324E-2"/>
    <n v="0.59499999999999997"/>
    <n v="1.1499999999999999"/>
    <n v="0.28650119856809536"/>
    <n v="8.1824515882674684E-2"/>
    <n v="0.1389888"/>
  </r>
  <r>
    <x v="0"/>
    <s v="B004"/>
    <n v="20"/>
    <x v="15"/>
    <n v="16.873426599999998"/>
    <n v="3.5"/>
    <n v="5.2650764765764427E-2"/>
    <n v="0.59499999999999997"/>
    <n v="1.1499999999999999"/>
    <n v="0.29216013705388466"/>
    <n v="4.6551730385207768E-2"/>
    <n v="0.1389888"/>
  </r>
  <r>
    <x v="0"/>
    <s v="B004"/>
    <n v="20"/>
    <x v="15"/>
    <n v="16.661933999999999"/>
    <n v="3.5"/>
    <n v="5.1591804320465715E-2"/>
    <n v="0.59499999999999997"/>
    <n v="1.1499999999999999"/>
    <n v="0.29216013705388466"/>
    <n v="4.5615439310283078E-2"/>
    <n v="0.1389888"/>
  </r>
  <r>
    <x v="0"/>
    <s v="B004"/>
    <n v="20"/>
    <x v="15"/>
    <n v="13.867501799999999"/>
    <n v="3.5"/>
    <n v="3.8315758562830794E-2"/>
    <n v="0.59499999999999997"/>
    <n v="1.1499999999999999"/>
    <n v="0.29216013705388466"/>
    <n v="3.3877283075694722E-2"/>
    <n v="0.1389888"/>
  </r>
  <r>
    <x v="0"/>
    <s v="B004"/>
    <n v="24"/>
    <x v="14"/>
    <n v="12.0117178"/>
    <n v="3.5"/>
    <n v="3.0246423767256427E-2"/>
    <n v="0.59499999999999997"/>
    <n v="1.1499999999999999"/>
    <n v="0.28650119856809536"/>
    <n v="2.6625577348525404E-2"/>
    <n v="0.1389888"/>
  </r>
  <r>
    <x v="0"/>
    <s v="B004"/>
    <n v="20"/>
    <x v="15"/>
    <n v="14.4436947"/>
    <n v="3.6"/>
    <n v="4.1481750810481589E-2"/>
    <n v="0.59499999999999997"/>
    <n v="1.1499999999999999"/>
    <n v="0.29216013705388466"/>
    <n v="3.6676528597957891E-2"/>
    <n v="0.1389888"/>
  </r>
  <r>
    <x v="0"/>
    <s v="B004"/>
    <n v="20"/>
    <x v="15"/>
    <n v="13.429508800000001"/>
    <n v="3.6"/>
    <n v="3.682381505047836E-2"/>
    <n v="0.59499999999999997"/>
    <n v="1.1499999999999999"/>
    <n v="0.29216013705388466"/>
    <n v="3.2558165443767162E-2"/>
    <n v="0.1389888"/>
  </r>
  <r>
    <x v="0"/>
    <s v="B004"/>
    <n v="20"/>
    <x v="15"/>
    <n v="14.005635"/>
    <n v="3.6"/>
    <n v="3.9447347525605109E-2"/>
    <n v="0.59499999999999997"/>
    <n v="1.1499999999999999"/>
    <n v="0.29216013705388466"/>
    <n v="3.4877789422303379E-2"/>
    <n v="0.1389888"/>
  </r>
  <r>
    <x v="0"/>
    <s v="B004"/>
    <n v="20"/>
    <x v="15"/>
    <n v="17.4751838"/>
    <n v="3.6"/>
    <n v="5.6484997706969964E-2"/>
    <n v="0.59499999999999997"/>
    <n v="1.1499999999999999"/>
    <n v="0.29216013705388466"/>
    <n v="4.9941807982506865E-2"/>
    <n v="0.1389888"/>
  </r>
  <r>
    <x v="0"/>
    <s v="B004"/>
    <n v="20"/>
    <x v="15"/>
    <n v="17.188733899999999"/>
    <n v="3.6"/>
    <n v="5.4998983785770859E-2"/>
    <n v="0.59499999999999997"/>
    <n v="1.1499999999999999"/>
    <n v="0.29216013705388466"/>
    <n v="4.8627933061295703E-2"/>
    <n v="0.1389888"/>
  </r>
  <r>
    <x v="0"/>
    <s v="B004"/>
    <n v="20"/>
    <x v="15"/>
    <n v="13.823594099999999"/>
    <n v="3.6"/>
    <n v="3.8611974131349092E-2"/>
    <n v="0.59499999999999997"/>
    <n v="1.1499999999999999"/>
    <n v="0.29216013705388466"/>
    <n v="3.4139185202718164E-2"/>
    <n v="0.1389888"/>
  </r>
  <r>
    <x v="0"/>
    <s v="B004"/>
    <n v="24"/>
    <x v="14"/>
    <n v="17.367589500000001"/>
    <n v="3.6"/>
    <n v="5.5925177930718217E-2"/>
    <n v="0.59499999999999997"/>
    <n v="1.1499999999999999"/>
    <n v="0.28650119856809536"/>
    <n v="4.9230287923703535E-2"/>
    <n v="0.1389888"/>
  </r>
  <r>
    <x v="0"/>
    <s v="B004"/>
    <n v="24"/>
    <x v="14"/>
    <n v="16.146188599999999"/>
    <n v="3.6"/>
    <n v="4.9710219282862275E-2"/>
    <n v="0.59499999999999997"/>
    <n v="1.1499999999999999"/>
    <n v="0.28650119856809536"/>
    <n v="4.3759331639095969E-2"/>
    <n v="0.1389888"/>
  </r>
  <r>
    <x v="0"/>
    <s v="B004"/>
    <n v="24"/>
    <x v="14"/>
    <n v="14.963950499999999"/>
    <n v="3.6"/>
    <n v="4.3942094229711806E-2"/>
    <n v="0.59499999999999997"/>
    <n v="1.1499999999999999"/>
    <n v="0.28650119856809536"/>
    <n v="3.8681717804799162E-2"/>
    <n v="0.1389888"/>
  </r>
  <r>
    <x v="0"/>
    <s v="B004"/>
    <n v="24"/>
    <x v="14"/>
    <n v="17.665481799999998"/>
    <n v="3.6"/>
    <n v="5.7479991842487074E-2"/>
    <n v="0.59499999999999997"/>
    <n v="1.1499999999999999"/>
    <n v="0.28650119856809536"/>
    <n v="5.0598972644545825E-2"/>
    <n v="0.1389888"/>
  </r>
  <r>
    <x v="0"/>
    <s v="B004"/>
    <n v="24"/>
    <x v="14"/>
    <n v="19.143633999999999"/>
    <n v="3.6"/>
    <n v="6.5418620059478003E-2"/>
    <n v="0.59499999999999997"/>
    <n v="1.1499999999999999"/>
    <n v="0.28650119856809536"/>
    <n v="5.758725533406827E-2"/>
    <n v="0.1389888"/>
  </r>
  <r>
    <x v="0"/>
    <s v="B004"/>
    <n v="24"/>
    <x v="14"/>
    <n v="17.633908000000002"/>
    <n v="3.6"/>
    <n v="5.7314475389775313E-2"/>
    <n v="0.59499999999999997"/>
    <n v="1.1499999999999999"/>
    <n v="0.28650119856809536"/>
    <n v="5.045327042374638E-2"/>
    <n v="0.1389888"/>
  </r>
  <r>
    <x v="0"/>
    <s v="B004"/>
    <n v="24"/>
    <x v="14"/>
    <n v="17.682680000000001"/>
    <n v="3.6"/>
    <n v="5.757022019772453E-2"/>
    <n v="0.59499999999999997"/>
    <n v="1.1499999999999999"/>
    <n v="0.28650119856809536"/>
    <n v="5.0678399623083556E-2"/>
    <n v="0.1389888"/>
  </r>
  <r>
    <x v="0"/>
    <s v="B004"/>
    <n v="20"/>
    <x v="15"/>
    <n v="15.5971844"/>
    <n v="3.7"/>
    <n v="4.7626213963482732E-2"/>
    <n v="0.59499999999999997"/>
    <n v="1.1499999999999999"/>
    <n v="0.29216013705388466"/>
    <n v="4.210922066488005E-2"/>
    <n v="0.1389888"/>
  </r>
  <r>
    <x v="0"/>
    <s v="B004"/>
    <n v="20"/>
    <x v="15"/>
    <n v="15.0819779"/>
    <n v="3.7"/>
    <n v="4.5092379279328167E-2"/>
    <n v="0.59499999999999997"/>
    <n v="1.1499999999999999"/>
    <n v="0.29216013705388466"/>
    <n v="3.9868903936676518E-2"/>
    <n v="0.1389888"/>
  </r>
  <r>
    <x v="0"/>
    <s v="B004"/>
    <n v="20"/>
    <x v="15"/>
    <n v="15.0987636"/>
    <n v="3.7"/>
    <n v="4.5174178164502331E-2"/>
    <n v="0.59499999999999997"/>
    <n v="1.1499999999999999"/>
    <n v="0.29216013705388466"/>
    <n v="3.9941227285926598E-2"/>
    <n v="0.1389888"/>
  </r>
  <r>
    <x v="0"/>
    <s v="B004"/>
    <n v="20"/>
    <x v="15"/>
    <n v="15.278874500000001"/>
    <n v="3.7"/>
    <n v="4.6055084890996419E-2"/>
    <n v="0.59499999999999997"/>
    <n v="1.1499999999999999"/>
    <n v="0.29216013705388466"/>
    <n v="4.0720090282669499E-2"/>
    <n v="0.1389888"/>
  </r>
  <r>
    <x v="0"/>
    <s v="B004"/>
    <n v="20"/>
    <x v="15"/>
    <n v="19.0985932"/>
    <n v="3.7"/>
    <n v="6.6095973430269975E-2"/>
    <n v="0.59499999999999997"/>
    <n v="1.1499999999999999"/>
    <n v="0.29216013705388466"/>
    <n v="5.8439453792597004E-2"/>
    <n v="0.1389888"/>
  </r>
  <r>
    <x v="0"/>
    <s v="B004"/>
    <n v="20"/>
    <x v="15"/>
    <n v="13.5084955"/>
    <n v="3.7"/>
    <n v="3.7651981588331447E-2"/>
    <n v="0.59499999999999997"/>
    <n v="1.1499999999999999"/>
    <n v="0.29216013705388466"/>
    <n v="3.3290397645060012E-2"/>
    <n v="0.1389888"/>
  </r>
  <r>
    <x v="0"/>
    <s v="B004"/>
    <n v="20"/>
    <x v="15"/>
    <n v="20.0838152"/>
    <n v="3.7"/>
    <n v="7.1677525733197342E-2"/>
    <n v="0.59499999999999997"/>
    <n v="1.1499999999999999"/>
    <n v="0.29216013705388466"/>
    <n v="6.3374442279331436E-2"/>
    <n v="0.1389888"/>
  </r>
  <r>
    <x v="0"/>
    <s v="B004"/>
    <n v="20"/>
    <x v="15"/>
    <n v="15.278874500000001"/>
    <n v="3.7"/>
    <n v="4.6055084890996419E-2"/>
    <n v="0.59499999999999997"/>
    <n v="1.1499999999999999"/>
    <n v="0.29216013705388466"/>
    <n v="4.0720090282669499E-2"/>
    <n v="0.1389888"/>
  </r>
  <r>
    <x v="0"/>
    <s v="B004"/>
    <n v="20"/>
    <x v="15"/>
    <n v="15.278874500000001"/>
    <n v="3.7"/>
    <n v="4.6055084890996419E-2"/>
    <n v="0.59499999999999997"/>
    <n v="1.1499999999999999"/>
    <n v="0.29216013705388466"/>
    <n v="4.0720090282669499E-2"/>
    <n v="0.1389888"/>
  </r>
  <r>
    <x v="0"/>
    <s v="B004"/>
    <n v="20"/>
    <x v="15"/>
    <n v="13.687325100000001"/>
    <n v="3.7"/>
    <n v="3.8474827735274331E-2"/>
    <n v="0.59499999999999997"/>
    <n v="1.1499999999999999"/>
    <n v="0.29216013705388466"/>
    <n v="3.4017925766472973E-2"/>
    <n v="0.1389888"/>
  </r>
  <r>
    <x v="0"/>
    <s v="B004"/>
    <n v="20"/>
    <x v="15"/>
    <n v="16.918402499999999"/>
    <n v="3.7"/>
    <n v="5.4341522153292028E-2"/>
    <n v="0.59499999999999997"/>
    <n v="1.1499999999999999"/>
    <n v="0.29216013705388466"/>
    <n v="4.8046631407085462E-2"/>
    <n v="0.1389888"/>
  </r>
  <r>
    <x v="0"/>
    <s v="B004"/>
    <n v="24"/>
    <x v="14"/>
    <n v="16.2119447"/>
    <n v="3.7"/>
    <n v="5.0712080365835369E-2"/>
    <n v="0.59499999999999997"/>
    <n v="1.1499999999999999"/>
    <n v="0.28650119856809536"/>
    <n v="4.4641258374052813E-2"/>
    <n v="0.1389888"/>
  </r>
  <r>
    <x v="0"/>
    <s v="B004"/>
    <n v="24"/>
    <x v="14"/>
    <n v="22.1013445"/>
    <n v="3.7"/>
    <n v="8.3618400003025506E-2"/>
    <n v="0.59499999999999997"/>
    <n v="1.1499999999999999"/>
    <n v="0.28650119856809536"/>
    <n v="7.3608311322103853E-2"/>
    <n v="0.1389888"/>
  </r>
  <r>
    <x v="0"/>
    <s v="B004"/>
    <n v="24"/>
    <x v="14"/>
    <n v="18.059703500000001"/>
    <n v="3.7"/>
    <n v="6.0391323737140339E-2"/>
    <n v="0.59499999999999997"/>
    <n v="1.1499999999999999"/>
    <n v="0.28650119856809536"/>
    <n v="5.3161784471319057E-2"/>
    <n v="0.1389888"/>
  </r>
  <r>
    <x v="0"/>
    <s v="B004"/>
    <n v="24"/>
    <x v="14"/>
    <n v="17.332550600000001"/>
    <n v="3.7"/>
    <n v="5.6510347884274829E-2"/>
    <n v="0.59499999999999997"/>
    <n v="1.1499999999999999"/>
    <n v="0.28650119856809536"/>
    <n v="4.9745406272250964E-2"/>
    <n v="0.1389888"/>
  </r>
  <r>
    <x v="0"/>
    <s v="B004"/>
    <n v="24"/>
    <x v="14"/>
    <n v="21.066247499999999"/>
    <n v="3.7"/>
    <n v="7.7407205578309851E-2"/>
    <n v="0.59499999999999997"/>
    <n v="1.1499999999999999"/>
    <n v="0.28650119856809536"/>
    <n v="6.814066863963153E-2"/>
    <n v="0.1389888"/>
  </r>
  <r>
    <x v="0"/>
    <s v="B004"/>
    <n v="24"/>
    <x v="14"/>
    <n v="18.912000899999999"/>
    <n v="3.7"/>
    <n v="6.5057616514264088E-2"/>
    <n v="0.59499999999999997"/>
    <n v="1.1499999999999999"/>
    <n v="0.28650119856809536"/>
    <n v="5.7269468084569029E-2"/>
    <n v="0.1389888"/>
  </r>
  <r>
    <x v="0"/>
    <s v="B004"/>
    <n v="24"/>
    <x v="14"/>
    <n v="18.780283300000001"/>
    <n v="3.7"/>
    <n v="6.4328244282131436E-2"/>
    <n v="0.59499999999999997"/>
    <n v="1.1499999999999999"/>
    <n v="0.28650119856809536"/>
    <n v="5.6627410136431112E-2"/>
    <n v="0.1389888"/>
  </r>
  <r>
    <x v="0"/>
    <s v="B004"/>
    <n v="24"/>
    <x v="14"/>
    <n v="15.915494300000001"/>
    <n v="3.7"/>
    <n v="4.9215557804612585E-2"/>
    <n v="0.59499999999999997"/>
    <n v="1.1499999999999999"/>
    <n v="0.28650119856809536"/>
    <n v="4.3323886855546681E-2"/>
    <n v="0.1389888"/>
  </r>
  <r>
    <x v="0"/>
    <s v="B004"/>
    <n v="24"/>
    <x v="14"/>
    <n v="16.484641799999999"/>
    <n v="3.7"/>
    <n v="5.2102548752736531E-2"/>
    <n v="0.59499999999999997"/>
    <n v="1.1499999999999999"/>
    <n v="0.28650119856809536"/>
    <n v="4.586527162834686E-2"/>
    <n v="0.1389888"/>
  </r>
  <r>
    <x v="0"/>
    <s v="B004"/>
    <n v="24"/>
    <x v="14"/>
    <n v="20.244608899999999"/>
    <n v="3.7"/>
    <n v="7.2604157368920286E-2"/>
    <n v="0.59499999999999997"/>
    <n v="1.1499999999999999"/>
    <n v="0.28650119856809536"/>
    <n v="6.3912600799550537E-2"/>
    <n v="0.1389888"/>
  </r>
  <r>
    <x v="0"/>
    <s v="B004"/>
    <n v="24"/>
    <x v="14"/>
    <n v="19.143633999999999"/>
    <n v="3.7"/>
    <n v="6.6347516587848265E-2"/>
    <n v="0.59499999999999997"/>
    <n v="1.1499999999999999"/>
    <n v="0.28650119856809536"/>
    <n v="5.8404952214704896E-2"/>
    <n v="0.1389888"/>
  </r>
  <r>
    <x v="0"/>
    <s v="B004"/>
    <n v="24"/>
    <x v="14"/>
    <n v="14.759422199999999"/>
    <n v="3.7"/>
    <n v="4.3530427884997273E-2"/>
    <n v="0.59499999999999997"/>
    <n v="1.1499999999999999"/>
    <n v="0.28650119856809536"/>
    <n v="3.8319332678302079E-2"/>
    <n v="0.1389888"/>
  </r>
  <r>
    <x v="0"/>
    <s v="B004"/>
    <n v="24"/>
    <x v="14"/>
    <n v="13.452123800000001"/>
    <n v="3.7"/>
    <n v="3.7393816162714963E-2"/>
    <n v="0.59499999999999997"/>
    <n v="1.1499999999999999"/>
    <n v="0.28650119856809536"/>
    <n v="3.2917344286987671E-2"/>
    <n v="0.1389888"/>
  </r>
  <r>
    <x v="0"/>
    <s v="B004"/>
    <n v="24"/>
    <x v="14"/>
    <n v="19.893731299999999"/>
    <n v="3.7"/>
    <n v="7.0587755896004981E-2"/>
    <n v="0.59499999999999997"/>
    <n v="1.1499999999999999"/>
    <n v="0.28650119856809536"/>
    <n v="6.2137585882219806E-2"/>
    <n v="0.1389888"/>
  </r>
  <r>
    <x v="0"/>
    <s v="B004"/>
    <n v="24"/>
    <x v="14"/>
    <n v="16.5551745"/>
    <n v="3.7"/>
    <n v="5.2464347227655465E-2"/>
    <n v="0.59499999999999997"/>
    <n v="1.1499999999999999"/>
    <n v="0.28650119856809536"/>
    <n v="4.6183758645280105E-2"/>
    <n v="0.1389888"/>
  </r>
  <r>
    <x v="0"/>
    <s v="B004"/>
    <n v="20"/>
    <x v="15"/>
    <n v="14.4120931"/>
    <n v="3.8"/>
    <n v="4.2405051900622381E-2"/>
    <n v="0.59499999999999997"/>
    <n v="1.1499999999999999"/>
    <n v="0.29216013705388466"/>
    <n v="3.7492875019587667E-2"/>
    <n v="0.1389888"/>
  </r>
  <r>
    <x v="0"/>
    <s v="B004"/>
    <n v="20"/>
    <x v="15"/>
    <n v="16.045470600000002"/>
    <n v="3.8"/>
    <n v="5.0529728903474978E-2"/>
    <n v="0.59499999999999997"/>
    <n v="1.1499999999999999"/>
    <n v="0.29216013705388466"/>
    <n v="4.4676394100199843E-2"/>
    <n v="0.1389888"/>
  </r>
  <r>
    <x v="0"/>
    <s v="B004"/>
    <n v="20"/>
    <x v="15"/>
    <n v="18.011952399999998"/>
    <n v="3.8"/>
    <n v="6.0958977679917092E-2"/>
    <n v="0.59499999999999997"/>
    <n v="1.1499999999999999"/>
    <n v="0.29216013705388466"/>
    <n v="5.3897524682464087E-2"/>
    <n v="0.1389888"/>
  </r>
  <r>
    <x v="0"/>
    <s v="B004"/>
    <n v="20"/>
    <x v="15"/>
    <n v="15.308687000000001"/>
    <n v="3.8"/>
    <n v="4.6803778411922368E-2"/>
    <n v="0.59499999999999997"/>
    <n v="1.1499999999999999"/>
    <n v="0.29216013705388466"/>
    <n v="4.1382055575716094E-2"/>
    <n v="0.1389888"/>
  </r>
  <r>
    <x v="0"/>
    <s v="B004"/>
    <n v="20"/>
    <x v="15"/>
    <n v="15.867675999999999"/>
    <n v="3.8"/>
    <n v="4.9621474428948285E-2"/>
    <n v="0.59499999999999997"/>
    <n v="1.1499999999999999"/>
    <n v="0.29216013705388466"/>
    <n v="4.387335130286487E-2"/>
    <n v="0.1389888"/>
  </r>
  <r>
    <x v="0"/>
    <s v="B004"/>
    <n v="20"/>
    <x v="15"/>
    <n v="19.487221399999999"/>
    <n v="3.8"/>
    <n v="6.923784587818306E-2"/>
    <n v="0.59499999999999997"/>
    <n v="1.1499999999999999"/>
    <n v="0.29216013705388466"/>
    <n v="6.1217373538884651E-2"/>
    <n v="0.1389888"/>
  </r>
  <r>
    <x v="0"/>
    <s v="B004"/>
    <n v="20"/>
    <x v="15"/>
    <n v="16.9542973"/>
    <n v="3.8"/>
    <n v="5.5262647015065086E-2"/>
    <n v="0.59499999999999997"/>
    <n v="1.1499999999999999"/>
    <n v="0.29216013705388466"/>
    <n v="4.8861053693392949E-2"/>
    <n v="0.1389888"/>
  </r>
  <r>
    <x v="0"/>
    <s v="B004"/>
    <n v="24"/>
    <x v="14"/>
    <n v="16.8944303"/>
    <n v="3.8"/>
    <n v="5.494625195766429E-2"/>
    <n v="0.59499999999999997"/>
    <n v="1.1499999999999999"/>
    <n v="0.28650119856809536"/>
    <n v="4.8368550700996098E-2"/>
    <n v="0.1389888"/>
  </r>
  <r>
    <x v="0"/>
    <s v="B004"/>
    <n v="24"/>
    <x v="14"/>
    <n v="16.704446699999998"/>
    <n v="3.8"/>
    <n v="5.394650230504483E-2"/>
    <n v="0.59499999999999997"/>
    <n v="1.1499999999999999"/>
    <n v="0.28650119856809536"/>
    <n v="4.7488482633782227E-2"/>
    <n v="0.1389888"/>
  </r>
  <r>
    <x v="0"/>
    <s v="B004"/>
    <n v="24"/>
    <x v="14"/>
    <n v="14.5798437"/>
    <n v="3.8"/>
    <n v="4.3216679484763335E-2"/>
    <n v="0.59499999999999997"/>
    <n v="1.1499999999999999"/>
    <n v="0.28650119856809536"/>
    <n v="3.8043143586901189E-2"/>
    <n v="0.1389888"/>
  </r>
  <r>
    <x v="0"/>
    <s v="B004"/>
    <n v="24"/>
    <x v="14"/>
    <n v="13.687325100000001"/>
    <n v="3.8"/>
    <n v="3.895886964226869E-2"/>
    <n v="0.59499999999999997"/>
    <n v="1.1499999999999999"/>
    <n v="0.28650119856809536"/>
    <n v="3.4295042781034013E-2"/>
    <n v="0.1389888"/>
  </r>
  <r>
    <x v="0"/>
    <s v="B004"/>
    <n v="24"/>
    <x v="14"/>
    <n v="16.549053099999998"/>
    <n v="3.8"/>
    <n v="5.313365352727311E-2"/>
    <n v="0.59499999999999997"/>
    <n v="1.1499999999999999"/>
    <n v="0.28650119856809536"/>
    <n v="4.6772941247079695E-2"/>
    <n v="0.1389888"/>
  </r>
  <r>
    <x v="0"/>
    <s v="B004"/>
    <n v="24"/>
    <x v="14"/>
    <n v="20.222074500000002"/>
    <n v="3.8"/>
    <n v="7.3504344897606363E-2"/>
    <n v="0.59499999999999997"/>
    <n v="1.1499999999999999"/>
    <n v="0.28650119856809536"/>
    <n v="6.4705025479494221E-2"/>
    <n v="0.1389888"/>
  </r>
  <r>
    <x v="0"/>
    <s v="B004"/>
    <n v="24"/>
    <x v="14"/>
    <n v="20.846260000000001"/>
    <n v="3.8"/>
    <n v="7.7201782701699695E-2"/>
    <n v="0.59499999999999997"/>
    <n v="1.1499999999999999"/>
    <n v="0.28650119856809536"/>
    <n v="6.7959837254988248E-2"/>
    <n v="0.1389888"/>
  </r>
  <r>
    <x v="0"/>
    <s v="B004"/>
    <n v="24"/>
    <x v="14"/>
    <n v="17.579238"/>
    <n v="3.8"/>
    <n v="5.8604128574714677E-2"/>
    <n v="0.59499999999999997"/>
    <n v="1.1499999999999999"/>
    <n v="0.28650119856809536"/>
    <n v="5.1588537220661E-2"/>
    <n v="0.1389888"/>
  </r>
  <r>
    <x v="0"/>
    <s v="B004"/>
    <n v="20"/>
    <x v="15"/>
    <n v="17.344238099999998"/>
    <n v="3.9"/>
    <n v="5.8105996444888217E-2"/>
    <n v="0.59499999999999997"/>
    <n v="1.1499999999999999"/>
    <n v="0.29216013705388466"/>
    <n v="5.1375031156719896E-2"/>
    <n v="0.1389888"/>
  </r>
  <r>
    <x v="0"/>
    <s v="B004"/>
    <n v="20"/>
    <x v="15"/>
    <n v="15.278874500000001"/>
    <n v="3.9"/>
    <n v="4.7254736662260641E-2"/>
    <n v="0.59499999999999997"/>
    <n v="1.1499999999999999"/>
    <n v="0.29216013705388466"/>
    <n v="4.178077508108561E-2"/>
    <n v="0.1389888"/>
  </r>
  <r>
    <x v="0"/>
    <s v="B005"/>
    <n v="32"/>
    <x v="16"/>
    <n v="19.3358682"/>
    <n v="3"/>
    <n v="6.0774283187278538E-2"/>
    <n v="0.59499999999999997"/>
    <n v="1.1499999999999999"/>
    <n v="0.29417406822665909"/>
    <n v="5.3817974025499891E-2"/>
    <n v="0.17068800000000001"/>
  </r>
  <r>
    <x v="0"/>
    <s v="B005"/>
    <n v="32"/>
    <x v="16"/>
    <n v="10.8225453"/>
    <n v="3.1"/>
    <n v="2.4172613143197817E-2"/>
    <n v="0.59499999999999997"/>
    <n v="1.1499999999999999"/>
    <n v="0.29417406822665909"/>
    <n v="2.1405782150654643E-2"/>
    <n v="0.17068800000000001"/>
  </r>
  <r>
    <x v="0"/>
    <s v="B005"/>
    <n v="32"/>
    <x v="16"/>
    <n v="17.1740055"/>
    <n v="3.3"/>
    <n v="5.2658316040341158E-2"/>
    <n v="0.59499999999999997"/>
    <n v="1.1499999999999999"/>
    <n v="0.29417406822665909"/>
    <n v="4.6630971790365093E-2"/>
    <n v="0.17068800000000001"/>
  </r>
  <r>
    <x v="0"/>
    <s v="B005"/>
    <n v="32"/>
    <x v="16"/>
    <n v="15.4700045"/>
    <n v="3.3"/>
    <n v="4.4532919729965328E-2"/>
    <n v="0.59499999999999997"/>
    <n v="1.1499999999999999"/>
    <n v="0.29417406822665909"/>
    <n v="3.9435619666981517E-2"/>
    <n v="0.17068800000000001"/>
  </r>
  <r>
    <x v="0"/>
    <s v="B005"/>
    <n v="32"/>
    <x v="16"/>
    <n v="17.682694999999999"/>
    <n v="3.3"/>
    <n v="5.5173946356300824E-2"/>
    <n v="0.59499999999999997"/>
    <n v="1.1499999999999999"/>
    <n v="0.29417406822665909"/>
    <n v="4.8858659554034456E-2"/>
    <n v="0.17068800000000001"/>
  </r>
  <r>
    <x v="0"/>
    <s v="B005"/>
    <n v="32"/>
    <x v="16"/>
    <n v="14.4050732"/>
    <n v="3.3"/>
    <n v="3.9693245337537819E-2"/>
    <n v="0.59499999999999997"/>
    <n v="1.1499999999999999"/>
    <n v="0.29417406822665909"/>
    <n v="3.5149901151126428E-2"/>
    <n v="0.17068800000000001"/>
  </r>
  <r>
    <x v="0"/>
    <s v="B005"/>
    <n v="32"/>
    <x v="16"/>
    <n v="16.774069300000001"/>
    <n v="3.4"/>
    <n v="5.143118476287447E-2"/>
    <n v="0.59499999999999997"/>
    <n v="1.1499999999999999"/>
    <n v="0.29417406822665909"/>
    <n v="4.5544299669312338E-2"/>
    <n v="0.17068800000000001"/>
  </r>
  <r>
    <x v="0"/>
    <s v="B005"/>
    <n v="32"/>
    <x v="16"/>
    <n v="16.233817899999998"/>
    <n v="3.4"/>
    <n v="4.879463706410038E-2"/>
    <n v="0.59499999999999997"/>
    <n v="1.1499999999999999"/>
    <n v="0.29417406822665909"/>
    <n v="4.3209534895002059E-2"/>
    <n v="0.17068800000000001"/>
  </r>
  <r>
    <x v="0"/>
    <s v="B005"/>
    <n v="32"/>
    <x v="16"/>
    <n v="14.306262200000001"/>
    <n v="3.4"/>
    <n v="3.9782646009530589E-2"/>
    <n v="0.59499999999999997"/>
    <n v="1.1499999999999999"/>
    <n v="0.29417406822665909"/>
    <n v="3.522906889759482E-2"/>
    <n v="0.17068800000000001"/>
  </r>
  <r>
    <x v="0"/>
    <s v="B005"/>
    <n v="32"/>
    <x v="16"/>
    <n v="20.3817947"/>
    <n v="3.4"/>
    <n v="7.0252579543159444E-2"/>
    <n v="0.59499999999999997"/>
    <n v="1.1499999999999999"/>
    <n v="0.29417406822665909"/>
    <n v="6.2211371369486422E-2"/>
    <n v="0.17068800000000001"/>
  </r>
  <r>
    <x v="0"/>
    <s v="B005"/>
    <n v="32"/>
    <x v="16"/>
    <n v="15.2788874"/>
    <n v="3.4"/>
    <n v="4.4252509791630146E-2"/>
    <n v="0.59499999999999997"/>
    <n v="1.1499999999999999"/>
    <n v="0.29417406822665909"/>
    <n v="3.9187305841028017E-2"/>
    <n v="0.17068800000000001"/>
  </r>
  <r>
    <x v="0"/>
    <s v="B005"/>
    <n v="32"/>
    <x v="16"/>
    <n v="12.095785899999999"/>
    <n v="3.4"/>
    <n v="3.021864079468288E-2"/>
    <n v="0.59499999999999997"/>
    <n v="1.1499999999999999"/>
    <n v="0.29417406822665909"/>
    <n v="2.6759773050101205E-2"/>
    <n v="0.17068800000000001"/>
  </r>
  <r>
    <x v="0"/>
    <s v="B005"/>
    <n v="32"/>
    <x v="16"/>
    <n v="15.044996100000001"/>
    <n v="3.4"/>
    <n v="4.3163150219238409E-2"/>
    <n v="0.59499999999999997"/>
    <n v="1.1499999999999999"/>
    <n v="0.29417406822665909"/>
    <n v="3.8222635883658942E-2"/>
    <n v="0.17068800000000001"/>
  </r>
  <r>
    <x v="0"/>
    <s v="B005"/>
    <n v="32"/>
    <x v="16"/>
    <n v="16.230696900000002"/>
    <n v="3.4"/>
    <n v="4.8779545750318884E-2"/>
    <n v="0.59499999999999997"/>
    <n v="1.1499999999999999"/>
    <n v="0.29417406822665909"/>
    <n v="4.3196170954030506E-2"/>
    <n v="0.17068800000000001"/>
  </r>
  <r>
    <x v="0"/>
    <s v="B005"/>
    <n v="32"/>
    <x v="16"/>
    <n v="14.0706051"/>
    <n v="3.5"/>
    <n v="3.9235395277020114E-2"/>
    <n v="0.59499999999999997"/>
    <n v="1.1499999999999999"/>
    <n v="0.29417406822665909"/>
    <n v="3.4744457246694276E-2"/>
    <n v="0.17068800000000001"/>
  </r>
  <r>
    <x v="0"/>
    <s v="B005"/>
    <n v="32"/>
    <x v="16"/>
    <n v="18.2799844"/>
    <n v="3.5"/>
    <n v="5.9884359666489105E-2"/>
    <n v="0.59499999999999997"/>
    <n v="1.1499999999999999"/>
    <n v="0.29417406822665909"/>
    <n v="5.3029912391289576E-2"/>
    <n v="0.17068800000000001"/>
  </r>
  <r>
    <x v="0"/>
    <s v="B005"/>
    <n v="32"/>
    <x v="16"/>
    <n v="12.7324062"/>
    <n v="3.5"/>
    <n v="3.3308447191338554E-2"/>
    <n v="0.59499999999999997"/>
    <n v="1.1499999999999999"/>
    <n v="0.29417406822665909"/>
    <n v="2.9495915899974356E-2"/>
    <n v="0.17068800000000001"/>
  </r>
  <r>
    <x v="0"/>
    <s v="B005"/>
    <n v="32"/>
    <x v="16"/>
    <n v="12.6365523"/>
    <n v="3.5"/>
    <n v="3.2895922282068821E-2"/>
    <n v="0.59499999999999997"/>
    <n v="1.1499999999999999"/>
    <n v="0.29417406822665909"/>
    <n v="2.9130609166803417E-2"/>
    <n v="0.17068800000000001"/>
  </r>
  <r>
    <x v="0"/>
    <s v="B005"/>
    <n v="32"/>
    <x v="16"/>
    <n v="15.1857632"/>
    <n v="3.5"/>
    <n v="4.4411852007580001E-2"/>
    <n v="0.59499999999999997"/>
    <n v="1.1499999999999999"/>
    <n v="0.29417406822665909"/>
    <n v="3.9328409524846536E-2"/>
    <n v="0.17068800000000001"/>
  </r>
  <r>
    <x v="0"/>
    <s v="B005"/>
    <n v="32"/>
    <x v="16"/>
    <n v="12.9141376"/>
    <n v="3.5"/>
    <n v="3.4094986162850491E-2"/>
    <n v="0.59499999999999997"/>
    <n v="1.1499999999999999"/>
    <n v="0.29417406822665909"/>
    <n v="3.0192426524516505E-2"/>
    <n v="0.17068800000000001"/>
  </r>
  <r>
    <x v="0"/>
    <s v="B005"/>
    <n v="32"/>
    <x v="16"/>
    <n v="16.230696900000002"/>
    <n v="3.5"/>
    <n v="4.94559907551975E-2"/>
    <n v="0.59499999999999997"/>
    <n v="1.1499999999999999"/>
    <n v="0.29417406822665909"/>
    <n v="4.3795189120810908E-2"/>
    <n v="0.17068800000000001"/>
  </r>
  <r>
    <x v="0"/>
    <s v="B005"/>
    <n v="32"/>
    <x v="16"/>
    <n v="18.682935199999999"/>
    <n v="3.5"/>
    <n v="6.20172921669742E-2"/>
    <n v="0.59499999999999997"/>
    <n v="1.1499999999999999"/>
    <n v="0.29417406822665909"/>
    <n v="5.491870646485391E-2"/>
    <n v="0.17068800000000001"/>
  </r>
  <r>
    <x v="0"/>
    <s v="B005"/>
    <n v="32"/>
    <x v="16"/>
    <n v="18.478446000000002"/>
    <n v="3.6"/>
    <n v="6.180029491462477E-2"/>
    <n v="0.59499999999999997"/>
    <n v="1.1499999999999999"/>
    <n v="0.29417406822665909"/>
    <n v="5.4726547020462611E-2"/>
    <n v="0.17068800000000001"/>
  </r>
  <r>
    <x v="0"/>
    <s v="B005"/>
    <n v="32"/>
    <x v="16"/>
    <n v="13.687336699999999"/>
    <n v="3.6"/>
    <n v="3.7990567427199459E-2"/>
    <n v="0.59499999999999997"/>
    <n v="1.1499999999999999"/>
    <n v="0.29417406822665909"/>
    <n v="3.3642114127624953E-2"/>
    <n v="0.17068800000000001"/>
  </r>
  <r>
    <x v="0"/>
    <s v="B005"/>
    <n v="32"/>
    <x v="16"/>
    <n v="17.097137400000001"/>
    <n v="3.6"/>
    <n v="5.4526788205165225E-2"/>
    <n v="0.59499999999999997"/>
    <n v="1.1499999999999999"/>
    <n v="0.29417406822665909"/>
    <n v="4.8285576026897176E-2"/>
    <n v="0.17068800000000001"/>
  </r>
  <r>
    <x v="0"/>
    <s v="B005"/>
    <n v="32"/>
    <x v="16"/>
    <n v="14.579856100000001"/>
    <n v="3.6"/>
    <n v="4.212104318491381E-2"/>
    <n v="0.59499999999999997"/>
    <n v="1.1499999999999999"/>
    <n v="0.29417406822665909"/>
    <n v="3.7299809872988497E-2"/>
    <n v="0.17068800000000001"/>
  </r>
  <r>
    <x v="0"/>
    <s v="B005"/>
    <n v="32"/>
    <x v="16"/>
    <n v="13.572112000000001"/>
    <n v="3.6"/>
    <n v="3.74676697416855E-2"/>
    <n v="0.59499999999999997"/>
    <n v="1.1499999999999999"/>
    <n v="0.29417406822665909"/>
    <n v="3.3179068040018037E-2"/>
    <n v="0.17068800000000001"/>
  </r>
  <r>
    <x v="0"/>
    <s v="B005"/>
    <n v="32"/>
    <x v="16"/>
    <n v="15.5353618"/>
    <n v="3.6"/>
    <n v="4.6699391191172716E-2"/>
    <n v="0.59499999999999997"/>
    <n v="1.1499999999999999"/>
    <n v="0.29417406822665909"/>
    <n v="4.1354113785076724E-2"/>
    <n v="0.17068800000000001"/>
  </r>
  <r>
    <x v="0"/>
    <s v="B005"/>
    <n v="32"/>
    <x v="16"/>
    <n v="14.1960619"/>
    <n v="3.6"/>
    <n v="4.0327521477937882E-2"/>
    <n v="0.59499999999999997"/>
    <n v="1.1499999999999999"/>
    <n v="0.29417406822665909"/>
    <n v="3.571157716043212E-2"/>
    <n v="0.17068800000000001"/>
  </r>
  <r>
    <x v="0"/>
    <s v="B005"/>
    <n v="32"/>
    <x v="16"/>
    <n v="16.601026600000001"/>
    <n v="3.7"/>
    <n v="5.2700020728553079E-2"/>
    <n v="0.59499999999999997"/>
    <n v="1.1499999999999999"/>
    <n v="0.29417406822665909"/>
    <n v="4.6667902901835624E-2"/>
    <n v="0.17068800000000001"/>
  </r>
  <r>
    <x v="0"/>
    <s v="B005"/>
    <n v="32"/>
    <x v="16"/>
    <n v="15.597197599999999"/>
    <n v="3.7"/>
    <n v="4.7626279494798827E-2"/>
    <n v="0.59499999999999997"/>
    <n v="1.1499999999999999"/>
    <n v="0.29417406822665909"/>
    <n v="4.2174909161558125E-2"/>
    <n v="0.17068800000000001"/>
  </r>
  <r>
    <x v="0"/>
    <s v="B005"/>
    <n v="32"/>
    <x v="16"/>
    <n v="17.320869800000001"/>
    <n v="3.7"/>
    <n v="5.6448762673161096E-2"/>
    <n v="0.59499999999999997"/>
    <n v="1.1499999999999999"/>
    <n v="0.29417406822665909"/>
    <n v="4.9987558618407639E-2"/>
    <n v="0.17068800000000001"/>
  </r>
  <r>
    <x v="0"/>
    <s v="B005"/>
    <n v="32"/>
    <x v="16"/>
    <n v="14.0706051"/>
    <n v="3.7"/>
    <n v="4.0258143821839738E-2"/>
    <n v="0.59499999999999997"/>
    <n v="1.1499999999999999"/>
    <n v="0.29417406822665909"/>
    <n v="3.5650140567550656E-2"/>
    <n v="0.17068800000000001"/>
  </r>
  <r>
    <x v="0"/>
    <s v="B005"/>
    <n v="32"/>
    <x v="16"/>
    <n v="13.962173399999999"/>
    <n v="3.7"/>
    <n v="3.9750909392259975E-2"/>
    <n v="0.59499999999999997"/>
    <n v="1.1499999999999999"/>
    <n v="0.29417406822665909"/>
    <n v="3.5200964897772011E-2"/>
    <n v="0.17068800000000001"/>
  </r>
  <r>
    <x v="0"/>
    <s v="B005"/>
    <n v="32"/>
    <x v="16"/>
    <n v="14.020108"/>
    <n v="3.7"/>
    <n v="4.0021655299901891E-2"/>
    <n v="0.59499999999999997"/>
    <n v="1.1499999999999999"/>
    <n v="0.29417406822665909"/>
    <n v="3.5440720851455276E-2"/>
    <n v="0.17068800000000001"/>
  </r>
  <r>
    <x v="1"/>
    <s v="B009"/>
    <n v="34"/>
    <x v="17"/>
    <n v="5.7295779500000004"/>
    <n v="2.2999999999999998"/>
    <n v="6.4487635521385533E-3"/>
    <n v="0.59499999999999997"/>
    <n v="1.1499999999999999"/>
    <n v="0.30147914317686975"/>
    <n v="5.7428632162886545E-3"/>
    <n v="0.1414272"/>
  </r>
  <r>
    <x v="1"/>
    <s v="B009"/>
    <n v="34"/>
    <x v="17"/>
    <n v="6.5311728100000002"/>
    <n v="2.4"/>
    <n v="8.7589474459177832E-3"/>
    <n v="0.59499999999999997"/>
    <n v="1.1499999999999999"/>
    <n v="0.30147914317686975"/>
    <n v="7.8001676901125671E-3"/>
    <n v="0.1414272"/>
  </r>
  <r>
    <x v="1"/>
    <s v="B009"/>
    <n v="6"/>
    <x v="18"/>
    <n v="8.4096554999999995"/>
    <n v="2.5"/>
    <n v="1.4471371210739334E-2"/>
    <n v="0.59499999999999997"/>
    <n v="1.1499999999999999"/>
    <n v="0.30081459871844757"/>
    <n v="1.288071266186565E-2"/>
    <n v="0.1414272"/>
  </r>
  <r>
    <x v="1"/>
    <s v="B009"/>
    <n v="34"/>
    <x v="17"/>
    <n v="7.6659172"/>
    <n v="2.7"/>
    <n v="1.2507796495256785E-2"/>
    <n v="0.59499999999999997"/>
    <n v="1.1499999999999999"/>
    <n v="0.30147914317686975"/>
    <n v="1.1138656864789797E-2"/>
    <n v="0.1414272"/>
  </r>
  <r>
    <x v="1"/>
    <s v="B009"/>
    <n v="34"/>
    <x v="17"/>
    <n v="9.4157334099999996"/>
    <n v="2.7"/>
    <n v="1.8123947159149931E-2"/>
    <n v="0.59499999999999997"/>
    <n v="1.1499999999999999"/>
    <n v="0.30147914317686975"/>
    <n v="1.6140047411061464E-2"/>
    <n v="0.1414272"/>
  </r>
  <r>
    <x v="1"/>
    <s v="B009"/>
    <n v="6"/>
    <x v="18"/>
    <n v="13.147404"/>
    <n v="2.8"/>
    <n v="3.1972022942943767E-2"/>
    <n v="0.59499999999999997"/>
    <n v="1.1499999999999999"/>
    <n v="0.30081459871844757"/>
    <n v="2.8457734567752482E-2"/>
    <n v="0.1414272"/>
  </r>
  <r>
    <x v="1"/>
    <s v="B009"/>
    <n v="34"/>
    <x v="17"/>
    <n v="7.0388961400000003"/>
    <n v="2.8"/>
    <n v="1.0730027748520209E-2"/>
    <n v="0.59499999999999997"/>
    <n v="1.1499999999999999"/>
    <n v="0.30147914317686975"/>
    <n v="9.5554878339892541E-3"/>
    <n v="0.1414272"/>
  </r>
  <r>
    <x v="1"/>
    <s v="B009"/>
    <n v="34"/>
    <x v="17"/>
    <n v="6.5311728100000002"/>
    <n v="2.8"/>
    <n v="9.207593843066391E-3"/>
    <n v="0.59499999999999997"/>
    <n v="1.1499999999999999"/>
    <n v="0.30147914317686975"/>
    <n v="8.1997039532231506E-3"/>
    <n v="0.1414272"/>
  </r>
  <r>
    <x v="1"/>
    <s v="B009"/>
    <n v="34"/>
    <x v="17"/>
    <n v="8.9693377600000002"/>
    <n v="2.9"/>
    <n v="1.707216016768507E-2"/>
    <n v="0.59499999999999997"/>
    <n v="1.1499999999999999"/>
    <n v="0.30147914317686975"/>
    <n v="1.5203392069953265E-2"/>
    <n v="0.1414272"/>
  </r>
  <r>
    <x v="1"/>
    <s v="B009"/>
    <n v="6"/>
    <x v="18"/>
    <n v="12.0790211"/>
    <n v="3"/>
    <n v="2.8630775250132055E-2"/>
    <n v="0.59499999999999997"/>
    <n v="1.1499999999999999"/>
    <n v="0.30081459871844757"/>
    <n v="2.5483748838515532E-2"/>
    <n v="0.1414272"/>
  </r>
  <r>
    <x v="1"/>
    <s v="B009"/>
    <n v="6"/>
    <x v="18"/>
    <n v="8.6002668"/>
    <n v="3.1"/>
    <n v="1.6228900422602992E-2"/>
    <n v="0.59499999999999997"/>
    <n v="1.1499999999999999"/>
    <n v="0.30081459871844757"/>
    <n v="1.4445058461802765E-2"/>
    <n v="0.1414272"/>
  </r>
  <r>
    <x v="1"/>
    <s v="B009"/>
    <n v="6"/>
    <x v="18"/>
    <n v="7.69231248"/>
    <n v="3.1"/>
    <n v="1.3210567917641108E-2"/>
    <n v="0.59499999999999997"/>
    <n v="1.1499999999999999"/>
    <n v="0.30081459871844757"/>
    <n v="1.1758493854467471E-2"/>
    <n v="0.1414272"/>
  </r>
  <r>
    <x v="1"/>
    <s v="B009"/>
    <n v="6"/>
    <x v="18"/>
    <n v="10.270128100000001"/>
    <n v="3.3"/>
    <n v="2.2675521995522509E-2"/>
    <n v="0.59499999999999997"/>
    <n v="1.1499999999999999"/>
    <n v="0.30081459871844757"/>
    <n v="2.0183082793521802E-2"/>
    <n v="0.1414272"/>
  </r>
  <r>
    <x v="1"/>
    <s v="B009"/>
    <n v="6"/>
    <x v="18"/>
    <n v="6.0478929499999996"/>
    <n v="3.3"/>
    <n v="8.2743326603674644E-3"/>
    <n v="0.59499999999999997"/>
    <n v="1.1499999999999999"/>
    <n v="0.30081459871844757"/>
    <n v="7.3648377831528663E-3"/>
    <n v="0.1414272"/>
  </r>
  <r>
    <x v="1"/>
    <s v="B009"/>
    <n v="6"/>
    <x v="18"/>
    <n v="8.5943741899999999"/>
    <n v="3.4"/>
    <n v="1.6789329093858465E-2"/>
    <n v="0.59499999999999997"/>
    <n v="1.1499999999999999"/>
    <n v="0.30081459871844757"/>
    <n v="1.4943886152474941E-2"/>
    <n v="0.1414272"/>
  </r>
  <r>
    <x v="1"/>
    <s v="B009"/>
    <n v="34"/>
    <x v="17"/>
    <n v="6.3661977199999997"/>
    <n v="3.4"/>
    <n v="9.3601402278699654E-3"/>
    <n v="0.59499999999999997"/>
    <n v="1.1499999999999999"/>
    <n v="0.30147914317686975"/>
    <n v="8.3355521689288965E-3"/>
    <n v="0.1414272"/>
  </r>
  <r>
    <x v="1"/>
    <s v="B009"/>
    <n v="6"/>
    <x v="18"/>
    <n v="9.4533293100000009"/>
    <n v="3.5"/>
    <n v="2.0119977231567061E-2"/>
    <n v="0.59499999999999997"/>
    <n v="1.1499999999999999"/>
    <n v="0.30081459871844757"/>
    <n v="1.7908437404381538E-2"/>
    <n v="0.1414272"/>
  </r>
  <r>
    <x v="1"/>
    <s v="B009"/>
    <n v="6"/>
    <x v="18"/>
    <n v="9.2529208799999996"/>
    <n v="3.5"/>
    <n v="1.9376129587594208E-2"/>
    <n v="0.59499999999999997"/>
    <n v="1.1499999999999999"/>
    <n v="0.30081459871844757"/>
    <n v="1.72463517162534E-2"/>
    <n v="0.1414272"/>
  </r>
  <r>
    <x v="1"/>
    <s v="B009"/>
    <n v="34"/>
    <x v="17"/>
    <n v="9.4640333000000005"/>
    <n v="3.5"/>
    <n v="2.0159909771366256E-2"/>
    <n v="0.59499999999999997"/>
    <n v="1.1499999999999999"/>
    <n v="0.30147914317686975"/>
    <n v="1.7953147659024296E-2"/>
    <n v="0.1414272"/>
  </r>
  <r>
    <x v="1"/>
    <s v="B009"/>
    <n v="6"/>
    <x v="18"/>
    <n v="8.5943741899999999"/>
    <n v="3.6"/>
    <n v="1.7176081098144062E-2"/>
    <n v="0.59499999999999997"/>
    <n v="1.1499999999999999"/>
    <n v="0.30081459871844757"/>
    <n v="1.5288127300466949E-2"/>
    <n v="0.1414272"/>
  </r>
  <r>
    <x v="1"/>
    <s v="B009"/>
    <n v="6"/>
    <x v="18"/>
    <n v="10.638418700000001"/>
    <n v="3.6"/>
    <n v="2.4960804678822942E-2"/>
    <n v="0.59499999999999997"/>
    <n v="1.1499999999999999"/>
    <n v="0.30081459871844757"/>
    <n v="2.221717266420976E-2"/>
    <n v="0.1414272"/>
  </r>
  <r>
    <x v="1"/>
    <s v="B009"/>
    <n v="6"/>
    <x v="18"/>
    <n v="11.9610097"/>
    <n v="3.7"/>
    <n v="3.0777852364791001E-2"/>
    <n v="0.59499999999999997"/>
    <n v="1.1499999999999999"/>
    <n v="0.30081459871844757"/>
    <n v="2.739482436647005E-2"/>
    <n v="0.1414272"/>
  </r>
  <r>
    <x v="1"/>
    <s v="B009"/>
    <n v="6"/>
    <x v="18"/>
    <n v="10.5427476"/>
    <n v="3.7"/>
    <n v="2.4869021304550737E-2"/>
    <n v="0.59499999999999997"/>
    <n v="1.1499999999999999"/>
    <n v="0.30081459871844757"/>
    <n v="2.2135477899151185E-2"/>
    <n v="0.1414272"/>
  </r>
  <r>
    <x v="1"/>
    <s v="B009"/>
    <n v="6"/>
    <x v="18"/>
    <n v="12.187580000000001"/>
    <n v="3.7"/>
    <n v="3.1756592348987214E-2"/>
    <n v="0.59499999999999997"/>
    <n v="1.1499999999999999"/>
    <n v="0.30081459871844757"/>
    <n v="2.8265983589982658E-2"/>
    <n v="0.1414272"/>
  </r>
  <r>
    <x v="1"/>
    <s v="B009"/>
    <n v="6"/>
    <x v="18"/>
    <n v="12.9650348"/>
    <n v="3.7"/>
    <n v="3.5187444907804136E-2"/>
    <n v="0.59499999999999997"/>
    <n v="1.1499999999999999"/>
    <n v="0.30081459871844757"/>
    <n v="3.1319725032435061E-2"/>
    <n v="0.1414272"/>
  </r>
  <r>
    <x v="1"/>
    <s v="B009"/>
    <n v="6"/>
    <x v="18"/>
    <n v="13.9512839"/>
    <n v="3.75"/>
    <n v="3.9951364522620735E-2"/>
    <n v="0.59499999999999997"/>
    <n v="1.1499999999999999"/>
    <n v="0.30081459871844757"/>
    <n v="3.5560005985019599E-2"/>
    <n v="0.1414272"/>
  </r>
  <r>
    <x v="1"/>
    <s v="B009"/>
    <n v="6"/>
    <x v="18"/>
    <n v="10.9389451"/>
    <n v="3.8"/>
    <n v="2.6793267520083194E-2"/>
    <n v="0.59499999999999997"/>
    <n v="1.1499999999999999"/>
    <n v="0.30081459871844757"/>
    <n v="2.3848215568029608E-2"/>
    <n v="0.1414272"/>
  </r>
  <r>
    <x v="1"/>
    <s v="B009"/>
    <n v="34"/>
    <x v="17"/>
    <n v="8.3309669799999995"/>
    <n v="3.8"/>
    <n v="1.6592499500561398E-2"/>
    <n v="0.59499999999999997"/>
    <n v="1.1499999999999999"/>
    <n v="0.30147914317686975"/>
    <n v="1.4776236448685136E-2"/>
    <n v="0.1414272"/>
  </r>
  <r>
    <x v="1"/>
    <s v="B009"/>
    <n v="34"/>
    <x v="17"/>
    <n v="8.9126768100000007"/>
    <n v="3.8"/>
    <n v="1.8753118218355094E-2"/>
    <n v="0.59499999999999997"/>
    <n v="1.1499999999999999"/>
    <n v="0.30147914317686975"/>
    <n v="1.6700347583869703E-2"/>
    <n v="0.1414272"/>
  </r>
  <r>
    <x v="1"/>
    <s v="B009"/>
    <n v="6"/>
    <x v="18"/>
    <n v="13.3386768"/>
    <n v="3.9"/>
    <n v="3.7796153214888495E-2"/>
    <n v="0.59499999999999997"/>
    <n v="1.1499999999999999"/>
    <n v="0.30081459871844757"/>
    <n v="3.3641690355060413E-2"/>
    <n v="0.1414272"/>
  </r>
  <r>
    <x v="1"/>
    <s v="B009"/>
    <n v="6"/>
    <x v="18"/>
    <n v="10.9759324"/>
    <n v="3.9"/>
    <n v="2.7260897106832351E-2"/>
    <n v="0.59499999999999997"/>
    <n v="1.1499999999999999"/>
    <n v="0.30081459871844757"/>
    <n v="2.4264444427851323E-2"/>
    <n v="0.1414272"/>
  </r>
  <r>
    <x v="1"/>
    <s v="B009"/>
    <n v="6"/>
    <x v="18"/>
    <n v="12.099973500000001"/>
    <n v="3.9"/>
    <n v="3.2136886548052843E-2"/>
    <n v="0.59499999999999997"/>
    <n v="1.1499999999999999"/>
    <n v="0.30081459871844757"/>
    <n v="2.860447675927566E-2"/>
    <n v="0.1414272"/>
  </r>
  <r>
    <x v="1"/>
    <s v="B009"/>
    <n v="6"/>
    <x v="18"/>
    <n v="9.3834032900000004"/>
    <n v="3.9"/>
    <n v="2.0779836646287551E-2"/>
    <n v="0.59499999999999997"/>
    <n v="1.1499999999999999"/>
    <n v="0.30081459871844757"/>
    <n v="1.8495766648754314E-2"/>
    <n v="0.1414272"/>
  </r>
  <r>
    <x v="1"/>
    <s v="B009"/>
    <n v="6"/>
    <x v="18"/>
    <n v="11.7817764"/>
    <n v="3.9"/>
    <n v="3.0731416279404226E-2"/>
    <n v="0.59499999999999997"/>
    <n v="1.1499999999999999"/>
    <n v="0.30081459871844757"/>
    <n v="2.7353492424645139E-2"/>
    <n v="0.1414272"/>
  </r>
  <r>
    <x v="1"/>
    <s v="B009"/>
    <n v="6"/>
    <x v="18"/>
    <n v="11.743013400000001"/>
    <n v="3.9"/>
    <n v="3.0561555651087018E-2"/>
    <n v="0.59499999999999997"/>
    <n v="1.1499999999999999"/>
    <n v="0.30081459871844757"/>
    <n v="2.7202302470766115E-2"/>
    <n v="0.1414272"/>
  </r>
  <r>
    <x v="1"/>
    <s v="B009"/>
    <n v="34"/>
    <x v="17"/>
    <n v="10.6384098"/>
    <n v="3.9"/>
    <n v="2.5845309050681706E-2"/>
    <n v="0.59499999999999997"/>
    <n v="1.1499999999999999"/>
    <n v="0.30147914317686975"/>
    <n v="2.3016206666710677E-2"/>
    <n v="0.1414272"/>
  </r>
  <r>
    <x v="1"/>
    <s v="B009"/>
    <n v="34"/>
    <x v="17"/>
    <n v="10.1908887"/>
    <n v="3.9"/>
    <n v="2.4003133797965037E-2"/>
    <n v="0.59499999999999997"/>
    <n v="1.1499999999999999"/>
    <n v="0.30147914317686975"/>
    <n v="2.1375681252613979E-2"/>
    <n v="0.1414272"/>
  </r>
  <r>
    <x v="1"/>
    <s v="B009"/>
    <n v="34"/>
    <x v="17"/>
    <n v="12.3977512"/>
    <n v="3.9"/>
    <n v="3.3470089941253965E-2"/>
    <n v="0.59499999999999997"/>
    <n v="1.1499999999999999"/>
    <n v="0.30147914317686975"/>
    <n v="2.9806356957491145E-2"/>
    <n v="0.1414272"/>
  </r>
  <r>
    <x v="1"/>
    <s v="B009"/>
    <n v="34"/>
    <x v="17"/>
    <n v="9.2309867000000008"/>
    <n v="3.9"/>
    <n v="2.0186000868330209E-2"/>
    <n v="0.59499999999999997"/>
    <n v="1.1499999999999999"/>
    <n v="0.30147914317686975"/>
    <n v="1.7976382748947421E-2"/>
    <n v="0.1414272"/>
  </r>
  <r>
    <x v="1"/>
    <s v="B009"/>
    <n v="6"/>
    <x v="18"/>
    <n v="10.2651941"/>
    <n v="3.95"/>
    <n v="2.4443561372925152E-2"/>
    <n v="0.59499999999999997"/>
    <n v="1.1499999999999999"/>
    <n v="0.30081459871844757"/>
    <n v="2.1756783506712465E-2"/>
    <n v="0.1414272"/>
  </r>
  <r>
    <x v="1"/>
    <s v="B009"/>
    <n v="6"/>
    <x v="18"/>
    <n v="13.0196247"/>
    <n v="4"/>
    <n v="3.6748412598493582E-2"/>
    <n v="0.59499999999999997"/>
    <n v="1.1499999999999999"/>
    <n v="0.30081459871844757"/>
    <n v="3.2709114883985931E-2"/>
    <n v="0.1414272"/>
  </r>
  <r>
    <x v="1"/>
    <s v="B009"/>
    <n v="6"/>
    <x v="18"/>
    <n v="13.050716400000001"/>
    <n v="4"/>
    <n v="3.6894424923906745E-2"/>
    <n v="0.59499999999999997"/>
    <n v="1.1499999999999999"/>
    <n v="0.30081459871844757"/>
    <n v="3.28390778834384E-2"/>
    <n v="0.1414272"/>
  </r>
  <r>
    <x v="1"/>
    <s v="B009"/>
    <n v="6"/>
    <x v="18"/>
    <n v="12.2041957"/>
    <n v="4"/>
    <n v="3.2987678820364554E-2"/>
    <n v="0.59499999999999997"/>
    <n v="1.1499999999999999"/>
    <n v="0.30081459871844757"/>
    <n v="2.9361751977704874E-2"/>
    <n v="0.1414272"/>
  </r>
  <r>
    <x v="1"/>
    <s v="B009"/>
    <n v="6"/>
    <x v="18"/>
    <n v="13.983927"/>
    <n v="4"/>
    <n v="4.1365959527875126E-2"/>
    <n v="0.59499999999999997"/>
    <n v="1.1499999999999999"/>
    <n v="0.30081459871844757"/>
    <n v="3.6819112087008755E-2"/>
    <n v="0.1414272"/>
  </r>
  <r>
    <x v="1"/>
    <s v="B009"/>
    <n v="6"/>
    <x v="18"/>
    <n v="11.8418223"/>
    <n v="4"/>
    <n v="3.1359042975207432E-2"/>
    <n v="0.59499999999999997"/>
    <n v="1.1499999999999999"/>
    <n v="0.30081459871844757"/>
    <n v="2.7912131893554477E-2"/>
    <n v="0.1414272"/>
  </r>
  <r>
    <x v="1"/>
    <s v="B009"/>
    <n v="34"/>
    <x v="17"/>
    <n v="8.5648430799999993"/>
    <n v="4"/>
    <n v="1.7837007935930571E-2"/>
    <n v="0.59499999999999997"/>
    <n v="1.1499999999999999"/>
    <n v="0.30147914317686975"/>
    <n v="1.5884517386272379E-2"/>
    <n v="0.1414272"/>
  </r>
  <r>
    <x v="1"/>
    <s v="B009"/>
    <n v="6"/>
    <x v="18"/>
    <n v="12.6925551"/>
    <n v="4.0999999999999996"/>
    <n v="3.5640932851579155E-2"/>
    <n v="0.59499999999999997"/>
    <n v="1.1499999999999999"/>
    <n v="0.30081459871844757"/>
    <n v="3.172336666489152E-2"/>
    <n v="0.1414272"/>
  </r>
  <r>
    <x v="1"/>
    <s v="B009"/>
    <n v="6"/>
    <x v="18"/>
    <n v="12.7324062"/>
    <n v="4.0999999999999996"/>
    <n v="3.5828095513503473E-2"/>
    <n v="0.59499999999999997"/>
    <n v="1.1499999999999999"/>
    <n v="0.30081459871844757"/>
    <n v="3.1889956854181112E-2"/>
    <n v="0.1414272"/>
  </r>
  <r>
    <x v="1"/>
    <s v="B009"/>
    <n v="34"/>
    <x v="17"/>
    <n v="9.8676064700000001"/>
    <n v="4.0999999999999996"/>
    <n v="2.3204954524799641E-2"/>
    <n v="0.59499999999999997"/>
    <n v="1.1499999999999999"/>
    <n v="0.30147914317686975"/>
    <n v="2.0664872994440909E-2"/>
    <n v="0.1414272"/>
  </r>
  <r>
    <x v="1"/>
    <s v="B009"/>
    <n v="34"/>
    <x v="17"/>
    <n v="11.7774658"/>
    <n v="4.0999999999999996"/>
    <n v="3.1432447728346392E-2"/>
    <n v="0.59499999999999997"/>
    <n v="1.1499999999999999"/>
    <n v="0.30147914317686975"/>
    <n v="2.7991760962793325E-2"/>
    <n v="0.1414272"/>
  </r>
  <r>
    <x v="1"/>
    <s v="B009"/>
    <n v="34"/>
    <x v="17"/>
    <n v="13.627976"/>
    <n v="4.0999999999999996"/>
    <n v="4.011925841136782E-2"/>
    <n v="0.59499999999999997"/>
    <n v="1.1499999999999999"/>
    <n v="0.30147914317686975"/>
    <n v="3.5727688189004528E-2"/>
    <n v="0.1414272"/>
  </r>
  <r>
    <x v="1"/>
    <s v="B009"/>
    <n v="34"/>
    <x v="17"/>
    <n v="11.833252999999999"/>
    <n v="4.0999999999999996"/>
    <n v="3.168410112432727E-2"/>
    <n v="0.59499999999999997"/>
    <n v="1.1499999999999999"/>
    <n v="0.30147914317686975"/>
    <n v="2.8215867649191123E-2"/>
    <n v="0.1414272"/>
  </r>
  <r>
    <x v="1"/>
    <s v="B009"/>
    <n v="34"/>
    <x v="17"/>
    <n v="13.549685800000001"/>
    <n v="4.1500000000000004"/>
    <n v="3.9974437564766957E-2"/>
    <n v="0.59499999999999997"/>
    <n v="1.1499999999999999"/>
    <n v="0.30147914317686975"/>
    <n v="3.5598719851714491E-2"/>
    <n v="0.1414272"/>
  </r>
  <r>
    <x v="1"/>
    <s v="B009"/>
    <n v="6"/>
    <x v="18"/>
    <n v="10.504235100000001"/>
    <n v="4.2"/>
    <n v="2.6150622716601766E-2"/>
    <n v="0.59499999999999997"/>
    <n v="1.1499999999999999"/>
    <n v="0.30081459871844757"/>
    <n v="2.3276208745957185E-2"/>
    <n v="0.1414272"/>
  </r>
  <r>
    <x v="1"/>
    <s v="B009"/>
    <n v="34"/>
    <x v="17"/>
    <n v="10.5042262"/>
    <n v="4.2"/>
    <n v="2.6150584481653898E-2"/>
    <n v="0.59499999999999997"/>
    <n v="1.1499999999999999"/>
    <n v="0.30147914317686975"/>
    <n v="2.3288065764845156E-2"/>
    <n v="0.1414272"/>
  </r>
  <r>
    <x v="1"/>
    <s v="B009"/>
    <n v="34"/>
    <x v="17"/>
    <n v="12.6765688"/>
    <n v="4.2"/>
    <n v="3.598157818859269E-2"/>
    <n v="0.59499999999999997"/>
    <n v="1.1499999999999999"/>
    <n v="0.30147914317686975"/>
    <n v="3.2042930427299915E-2"/>
    <n v="0.1414272"/>
  </r>
  <r>
    <x v="1"/>
    <s v="B009"/>
    <n v="34"/>
    <x v="17"/>
    <n v="11.0311714"/>
    <n v="4.2"/>
    <n v="2.8443842783375174E-2"/>
    <n v="0.59499999999999997"/>
    <n v="1.1499999999999999"/>
    <n v="0.30147914317686975"/>
    <n v="2.5330297370939052E-2"/>
    <n v="0.1414272"/>
  </r>
  <r>
    <x v="1"/>
    <s v="B009"/>
    <n v="34"/>
    <x v="17"/>
    <n v="11.140846"/>
    <n v="4.2"/>
    <n v="2.8928542302559906E-2"/>
    <n v="0.59499999999999997"/>
    <n v="1.1499999999999999"/>
    <n v="0.30147914317686975"/>
    <n v="2.5761940276927704E-2"/>
    <n v="0.1414272"/>
  </r>
  <r>
    <x v="1"/>
    <s v="B009"/>
    <n v="34"/>
    <x v="17"/>
    <n v="12.381395400000001"/>
    <n v="4.2"/>
    <n v="3.458756081414778E-2"/>
    <n v="0.59499999999999997"/>
    <n v="1.1499999999999999"/>
    <n v="0.30147914317686975"/>
    <n v="3.080150623212809E-2"/>
    <n v="0.1414272"/>
  </r>
  <r>
    <x v="1"/>
    <s v="B009"/>
    <n v="34"/>
    <x v="17"/>
    <n v="10.5042262"/>
    <n v="4.2"/>
    <n v="2.6150584481653898E-2"/>
    <n v="0.59499999999999997"/>
    <n v="1.1499999999999999"/>
    <n v="0.30147914317686975"/>
    <n v="2.3288065764845156E-2"/>
    <n v="0.1414272"/>
  </r>
  <r>
    <x v="1"/>
    <s v="B009"/>
    <n v="34"/>
    <x v="17"/>
    <n v="13.553424100000001"/>
    <n v="4.2"/>
    <n v="4.022961061380835E-2"/>
    <n v="0.59499999999999997"/>
    <n v="1.1499999999999999"/>
    <n v="0.30147914317686975"/>
    <n v="3.5825960919754901E-2"/>
    <n v="0.1414272"/>
  </r>
  <r>
    <x v="1"/>
    <s v="B009"/>
    <n v="34"/>
    <x v="17"/>
    <n v="12.187569699999999"/>
    <n v="4.3"/>
    <n v="3.4066678518996557E-2"/>
    <n v="0.59499999999999997"/>
    <n v="1.1499999999999999"/>
    <n v="0.30147914317686975"/>
    <n v="3.033764122162573E-2"/>
    <n v="0.1414272"/>
  </r>
  <r>
    <x v="1"/>
    <s v="B009"/>
    <n v="34"/>
    <x v="17"/>
    <n v="13.6242581"/>
    <n v="4.3"/>
    <n v="4.1058080824477837E-2"/>
    <n v="0.59499999999999997"/>
    <n v="1.1499999999999999"/>
    <n v="0.30147914317686975"/>
    <n v="3.6563744381681786E-2"/>
    <n v="0.1414272"/>
  </r>
  <r>
    <x v="1"/>
    <s v="B009"/>
    <n v="34"/>
    <x v="17"/>
    <n v="14.552019599999999"/>
    <n v="4.3"/>
    <n v="4.5804669253292234E-2"/>
    <n v="0.59499999999999997"/>
    <n v="1.1499999999999999"/>
    <n v="0.30147914317686975"/>
    <n v="4.0790757493623202E-2"/>
    <n v="0.1414272"/>
  </r>
  <r>
    <x v="1"/>
    <s v="B009"/>
    <n v="34"/>
    <x v="17"/>
    <n v="11.459155900000001"/>
    <n v="4.4000000000000004"/>
    <n v="3.1031032030543658E-2"/>
    <n v="0.59499999999999997"/>
    <n v="1.1499999999999999"/>
    <n v="0.30147914317686975"/>
    <n v="2.7634285389884824E-2"/>
    <n v="0.1414272"/>
  </r>
  <r>
    <x v="1"/>
    <s v="B009"/>
    <n v="6"/>
    <x v="18"/>
    <n v="13.054597599999999"/>
    <n v="4.45"/>
    <n v="3.88930882788329E-2"/>
    <n v="0.59499999999999997"/>
    <n v="1.1499999999999999"/>
    <n v="0.30081459871844757"/>
    <n v="3.4618052937543796E-2"/>
    <n v="0.1414272"/>
  </r>
  <r>
    <x v="1"/>
    <s v="B009"/>
    <n v="6"/>
    <x v="18"/>
    <n v="13.8930623"/>
    <n v="4.5"/>
    <n v="4.340775907235931E-2"/>
    <n v="0.59499999999999997"/>
    <n v="1.1499999999999999"/>
    <n v="0.30081459871844757"/>
    <n v="3.8636481903775784E-2"/>
    <n v="0.1414272"/>
  </r>
  <r>
    <x v="1"/>
    <s v="B009"/>
    <n v="34"/>
    <x v="17"/>
    <n v="11.948286400000001"/>
    <n v="4.7"/>
    <n v="3.4423088723104137E-2"/>
    <n v="0.59499999999999997"/>
    <n v="1.1499999999999999"/>
    <n v="0.30147914317686975"/>
    <n v="3.0655037732527514E-2"/>
    <n v="0.1414272"/>
  </r>
  <r>
    <x v="1"/>
    <s v="B009"/>
    <n v="34"/>
    <x v="17"/>
    <n v="14.224570399999999"/>
    <n v="5"/>
    <n v="4.7742190104721791E-2"/>
    <n v="0.59499999999999997"/>
    <n v="1.1499999999999999"/>
    <n v="0.30147914317686975"/>
    <n v="4.2516191701050005E-2"/>
    <n v="0.1414272"/>
  </r>
  <r>
    <x v="1"/>
    <s v="B009"/>
    <n v="34"/>
    <x v="17"/>
    <n v="9.8676064700000001"/>
    <n v="5"/>
    <n v="2.5486709446508535E-2"/>
    <n v="0.59499999999999997"/>
    <n v="1.1499999999999999"/>
    <n v="0.30147914317686975"/>
    <n v="2.2696860413815603E-2"/>
    <n v="0.1414272"/>
  </r>
  <r>
    <x v="1"/>
    <s v="B009"/>
    <n v="34"/>
    <x v="17"/>
    <n v="13.070100099999999"/>
    <n v="5.0999999999999996"/>
    <n v="4.1829781323609809E-2"/>
    <n v="0.59499999999999997"/>
    <n v="1.1499999999999999"/>
    <n v="0.30147914317686975"/>
    <n v="3.72509723091171E-2"/>
    <n v="0.1414272"/>
  </r>
  <r>
    <x v="1"/>
    <s v="B011"/>
    <n v="42"/>
    <x v="19"/>
    <n v="14.327481199999999"/>
    <n v="2.2999999999999998"/>
    <n v="3.4023810734447213E-2"/>
    <n v="0.59499999999999997"/>
    <n v="1.1499999999999999"/>
    <n v="0.29486646212683926"/>
    <n v="3.0145517413568641E-2"/>
    <n v="0.1414272"/>
  </r>
  <r>
    <x v="1"/>
    <s v="B011"/>
    <n v="42"/>
    <x v="19"/>
    <n v="10.161018"/>
    <n v="3"/>
    <n v="2.145588622522146E-2"/>
    <n v="0.59499999999999997"/>
    <n v="1.1499999999999999"/>
    <n v="0.29486646212683926"/>
    <n v="1.9010180748834031E-2"/>
    <n v="0.1414272"/>
  </r>
  <r>
    <x v="1"/>
    <s v="B011"/>
    <n v="42"/>
    <x v="19"/>
    <n v="13.3728041"/>
    <n v="3.1"/>
    <n v="3.4251398594323711E-2"/>
    <n v="0.59499999999999997"/>
    <n v="1.1499999999999999"/>
    <n v="0.29486646212683926"/>
    <n v="3.0347163074208223E-2"/>
    <n v="0.1414272"/>
  </r>
  <r>
    <x v="1"/>
    <s v="B011"/>
    <n v="42"/>
    <x v="19"/>
    <n v="15.9980408"/>
    <n v="3.2"/>
    <n v="4.6342170925112024E-2"/>
    <n v="0.59499999999999997"/>
    <n v="1.1499999999999999"/>
    <n v="0.29486646212683926"/>
    <n v="4.1059737003272985E-2"/>
    <n v="0.1414272"/>
  </r>
  <r>
    <x v="1"/>
    <s v="B011"/>
    <n v="42"/>
    <x v="19"/>
    <n v="8.7809692399999992"/>
    <n v="3.2"/>
    <n v="1.7047352001119575E-2"/>
    <n v="0.59499999999999997"/>
    <n v="1.1499999999999999"/>
    <n v="0.29486646212683926"/>
    <n v="1.5104164863128869E-2"/>
    <n v="0.1414272"/>
  </r>
  <r>
    <x v="1"/>
    <s v="B011"/>
    <n v="42"/>
    <x v="19"/>
    <n v="11.140846"/>
    <n v="3.2"/>
    <n v="2.5698335756843292E-2"/>
    <n v="0.59499999999999997"/>
    <n v="1.1499999999999999"/>
    <n v="0.29486646212683926"/>
    <n v="2.2769043541419749E-2"/>
    <n v="0.1414272"/>
  </r>
  <r>
    <x v="1"/>
    <s v="B011"/>
    <n v="42"/>
    <x v="19"/>
    <n v="7.3211273800000001"/>
    <n v="3.3"/>
    <n v="1.2296168437929935E-2"/>
    <n v="0.59499999999999997"/>
    <n v="1.1499999999999999"/>
    <n v="0.29486646212683926"/>
    <n v="1.0894557422120352E-2"/>
    <n v="0.1414272"/>
  </r>
  <r>
    <x v="1"/>
    <s v="B011"/>
    <n v="42"/>
    <x v="19"/>
    <n v="8.2146155299999997"/>
    <n v="3.3"/>
    <n v="1.5284471142007787E-2"/>
    <n v="0.59499999999999997"/>
    <n v="1.1499999999999999"/>
    <n v="0.29486646212683926"/>
    <n v="1.3542230603290155E-2"/>
    <n v="0.1414272"/>
  </r>
  <r>
    <x v="1"/>
    <s v="B011"/>
    <n v="42"/>
    <x v="19"/>
    <n v="10.1310591"/>
    <n v="3.5"/>
    <n v="2.2688866113988387E-2"/>
    <n v="0.59499999999999997"/>
    <n v="1.1499999999999999"/>
    <n v="0.29486646212683926"/>
    <n v="2.0102616190516405E-2"/>
    <n v="0.1414272"/>
  </r>
  <r>
    <x v="1"/>
    <s v="B011"/>
    <n v="42"/>
    <x v="19"/>
    <n v="11.0311714"/>
    <n v="3.6"/>
    <n v="2.6544555561317434E-2"/>
    <n v="0.59499999999999997"/>
    <n v="1.1499999999999999"/>
    <n v="0.29486646212683926"/>
    <n v="2.35188047616012E-2"/>
    <n v="0.1414272"/>
  </r>
  <r>
    <x v="1"/>
    <s v="B011"/>
    <n v="42"/>
    <x v="19"/>
    <n v="11.3391614"/>
    <n v="3.7"/>
    <n v="2.8140740316060321E-2"/>
    <n v="0.59499999999999997"/>
    <n v="1.1499999999999999"/>
    <n v="0.29486646212683926"/>
    <n v="2.4933044209819677E-2"/>
    <n v="0.1414272"/>
  </r>
  <r>
    <x v="1"/>
    <s v="B011"/>
    <n v="42"/>
    <x v="19"/>
    <n v="12.988447600000001"/>
    <n v="3.7"/>
    <n v="3.5292497900186501E-2"/>
    <n v="0.59499999999999997"/>
    <n v="1.1499999999999999"/>
    <n v="0.29486646212683926"/>
    <n v="3.1269589944587152E-2"/>
    <n v="0.1414272"/>
  </r>
  <r>
    <x v="1"/>
    <s v="B011"/>
    <n v="42"/>
    <x v="19"/>
    <n v="11.6084958"/>
    <n v="3.8"/>
    <n v="2.9624293031576016E-2"/>
    <n v="0.59499999999999997"/>
    <n v="1.1499999999999999"/>
    <n v="0.29486646212683926"/>
    <n v="2.6247490277268741E-2"/>
    <n v="0.1414272"/>
  </r>
  <r>
    <x v="1"/>
    <s v="B011"/>
    <n v="42"/>
    <x v="19"/>
    <n v="13.6019293"/>
    <n v="3.8"/>
    <n v="3.8559311016762382E-2"/>
    <n v="0.59499999999999997"/>
    <n v="1.1499999999999999"/>
    <n v="0.29486646212683926"/>
    <n v="3.4164026798272899E-2"/>
    <n v="0.1414272"/>
  </r>
  <r>
    <x v="1"/>
    <s v="B011"/>
    <n v="42"/>
    <x v="19"/>
    <n v="11.7041121"/>
    <n v="3.8"/>
    <n v="3.0035597167156289E-2"/>
    <n v="0.59499999999999997"/>
    <n v="1.1499999999999999"/>
    <n v="0.29486646212683926"/>
    <n v="2.6611910831984987E-2"/>
    <n v="0.1414272"/>
  </r>
  <r>
    <x v="1"/>
    <s v="B011"/>
    <n v="42"/>
    <x v="19"/>
    <n v="12.7879784"/>
    <n v="3.8"/>
    <n v="3.4819921680907778E-2"/>
    <n v="0.59499999999999997"/>
    <n v="1.1499999999999999"/>
    <n v="0.29486646212683926"/>
    <n v="3.0850881565367246E-2"/>
    <n v="0.1414272"/>
  </r>
  <r>
    <x v="1"/>
    <s v="B011"/>
    <n v="42"/>
    <x v="19"/>
    <n v="12.446689900000001"/>
    <n v="3.8"/>
    <n v="3.3289311814542297E-2"/>
    <n v="0.59499999999999997"/>
    <n v="1.1499999999999999"/>
    <n v="0.29486646212683926"/>
    <n v="2.9494742279852548E-2"/>
    <n v="0.1414272"/>
  </r>
  <r>
    <x v="1"/>
    <s v="B011"/>
    <n v="42"/>
    <x v="19"/>
    <n v="14.590264100000001"/>
    <n v="3.9"/>
    <n v="4.3815356552840912E-2"/>
    <n v="0.59499999999999997"/>
    <n v="1.1499999999999999"/>
    <n v="0.29486646212683926"/>
    <n v="3.8820948195791342E-2"/>
    <n v="0.1414272"/>
  </r>
  <r>
    <x v="1"/>
    <s v="B011"/>
    <n v="42"/>
    <x v="19"/>
    <n v="10.1859164"/>
    <n v="3.9"/>
    <n v="2.3982888827882159E-2"/>
    <n v="0.59499999999999997"/>
    <n v="1.1499999999999999"/>
    <n v="0.29486646212683926"/>
    <n v="2.1249136330770524E-2"/>
    <n v="0.1414272"/>
  </r>
  <r>
    <x v="1"/>
    <s v="B011"/>
    <n v="42"/>
    <x v="19"/>
    <n v="8.5943669299999996"/>
    <n v="3.9"/>
    <n v="1.7755865718910493E-2"/>
    <n v="0.59499999999999997"/>
    <n v="1.1499999999999999"/>
    <n v="0.29486646212683926"/>
    <n v="1.5731916786160642E-2"/>
    <n v="0.1414272"/>
  </r>
  <r>
    <x v="1"/>
    <s v="B011"/>
    <n v="42"/>
    <x v="19"/>
    <n v="11.2899092"/>
    <n v="3.9"/>
    <n v="2.85979102571873E-2"/>
    <n v="0.59499999999999997"/>
    <n v="1.1499999999999999"/>
    <n v="0.29486646212683926"/>
    <n v="2.5338102435918088E-2"/>
    <n v="0.1414272"/>
  </r>
  <r>
    <x v="1"/>
    <s v="B011"/>
    <n v="42"/>
    <x v="19"/>
    <n v="12.803814900000001"/>
    <n v="4"/>
    <n v="3.5740220899630179E-2"/>
    <n v="0.59499999999999997"/>
    <n v="1.1499999999999999"/>
    <n v="0.29486646212683926"/>
    <n v="3.1666278063432106E-2"/>
    <n v="0.1414272"/>
  </r>
  <r>
    <x v="1"/>
    <s v="B011"/>
    <n v="42"/>
    <x v="19"/>
    <n v="10.9528207"/>
    <n v="4"/>
    <n v="2.7475321818303949E-2"/>
    <n v="0.59499999999999997"/>
    <n v="1.1499999999999999"/>
    <n v="0.29486646212683926"/>
    <n v="2.4343475185115558E-2"/>
    <n v="0.1414272"/>
  </r>
  <r>
    <x v="1"/>
    <s v="B011"/>
    <n v="42"/>
    <x v="19"/>
    <n v="12.1542703"/>
    <n v="4"/>
    <n v="3.2761734411307052E-2"/>
    <n v="0.59499999999999997"/>
    <n v="1.1499999999999999"/>
    <n v="0.29486646212683926"/>
    <n v="2.9027302170913441E-2"/>
    <n v="0.1414272"/>
  </r>
  <r>
    <x v="1"/>
    <s v="B011"/>
    <n v="42"/>
    <x v="19"/>
    <n v="11.481239499999999"/>
    <n v="4"/>
    <n v="2.9764606264398513E-2"/>
    <n v="0.59499999999999997"/>
    <n v="1.1499999999999999"/>
    <n v="0.29486646212683926"/>
    <n v="2.6371809538165703E-2"/>
    <n v="0.1414272"/>
  </r>
  <r>
    <x v="1"/>
    <s v="B011"/>
    <n v="42"/>
    <x v="19"/>
    <n v="11.2314235"/>
    <n v="4"/>
    <n v="2.8675301926762268E-2"/>
    <n v="0.59499999999999997"/>
    <n v="1.1499999999999999"/>
    <n v="0.29486646212683926"/>
    <n v="2.540667241301579E-2"/>
    <n v="0.1414272"/>
  </r>
  <r>
    <x v="1"/>
    <s v="B011"/>
    <n v="42"/>
    <x v="19"/>
    <n v="12.200033599999999"/>
    <n v="4"/>
    <n v="3.2968823602721152E-2"/>
    <n v="0.59499999999999997"/>
    <n v="1.1499999999999999"/>
    <n v="0.29486646212683926"/>
    <n v="2.9210785757589262E-2"/>
    <n v="0.1414272"/>
  </r>
  <r>
    <x v="1"/>
    <s v="B011"/>
    <n v="42"/>
    <x v="19"/>
    <n v="11.534067500000001"/>
    <n v="4"/>
    <n v="2.9996568675540899E-2"/>
    <n v="0.59499999999999997"/>
    <n v="1.1499999999999999"/>
    <n v="0.29486646212683926"/>
    <n v="2.6577331105369417E-2"/>
    <n v="0.1414272"/>
  </r>
  <r>
    <x v="1"/>
    <s v="B011"/>
    <n v="42"/>
    <x v="19"/>
    <n v="12.0327874"/>
    <n v="4.05"/>
    <n v="3.2401745918489967E-2"/>
    <n v="0.59499999999999997"/>
    <n v="1.1499999999999999"/>
    <n v="0.29486646212683926"/>
    <n v="2.8708347910804222E-2"/>
    <n v="0.1414272"/>
  </r>
  <r>
    <x v="1"/>
    <s v="B011"/>
    <n v="42"/>
    <x v="19"/>
    <n v="11.7386886"/>
    <n v="4.0999999999999996"/>
    <n v="3.1257902402750518E-2"/>
    <n v="0.59499999999999997"/>
    <n v="1.1499999999999999"/>
    <n v="0.29486646212683926"/>
    <n v="2.7694888398839261E-2"/>
    <n v="0.1414272"/>
  </r>
  <r>
    <x v="1"/>
    <s v="B011"/>
    <n v="42"/>
    <x v="19"/>
    <n v="13.239548599999999"/>
    <n v="4.2"/>
    <n v="3.8690675013063426E-2"/>
    <n v="0.59499999999999997"/>
    <n v="1.1499999999999999"/>
    <n v="0.29486646212683926"/>
    <n v="3.4280416924849746E-2"/>
    <n v="0.1414272"/>
  </r>
  <r>
    <x v="1"/>
    <s v="B011"/>
    <n v="42"/>
    <x v="19"/>
    <n v="41.867128800000003"/>
    <n v="4.2"/>
    <n v="0.25000666877065469"/>
    <n v="0.59499999999999997"/>
    <n v="1.1499999999999999"/>
    <n v="0.29486646212683926"/>
    <n v="0.2215090027909099"/>
    <n v="0.1414272"/>
  </r>
  <r>
    <x v="1"/>
    <s v="B011"/>
    <n v="42"/>
    <x v="19"/>
    <n v="14.0092517"/>
    <n v="4.2"/>
    <n v="4.2500758284373337E-2"/>
    <n v="0.59499999999999997"/>
    <n v="1.1499999999999999"/>
    <n v="0.29486646212683926"/>
    <n v="3.7656197859527153E-2"/>
    <n v="0.1414272"/>
  </r>
  <r>
    <x v="1"/>
    <s v="B011"/>
    <n v="42"/>
    <x v="19"/>
    <n v="13.9839152"/>
    <n v="4.3"/>
    <n v="4.2876701360995639E-2"/>
    <n v="0.59499999999999997"/>
    <n v="1.1499999999999999"/>
    <n v="0.29486646212683926"/>
    <n v="3.7989288078353063E-2"/>
    <n v="0.1414272"/>
  </r>
  <r>
    <x v="1"/>
    <s v="B011"/>
    <n v="42"/>
    <x v="19"/>
    <n v="12.0327874"/>
    <n v="4.8"/>
    <n v="3.5212624007631615E-2"/>
    <n v="0.59499999999999997"/>
    <n v="1.1499999999999999"/>
    <n v="0.29486646212683926"/>
    <n v="3.1198820687207494E-2"/>
    <n v="0.1414272"/>
  </r>
  <r>
    <x v="0"/>
    <s v="C001"/>
    <n v="14"/>
    <x v="20"/>
    <n v="7.1813983700000001"/>
    <n v="2.1"/>
    <n v="1.021527807282371E-2"/>
    <n v="0.59499999999999997"/>
    <n v="1.1499999999999999"/>
    <n v="0.31115625312137579"/>
    <n v="9.1647252506592732E-3"/>
    <n v="0.15361920000000001"/>
  </r>
  <r>
    <x v="0"/>
    <s v="C001"/>
    <n v="14"/>
    <x v="20"/>
    <n v="8.0400817900000003"/>
    <n v="2.2999999999999998"/>
    <n v="1.299376851670573E-2"/>
    <n v="0.59499999999999997"/>
    <n v="1.1499999999999999"/>
    <n v="0.31115625312137579"/>
    <n v="1.1657472031337194E-2"/>
    <n v="0.15361920000000001"/>
  </r>
  <r>
    <x v="0"/>
    <s v="C001"/>
    <n v="14"/>
    <x v="20"/>
    <n v="7.88740811"/>
    <n v="2.5"/>
    <n v="1.2868301104660047E-2"/>
    <n v="0.59499999999999997"/>
    <n v="1.1499999999999999"/>
    <n v="0.31115625312137579"/>
    <n v="1.1544907855294936E-2"/>
    <n v="0.15361920000000001"/>
  </r>
  <r>
    <x v="0"/>
    <s v="C001"/>
    <n v="14"/>
    <x v="20"/>
    <n v="7.7578852200000004"/>
    <n v="2.5"/>
    <n v="1.2476211515849382E-2"/>
    <n v="0.59499999999999997"/>
    <n v="1.1499999999999999"/>
    <n v="0.31115625312137579"/>
    <n v="1.119314128276732E-2"/>
    <n v="0.15361920000000001"/>
  </r>
  <r>
    <x v="0"/>
    <s v="C001"/>
    <n v="14"/>
    <x v="20"/>
    <n v="8.7578613799999996"/>
    <n v="2.7"/>
    <n v="1.5962199619169764E-2"/>
    <n v="0.59499999999999997"/>
    <n v="1.1499999999999999"/>
    <n v="0.31115625312137579"/>
    <n v="1.4320625719925378E-2"/>
    <n v="0.15361920000000001"/>
  </r>
  <r>
    <x v="0"/>
    <s v="C001"/>
    <n v="14"/>
    <x v="20"/>
    <n v="8.5648430799999993"/>
    <n v="2.7"/>
    <n v="1.5339424772729343E-2"/>
    <n v="0.59499999999999997"/>
    <n v="1.1499999999999999"/>
    <n v="0.31115625312137579"/>
    <n v="1.3761897869351039E-2"/>
    <n v="0.15361920000000001"/>
  </r>
  <r>
    <x v="0"/>
    <s v="C001"/>
    <n v="14"/>
    <x v="20"/>
    <n v="8.98626638"/>
    <n v="2.8"/>
    <n v="1.691752154701302E-2"/>
    <n v="0.59499999999999997"/>
    <n v="1.1499999999999999"/>
    <n v="0.31115625312137579"/>
    <n v="1.5177701066499223E-2"/>
    <n v="0.15361920000000001"/>
  </r>
  <r>
    <x v="0"/>
    <s v="C001"/>
    <n v="14"/>
    <x v="20"/>
    <n v="10.5042262"/>
    <n v="2.8"/>
    <n v="2.2121643135415217E-2"/>
    <n v="0.59499999999999997"/>
    <n v="1.1499999999999999"/>
    <n v="0.31115625312137579"/>
    <n v="1.9846623849483925E-2"/>
    <n v="0.15361920000000001"/>
  </r>
  <r>
    <x v="0"/>
    <s v="C001"/>
    <n v="14"/>
    <x v="20"/>
    <n v="8.4277013299999997"/>
    <n v="2.8"/>
    <n v="1.5086399801720421E-2"/>
    <n v="0.59499999999999997"/>
    <n v="1.1499999999999999"/>
    <n v="0.31115625312137579"/>
    <n v="1.3534894323845812E-2"/>
    <n v="0.15361920000000001"/>
  </r>
  <r>
    <x v="0"/>
    <s v="C001"/>
    <n v="14"/>
    <x v="20"/>
    <n v="10.2553103"/>
    <n v="2.8"/>
    <n v="2.1245500782766324E-2"/>
    <n v="0.59499999999999997"/>
    <n v="1.1499999999999999"/>
    <n v="0.31115625312137579"/>
    <n v="1.9060585144981601E-2"/>
    <n v="0.15361920000000001"/>
  </r>
  <r>
    <x v="0"/>
    <s v="C001"/>
    <n v="14"/>
    <x v="20"/>
    <n v="10.397581600000001"/>
    <n v="2.9"/>
    <n v="2.2027800881979826E-2"/>
    <n v="0.59499999999999997"/>
    <n v="1.1499999999999999"/>
    <n v="0.31115625312137579"/>
    <n v="1.9762432458558788E-2"/>
    <n v="0.15361920000000001"/>
  </r>
  <r>
    <x v="0"/>
    <s v="C001"/>
    <n v="14"/>
    <x v="20"/>
    <n v="10.4121884"/>
    <n v="2.9"/>
    <n v="2.2080054527499563E-2"/>
    <n v="0.59499999999999997"/>
    <n v="1.1499999999999999"/>
    <n v="0.31115625312137579"/>
    <n v="1.9809312269477273E-2"/>
    <n v="0.15361920000000001"/>
  </r>
  <r>
    <x v="0"/>
    <s v="C001"/>
    <n v="14"/>
    <x v="20"/>
    <n v="8.1028468500000006"/>
    <n v="2.9"/>
    <n v="1.4214514116789492E-2"/>
    <n v="0.59499999999999997"/>
    <n v="1.1499999999999999"/>
    <n v="0.31115625312137579"/>
    <n v="1.2752674525675788E-2"/>
    <n v="0.15361920000000001"/>
  </r>
  <r>
    <x v="0"/>
    <s v="C001"/>
    <n v="14"/>
    <x v="20"/>
    <n v="9.7954663499999999"/>
    <n v="3"/>
    <n v="2.015249890846629E-2"/>
    <n v="0.59499999999999997"/>
    <n v="1.1499999999999999"/>
    <n v="0.31115625312137579"/>
    <n v="1.807998904128234E-2"/>
    <n v="0.15361920000000001"/>
  </r>
  <r>
    <x v="0"/>
    <s v="C001"/>
    <n v="14"/>
    <x v="20"/>
    <n v="9.4479607699999999"/>
    <n v="3"/>
    <n v="1.8932569012030939E-2"/>
    <n v="0.59499999999999997"/>
    <n v="1.1499999999999999"/>
    <n v="0.31115625312137579"/>
    <n v="1.6985518362540968E-2"/>
    <n v="0.15361920000000001"/>
  </r>
  <r>
    <x v="0"/>
    <s v="C001"/>
    <n v="14"/>
    <x v="20"/>
    <n v="9.5492965900000009"/>
    <n v="3.3"/>
    <n v="2.0001984601244444E-2"/>
    <n v="0.59499999999999997"/>
    <n v="1.1499999999999999"/>
    <n v="0.31115625312137579"/>
    <n v="1.7944953826171426E-2"/>
    <n v="0.15361920000000001"/>
  </r>
  <r>
    <x v="0"/>
    <s v="C001"/>
    <n v="14"/>
    <x v="20"/>
    <n v="9.4640333000000005"/>
    <n v="3.3"/>
    <n v="1.9691564111483793E-2"/>
    <n v="0.59499999999999997"/>
    <n v="1.1499999999999999"/>
    <n v="0.31115625312137579"/>
    <n v="1.7666457393617139E-2"/>
    <n v="0.15361920000000001"/>
  </r>
  <r>
    <x v="0"/>
    <s v="C001"/>
    <n v="14"/>
    <x v="20"/>
    <n v="7.9577471600000003"/>
    <n v="3.3"/>
    <n v="1.4411383353720202E-2"/>
    <n v="0.59499999999999997"/>
    <n v="1.1499999999999999"/>
    <n v="0.31115625312137579"/>
    <n v="1.2929297467696018E-2"/>
    <n v="0.15361920000000001"/>
  </r>
  <r>
    <x v="0"/>
    <s v="C001"/>
    <n v="14"/>
    <x v="20"/>
    <n v="10.81317"/>
    <n v="3.4"/>
    <n v="2.5052494034815562E-2"/>
    <n v="0.59499999999999997"/>
    <n v="1.1499999999999999"/>
    <n v="0.31115625312137579"/>
    <n v="2.247606213321603E-2"/>
    <n v="0.15361920000000001"/>
  </r>
  <r>
    <x v="0"/>
    <s v="C001"/>
    <n v="14"/>
    <x v="20"/>
    <n v="10.1160464"/>
    <n v="3.4"/>
    <n v="2.2363903812722238E-2"/>
    <n v="0.59499999999999997"/>
    <n v="1.1499999999999999"/>
    <n v="0.31115625312137579"/>
    <n v="2.0063970115608988E-2"/>
    <n v="0.15361920000000001"/>
  </r>
  <r>
    <x v="0"/>
    <s v="C001"/>
    <n v="14"/>
    <x v="20"/>
    <n v="10.628881399999999"/>
    <n v="3.4"/>
    <n v="2.4333553383652885E-2"/>
    <n v="0.59499999999999997"/>
    <n v="1.1499999999999999"/>
    <n v="0.31115625312137579"/>
    <n v="2.1831058297543185E-2"/>
    <n v="0.15361920000000001"/>
  </r>
  <r>
    <x v="0"/>
    <s v="C001"/>
    <n v="14"/>
    <x v="20"/>
    <n v="12.187569699999999"/>
    <n v="3.6"/>
    <n v="3.1370929213659172E-2"/>
    <n v="0.59499999999999997"/>
    <n v="1.1499999999999999"/>
    <n v="0.31115625312137579"/>
    <n v="2.8144701010727791E-2"/>
    <n v="0.15361920000000001"/>
  </r>
  <r>
    <x v="0"/>
    <s v="C001"/>
    <n v="14"/>
    <x v="20"/>
    <n v="10.998976900000001"/>
    <n v="3.6"/>
    <n v="2.641367220174045E-2"/>
    <n v="0.59499999999999997"/>
    <n v="1.1499999999999999"/>
    <n v="0.31115625312137579"/>
    <n v="2.369725492191261E-2"/>
    <n v="0.15361920000000001"/>
  </r>
  <r>
    <x v="0"/>
    <s v="C001"/>
    <n v="14"/>
    <x v="20"/>
    <n v="13.720596199999999"/>
    <n v="3.6"/>
    <n v="3.8141942665952042E-2"/>
    <n v="0.59499999999999997"/>
    <n v="1.1499999999999999"/>
    <n v="0.31115625312137579"/>
    <n v="3.4219374408397611E-2"/>
    <n v="0.15361920000000001"/>
  </r>
  <r>
    <x v="0"/>
    <s v="C001"/>
    <n v="14"/>
    <x v="20"/>
    <n v="14.052579400000001"/>
    <n v="3.8"/>
    <n v="4.0683313012631707E-2"/>
    <n v="0.59499999999999997"/>
    <n v="1.1499999999999999"/>
    <n v="0.31115625312137579"/>
    <n v="3.6499386838940662E-2"/>
    <n v="0.15361920000000001"/>
  </r>
  <r>
    <x v="0"/>
    <s v="C001"/>
    <n v="14"/>
    <x v="20"/>
    <n v="14.1817682"/>
    <n v="3.8"/>
    <n v="4.1299226611546724E-2"/>
    <n v="0.59499999999999997"/>
    <n v="1.1499999999999999"/>
    <n v="0.31115625312137579"/>
    <n v="3.7051959061836649E-2"/>
    <n v="0.15361920000000001"/>
  </r>
  <r>
    <x v="0"/>
    <s v="C001"/>
    <n v="14"/>
    <x v="20"/>
    <n v="11.4015384"/>
    <n v="3.8"/>
    <n v="2.8740039419399292E-2"/>
    <n v="0.59499999999999997"/>
    <n v="1.1499999999999999"/>
    <n v="0.31115625312137579"/>
    <n v="2.5784375431994869E-2"/>
    <n v="0.15361920000000001"/>
  </r>
  <r>
    <x v="0"/>
    <s v="C001"/>
    <n v="14"/>
    <x v="20"/>
    <n v="11.136297799999999"/>
    <n v="3.9"/>
    <n v="2.794135729379383E-2"/>
    <n v="0.59499999999999997"/>
    <n v="1.1499999999999999"/>
    <n v="0.31115625312137579"/>
    <n v="2.506783084147025E-2"/>
    <n v="0.15361920000000001"/>
  </r>
  <r>
    <x v="0"/>
    <s v="C001"/>
    <n v="14"/>
    <x v="20"/>
    <n v="11.0311714"/>
    <n v="4.0999999999999996"/>
    <n v="2.8127580923048654E-2"/>
    <n v="0.59499999999999997"/>
    <n v="1.1499999999999999"/>
    <n v="0.31115625312137579"/>
    <n v="2.5234902984307118E-2"/>
    <n v="0.15361920000000001"/>
  </r>
  <r>
    <x v="0"/>
    <s v="C001"/>
    <n v="14"/>
    <x v="20"/>
    <n v="13.281573"/>
    <n v="4.2"/>
    <n v="3.889553876107002E-2"/>
    <n v="0.59499999999999997"/>
    <n v="1.1499999999999999"/>
    <n v="0.31115625312137579"/>
    <n v="3.4895469675945909E-2"/>
    <n v="0.15361920000000001"/>
  </r>
  <r>
    <x v="0"/>
    <s v="C002"/>
    <n v="44"/>
    <x v="21"/>
    <n v="5.2206747099999999"/>
    <n v="1.3"/>
    <n v="4.3755626577678631E-3"/>
    <n v="0.59499999999999997"/>
    <n v="1.1499999999999999"/>
    <n v="0.32791176403545869"/>
    <n v="3.9757396015084358E-3"/>
    <n v="0.14386559999999998"/>
  </r>
  <r>
    <x v="0"/>
    <s v="C002"/>
    <n v="44"/>
    <x v="21"/>
    <n v="6.5929402599999998"/>
    <n v="1.7"/>
    <n v="8.1330860769079569E-3"/>
    <n v="0.59499999999999997"/>
    <n v="1.1499999999999999"/>
    <n v="0.32791176403545869"/>
    <n v="7.3899141499061847E-3"/>
    <n v="0.14386559999999998"/>
  </r>
  <r>
    <x v="0"/>
    <s v="C002"/>
    <n v="44"/>
    <x v="21"/>
    <n v="6.8121347999999999"/>
    <n v="1.7"/>
    <n v="8.7029522098383064E-3"/>
    <n v="0.59499999999999997"/>
    <n v="1.1499999999999999"/>
    <n v="0.32791176403545869"/>
    <n v="7.9077079811126719E-3"/>
    <n v="0.14386559999999998"/>
  </r>
  <r>
    <x v="0"/>
    <s v="C002"/>
    <n v="44"/>
    <x v="21"/>
    <n v="5.86934925"/>
    <n v="1.75"/>
    <n v="6.3276446374394236E-3"/>
    <n v="0.59499999999999997"/>
    <n v="1.1499999999999999"/>
    <n v="0.32791176403545869"/>
    <n v="5.7494474052792923E-3"/>
    <n v="0.14386559999999998"/>
  </r>
  <r>
    <x v="0"/>
    <s v="C002"/>
    <n v="44"/>
    <x v="21"/>
    <n v="6.4688267499999998"/>
    <n v="1.8"/>
    <n v="7.9224639927412445E-3"/>
    <n v="0.59499999999999997"/>
    <n v="1.1499999999999999"/>
    <n v="0.32791176403545869"/>
    <n v="7.1985379483821919E-3"/>
    <n v="0.14386559999999998"/>
  </r>
  <r>
    <x v="0"/>
    <s v="C002"/>
    <n v="44"/>
    <x v="21"/>
    <n v="8.0337850999999993"/>
    <n v="1.8"/>
    <n v="1.2127054672532254E-2"/>
    <n v="0.59499999999999997"/>
    <n v="1.1499999999999999"/>
    <n v="0.32791176403545869"/>
    <n v="1.1018928371566311E-2"/>
    <n v="0.14386559999999998"/>
  </r>
  <r>
    <x v="0"/>
    <s v="C002"/>
    <n v="51"/>
    <x v="22"/>
    <n v="6.5311783300000004"/>
    <n v="1.9"/>
    <n v="8.1978377929209176E-3"/>
    <n v="0.59499999999999997"/>
    <n v="1.1499999999999999"/>
    <n v="0.33916458305548364"/>
    <n v="7.5118703199682614E-3"/>
    <n v="0.14386559999999998"/>
  </r>
  <r>
    <x v="0"/>
    <s v="C002"/>
    <n v="51"/>
    <x v="22"/>
    <n v="5.6941051600000003"/>
    <n v="1.9"/>
    <n v="6.011841584778607E-3"/>
    <n v="0.59499999999999997"/>
    <n v="1.1499999999999999"/>
    <n v="0.33916458305548364"/>
    <n v="5.5087909165568716E-3"/>
    <n v="0.14386559999999998"/>
  </r>
  <r>
    <x v="0"/>
    <s v="C002"/>
    <n v="51"/>
    <x v="22"/>
    <n v="6.78232225"/>
    <n v="1.9"/>
    <n v="8.867300402814875E-3"/>
    <n v="0.59499999999999997"/>
    <n v="1.1499999999999999"/>
    <n v="0.33916458305548364"/>
    <n v="8.1253145520477892E-3"/>
    <n v="0.14386559999999998"/>
  </r>
  <r>
    <x v="0"/>
    <s v="C002"/>
    <n v="51"/>
    <x v="22"/>
    <n v="5.6314815100000004"/>
    <n v="1.9"/>
    <n v="5.8511087135327796E-3"/>
    <n v="0.59499999999999997"/>
    <n v="1.1499999999999999"/>
    <n v="0.33916458305548364"/>
    <n v="5.3615076309571673E-3"/>
    <n v="0.14386559999999998"/>
  </r>
  <r>
    <x v="0"/>
    <s v="C002"/>
    <n v="44"/>
    <x v="21"/>
    <n v="6.8861015099999996"/>
    <n v="1.9"/>
    <n v="9.1457721287306129E-3"/>
    <n v="0.59499999999999997"/>
    <n v="1.1499999999999999"/>
    <n v="0.32791176403545869"/>
    <n v="8.3100646208356683E-3"/>
    <n v="0.14386559999999998"/>
  </r>
  <r>
    <x v="0"/>
    <s v="C002"/>
    <n v="44"/>
    <x v="21"/>
    <n v="6.08130697"/>
    <n v="1.9"/>
    <n v="7.0143332004326707E-3"/>
    <n v="0.59499999999999997"/>
    <n v="1.1499999999999999"/>
    <n v="0.32791176403545869"/>
    <n v="6.3733888563172478E-3"/>
    <n v="0.14386559999999998"/>
  </r>
  <r>
    <x v="0"/>
    <s v="C002"/>
    <n v="44"/>
    <x v="21"/>
    <n v="6.9810867099999996"/>
    <n v="1.9"/>
    <n v="9.4015854852725084E-3"/>
    <n v="0.59499999999999997"/>
    <n v="1.1499999999999999"/>
    <n v="0.32791176403545869"/>
    <n v="8.5425026800628311E-3"/>
    <n v="0.14386559999999998"/>
  </r>
  <r>
    <x v="0"/>
    <s v="C002"/>
    <n v="44"/>
    <x v="21"/>
    <n v="8.4036292299999999"/>
    <n v="1.9"/>
    <n v="1.3339968394885991E-2"/>
    <n v="0.59499999999999997"/>
    <n v="1.1499999999999999"/>
    <n v="0.32791176403545869"/>
    <n v="1.2121010434227197E-2"/>
    <n v="0.14386559999999998"/>
  </r>
  <r>
    <x v="0"/>
    <s v="C002"/>
    <n v="44"/>
    <x v="21"/>
    <n v="5.9209111400000003"/>
    <n v="1.9"/>
    <n v="6.5972447910278712E-3"/>
    <n v="0.59499999999999997"/>
    <n v="1.1499999999999999"/>
    <n v="0.32791176403545869"/>
    <n v="5.9944124740097075E-3"/>
    <n v="0.14386559999999998"/>
  </r>
  <r>
    <x v="0"/>
    <s v="C002"/>
    <n v="51"/>
    <x v="22"/>
    <n v="5.19148152"/>
    <n v="2"/>
    <n v="4.8038007385320745E-3"/>
    <n v="0.59499999999999997"/>
    <n v="1.1499999999999999"/>
    <n v="0.33916458305548364"/>
    <n v="4.4018348621122578E-3"/>
    <n v="0.14386559999999998"/>
  </r>
  <r>
    <x v="0"/>
    <s v="C002"/>
    <n v="51"/>
    <x v="22"/>
    <n v="5.9209111400000003"/>
    <n v="2"/>
    <n v="6.6895404964622618E-3"/>
    <n v="0.59499999999999997"/>
    <n v="1.1499999999999999"/>
    <n v="0.33916458305548364"/>
    <n v="6.1297822644153623E-3"/>
    <n v="0.14386559999999998"/>
  </r>
  <r>
    <x v="0"/>
    <s v="C002"/>
    <n v="44"/>
    <x v="21"/>
    <n v="6.08130697"/>
    <n v="2"/>
    <n v="7.1116864411390791E-3"/>
    <n v="0.59499999999999997"/>
    <n v="1.1499999999999999"/>
    <n v="0.32791176403545869"/>
    <n v="6.4618463107487421E-3"/>
    <n v="0.14386559999999998"/>
  </r>
  <r>
    <x v="0"/>
    <s v="C002"/>
    <n v="21"/>
    <x v="23"/>
    <n v="6.1145332400000001"/>
    <n v="2"/>
    <n v="7.1994719419981338E-3"/>
    <n v="0.59499999999999997"/>
    <n v="1.1499999999999999"/>
    <n v="0.33151499162324022"/>
    <n v="6.5593606498239518E-3"/>
    <n v="0.14386559999999998"/>
  </r>
  <r>
    <x v="0"/>
    <s v="C002"/>
    <n v="51"/>
    <x v="22"/>
    <n v="5.29773681"/>
    <n v="2.1"/>
    <n v="5.148932821634776E-3"/>
    <n v="0.59499999999999997"/>
    <n v="1.1499999999999999"/>
    <n v="0.33916458305548364"/>
    <n v="4.7180874542002331E-3"/>
    <n v="0.14386559999999998"/>
  </r>
  <r>
    <x v="0"/>
    <s v="C002"/>
    <n v="44"/>
    <x v="21"/>
    <n v="5.7472394800000002"/>
    <n v="2.1"/>
    <n v="6.3224584311292187E-3"/>
    <n v="0.59499999999999997"/>
    <n v="1.1499999999999999"/>
    <n v="0.32791176403545869"/>
    <n v="5.7447350957040948E-3"/>
    <n v="0.14386559999999998"/>
  </r>
  <r>
    <x v="0"/>
    <s v="C002"/>
    <n v="21"/>
    <x v="23"/>
    <n v="6.0813018400000001"/>
    <n v="2.1"/>
    <n v="7.2090154064207443E-3"/>
    <n v="0.59499999999999997"/>
    <n v="1.1499999999999999"/>
    <n v="0.33151499162324022"/>
    <n v="6.5680555965507374E-3"/>
    <n v="0.14386559999999998"/>
  </r>
  <r>
    <x v="0"/>
    <s v="C002"/>
    <n v="44"/>
    <x v="21"/>
    <n v="7.4310253900000003"/>
    <n v="2.2000000000000002"/>
    <n v="1.106110554518972E-2"/>
    <n v="0.59499999999999997"/>
    <n v="1.1499999999999999"/>
    <n v="0.32791176403545869"/>
    <n v="1.0050381811903741E-2"/>
    <n v="0.14386559999999998"/>
  </r>
  <r>
    <x v="0"/>
    <s v="C002"/>
    <n v="44"/>
    <x v="21"/>
    <n v="6.5621319600000003"/>
    <n v="2.2000000000000002"/>
    <n v="8.6199185680413213E-3"/>
    <n v="0.59499999999999997"/>
    <n v="1.1499999999999999"/>
    <n v="0.32791176403545869"/>
    <n v="7.832261652544234E-3"/>
    <n v="0.14386559999999998"/>
  </r>
  <r>
    <x v="0"/>
    <s v="C002"/>
    <n v="21"/>
    <x v="23"/>
    <n v="5.4018978999999998"/>
    <n v="2.2000000000000002"/>
    <n v="5.4957233057174194E-3"/>
    <n v="0.59499999999999997"/>
    <n v="1.1499999999999999"/>
    <n v="0.33151499162324022"/>
    <n v="5.0070937819140116E-3"/>
    <n v="0.14386559999999998"/>
  </r>
  <r>
    <x v="0"/>
    <s v="C002"/>
    <n v="44"/>
    <x v="21"/>
    <n v="5.86934925"/>
    <n v="2.25"/>
    <n v="6.7811135007440548E-3"/>
    <n v="0.59499999999999997"/>
    <n v="1.1499999999999999"/>
    <n v="0.32791176403545869"/>
    <n v="6.1614799274717523E-3"/>
    <n v="0.14386559999999998"/>
  </r>
  <r>
    <x v="0"/>
    <s v="C002"/>
    <n v="44"/>
    <x v="21"/>
    <n v="6.76736673"/>
    <n v="2.25"/>
    <n v="9.2489276352788162E-3"/>
    <n v="0.59499999999999997"/>
    <n v="1.1499999999999999"/>
    <n v="0.32791176403545869"/>
    <n v="8.4037941510868852E-3"/>
    <n v="0.14386559999999998"/>
  </r>
  <r>
    <x v="0"/>
    <s v="C002"/>
    <n v="51"/>
    <x v="22"/>
    <n v="5.4485922000000002"/>
    <n v="2.2999999999999998"/>
    <n v="5.6966219453965256E-3"/>
    <n v="0.59499999999999997"/>
    <n v="1.1499999999999999"/>
    <n v="0.33916458305548364"/>
    <n v="5.2199477955829354E-3"/>
    <n v="0.14386559999999998"/>
  </r>
  <r>
    <x v="0"/>
    <s v="C002"/>
    <n v="51"/>
    <x v="22"/>
    <n v="5.2206747099999999"/>
    <n v="2.2999999999999998"/>
    <n v="5.0935282022657293E-3"/>
    <n v="0.59499999999999997"/>
    <n v="1.1499999999999999"/>
    <n v="0.33916458305548364"/>
    <n v="4.6673189068904926E-3"/>
    <n v="0.14386559999999998"/>
  </r>
  <r>
    <x v="0"/>
    <s v="C002"/>
    <n v="51"/>
    <x v="22"/>
    <n v="5.6673511899999998"/>
    <n v="2.2999999999999998"/>
    <n v="6.2813745217394782E-3"/>
    <n v="0.59499999999999997"/>
    <n v="1.1499999999999999"/>
    <n v="0.33916458305548364"/>
    <n v="5.7557702445887853E-3"/>
    <n v="0.14386559999999998"/>
  </r>
  <r>
    <x v="0"/>
    <s v="C002"/>
    <n v="44"/>
    <x v="21"/>
    <n v="5.86934925"/>
    <n v="2.2999999999999998"/>
    <n v="6.8264477799160382E-3"/>
    <n v="0.59499999999999997"/>
    <n v="1.1499999999999999"/>
    <n v="0.32791176403545869"/>
    <n v="6.2026717245289653E-3"/>
    <n v="0.14386559999999998"/>
  </r>
  <r>
    <x v="0"/>
    <s v="C002"/>
    <n v="44"/>
    <x v="21"/>
    <n v="8.3309740199999993"/>
    <n v="2.2999999999999998"/>
    <n v="1.3863190967365172E-2"/>
    <n v="0.59499999999999997"/>
    <n v="1.1499999999999999"/>
    <n v="0.32791176403545869"/>
    <n v="1.2596422824475033E-2"/>
    <n v="0.14386559999999998"/>
  </r>
  <r>
    <x v="0"/>
    <s v="C002"/>
    <n v="21"/>
    <x v="23"/>
    <n v="7.5928751800000001"/>
    <n v="2.2999999999999998"/>
    <n v="1.1676920730674722E-2"/>
    <n v="0.59499999999999997"/>
    <n v="1.1499999999999999"/>
    <n v="0.33151499162324022"/>
    <n v="1.0638715584832703E-2"/>
    <n v="0.14386559999999998"/>
  </r>
  <r>
    <x v="0"/>
    <s v="C002"/>
    <n v="21"/>
    <x v="23"/>
    <n v="6.2131611099999997"/>
    <n v="2.2999999999999998"/>
    <n v="7.7654978454499883E-3"/>
    <n v="0.59499999999999997"/>
    <n v="1.1499999999999999"/>
    <n v="0.33151499162324022"/>
    <n v="7.0750606994657459E-3"/>
    <n v="0.14386559999999998"/>
  </r>
  <r>
    <x v="0"/>
    <s v="C002"/>
    <n v="21"/>
    <x v="23"/>
    <n v="6.8639893900000004"/>
    <n v="2.2999999999999998"/>
    <n v="9.5820587292971774E-3"/>
    <n v="0.59499999999999997"/>
    <n v="1.1499999999999999"/>
    <n v="0.33151499162324022"/>
    <n v="8.7301095802048614E-3"/>
    <n v="0.14386559999999998"/>
  </r>
  <r>
    <x v="0"/>
    <s v="C002"/>
    <n v="21"/>
    <x v="23"/>
    <n v="5.4018978999999998"/>
    <n v="2.2999999999999998"/>
    <n v="5.5725534463631626E-3"/>
    <n v="0.59499999999999997"/>
    <n v="1.1499999999999999"/>
    <n v="0.33151499162324022"/>
    <n v="5.0770928881446074E-3"/>
    <n v="0.14386559999999998"/>
  </r>
  <r>
    <x v="0"/>
    <s v="C002"/>
    <n v="21"/>
    <x v="23"/>
    <n v="5.2206703000000001"/>
    <n v="2.2999999999999998"/>
    <n v="5.0935165935799128E-3"/>
    <n v="0.59499999999999997"/>
    <n v="1.1499999999999999"/>
    <n v="0.33151499162324022"/>
    <n v="4.6406476172585484E-3"/>
    <n v="0.14386559999999998"/>
  </r>
  <r>
    <x v="0"/>
    <s v="C002"/>
    <n v="21"/>
    <x v="23"/>
    <n v="6.3182708400000003"/>
    <n v="2.2999999999999998"/>
    <n v="8.0554242458787551E-3"/>
    <n v="0.59499999999999997"/>
    <n v="1.1499999999999999"/>
    <n v="0.33151499162324022"/>
    <n v="7.3392094922714798E-3"/>
    <n v="0.14386559999999998"/>
  </r>
  <r>
    <x v="0"/>
    <s v="C002"/>
    <n v="44"/>
    <x v="21"/>
    <n v="6.3662030999999999"/>
    <n v="2.35"/>
    <n v="8.241387951049577E-3"/>
    <n v="0.59499999999999997"/>
    <n v="1.1499999999999999"/>
    <n v="0.32791176403545869"/>
    <n v="7.488319791333355E-3"/>
    <n v="0.14386559999999998"/>
  </r>
  <r>
    <x v="0"/>
    <s v="C002"/>
    <n v="44"/>
    <x v="21"/>
    <n v="8.5530122300000002"/>
    <n v="2.4"/>
    <n v="1.472564407916392E-2"/>
    <n v="0.59499999999999997"/>
    <n v="1.1499999999999999"/>
    <n v="0.32791176403545869"/>
    <n v="1.3380068096914504E-2"/>
    <n v="0.14386559999999998"/>
  </r>
  <r>
    <x v="0"/>
    <s v="C002"/>
    <n v="21"/>
    <x v="23"/>
    <n v="6.3182708400000003"/>
    <n v="2.4"/>
    <n v="8.1604453026097156E-3"/>
    <n v="0.59499999999999997"/>
    <n v="1.1499999999999999"/>
    <n v="0.33151499162324022"/>
    <n v="7.4348930357971453E-3"/>
    <n v="0.14386559999999998"/>
  </r>
  <r>
    <x v="0"/>
    <s v="C002"/>
    <n v="51"/>
    <x v="22"/>
    <n v="6.1804652600000001"/>
    <n v="2.4500000000000002"/>
    <n v="7.8263318981443945E-3"/>
    <n v="0.59499999999999997"/>
    <n v="1.1499999999999999"/>
    <n v="0.33916458305548364"/>
    <n v="7.1714507879942482E-3"/>
    <n v="0.14386559999999998"/>
  </r>
  <r>
    <x v="0"/>
    <s v="C002"/>
    <n v="51"/>
    <x v="22"/>
    <n v="6.2699829100000004"/>
    <n v="2.5"/>
    <n v="8.1289060555726801E-3"/>
    <n v="0.59499999999999997"/>
    <n v="1.1499999999999999"/>
    <n v="0.33916458305548364"/>
    <n v="7.4487065583801488E-3"/>
    <n v="0.14386559999999998"/>
  </r>
  <r>
    <x v="0"/>
    <s v="C002"/>
    <n v="51"/>
    <x v="22"/>
    <n v="7.0100540000000002"/>
    <n v="2.5"/>
    <n v="1.0255117234322061E-2"/>
    <n v="0.59499999999999997"/>
    <n v="1.1499999999999999"/>
    <n v="0.33916458305548364"/>
    <n v="9.3970035424244484E-3"/>
    <n v="0.14386559999999998"/>
  </r>
  <r>
    <x v="0"/>
    <s v="C002"/>
    <n v="44"/>
    <x v="21"/>
    <n v="8.7404977899999992"/>
    <n v="2.5"/>
    <n v="1.5505240425702302E-2"/>
    <n v="0.59499999999999997"/>
    <n v="1.1499999999999999"/>
    <n v="0.32791176403545869"/>
    <n v="1.4088427754985334E-2"/>
    <n v="0.14386559999999998"/>
  </r>
  <r>
    <x v="0"/>
    <s v="C002"/>
    <n v="21"/>
    <x v="23"/>
    <n v="7.9194578499999997"/>
    <n v="2.5"/>
    <n v="1.2965658441410437E-2"/>
    <n v="0.59499999999999997"/>
    <n v="1.1499999999999999"/>
    <n v="0.33151499162324022"/>
    <n v="1.1812870508394767E-2"/>
    <n v="0.14386559999999998"/>
  </r>
  <r>
    <x v="0"/>
    <s v="C002"/>
    <n v="21"/>
    <x v="23"/>
    <n v="8.5648430799999993"/>
    <n v="2.5"/>
    <n v="1.495455758403375E-2"/>
    <n v="0.59499999999999997"/>
    <n v="1.1499999999999999"/>
    <n v="0.33151499162324022"/>
    <n v="1.3624934903908087E-2"/>
    <n v="0.14386559999999998"/>
  </r>
  <r>
    <x v="0"/>
    <s v="C002"/>
    <n v="44"/>
    <x v="21"/>
    <n v="7.5928815900000002"/>
    <n v="2.5499999999999998"/>
    <n v="1.2055596589570639E-2"/>
    <n v="0.59499999999999997"/>
    <n v="1.1499999999999999"/>
    <n v="0.32791176403545869"/>
    <n v="1.0953999869222956E-2"/>
    <n v="0.14386559999999998"/>
  </r>
  <r>
    <x v="0"/>
    <s v="C002"/>
    <n v="44"/>
    <x v="21"/>
    <n v="9.9341330600000006"/>
    <n v="2.6"/>
    <n v="1.9611577420969094E-2"/>
    <n v="0.59499999999999997"/>
    <n v="1.1499999999999999"/>
    <n v="0.32791176403545869"/>
    <n v="1.7819542559212524E-2"/>
    <n v="0.14386559999999998"/>
  </r>
  <r>
    <x v="0"/>
    <s v="C002"/>
    <n v="44"/>
    <x v="21"/>
    <n v="8.4277084500000008"/>
    <n v="2.6"/>
    <n v="1.4713792937461273E-2"/>
    <n v="0.59499999999999997"/>
    <n v="1.1499999999999999"/>
    <n v="0.32791176403545869"/>
    <n v="1.3369299869585691E-2"/>
    <n v="0.14386559999999998"/>
  </r>
  <r>
    <x v="0"/>
    <s v="C002"/>
    <n v="21"/>
    <x v="23"/>
    <n v="7.0316952199999996"/>
    <n v="2.6"/>
    <n v="1.0448321832508151E-2"/>
    <n v="0.59499999999999997"/>
    <n v="1.1499999999999999"/>
    <n v="0.33151499162324022"/>
    <n v="9.5193524798750026E-3"/>
    <n v="0.14386559999999998"/>
  </r>
  <r>
    <x v="0"/>
    <s v="C002"/>
    <n v="44"/>
    <x v="21"/>
    <n v="9.1205719300000005"/>
    <n v="2.65"/>
    <n v="1.7037574184342683E-2"/>
    <n v="0.59499999999999997"/>
    <n v="1.1499999999999999"/>
    <n v="0.32791176403545869"/>
    <n v="1.5480742408768093E-2"/>
    <n v="0.14386559999999998"/>
  </r>
  <r>
    <x v="0"/>
    <s v="C002"/>
    <n v="44"/>
    <x v="21"/>
    <n v="8.1028536899999999"/>
    <n v="2.65"/>
    <n v="1.3783843860192352E-2"/>
    <n v="0.59499999999999997"/>
    <n v="1.1499999999999999"/>
    <n v="0.32791176403545869"/>
    <n v="1.2524326168358805E-2"/>
    <n v="0.14386559999999998"/>
  </r>
  <r>
    <x v="0"/>
    <s v="C002"/>
    <n v="51"/>
    <x v="22"/>
    <n v="8.2022789300000003"/>
    <n v="2.7"/>
    <n v="1.4183710019592231E-2"/>
    <n v="0.59499999999999997"/>
    <n v="1.1499999999999999"/>
    <n v="0.33916458305548364"/>
    <n v="1.2996864906892549E-2"/>
    <n v="0.14386559999999998"/>
  </r>
  <r>
    <x v="0"/>
    <s v="C002"/>
    <n v="44"/>
    <x v="21"/>
    <n v="8.5648503100000006"/>
    <n v="2.7"/>
    <n v="1.5339448002735151E-2"/>
    <n v="0.59499999999999997"/>
    <n v="1.1499999999999999"/>
    <n v="0.32791176403545869"/>
    <n v="1.3937784842707442E-2"/>
    <n v="0.14386559999999998"/>
  </r>
  <r>
    <x v="0"/>
    <s v="C002"/>
    <n v="44"/>
    <x v="21"/>
    <n v="10.200834800000001"/>
    <n v="2.7"/>
    <n v="2.0782743017991566E-2"/>
    <n v="0.59499999999999997"/>
    <n v="1.1499999999999999"/>
    <n v="0.32791176403545869"/>
    <n v="1.8883691288917114E-2"/>
    <n v="0.14386559999999998"/>
  </r>
  <r>
    <x v="0"/>
    <s v="C002"/>
    <n v="21"/>
    <x v="23"/>
    <n v="7.6725228999999997"/>
    <n v="2.7"/>
    <n v="1.2528191029477427E-2"/>
    <n v="0.59499999999999997"/>
    <n v="1.1499999999999999"/>
    <n v="0.33151499162324022"/>
    <n v="1.1414298703333004E-2"/>
    <n v="0.14386559999999998"/>
  </r>
  <r>
    <x v="0"/>
    <s v="C002"/>
    <n v="21"/>
    <x v="23"/>
    <n v="7.4582390600000004"/>
    <n v="2.7"/>
    <n v="1.1869734269451376E-2"/>
    <n v="0.59499999999999997"/>
    <n v="1.1499999999999999"/>
    <n v="0.33151499162324022"/>
    <n v="1.0814385904710896E-2"/>
    <n v="0.14386559999999998"/>
  </r>
  <r>
    <x v="0"/>
    <s v="C002"/>
    <n v="21"/>
    <x v="23"/>
    <n v="5.9209061399999996"/>
    <n v="2.7"/>
    <n v="7.3353303604533609E-3"/>
    <n v="0.59499999999999997"/>
    <n v="1.1499999999999999"/>
    <n v="0.33151499162324022"/>
    <n v="6.6831397785075486E-3"/>
    <n v="0.14386559999999998"/>
  </r>
  <r>
    <x v="0"/>
    <s v="C002"/>
    <n v="21"/>
    <x v="23"/>
    <n v="8.4577039200000002"/>
    <n v="2.7"/>
    <n v="1.4995989951091927E-2"/>
    <n v="0.59499999999999997"/>
    <n v="1.1499999999999999"/>
    <n v="0.33151499162324022"/>
    <n v="1.3662683483290012E-2"/>
    <n v="0.14386559999999998"/>
  </r>
  <r>
    <x v="0"/>
    <s v="C002"/>
    <n v="21"/>
    <x v="23"/>
    <n v="6.9810808099999999"/>
    <n v="2.7"/>
    <n v="1.0426706860982312E-2"/>
    <n v="0.59499999999999997"/>
    <n v="1.1499999999999999"/>
    <n v="0.33151499162324022"/>
    <n v="9.4996593142073135E-3"/>
    <n v="0.14386559999999998"/>
  </r>
  <r>
    <x v="0"/>
    <s v="C002"/>
    <n v="51"/>
    <x v="22"/>
    <n v="5.9209111400000003"/>
    <n v="2.8"/>
    <n v="7.427564308990651E-3"/>
    <n v="0.59499999999999997"/>
    <n v="1.1499999999999999"/>
    <n v="0.33916458305548364"/>
    <n v="6.8060507284668451E-3"/>
    <n v="0.14386559999999998"/>
  </r>
  <r>
    <x v="0"/>
    <s v="C002"/>
    <n v="51"/>
    <x v="22"/>
    <n v="5.7648421000000001"/>
    <n v="2.8"/>
    <n v="6.9810914291952306E-3"/>
    <n v="0.59499999999999997"/>
    <n v="1.1499999999999999"/>
    <n v="0.33916458305548364"/>
    <n v="6.3969371964447651E-3"/>
    <n v="0.14386559999999998"/>
  </r>
  <r>
    <x v="0"/>
    <s v="C002"/>
    <n v="51"/>
    <x v="22"/>
    <n v="5.6314815100000004"/>
    <n v="2.8"/>
    <n v="6.6024091777150563E-3"/>
    <n v="0.59499999999999997"/>
    <n v="1.1499999999999999"/>
    <n v="0.33916458305548364"/>
    <n v="6.0499418011407619E-3"/>
    <n v="0.14386559999999998"/>
  </r>
  <r>
    <x v="0"/>
    <s v="C002"/>
    <n v="51"/>
    <x v="22"/>
    <n v="9.3401116999999996"/>
    <n v="2.8"/>
    <n v="1.8100899041864637E-2"/>
    <n v="0.59499999999999997"/>
    <n v="1.1499999999999999"/>
    <n v="0.33916458305548364"/>
    <n v="1.6586276736865975E-2"/>
    <n v="0.14386559999999998"/>
  </r>
  <r>
    <x v="0"/>
    <s v="C002"/>
    <n v="21"/>
    <x v="23"/>
    <n v="7.6659172"/>
    <n v="2.8"/>
    <n v="1.2662088216219385E-2"/>
    <n v="0.59499999999999997"/>
    <n v="1.1499999999999999"/>
    <n v="0.33151499162324022"/>
    <n v="1.1536290975115313E-2"/>
    <n v="0.14386559999999998"/>
  </r>
  <r>
    <x v="0"/>
    <s v="C002"/>
    <n v="21"/>
    <x v="23"/>
    <n v="6.8934487100000004"/>
    <n v="2.8"/>
    <n v="1.0290048837101898E-2"/>
    <n v="0.59499999999999997"/>
    <n v="1.1499999999999999"/>
    <n v="0.33151499162324022"/>
    <n v="9.3751516737101259E-3"/>
    <n v="0.14386559999999998"/>
  </r>
  <r>
    <x v="0"/>
    <s v="C002"/>
    <n v="51"/>
    <x v="22"/>
    <n v="10.3340557"/>
    <n v="2.9"/>
    <n v="2.1800915749013019E-2"/>
    <n v="0.59499999999999997"/>
    <n v="1.1499999999999999"/>
    <n v="0.33916458305548364"/>
    <n v="1.9976688500052558E-2"/>
    <n v="0.14386559999999998"/>
  </r>
  <r>
    <x v="0"/>
    <s v="C002"/>
    <n v="51"/>
    <x v="22"/>
    <n v="8.4036292299999999"/>
    <n v="2.9"/>
    <n v="1.519370226444563E-2"/>
    <n v="0.59499999999999997"/>
    <n v="1.1499999999999999"/>
    <n v="0.33916458305548364"/>
    <n v="1.3922344400285782E-2"/>
    <n v="0.14386559999999998"/>
  </r>
  <r>
    <x v="0"/>
    <s v="C002"/>
    <n v="21"/>
    <x v="23"/>
    <n v="7.51912365"/>
    <n v="2.9"/>
    <n v="1.2353073143806813E-2"/>
    <n v="0.59499999999999997"/>
    <n v="1.1499999999999999"/>
    <n v="0.33151499162324022"/>
    <n v="1.1254750700701385E-2"/>
    <n v="0.14386559999999998"/>
  </r>
  <r>
    <x v="0"/>
    <s v="C002"/>
    <n v="21"/>
    <x v="23"/>
    <n v="8.4277013299999997"/>
    <n v="2.9"/>
    <n v="1.5272655984041624E-2"/>
    <n v="0.59499999999999997"/>
    <n v="1.1499999999999999"/>
    <n v="0.33151499162324022"/>
    <n v="1.391475089938574E-2"/>
    <n v="0.14386559999999998"/>
  </r>
  <r>
    <x v="0"/>
    <s v="C002"/>
    <n v="21"/>
    <x v="23"/>
    <n v="7.1813983700000001"/>
    <n v="3"/>
    <n v="1.1434995957050741E-2"/>
    <n v="0.59499999999999997"/>
    <n v="1.1499999999999999"/>
    <n v="0.33151499162324022"/>
    <n v="1.0418300552576004E-2"/>
    <n v="0.14386559999999998"/>
  </r>
  <r>
    <x v="0"/>
    <s v="C002"/>
    <n v="51"/>
    <x v="22"/>
    <n v="9.9137134400000004"/>
    <n v="3.1"/>
    <n v="2.0828850283988554E-2"/>
    <n v="0.59499999999999997"/>
    <n v="1.1499999999999999"/>
    <n v="0.33916458305548364"/>
    <n v="1.9085962201212031E-2"/>
    <n v="0.14386559999999998"/>
  </r>
  <r>
    <x v="0"/>
    <s v="C002"/>
    <n v="21"/>
    <x v="23"/>
    <n v="8.5648430799999993"/>
    <n v="3.1"/>
    <n v="1.6108660250019592E-2"/>
    <n v="0.59499999999999997"/>
    <n v="1.1499999999999999"/>
    <n v="0.33151499162324022"/>
    <n v="1.4676425301275125E-2"/>
    <n v="0.14386559999999998"/>
  </r>
  <r>
    <x v="0"/>
    <s v="C002"/>
    <n v="21"/>
    <x v="23"/>
    <n v="9.8881212699999992"/>
    <n v="3.7"/>
    <n v="2.2269106320794915E-2"/>
    <n v="0.59499999999999997"/>
    <n v="1.1499999999999999"/>
    <n v="0.33151499162324022"/>
    <n v="2.0289140770903203E-2"/>
    <n v="0.14386559999999998"/>
  </r>
  <r>
    <x v="2"/>
    <s v="D001"/>
    <n v="55"/>
    <x v="24"/>
    <n v="7.6659172"/>
    <n v="2.5"/>
    <n v="1.2199133008654861E-2"/>
    <n v="0.59499999999999997"/>
    <n v="1.1499999999999999"/>
    <n v="0.28543494454573071"/>
    <n v="1.0729855531906219E-2"/>
    <n v="0.12192"/>
  </r>
  <r>
    <x v="2"/>
    <s v="D001"/>
    <n v="55"/>
    <x v="24"/>
    <n v="9.39418708"/>
    <n v="2.67"/>
    <n v="1.7982832634802898E-2"/>
    <n v="0.59499999999999997"/>
    <n v="1.1499999999999999"/>
    <n v="0.28543494454573071"/>
    <n v="1.5816959786321697E-2"/>
    <n v="0.12192"/>
  </r>
  <r>
    <x v="2"/>
    <s v="D001"/>
    <n v="55"/>
    <x v="24"/>
    <n v="12.087396200000001"/>
    <n v="2.75"/>
    <n v="2.771162812483904E-2"/>
    <n v="0.59499999999999997"/>
    <n v="1.1499999999999999"/>
    <n v="0.28543494454573071"/>
    <n v="2.4374008064546759E-2"/>
    <n v="0.12192"/>
  </r>
  <r>
    <x v="2"/>
    <s v="D001"/>
    <n v="59"/>
    <x v="25"/>
    <n v="12.831492600000001"/>
    <n v="2.8"/>
    <n v="3.0742384958221677E-2"/>
    <n v="0.59499999999999997"/>
    <n v="1.1499999999999999"/>
    <n v="0.28617694245793834"/>
    <n v="2.7055345372242794E-2"/>
    <n v="0.16581120000000002"/>
  </r>
  <r>
    <x v="2"/>
    <s v="D001"/>
    <n v="59"/>
    <x v="25"/>
    <n v="12.0327874"/>
    <n v="3"/>
    <n v="2.8451210953971174E-2"/>
    <n v="0.59499999999999997"/>
    <n v="1.1499999999999999"/>
    <n v="0.28617694245793834"/>
    <n v="2.5038959718457543E-2"/>
    <n v="0.16581120000000002"/>
  </r>
  <r>
    <x v="2"/>
    <s v="D001"/>
    <n v="59"/>
    <x v="25"/>
    <n v="15.2157581"/>
    <n v="3"/>
    <n v="4.1567597935745292E-2"/>
    <n v="0.59499999999999997"/>
    <n v="1.1499999999999999"/>
    <n v="0.28617694245793834"/>
    <n v="3.6582253458033939E-2"/>
    <n v="0.16581120000000002"/>
  </r>
  <r>
    <x v="2"/>
    <s v="D001"/>
    <n v="59"/>
    <x v="25"/>
    <n v="15.6620241"/>
    <n v="3"/>
    <n v="4.3527812375880201E-2"/>
    <n v="0.59499999999999997"/>
    <n v="1.1499999999999999"/>
    <n v="0.28617694245793834"/>
    <n v="3.8307372662467178E-2"/>
    <n v="0.16581120000000002"/>
  </r>
  <r>
    <x v="2"/>
    <s v="D001"/>
    <n v="55"/>
    <x v="24"/>
    <n v="12.307524900000001"/>
    <n v="3.08"/>
    <n v="2.9838384722989122E-2"/>
    <n v="0.59499999999999997"/>
    <n v="1.1499999999999999"/>
    <n v="0.28543494454573071"/>
    <n v="2.6244615675226044E-2"/>
    <n v="0.12192"/>
  </r>
  <r>
    <x v="2"/>
    <s v="D001"/>
    <n v="59"/>
    <x v="25"/>
    <n v="20.6411312"/>
    <n v="3.1"/>
    <n v="6.845041504028733E-2"/>
    <n v="0.59499999999999997"/>
    <n v="1.1499999999999999"/>
    <n v="0.28617694245793834"/>
    <n v="6.0240922176503266E-2"/>
    <n v="0.16581120000000002"/>
  </r>
  <r>
    <x v="2"/>
    <s v="D001"/>
    <n v="65"/>
    <x v="26"/>
    <n v="7.1033759200000004"/>
    <n v="3.1"/>
    <n v="1.1323650388416638E-2"/>
    <n v="0.59499999999999997"/>
    <n v="1.1499999999999999"/>
    <n v="0.29373150019933464"/>
    <n v="1.0024100472842683E-2"/>
    <n v="0.17068800000000001"/>
  </r>
  <r>
    <x v="2"/>
    <s v="D001"/>
    <n v="65"/>
    <x v="26"/>
    <n v="10.334047"/>
    <n v="3.2"/>
    <n v="2.263797850608423E-2"/>
    <n v="0.59499999999999997"/>
    <n v="1.1499999999999999"/>
    <n v="0.29373150019933464"/>
    <n v="2.0039948538076679E-2"/>
    <n v="0.17068800000000001"/>
  </r>
  <r>
    <x v="2"/>
    <s v="D001"/>
    <n v="65"/>
    <x v="26"/>
    <n v="8.3005063000000003"/>
    <n v="3.26"/>
    <n v="1.5506704245513573E-2"/>
    <n v="0.59499999999999997"/>
    <n v="1.1499999999999999"/>
    <n v="0.29373150019933464"/>
    <n v="1.3727089412676509E-2"/>
    <n v="0.17068800000000001"/>
  </r>
  <r>
    <x v="2"/>
    <s v="D001"/>
    <n v="65"/>
    <x v="26"/>
    <n v="6.0813018400000001"/>
    <n v="3.26"/>
    <n v="8.3374163059871664E-3"/>
    <n v="0.59499999999999997"/>
    <n v="1.1499999999999999"/>
    <n v="0.29373150019933464"/>
    <n v="7.3805792185728534E-3"/>
    <n v="0.17068800000000001"/>
  </r>
  <r>
    <x v="2"/>
    <s v="D001"/>
    <n v="55"/>
    <x v="24"/>
    <n v="11.901555099999999"/>
    <n v="3.29"/>
    <n v="2.901278877029272E-2"/>
    <n v="0.59499999999999997"/>
    <n v="1.1499999999999999"/>
    <n v="0.28543494454573071"/>
    <n v="2.5518455439586831E-2"/>
    <n v="0.12192"/>
  </r>
  <r>
    <x v="2"/>
    <s v="D001"/>
    <n v="65"/>
    <x v="26"/>
    <n v="10.4945761"/>
    <n v="3.33"/>
    <n v="2.3612143941160037E-2"/>
    <n v="0.59499999999999997"/>
    <n v="1.1499999999999999"/>
    <n v="0.29373150019933464"/>
    <n v="2.0902314635881984E-2"/>
    <n v="0.17068800000000001"/>
  </r>
  <r>
    <x v="2"/>
    <s v="D001"/>
    <n v="34"/>
    <x v="27"/>
    <n v="6.5621264100000003"/>
    <n v="3.35"/>
    <n v="9.9216881993017536E-3"/>
    <n v="0.59499999999999997"/>
    <n v="1.1499999999999999"/>
    <n v="0.30904254738428905"/>
    <n v="8.8869787824190499E-3"/>
    <n v="0.12192"/>
  </r>
  <r>
    <x v="2"/>
    <s v="D001"/>
    <n v="65"/>
    <x v="26"/>
    <n v="10.761510700000001"/>
    <n v="3.35"/>
    <n v="2.4699364156881971E-2"/>
    <n v="0.59499999999999997"/>
    <n v="1.1499999999999999"/>
    <n v="0.29373150019933464"/>
    <n v="2.1864760870503531E-2"/>
    <n v="0.17068800000000001"/>
  </r>
  <r>
    <x v="2"/>
    <s v="D001"/>
    <n v="65"/>
    <x v="26"/>
    <n v="11.0907131"/>
    <n v="3.4"/>
    <n v="2.6146328740377218E-2"/>
    <n v="0.59499999999999997"/>
    <n v="1.1499999999999999"/>
    <n v="0.29373150019933464"/>
    <n v="2.3145665690775842E-2"/>
    <n v="0.17068800000000001"/>
  </r>
  <r>
    <x v="2"/>
    <s v="D001"/>
    <n v="65"/>
    <x v="26"/>
    <n v="10.2701194"/>
    <n v="3.42"/>
    <n v="2.3005916383256036E-2"/>
    <n v="0.59499999999999997"/>
    <n v="1.1499999999999999"/>
    <n v="0.29373150019933464"/>
    <n v="2.0365660311402658E-2"/>
    <n v="0.17068800000000001"/>
  </r>
  <r>
    <x v="2"/>
    <s v="D001"/>
    <n v="65"/>
    <x v="26"/>
    <n v="7.3556449099999996"/>
    <n v="3.44"/>
    <n v="1.2607831431738558E-2"/>
    <n v="0.59499999999999997"/>
    <n v="1.1499999999999999"/>
    <n v="0.29373150019933464"/>
    <n v="1.116090347911943E-2"/>
    <n v="0.17068800000000001"/>
  </r>
  <r>
    <x v="2"/>
    <s v="D001"/>
    <n v="34"/>
    <x v="27"/>
    <n v="9.4372305500000007"/>
    <n v="3.5"/>
    <n v="2.0059957589652237E-2"/>
    <n v="0.59499999999999997"/>
    <n v="1.1499999999999999"/>
    <n v="0.30904254738428905"/>
    <n v="1.7967952015264042E-2"/>
    <n v="0.12192"/>
  </r>
  <r>
    <x v="2"/>
    <s v="D001"/>
    <n v="59"/>
    <x v="25"/>
    <n v="14.4050732"/>
    <n v="3.5"/>
    <n v="4.0765425986650859E-2"/>
    <n v="0.59499999999999997"/>
    <n v="1.1499999999999999"/>
    <n v="0.28617694245793834"/>
    <n v="3.5876288739936465E-2"/>
    <n v="0.16581120000000002"/>
  </r>
  <r>
    <x v="2"/>
    <s v="D001"/>
    <n v="59"/>
    <x v="25"/>
    <n v="13.962173399999999"/>
    <n v="3.5"/>
    <n v="3.8743533614889414E-2"/>
    <n v="0.59499999999999997"/>
    <n v="1.1499999999999999"/>
    <n v="0.28617694245793834"/>
    <n v="3.4096888849594539E-2"/>
    <n v="0.16581120000000002"/>
  </r>
  <r>
    <x v="2"/>
    <s v="D001"/>
    <n v="65"/>
    <x v="26"/>
    <n v="8.98626638"/>
    <n v="3.5"/>
    <n v="1.8397596999169707E-2"/>
    <n v="0.59499999999999997"/>
    <n v="1.1499999999999999"/>
    <n v="0.29373150019933464"/>
    <n v="1.6286211111497691E-2"/>
    <n v="0.17068800000000001"/>
  </r>
  <r>
    <x v="2"/>
    <s v="D001"/>
    <n v="65"/>
    <x v="26"/>
    <n v="10.657440899999999"/>
    <n v="3.53"/>
    <n v="2.4829608689085136E-2"/>
    <n v="0.59499999999999997"/>
    <n v="1.1499999999999999"/>
    <n v="0.29373150019933464"/>
    <n v="2.198005799043037E-2"/>
    <n v="0.17068800000000001"/>
  </r>
  <r>
    <x v="2"/>
    <s v="D001"/>
    <n v="55"/>
    <x v="24"/>
    <n v="13.6354088"/>
    <n v="3.7"/>
    <n v="3.823534160323655E-2"/>
    <n v="0.59499999999999997"/>
    <n v="1.1499999999999999"/>
    <n v="0.28543494454573071"/>
    <n v="3.3630233503048675E-2"/>
    <n v="0.12192"/>
  </r>
  <r>
    <x v="2"/>
    <s v="D001"/>
    <n v="65"/>
    <x v="26"/>
    <n v="12.434473300000001"/>
    <n v="3.8"/>
    <n v="3.3234932962633655E-2"/>
    <n v="0.59499999999999997"/>
    <n v="1.1499999999999999"/>
    <n v="0.29373150019933464"/>
    <n v="2.9420751771568481E-2"/>
    <n v="0.17068800000000001"/>
  </r>
  <r>
    <x v="2"/>
    <s v="D001"/>
    <n v="55"/>
    <x v="24"/>
    <n v="9.7643859899999992"/>
    <n v="3.85"/>
    <n v="2.2160066208640125E-2"/>
    <n v="0.59499999999999997"/>
    <n v="1.1499999999999999"/>
    <n v="0.28543494454573071"/>
    <n v="1.9491082589844107E-2"/>
    <n v="0.12192"/>
  </r>
  <r>
    <x v="2"/>
    <s v="D001"/>
    <n v="55"/>
    <x v="24"/>
    <n v="12.827533000000001"/>
    <n v="3.85"/>
    <n v="3.521177999922518E-2"/>
    <n v="0.59499999999999997"/>
    <n v="1.1499999999999999"/>
    <n v="0.28543494454573071"/>
    <n v="3.0970833103049437E-2"/>
    <n v="0.12192"/>
  </r>
  <r>
    <x v="2"/>
    <s v="D001"/>
    <n v="65"/>
    <x v="26"/>
    <n v="10.0959948"/>
    <n v="3.86"/>
    <n v="2.3511305542811327E-2"/>
    <n v="0.59499999999999997"/>
    <n v="1.1499999999999999"/>
    <n v="0.29373150019933464"/>
    <n v="2.0813048877765503E-2"/>
    <n v="0.17068800000000001"/>
  </r>
  <r>
    <x v="2"/>
    <s v="D001"/>
    <n v="65"/>
    <x v="26"/>
    <n v="8.2146155299999997"/>
    <n v="3.87"/>
    <n v="1.6291950544423263E-2"/>
    <n v="0.59499999999999997"/>
    <n v="1.1499999999999999"/>
    <n v="0.29373150019933464"/>
    <n v="1.4422217531807642E-2"/>
    <n v="0.17068800000000001"/>
  </r>
  <r>
    <x v="2"/>
    <s v="D001"/>
    <n v="34"/>
    <x v="27"/>
    <n v="10.822536100000001"/>
    <n v="3.88"/>
    <n v="2.6553783557474175E-2"/>
    <n v="0.59499999999999997"/>
    <n v="1.1499999999999999"/>
    <n v="0.30904254738428905"/>
    <n v="2.3784552218122347E-2"/>
    <n v="0.12192"/>
  </r>
  <r>
    <x v="2"/>
    <s v="D001"/>
    <n v="34"/>
    <x v="27"/>
    <n v="10.652686299999999"/>
    <n v="3.9"/>
    <n v="2.5904729504006876E-2"/>
    <n v="0.59499999999999997"/>
    <n v="1.1499999999999999"/>
    <n v="0.30904254738428905"/>
    <n v="2.3203186478145465E-2"/>
    <n v="0.12192"/>
  </r>
  <r>
    <x v="2"/>
    <s v="D001"/>
    <n v="55"/>
    <x v="24"/>
    <n v="11.9313144"/>
    <n v="3.9"/>
    <n v="3.1389454585732127E-2"/>
    <n v="0.59499999999999997"/>
    <n v="1.1499999999999999"/>
    <n v="0.28543494454573071"/>
    <n v="2.7608872916729893E-2"/>
    <n v="0.12192"/>
  </r>
  <r>
    <x v="2"/>
    <s v="D001"/>
    <n v="55"/>
    <x v="24"/>
    <n v="9.5492965900000009"/>
    <n v="3.92"/>
    <n v="2.1479057133033719E-2"/>
    <n v="0.59499999999999997"/>
    <n v="1.1499999999999999"/>
    <n v="0.28543494454573071"/>
    <n v="1.8892095023105588E-2"/>
    <n v="0.12192"/>
  </r>
  <r>
    <x v="2"/>
    <s v="D001"/>
    <n v="55"/>
    <x v="24"/>
    <n v="10.855253899999999"/>
    <n v="3.93"/>
    <n v="2.6844176601076169E-2"/>
    <n v="0.59499999999999997"/>
    <n v="1.1499999999999999"/>
    <n v="0.28543494454573071"/>
    <n v="2.3611033390501964E-2"/>
    <n v="0.12192"/>
  </r>
  <r>
    <x v="2"/>
    <s v="D001"/>
    <n v="55"/>
    <x v="24"/>
    <n v="9.8161319099999993"/>
    <n v="3.98"/>
    <n v="2.269214469553479E-2"/>
    <n v="0.59499999999999997"/>
    <n v="1.1499999999999999"/>
    <n v="0.28543494454573071"/>
    <n v="1.9959076937636249E-2"/>
    <n v="0.12192"/>
  </r>
  <r>
    <x v="2"/>
    <s v="D001"/>
    <n v="55"/>
    <x v="24"/>
    <n v="7.3280438999999999"/>
    <n v="3.98"/>
    <n v="1.3276557684230878E-2"/>
    <n v="0.59499999999999997"/>
    <n v="1.1499999999999999"/>
    <n v="0.28543494454573071"/>
    <n v="1.1677513952159506E-2"/>
    <n v="0.12192"/>
  </r>
  <r>
    <x v="2"/>
    <s v="D001"/>
    <n v="65"/>
    <x v="26"/>
    <n v="11.4944693"/>
    <n v="4"/>
    <n v="2.9822644271048665E-2"/>
    <n v="0.59499999999999997"/>
    <n v="1.1499999999999999"/>
    <n v="0.29373150019933464"/>
    <n v="2.6400071733461466E-2"/>
    <n v="0.17068800000000001"/>
  </r>
  <r>
    <x v="2"/>
    <s v="D001"/>
    <n v="65"/>
    <x v="26"/>
    <n v="10.6384098"/>
    <n v="4.0999999999999996"/>
    <n v="2.6434507542384685E-2"/>
    <n v="0.59499999999999997"/>
    <n v="1.1499999999999999"/>
    <n v="0.29373150019933464"/>
    <n v="2.340077187706549E-2"/>
    <n v="0.17068800000000001"/>
  </r>
  <r>
    <x v="2"/>
    <s v="D001"/>
    <n v="55"/>
    <x v="24"/>
    <n v="12.066421999999999"/>
    <n v="4.1900000000000004"/>
    <n v="3.3082401419634075E-2"/>
    <n v="0.59499999999999997"/>
    <n v="1.1499999999999999"/>
    <n v="0.28543494454573071"/>
    <n v="2.909791930536083E-2"/>
    <n v="0.12192"/>
  </r>
  <r>
    <x v="2"/>
    <s v="D001"/>
    <n v="55"/>
    <x v="24"/>
    <n v="12.5359146"/>
    <n v="4.2"/>
    <n v="3.5315041193946288E-2"/>
    <n v="0.59499999999999997"/>
    <n v="1.1499999999999999"/>
    <n v="0.28543494454573071"/>
    <n v="3.1061657401843738E-2"/>
    <n v="0.12192"/>
  </r>
  <r>
    <x v="2"/>
    <s v="D001"/>
    <n v="34"/>
    <x v="27"/>
    <n v="12.780052700000001"/>
    <n v="4.22"/>
    <n v="3.655904218195305E-2"/>
    <n v="0.59499999999999997"/>
    <n v="1.1499999999999999"/>
    <n v="0.30904254738428905"/>
    <n v="3.2746386063557696E-2"/>
    <n v="0.12192"/>
  </r>
  <r>
    <x v="2"/>
    <s v="D001"/>
    <n v="55"/>
    <x v="24"/>
    <n v="14.034542399999999"/>
    <n v="4.24"/>
    <n v="4.2830802337227629E-2"/>
    <n v="0.59499999999999997"/>
    <n v="1.1499999999999999"/>
    <n v="0.28543494454573071"/>
    <n v="3.7672211711113887E-2"/>
    <n v="0.12192"/>
  </r>
  <r>
    <x v="2"/>
    <s v="D001"/>
    <n v="55"/>
    <x v="24"/>
    <n v="14.707845799999999"/>
    <n v="4.2699999999999996"/>
    <n v="4.6453028792538487E-2"/>
    <n v="0.59499999999999997"/>
    <n v="1.1499999999999999"/>
    <n v="0.28543494454573071"/>
    <n v="4.0858173085726347E-2"/>
    <n v="0.12192"/>
  </r>
  <r>
    <x v="2"/>
    <s v="D001"/>
    <n v="65"/>
    <x v="26"/>
    <n v="11.1499369"/>
    <n v="4.28"/>
    <n v="2.922714991559339E-2"/>
    <n v="0.59499999999999997"/>
    <n v="1.1499999999999999"/>
    <n v="0.29373150019933464"/>
    <n v="2.5872918823813131E-2"/>
    <n v="0.17068800000000001"/>
  </r>
  <r>
    <x v="2"/>
    <s v="D001"/>
    <n v="59"/>
    <x v="25"/>
    <n v="13.0623567"/>
    <n v="4.3"/>
    <n v="3.8271463427982565E-2"/>
    <n v="0.59499999999999997"/>
    <n v="1.1499999999999999"/>
    <n v="0.28617694245793834"/>
    <n v="3.3681435658046099E-2"/>
    <n v="0.16581120000000002"/>
  </r>
  <r>
    <x v="2"/>
    <s v="D001"/>
    <n v="59"/>
    <x v="25"/>
    <n v="14.731949699999999"/>
    <n v="4.3"/>
    <n v="4.6746083157703767E-2"/>
    <n v="0.59499999999999997"/>
    <n v="1.1499999999999999"/>
    <n v="0.28617694245793834"/>
    <n v="4.1139665200016315E-2"/>
    <n v="0.16581120000000002"/>
  </r>
  <r>
    <x v="2"/>
    <s v="D001"/>
    <n v="55"/>
    <x v="24"/>
    <n v="13.874806299999999"/>
    <n v="4.3099999999999996"/>
    <n v="4.2371662466409228E-2"/>
    <n v="0.59499999999999997"/>
    <n v="1.1499999999999999"/>
    <n v="0.28543494454573071"/>
    <n v="3.7268371169386506E-2"/>
    <n v="0.12192"/>
  </r>
  <r>
    <x v="2"/>
    <s v="D001"/>
    <n v="34"/>
    <x v="27"/>
    <n v="10.7426639"/>
    <n v="4.33"/>
    <n v="2.7571030136513155E-2"/>
    <n v="0.59499999999999997"/>
    <n v="1.1499999999999999"/>
    <n v="0.30904254738428905"/>
    <n v="2.469571255523554E-2"/>
    <n v="0.12192"/>
  </r>
  <r>
    <x v="2"/>
    <s v="D001"/>
    <n v="34"/>
    <x v="27"/>
    <n v="10.3780739"/>
    <n v="4.3499999999999996"/>
    <n v="2.6030757861724773E-2"/>
    <n v="0.59499999999999997"/>
    <n v="1.1499999999999999"/>
    <n v="0.30904254738428905"/>
    <n v="2.3316071636247986E-2"/>
    <n v="0.12192"/>
  </r>
  <r>
    <x v="2"/>
    <s v="D001"/>
    <n v="34"/>
    <x v="27"/>
    <n v="12.953296099999999"/>
    <n v="4.3499999999999996"/>
    <n v="3.7954964716419702E-2"/>
    <n v="0.59499999999999997"/>
    <n v="1.1499999999999999"/>
    <n v="0.30904254738428905"/>
    <n v="3.3996731135536355E-2"/>
    <n v="0.12192"/>
  </r>
  <r>
    <x v="2"/>
    <s v="D001"/>
    <n v="65"/>
    <x v="26"/>
    <n v="14.2565878"/>
    <n v="4.3600000000000003"/>
    <n v="4.458701299269846E-2"/>
    <n v="0.59499999999999997"/>
    <n v="1.1499999999999999"/>
    <n v="0.29373150019933464"/>
    <n v="3.94700191803826E-2"/>
    <n v="0.17068800000000001"/>
  </r>
  <r>
    <x v="2"/>
    <s v="D001"/>
    <n v="55"/>
    <x v="24"/>
    <n v="12.6044284"/>
    <n v="4.37"/>
    <n v="3.6337471707415851E-2"/>
    <n v="0.59499999999999997"/>
    <n v="1.1499999999999999"/>
    <n v="0.28543494454573071"/>
    <n v="3.1960945219523723E-2"/>
    <n v="0.12192"/>
  </r>
  <r>
    <x v="2"/>
    <s v="D001"/>
    <n v="55"/>
    <x v="24"/>
    <n v="14.6006771"/>
    <n v="4.3899999999999997"/>
    <n v="4.655098577501178E-2"/>
    <n v="0.59499999999999997"/>
    <n v="1.1499999999999999"/>
    <n v="0.28543494454573071"/>
    <n v="4.0944332017638495E-2"/>
    <n v="0.12192"/>
  </r>
  <r>
    <x v="2"/>
    <s v="D001"/>
    <n v="65"/>
    <x v="26"/>
    <n v="12.041204799999999"/>
    <n v="4.3899999999999997"/>
    <n v="3.371700460116548E-2"/>
    <n v="0.59499999999999997"/>
    <n v="1.1499999999999999"/>
    <n v="0.29373150019933464"/>
    <n v="2.9847498834043498E-2"/>
    <n v="0.17068800000000001"/>
  </r>
  <r>
    <x v="2"/>
    <s v="D001"/>
    <n v="59"/>
    <x v="25"/>
    <n v="18.472961900000001"/>
    <n v="4.4000000000000004"/>
    <n v="6.8684615241290006E-2"/>
    <n v="0.59499999999999997"/>
    <n v="1.1499999999999999"/>
    <n v="0.28617694245793834"/>
    <n v="6.0447033944766762E-2"/>
    <n v="0.16581120000000002"/>
  </r>
  <r>
    <x v="2"/>
    <s v="D001"/>
    <n v="59"/>
    <x v="25"/>
    <n v="16.5918691"/>
    <n v="4.4000000000000004"/>
    <n v="5.7570437217981628E-2"/>
    <n v="0.59499999999999997"/>
    <n v="1.1499999999999999"/>
    <n v="0.28617694245793834"/>
    <n v="5.0665817381450609E-2"/>
    <n v="0.16581120000000002"/>
  </r>
  <r>
    <x v="2"/>
    <s v="D001"/>
    <n v="59"/>
    <x v="25"/>
    <n v="15.2822028"/>
    <n v="4.4000000000000004"/>
    <n v="5.0264605729125965E-2"/>
    <n v="0.59499999999999997"/>
    <n v="1.1499999999999999"/>
    <n v="0.28617694245793834"/>
    <n v="4.4236199301037685E-2"/>
    <n v="0.16581120000000002"/>
  </r>
  <r>
    <x v="2"/>
    <s v="D001"/>
    <n v="55"/>
    <x v="24"/>
    <n v="12.2041854"/>
    <n v="4.4000000000000004"/>
    <n v="3.4530475817130937E-2"/>
    <n v="0.59499999999999997"/>
    <n v="1.1499999999999999"/>
    <n v="0.28543494454573071"/>
    <n v="3.0371585972784658E-2"/>
    <n v="0.12192"/>
  </r>
  <r>
    <x v="2"/>
    <s v="D001"/>
    <n v="55"/>
    <x v="24"/>
    <n v="17.294511700000001"/>
    <n v="4.45"/>
    <n v="6.2016337850754125E-2"/>
    <n v="0.59499999999999997"/>
    <n v="1.1499999999999999"/>
    <n v="0.28543494454573071"/>
    <n v="5.4547019471333114E-2"/>
    <n v="0.12192"/>
  </r>
  <r>
    <x v="2"/>
    <s v="D001"/>
    <n v="55"/>
    <x v="24"/>
    <n v="14.5101833"/>
    <n v="4.46"/>
    <n v="4.6451413358683774E-2"/>
    <n v="0.59499999999999997"/>
    <n v="1.1499999999999999"/>
    <n v="0.28543494454573071"/>
    <n v="4.0856752216565387E-2"/>
    <n v="0.12192"/>
  </r>
  <r>
    <x v="2"/>
    <s v="D001"/>
    <n v="65"/>
    <x v="26"/>
    <n v="13.731668600000001"/>
    <n v="4.47"/>
    <n v="4.2423486880365673E-2"/>
    <n v="0.59499999999999997"/>
    <n v="1.1499999999999999"/>
    <n v="0.29373150019933464"/>
    <n v="3.7554788456920188E-2"/>
    <n v="0.17068800000000001"/>
  </r>
  <r>
    <x v="2"/>
    <s v="D001"/>
    <n v="55"/>
    <x v="24"/>
    <n v="17.671216399999999"/>
    <n v="4.4800000000000004"/>
    <n v="6.449143106566349E-2"/>
    <n v="0.59499999999999997"/>
    <n v="1.1499999999999999"/>
    <n v="0.28543494454573071"/>
    <n v="5.672400963982601E-2"/>
    <n v="0.12192"/>
  </r>
  <r>
    <x v="2"/>
    <s v="D001"/>
    <n v="55"/>
    <x v="24"/>
    <n v="17.3792534"/>
    <n v="4.49"/>
    <n v="6.2823349674287307E-2"/>
    <n v="0.59499999999999997"/>
    <n v="1.1499999999999999"/>
    <n v="0.28543494454573071"/>
    <n v="5.525683387149645E-2"/>
    <n v="0.12192"/>
  </r>
  <r>
    <x v="2"/>
    <s v="D001"/>
    <n v="55"/>
    <x v="24"/>
    <n v="16.127351900000001"/>
    <n v="4.49"/>
    <n v="5.5534722216925063E-2"/>
    <n v="0.59499999999999997"/>
    <n v="1.1499999999999999"/>
    <n v="0.28543494454573071"/>
    <n v="4.8846057008263839E-2"/>
    <n v="0.12192"/>
  </r>
  <r>
    <x v="2"/>
    <s v="D001"/>
    <n v="34"/>
    <x v="27"/>
    <n v="12.847264600000001"/>
    <n v="4.5"/>
    <n v="3.8074772379096573E-2"/>
    <n v="0.59499999999999997"/>
    <n v="1.1499999999999999"/>
    <n v="0.30904254738428905"/>
    <n v="3.4104044340183881E-2"/>
    <n v="0.12192"/>
  </r>
  <r>
    <x v="2"/>
    <s v="D001"/>
    <n v="59"/>
    <x v="25"/>
    <n v="13.2968329"/>
    <n v="4.5"/>
    <n v="4.0337742309542617E-2"/>
    <n v="0.59499999999999997"/>
    <n v="1.1499999999999999"/>
    <n v="0.28617694245793834"/>
    <n v="3.5499898631948447E-2"/>
    <n v="0.16581120000000002"/>
  </r>
  <r>
    <x v="2"/>
    <s v="D001"/>
    <n v="59"/>
    <x v="25"/>
    <n v="19.929368100000001"/>
    <n v="4.5"/>
    <n v="7.8773915219431417E-2"/>
    <n v="0.59499999999999997"/>
    <n v="1.1499999999999999"/>
    <n v="0.28617694245793834"/>
    <n v="6.9326289599256088E-2"/>
    <n v="0.16581120000000002"/>
  </r>
  <r>
    <x v="2"/>
    <s v="D001"/>
    <n v="59"/>
    <x v="25"/>
    <n v="19.3175192"/>
    <n v="4.5"/>
    <n v="7.4844320149373852E-2"/>
    <n v="0.59499999999999997"/>
    <n v="1.1499999999999999"/>
    <n v="0.28617694245793834"/>
    <n v="6.5867984333156784E-2"/>
    <n v="0.16581120000000002"/>
  </r>
  <r>
    <x v="2"/>
    <s v="D001"/>
    <n v="59"/>
    <x v="25"/>
    <n v="12.6325427"/>
    <n v="4.5"/>
    <n v="3.7009751164140361E-2"/>
    <n v="0.59499999999999997"/>
    <n v="1.1499999999999999"/>
    <n v="0.28617694245793834"/>
    <n v="3.2571044870049803E-2"/>
    <n v="0.16581120000000002"/>
  </r>
  <r>
    <x v="2"/>
    <s v="D001"/>
    <n v="59"/>
    <x v="25"/>
    <n v="16.680181099999999"/>
    <n v="4.5"/>
    <n v="5.8783306626806656E-2"/>
    <n v="0.59499999999999997"/>
    <n v="1.1499999999999999"/>
    <n v="0.28617694245793834"/>
    <n v="5.1733223205422424E-2"/>
    <n v="0.16581120000000002"/>
  </r>
  <r>
    <x v="2"/>
    <s v="D001"/>
    <n v="59"/>
    <x v="25"/>
    <n v="17.132657900000002"/>
    <n v="4.5"/>
    <n v="6.1436038092714369E-2"/>
    <n v="0.59499999999999997"/>
    <n v="1.1499999999999999"/>
    <n v="0.28617694245793834"/>
    <n v="5.4067803495386382E-2"/>
    <n v="0.16581120000000002"/>
  </r>
  <r>
    <x v="2"/>
    <s v="D001"/>
    <n v="59"/>
    <x v="25"/>
    <n v="18.028835399999998"/>
    <n v="4.5"/>
    <n v="6.6816581997125576E-2"/>
    <n v="0.59499999999999997"/>
    <n v="1.1499999999999999"/>
    <n v="0.28617694245793834"/>
    <n v="5.8803040329554954E-2"/>
    <n v="0.16581120000000002"/>
  </r>
  <r>
    <x v="2"/>
    <s v="D001"/>
    <n v="55"/>
    <x v="24"/>
    <n v="14.5311165"/>
    <n v="4.5"/>
    <n v="4.6779471528575117E-2"/>
    <n v="0.59499999999999997"/>
    <n v="1.1499999999999999"/>
    <n v="0.28543494454573071"/>
    <n v="4.1145298686752936E-2"/>
    <n v="0.12192"/>
  </r>
  <r>
    <x v="2"/>
    <s v="D001"/>
    <n v="34"/>
    <x v="27"/>
    <n v="9.6180164599999998"/>
    <n v="4.53"/>
    <n v="2.3222821723465664E-2"/>
    <n v="0.59499999999999997"/>
    <n v="1.1499999999999999"/>
    <n v="0.30904254738428905"/>
    <n v="2.080096852256088E-2"/>
    <n v="0.12192"/>
  </r>
  <r>
    <x v="2"/>
    <s v="D001"/>
    <n v="59"/>
    <x v="25"/>
    <n v="17.507058499999999"/>
    <n v="4.5999999999999996"/>
    <n v="6.4439047213077819E-2"/>
    <n v="0.59499999999999997"/>
    <n v="1.1499999999999999"/>
    <n v="0.28617694245793834"/>
    <n v="5.6710651440262549E-2"/>
    <n v="0.16581120000000002"/>
  </r>
  <r>
    <x v="2"/>
    <s v="D001"/>
    <n v="59"/>
    <x v="25"/>
    <n v="17.367604100000001"/>
    <n v="4.5999999999999996"/>
    <n v="6.3594147227585301E-2"/>
    <n v="0.59499999999999997"/>
    <n v="1.1499999999999999"/>
    <n v="0.28617694245793834"/>
    <n v="5.5967083205606463E-2"/>
    <n v="0.16581120000000002"/>
  </r>
  <r>
    <x v="2"/>
    <s v="D001"/>
    <n v="59"/>
    <x v="25"/>
    <n v="16.701427800000001"/>
    <n v="4.5999999999999996"/>
    <n v="5.961538990419251E-2"/>
    <n v="0.59499999999999997"/>
    <n v="1.1499999999999999"/>
    <n v="0.28617694245793834"/>
    <n v="5.2465511883699523E-2"/>
    <n v="0.16581120000000002"/>
  </r>
  <r>
    <x v="2"/>
    <s v="D001"/>
    <n v="59"/>
    <x v="25"/>
    <n v="17.507058499999999"/>
    <n v="4.5999999999999996"/>
    <n v="6.4439047213077819E-2"/>
    <n v="0.59499999999999997"/>
    <n v="1.1499999999999999"/>
    <n v="0.28617694245793834"/>
    <n v="5.6710651440262549E-2"/>
    <n v="0.16581120000000002"/>
  </r>
  <r>
    <x v="2"/>
    <s v="D001"/>
    <n v="55"/>
    <x v="24"/>
    <n v="15.755535500000001"/>
    <n v="4.5999999999999996"/>
    <n v="5.4130420936730865E-2"/>
    <n v="0.59499999999999997"/>
    <n v="1.1499999999999999"/>
    <n v="0.28543494454573071"/>
    <n v="4.7610891374028644E-2"/>
    <n v="0.12192"/>
  </r>
  <r>
    <x v="2"/>
    <s v="D001"/>
    <n v="55"/>
    <x v="24"/>
    <n v="16.348861800000002"/>
    <n v="4.5999999999999996"/>
    <n v="5.754828811943849E-2"/>
    <n v="0.59499999999999997"/>
    <n v="1.1499999999999999"/>
    <n v="0.28543494454573071"/>
    <n v="5.0617106739635181E-2"/>
    <n v="0.12192"/>
  </r>
  <r>
    <x v="2"/>
    <s v="D001"/>
    <n v="65"/>
    <x v="26"/>
    <n v="14.149581599999999"/>
    <n v="4.5999999999999996"/>
    <n v="4.5266672839551977E-2"/>
    <n v="0.59499999999999997"/>
    <n v="1.1499999999999999"/>
    <n v="0.29373150019933464"/>
    <n v="4.0071678394374727E-2"/>
    <n v="0.17068800000000001"/>
  </r>
  <r>
    <x v="2"/>
    <s v="D001"/>
    <n v="65"/>
    <x v="26"/>
    <n v="16.0359959"/>
    <n v="4.67"/>
    <n v="5.6194761421761621E-2"/>
    <n v="0.59499999999999997"/>
    <n v="1.1499999999999999"/>
    <n v="0.29373150019933464"/>
    <n v="4.9745613403552616E-2"/>
    <n v="0.17068800000000001"/>
  </r>
  <r>
    <x v="2"/>
    <s v="D001"/>
    <n v="65"/>
    <x v="26"/>
    <n v="14.7456862"/>
    <n v="4.67"/>
    <n v="4.8879915026825753E-2"/>
    <n v="0.59499999999999997"/>
    <n v="1.1499999999999999"/>
    <n v="0.29373150019933464"/>
    <n v="4.3270249656782875E-2"/>
    <n v="0.17068800000000001"/>
  </r>
  <r>
    <x v="2"/>
    <s v="D001"/>
    <n v="34"/>
    <x v="27"/>
    <n v="16.475419599999999"/>
    <n v="4.7"/>
    <n v="5.8976797819238917E-2"/>
    <n v="0.59499999999999997"/>
    <n v="1.1499999999999999"/>
    <n v="0.30904254738428905"/>
    <n v="5.2826246939656915E-2"/>
    <n v="0.12192"/>
  </r>
  <r>
    <x v="2"/>
    <s v="D001"/>
    <n v="59"/>
    <x v="25"/>
    <n v="21.245861600000001"/>
    <n v="4.7"/>
    <n v="8.9718673917899852E-2"/>
    <n v="0.59499999999999997"/>
    <n v="1.1499999999999999"/>
    <n v="0.28617694245793834"/>
    <n v="7.8958405877981225E-2"/>
    <n v="0.16581120000000002"/>
  </r>
  <r>
    <x v="2"/>
    <s v="D001"/>
    <n v="59"/>
    <x v="25"/>
    <n v="17.367604100000001"/>
    <n v="4.7"/>
    <n v="6.4357170439101316E-2"/>
    <n v="0.59499999999999997"/>
    <n v="1.1499999999999999"/>
    <n v="0.28617694245793834"/>
    <n v="5.6638594428390851E-2"/>
    <n v="0.16581120000000002"/>
  </r>
  <r>
    <x v="2"/>
    <s v="D001"/>
    <n v="55"/>
    <x v="24"/>
    <n v="17.969713800000001"/>
    <n v="4.7"/>
    <n v="6.808603802511623E-2"/>
    <n v="0.59499999999999997"/>
    <n v="1.1499999999999999"/>
    <n v="0.28543494454573071"/>
    <n v="5.9885678042125468E-2"/>
    <n v="0.12192"/>
  </r>
  <r>
    <x v="2"/>
    <s v="D001"/>
    <n v="55"/>
    <x v="24"/>
    <n v="19.024175899999999"/>
    <n v="4.7300000000000004"/>
    <n v="7.507563466417784E-2"/>
    <n v="0.59499999999999997"/>
    <n v="1.1499999999999999"/>
    <n v="0.28543494454573071"/>
    <n v="6.6033439699467872E-2"/>
    <n v="0.12192"/>
  </r>
  <r>
    <x v="2"/>
    <s v="D001"/>
    <n v="34"/>
    <x v="27"/>
    <n v="12.6845591"/>
    <n v="4.75"/>
    <n v="3.8304808428521325E-2"/>
    <n v="0.59499999999999997"/>
    <n v="1.1499999999999999"/>
    <n v="0.30904254738428905"/>
    <n v="3.4310090473600278E-2"/>
    <n v="0.12192"/>
  </r>
  <r>
    <x v="2"/>
    <s v="D001"/>
    <n v="34"/>
    <x v="27"/>
    <n v="14.9876304"/>
    <n v="4.8"/>
    <n v="5.096959563622587E-2"/>
    <n v="0.59499999999999997"/>
    <n v="1.1499999999999999"/>
    <n v="0.30904254738428905"/>
    <n v="4.5654096950909592E-2"/>
    <n v="0.12192"/>
  </r>
  <r>
    <x v="2"/>
    <s v="D001"/>
    <n v="34"/>
    <x v="27"/>
    <n v="16.674091499999999"/>
    <n v="4.8"/>
    <n v="6.0864881905918732E-2"/>
    <n v="0.59499999999999997"/>
    <n v="1.1499999999999999"/>
    <n v="0.30904254738428905"/>
    <n v="5.4517427198569647E-2"/>
    <n v="0.12192"/>
  </r>
  <r>
    <x v="2"/>
    <s v="D001"/>
    <n v="59"/>
    <x v="25"/>
    <n v="17.553297100000002"/>
    <n v="4.8"/>
    <n v="6.6276786729241741E-2"/>
    <n v="0.59499999999999997"/>
    <n v="1.1499999999999999"/>
    <n v="0.28617694245793834"/>
    <n v="5.8327984558093293E-2"/>
    <n v="0.16581120000000002"/>
  </r>
  <r>
    <x v="2"/>
    <s v="D001"/>
    <n v="59"/>
    <x v="25"/>
    <n v="15.953659200000001"/>
    <n v="4.8"/>
    <n v="5.6558997684049546E-2"/>
    <n v="0.59499999999999997"/>
    <n v="1.1499999999999999"/>
    <n v="0.28617694245793834"/>
    <n v="4.9775683257150843E-2"/>
    <n v="0.16581120000000002"/>
  </r>
  <r>
    <x v="2"/>
    <s v="D001"/>
    <n v="59"/>
    <x v="25"/>
    <n v="19.827426899999999"/>
    <n v="4.8"/>
    <n v="8.1058610937737419E-2"/>
    <n v="0.59499999999999997"/>
    <n v="1.1499999999999999"/>
    <n v="0.28617694245793834"/>
    <n v="7.1336973930132053E-2"/>
    <n v="0.16581120000000002"/>
  </r>
  <r>
    <x v="2"/>
    <s v="D001"/>
    <n v="65"/>
    <x v="26"/>
    <n v="13.0545866"/>
    <n v="4.8"/>
    <n v="4.0430218333753314E-2"/>
    <n v="0.59499999999999997"/>
    <n v="1.1499999999999999"/>
    <n v="0.29373150019933464"/>
    <n v="3.5790275822280886E-2"/>
    <n v="0.17068800000000001"/>
  </r>
  <r>
    <x v="2"/>
    <s v="D001"/>
    <n v="65"/>
    <x v="26"/>
    <n v="13.270125"/>
    <n v="4.82"/>
    <n v="4.1652862201074767E-2"/>
    <n v="0.59499999999999997"/>
    <n v="1.1499999999999999"/>
    <n v="0.29373150019933464"/>
    <n v="3.6872603918622696E-2"/>
    <n v="0.17068800000000001"/>
  </r>
  <r>
    <x v="2"/>
    <s v="D001"/>
    <n v="65"/>
    <x v="26"/>
    <n v="16.1524626"/>
    <n v="4.82"/>
    <n v="5.7868132937497464E-2"/>
    <n v="0.59499999999999997"/>
    <n v="1.1499999999999999"/>
    <n v="0.29373150019933464"/>
    <n v="5.1226941740860517E-2"/>
    <n v="0.17068800000000001"/>
  </r>
  <r>
    <x v="2"/>
    <s v="D001"/>
    <n v="55"/>
    <x v="24"/>
    <n v="16.450801899999998"/>
    <n v="4.8499999999999996"/>
    <n v="5.9861162100569403E-2"/>
    <n v="0.59499999999999997"/>
    <n v="1.1499999999999999"/>
    <n v="0.28543494454573071"/>
    <n v="5.2651415543665168E-2"/>
    <n v="0.12192"/>
  </r>
  <r>
    <x v="2"/>
    <s v="D001"/>
    <n v="65"/>
    <x v="26"/>
    <n v="15.1356267"/>
    <n v="4.8499999999999996"/>
    <n v="5.2104475689323151E-2"/>
    <n v="0.59499999999999997"/>
    <n v="1.1499999999999999"/>
    <n v="0.29373150019933464"/>
    <n v="4.6124746126818252E-2"/>
    <n v="0.17068800000000001"/>
  </r>
  <r>
    <x v="2"/>
    <s v="D001"/>
    <n v="34"/>
    <x v="27"/>
    <n v="13.542206"/>
    <n v="4.9000000000000004"/>
    <n v="4.3478001335653119E-2"/>
    <n v="0.59499999999999997"/>
    <n v="1.1499999999999999"/>
    <n v="0.30904254738428905"/>
    <n v="3.8943783316948893E-2"/>
    <n v="0.12192"/>
  </r>
  <r>
    <x v="2"/>
    <s v="D001"/>
    <n v="59"/>
    <x v="25"/>
    <n v="18.412529800000002"/>
    <n v="4.9000000000000004"/>
    <n v="7.2581591714935043E-2"/>
    <n v="0.59499999999999997"/>
    <n v="1.1499999999999999"/>
    <n v="0.28617694245793834"/>
    <n v="6.3876632674509229E-2"/>
    <n v="0.16581120000000002"/>
  </r>
  <r>
    <x v="2"/>
    <s v="D001"/>
    <n v="55"/>
    <x v="24"/>
    <n v="12.4507595"/>
    <n v="4.9000000000000004"/>
    <n v="3.7717001815876339E-2"/>
    <n v="0.59499999999999997"/>
    <n v="1.1499999999999999"/>
    <n v="0.28543494454573071"/>
    <n v="3.3174323150168009E-2"/>
    <n v="0.12192"/>
  </r>
  <r>
    <x v="2"/>
    <s v="D001"/>
    <n v="65"/>
    <x v="26"/>
    <n v="13.764832500000001"/>
    <n v="4.93"/>
    <n v="4.483390635719775E-2"/>
    <n v="0.59499999999999997"/>
    <n v="1.1499999999999999"/>
    <n v="0.29373150019933464"/>
    <n v="3.9688578020237869E-2"/>
    <n v="0.17068800000000001"/>
  </r>
  <r>
    <x v="2"/>
    <s v="D001"/>
    <n v="55"/>
    <x v="24"/>
    <n v="17.111932100000001"/>
    <n v="4.95"/>
    <n v="6.4648780280197202E-2"/>
    <n v="0.59499999999999997"/>
    <n v="1.1499999999999999"/>
    <n v="0.28543494454573071"/>
    <n v="5.6862407535709897E-2"/>
    <n v="0.12192"/>
  </r>
  <r>
    <x v="2"/>
    <s v="D001"/>
    <n v="55"/>
    <x v="24"/>
    <n v="17.983804299999999"/>
    <n v="4.9800000000000004"/>
    <n v="7.0453607834843737E-2"/>
    <n v="0.59499999999999997"/>
    <n v="1.1499999999999999"/>
    <n v="0.28543494454573071"/>
    <n v="6.1968095046846694E-2"/>
    <n v="0.12192"/>
  </r>
  <r>
    <x v="2"/>
    <s v="D001"/>
    <n v="65"/>
    <x v="26"/>
    <n v="13.5795639"/>
    <n v="4.9800000000000004"/>
    <n v="4.4059015154626693E-2"/>
    <n v="0.59499999999999997"/>
    <n v="1.1499999999999999"/>
    <n v="0.29373150019933464"/>
    <n v="3.9002616602880805E-2"/>
    <n v="0.17068800000000001"/>
  </r>
  <r>
    <x v="2"/>
    <s v="D001"/>
    <n v="59"/>
    <x v="25"/>
    <n v="20.156850800000001"/>
    <n v="5"/>
    <n v="8.5310245059862219E-2"/>
    <n v="0.59499999999999997"/>
    <n v="1.1499999999999999"/>
    <n v="0.28617694245793834"/>
    <n v="7.5078695001116677E-2"/>
    <n v="0.16581120000000002"/>
  </r>
  <r>
    <x v="2"/>
    <s v="D001"/>
    <n v="59"/>
    <x v="25"/>
    <n v="16.8944446"/>
    <n v="5"/>
    <n v="6.3649328478751918E-2"/>
    <n v="0.59499999999999997"/>
    <n v="1.1499999999999999"/>
    <n v="0.28617694245793834"/>
    <n v="5.6015646380207722E-2"/>
    <n v="0.16581120000000002"/>
  </r>
  <r>
    <x v="2"/>
    <s v="D001"/>
    <n v="59"/>
    <x v="25"/>
    <n v="21.395557499999999"/>
    <n v="5"/>
    <n v="9.4147201624784391E-2"/>
    <n v="0.59499999999999997"/>
    <n v="1.1499999999999999"/>
    <n v="0.28617694245793834"/>
    <n v="8.2855805079869269E-2"/>
    <n v="0.16581120000000002"/>
  </r>
  <r>
    <x v="2"/>
    <s v="D001"/>
    <n v="59"/>
    <x v="25"/>
    <n v="24.617128699999999"/>
    <n v="5.0999999999999996"/>
    <n v="0.12007479202304727"/>
    <n v="0.59499999999999997"/>
    <n v="1.1499999999999999"/>
    <n v="0.28617694245793834"/>
    <n v="0.10567381070462306"/>
    <n v="0.16581120000000002"/>
  </r>
  <r>
    <x v="2"/>
    <s v="D001"/>
    <n v="55"/>
    <x v="24"/>
    <n v="22.951445100000001"/>
    <n v="5.0999999999999996"/>
    <n v="0.10698523553131901"/>
    <n v="0.59499999999999997"/>
    <n v="1.1499999999999999"/>
    <n v="0.28543494454573071"/>
    <n v="9.4099811886926094E-2"/>
    <n v="0.12192"/>
  </r>
  <r>
    <x v="2"/>
    <s v="D001"/>
    <n v="65"/>
    <x v="26"/>
    <n v="19.0959404"/>
    <n v="5.0999999999999996"/>
    <n v="7.8915756931734457E-2"/>
    <n v="0.59499999999999997"/>
    <n v="1.1499999999999999"/>
    <n v="0.29373150019933464"/>
    <n v="6.9859051563737812E-2"/>
    <n v="0.17068800000000001"/>
  </r>
  <r>
    <x v="2"/>
    <s v="D001"/>
    <n v="65"/>
    <x v="26"/>
    <n v="18.981520700000001"/>
    <n v="5.0999999999999996"/>
    <n v="7.8132496185219044E-2"/>
    <n v="0.59499999999999997"/>
    <n v="1.1499999999999999"/>
    <n v="0.29373150019933464"/>
    <n v="6.9165681126627188E-2"/>
    <n v="0.17068800000000001"/>
  </r>
  <r>
    <x v="2"/>
    <s v="D001"/>
    <n v="65"/>
    <x v="26"/>
    <n v="13.6205392"/>
    <n v="5.15"/>
    <n v="4.5092517497665359E-2"/>
    <n v="0.59499999999999997"/>
    <n v="1.1499999999999999"/>
    <n v="0.29373150019933464"/>
    <n v="3.9917509854630731E-2"/>
    <n v="0.17068800000000001"/>
  </r>
  <r>
    <x v="2"/>
    <s v="D001"/>
    <n v="65"/>
    <x v="26"/>
    <n v="18.642201100000001"/>
    <n v="5.15"/>
    <n v="7.6261560442276111E-2"/>
    <n v="0.59499999999999997"/>
    <n v="1.1499999999999999"/>
    <n v="0.29373150019933464"/>
    <n v="6.7509461866742851E-2"/>
    <n v="0.17068800000000001"/>
  </r>
  <r>
    <x v="2"/>
    <s v="D001"/>
    <n v="55"/>
    <x v="24"/>
    <n v="16.5398669"/>
    <n v="5.2"/>
    <n v="6.2824852840941151E-2"/>
    <n v="0.59499999999999997"/>
    <n v="1.1499999999999999"/>
    <n v="0.28543494454573071"/>
    <n v="5.5258155995046111E-2"/>
    <n v="0.12192"/>
  </r>
  <r>
    <x v="2"/>
    <s v="D001"/>
    <n v="65"/>
    <x v="26"/>
    <n v="16.897428699999999"/>
    <n v="5.2"/>
    <n v="6.5110216390517506E-2"/>
    <n v="0.59499999999999997"/>
    <n v="1.1499999999999999"/>
    <n v="0.29373150019933464"/>
    <n v="5.7637893128060246E-2"/>
    <n v="0.17068800000000001"/>
  </r>
  <r>
    <x v="2"/>
    <s v="D001"/>
    <n v="55"/>
    <x v="24"/>
    <n v="19.066735600000001"/>
    <n v="5.28"/>
    <n v="8.0346400814927915E-2"/>
    <n v="0.59499999999999997"/>
    <n v="1.1499999999999999"/>
    <n v="0.28543494454573071"/>
    <n v="7.0669388770593353E-2"/>
    <n v="0.12192"/>
  </r>
  <r>
    <x v="2"/>
    <s v="D001"/>
    <n v="65"/>
    <x v="26"/>
    <n v="18.096133999999999"/>
    <n v="5.3"/>
    <n v="7.3813525040079264E-2"/>
    <n v="0.59499999999999997"/>
    <n v="1.1499999999999999"/>
    <n v="0.29373150019933464"/>
    <n v="6.5342373340431636E-2"/>
    <n v="0.17068800000000001"/>
  </r>
  <r>
    <x v="2"/>
    <s v="D001"/>
    <n v="65"/>
    <x v="26"/>
    <n v="18.461973400000002"/>
    <n v="5.35"/>
    <n v="7.6743816739112569E-2"/>
    <n v="0.59499999999999997"/>
    <n v="1.1499999999999999"/>
    <n v="0.29373150019933464"/>
    <n v="6.7936372395356021E-2"/>
    <n v="0.17068800000000001"/>
  </r>
  <r>
    <x v="2"/>
    <s v="D001"/>
    <n v="34"/>
    <x v="27"/>
    <n v="16.981168700000001"/>
    <n v="5.4"/>
    <n v="6.71031477929971E-2"/>
    <n v="0.59499999999999997"/>
    <n v="1.1499999999999999"/>
    <n v="0.30904254738428905"/>
    <n v="6.0105119077604463E-2"/>
    <n v="0.12192"/>
  </r>
  <r>
    <x v="2"/>
    <s v="D001"/>
    <n v="59"/>
    <x v="25"/>
    <n v="19.944614300000001"/>
    <n v="5.4"/>
    <n v="8.7772433939635228E-2"/>
    <n v="0.59499999999999997"/>
    <n v="1.1499999999999999"/>
    <n v="0.28617694245793834"/>
    <n v="7.7245585130313973E-2"/>
    <n v="0.16581120000000002"/>
  </r>
  <r>
    <x v="2"/>
    <s v="D001"/>
    <n v="65"/>
    <x v="26"/>
    <n v="19.500215399999998"/>
    <n v="5.45"/>
    <n v="8.5011450684369994E-2"/>
    <n v="0.59499999999999997"/>
    <n v="1.1499999999999999"/>
    <n v="0.29373150019933464"/>
    <n v="7.5255177771467022E-2"/>
    <n v="0.17068800000000001"/>
  </r>
  <r>
    <x v="2"/>
    <s v="D001"/>
    <n v="59"/>
    <x v="25"/>
    <n v="21.600574999999999"/>
    <n v="5.5"/>
    <n v="0.10135397829170782"/>
    <n v="0.59499999999999997"/>
    <n v="1.1499999999999999"/>
    <n v="0.28617694245793834"/>
    <n v="8.9198248322617357E-2"/>
    <n v="0.16581120000000002"/>
  </r>
  <r>
    <x v="2"/>
    <s v="D001"/>
    <n v="65"/>
    <x v="26"/>
    <n v="17.091195800000001"/>
    <n v="5.5"/>
    <n v="6.856737993513172E-2"/>
    <n v="0.59499999999999997"/>
    <n v="1.1499999999999999"/>
    <n v="0.29373150019933464"/>
    <n v="6.069829799164659E-2"/>
    <n v="0.17068800000000001"/>
  </r>
  <r>
    <x v="2"/>
    <s v="D001"/>
    <n v="65"/>
    <x v="26"/>
    <n v="17.2886521"/>
    <n v="5.55"/>
    <n v="7.0275533295895878E-2"/>
    <n v="0.59499999999999997"/>
    <n v="1.1499999999999999"/>
    <n v="0.29373150019933464"/>
    <n v="6.2210416462633589E-2"/>
    <n v="0.17068800000000001"/>
  </r>
  <r>
    <x v="2"/>
    <s v="D001"/>
    <n v="59"/>
    <x v="25"/>
    <n v="14.468238299999999"/>
    <n v="5.9"/>
    <n v="5.392776512093269E-2"/>
    <n v="0.59499999999999997"/>
    <n v="1.1499999999999999"/>
    <n v="0.28617694245793834"/>
    <n v="4.7460023432886647E-2"/>
    <n v="0.16581120000000002"/>
  </r>
  <r>
    <x v="2"/>
    <s v="D002"/>
    <n v="85"/>
    <x v="28"/>
    <n v="7.5928815900000002"/>
    <n v="1.8"/>
    <n v="1.0919143637531367E-2"/>
    <n v="0.59499999999999997"/>
    <n v="1.1499999999999999"/>
    <n v="0.28529731171365064"/>
    <n v="9.6030012255483282E-3"/>
    <n v="0.1414272"/>
  </r>
  <r>
    <x v="2"/>
    <s v="D002"/>
    <n v="85"/>
    <x v="28"/>
    <n v="12.8905788"/>
    <n v="3"/>
    <n v="3.1835618875669991E-2"/>
    <n v="0.59499999999999997"/>
    <n v="1.1499999999999999"/>
    <n v="0.28529731171365064"/>
    <n v="2.7998302543464474E-2"/>
    <n v="0.1414272"/>
  </r>
  <r>
    <x v="2"/>
    <s v="D002"/>
    <n v="85"/>
    <x v="28"/>
    <n v="13.508507"/>
    <n v="3"/>
    <n v="3.4342692156679074E-2"/>
    <n v="0.59499999999999997"/>
    <n v="1.1499999999999999"/>
    <n v="0.28529731171365064"/>
    <n v="3.0203184958173025E-2"/>
    <n v="0.1414272"/>
  </r>
  <r>
    <x v="2"/>
    <s v="D002"/>
    <n v="85"/>
    <x v="28"/>
    <n v="13.6910375"/>
    <n v="3.12"/>
    <n v="3.5677684406539317E-2"/>
    <n v="0.59499999999999997"/>
    <n v="1.1499999999999999"/>
    <n v="0.28529731171365064"/>
    <n v="3.1377263497394788E-2"/>
    <n v="0.1414272"/>
  </r>
  <r>
    <x v="2"/>
    <s v="D002"/>
    <n v="85"/>
    <x v="28"/>
    <n v="14.113744499999999"/>
    <n v="3.2"/>
    <n v="3.7886007426993079E-2"/>
    <n v="0.59499999999999997"/>
    <n v="1.1499999999999999"/>
    <n v="0.28529731171365064"/>
    <n v="3.3319405608149048E-2"/>
    <n v="0.1414272"/>
  </r>
  <r>
    <x v="2"/>
    <s v="D002"/>
    <n v="85"/>
    <x v="28"/>
    <n v="17.052632899999999"/>
    <n v="3.4"/>
    <n v="5.2809393572120306E-2"/>
    <n v="0.59499999999999997"/>
    <n v="1.1499999999999999"/>
    <n v="0.28529731171365064"/>
    <n v="4.6443996711466332E-2"/>
    <n v="0.1414272"/>
  </r>
  <r>
    <x v="2"/>
    <s v="D002"/>
    <n v="85"/>
    <x v="28"/>
    <n v="16.463129200000001"/>
    <n v="3.4"/>
    <n v="4.9907851819209127E-2"/>
    <n v="0.59499999999999997"/>
    <n v="1.1499999999999999"/>
    <n v="0.28529731171365064"/>
    <n v="4.3892193206160932E-2"/>
    <n v="0.1414272"/>
  </r>
  <r>
    <x v="2"/>
    <s v="D002"/>
    <n v="85"/>
    <x v="28"/>
    <n v="13.8199404"/>
    <n v="3.5"/>
    <n v="3.8101439232809509E-2"/>
    <n v="0.59499999999999997"/>
    <n v="1.1499999999999999"/>
    <n v="0.28529731171365064"/>
    <n v="3.350887027350672E-2"/>
    <n v="0.1414272"/>
  </r>
  <r>
    <x v="2"/>
    <s v="D002"/>
    <n v="85"/>
    <x v="28"/>
    <n v="17.489687499999999"/>
    <n v="3.5"/>
    <n v="5.5779340940390124E-2"/>
    <n v="0.59499999999999997"/>
    <n v="1.1499999999999999"/>
    <n v="0.28529731171365064"/>
    <n v="4.9055960539772292E-2"/>
    <n v="0.1414272"/>
  </r>
  <r>
    <x v="2"/>
    <s v="D002"/>
    <n v="85"/>
    <x v="28"/>
    <n v="11.704122"/>
    <n v="3.5"/>
    <n v="2.8967404287902992E-2"/>
    <n v="0.59499999999999997"/>
    <n v="1.1499999999999999"/>
    <n v="0.28529731171365064"/>
    <n v="2.5475809102972546E-2"/>
    <n v="0.1414272"/>
  </r>
  <r>
    <x v="2"/>
    <s v="D002"/>
    <n v="85"/>
    <x v="28"/>
    <n v="13.772202999999999"/>
    <n v="3.8"/>
    <n v="3.9357363219984634E-2"/>
    <n v="0.59499999999999997"/>
    <n v="1.1499999999999999"/>
    <n v="0.28529731171365064"/>
    <n v="3.461341106794992E-2"/>
    <n v="0.1414272"/>
  </r>
  <r>
    <x v="2"/>
    <s v="D002"/>
    <n v="85"/>
    <x v="28"/>
    <n v="17.141526500000001"/>
    <n v="3.8"/>
    <n v="5.6256337294842904E-2"/>
    <n v="0.59499999999999997"/>
    <n v="1.1499999999999999"/>
    <n v="0.28529731171365064"/>
    <n v="4.9475461988644859E-2"/>
    <n v="0.1414272"/>
  </r>
  <r>
    <x v="2"/>
    <s v="D002"/>
    <n v="85"/>
    <x v="28"/>
    <n v="13.3728154"/>
    <n v="3.85"/>
    <n v="3.7725243934898567E-2"/>
    <n v="0.59499999999999997"/>
    <n v="1.1499999999999999"/>
    <n v="0.28529731171365064"/>
    <n v="3.3178019794127822E-2"/>
    <n v="0.1414272"/>
  </r>
  <r>
    <x v="2"/>
    <s v="D002"/>
    <n v="85"/>
    <x v="28"/>
    <n v="15.410945999999999"/>
    <n v="4"/>
    <n v="4.8533974822208822E-2"/>
    <n v="0.59499999999999997"/>
    <n v="1.1499999999999999"/>
    <n v="0.28529731171365064"/>
    <n v="4.2683916905023329E-2"/>
    <n v="0.1414272"/>
  </r>
  <r>
    <x v="2"/>
    <s v="D002"/>
    <n v="85"/>
    <x v="28"/>
    <n v="15.985382599999999"/>
    <n v="4"/>
    <n v="5.1530963361631009E-2"/>
    <n v="0.59499999999999997"/>
    <n v="1.1499999999999999"/>
    <n v="0.28529731171365064"/>
    <n v="4.5319662488413438E-2"/>
    <n v="0.1414272"/>
  </r>
  <r>
    <x v="2"/>
    <s v="D002"/>
    <n v="85"/>
    <x v="28"/>
    <n v="15.0247788"/>
    <n v="4"/>
    <n v="4.6555086465679678E-2"/>
    <n v="0.59499999999999997"/>
    <n v="1.1499999999999999"/>
    <n v="0.28529731171365064"/>
    <n v="4.0943554478829532E-2"/>
    <n v="0.1414272"/>
  </r>
  <r>
    <x v="2"/>
    <s v="D002"/>
    <n v="85"/>
    <x v="28"/>
    <n v="14.882489100000001"/>
    <n v="4.0999999999999996"/>
    <n v="4.6402166869400456E-2"/>
    <n v="0.59499999999999997"/>
    <n v="1.1499999999999999"/>
    <n v="0.28529731171365064"/>
    <n v="4.0809067094174915E-2"/>
    <n v="0.1414272"/>
  </r>
  <r>
    <x v="2"/>
    <s v="D002"/>
    <n v="85"/>
    <x v="28"/>
    <n v="13.962173399999999"/>
    <n v="4.0999999999999996"/>
    <n v="4.1762137659694769E-2"/>
    <n v="0.59499999999999997"/>
    <n v="1.1499999999999999"/>
    <n v="0.28529731171365064"/>
    <n v="3.6728325264364377E-2"/>
    <n v="0.1414272"/>
  </r>
  <r>
    <x v="2"/>
    <s v="D002"/>
    <n v="85"/>
    <x v="28"/>
    <n v="19.241315700000001"/>
    <n v="4.0999999999999996"/>
    <n v="7.0635691284852892E-2"/>
    <n v="0.59499999999999997"/>
    <n v="1.1499999999999999"/>
    <n v="0.28529731171365064"/>
    <n v="6.2121596023738276E-2"/>
    <n v="0.1414272"/>
  </r>
  <r>
    <x v="2"/>
    <s v="D002"/>
    <n v="85"/>
    <x v="28"/>
    <n v="13.174349400000001"/>
    <n v="4.2"/>
    <n v="3.8373561503210411E-2"/>
    <n v="0.59499999999999997"/>
    <n v="1.1499999999999999"/>
    <n v="0.28529731171365064"/>
    <n v="3.3748192200473301E-2"/>
    <n v="0.1414272"/>
  </r>
  <r>
    <x v="2"/>
    <s v="D002"/>
    <n v="85"/>
    <x v="28"/>
    <n v="18.1213275"/>
    <n v="4.2"/>
    <n v="6.4891299628668353E-2"/>
    <n v="0.59499999999999997"/>
    <n v="1.1499999999999999"/>
    <n v="0.28529731171365064"/>
    <n v="5.7069606422212968E-2"/>
    <n v="0.1414272"/>
  </r>
  <r>
    <x v="2"/>
    <s v="D002"/>
    <n v="85"/>
    <x v="28"/>
    <n v="13.3272779"/>
    <n v="4.2"/>
    <n v="3.9118759820907588E-2"/>
    <n v="0.59499999999999997"/>
    <n v="1.1499999999999999"/>
    <n v="0.28529731171365064"/>
    <n v="3.4403567804611838E-2"/>
    <n v="0.1414272"/>
  </r>
  <r>
    <x v="2"/>
    <s v="D002"/>
    <n v="85"/>
    <x v="28"/>
    <n v="18.266122200000002"/>
    <n v="4.8"/>
    <n v="7.0789681406923516E-2"/>
    <n v="0.59499999999999997"/>
    <n v="1.1499999999999999"/>
    <n v="0.28529731171365064"/>
    <n v="6.2257024898021394E-2"/>
    <n v="0.1414272"/>
  </r>
  <r>
    <x v="2"/>
    <s v="D002"/>
    <n v="85"/>
    <x v="28"/>
    <n v="18.954828500000001"/>
    <n v="4.9000000000000004"/>
    <n v="7.6154340741266452E-2"/>
    <n v="0.59499999999999997"/>
    <n v="1.1499999999999999"/>
    <n v="0.28529731171365064"/>
    <n v="6.6975053332528886E-2"/>
    <n v="0.1414272"/>
  </r>
  <r>
    <x v="2"/>
    <s v="D002"/>
    <n v="85"/>
    <x v="28"/>
    <n v="18.011967599999998"/>
    <n v="5"/>
    <n v="7.0799876450399341E-2"/>
    <n v="0.59499999999999997"/>
    <n v="1.1499999999999999"/>
    <n v="0.28529731171365064"/>
    <n v="6.2265991078725921E-2"/>
    <n v="0.1414272"/>
  </r>
  <r>
    <x v="2"/>
    <s v="D002"/>
    <n v="85"/>
    <x v="28"/>
    <n v="19.799301"/>
    <n v="5"/>
    <n v="8.2820923656916179E-2"/>
    <n v="0.59499999999999997"/>
    <n v="1.1499999999999999"/>
    <n v="0.28529731171365064"/>
    <n v="7.2838077580067537E-2"/>
    <n v="0.1414272"/>
  </r>
  <r>
    <x v="2"/>
    <s v="D002"/>
    <n v="85"/>
    <x v="28"/>
    <n v="17.2005336"/>
    <n v="5"/>
    <n v="6.557944247112292E-2"/>
    <n v="0.59499999999999997"/>
    <n v="1.1499999999999999"/>
    <n v="0.28529731171365064"/>
    <n v="5.7674803750758917E-2"/>
    <n v="0.1414272"/>
  </r>
  <r>
    <x v="2"/>
    <s v="D002"/>
    <n v="85"/>
    <x v="28"/>
    <n v="18.912016900000001"/>
    <n v="5"/>
    <n v="7.6764541742488021E-2"/>
    <n v="0.59499999999999997"/>
    <n v="1.1499999999999999"/>
    <n v="0.28529731171365064"/>
    <n v="6.7511703564184442E-2"/>
    <n v="0.1414272"/>
  </r>
  <r>
    <x v="2"/>
    <s v="D002"/>
    <n v="85"/>
    <x v="28"/>
    <n v="19.562483400000001"/>
    <n v="5"/>
    <n v="8.118751534919405E-2"/>
    <n v="0.59499999999999997"/>
    <n v="1.1499999999999999"/>
    <n v="0.28529731171365064"/>
    <n v="7.1401552656358169E-2"/>
    <n v="0.1414272"/>
  </r>
  <r>
    <x v="2"/>
    <s v="D002"/>
    <n v="85"/>
    <x v="28"/>
    <n v="17.656891300000002"/>
    <n v="5.0999999999999996"/>
    <n v="6.9281519247201662E-2"/>
    <n v="0.59499999999999997"/>
    <n v="1.1499999999999999"/>
    <n v="0.28529731171365064"/>
    <n v="6.0930649538478189E-2"/>
    <n v="0.1414272"/>
  </r>
  <r>
    <x v="2"/>
    <s v="D002"/>
    <n v="85"/>
    <x v="28"/>
    <n v="18.516788699999999"/>
    <n v="5.1100000000000003"/>
    <n v="7.5067419430426843E-2"/>
    <n v="0.59499999999999997"/>
    <n v="1.1499999999999999"/>
    <n v="0.28529731171365064"/>
    <n v="6.601914442368452E-2"/>
    <n v="0.1414272"/>
  </r>
  <r>
    <x v="2"/>
    <s v="D002"/>
    <n v="85"/>
    <x v="28"/>
    <n v="16.951323299999999"/>
    <n v="5.12"/>
    <n v="6.4877250294622463E-2"/>
    <n v="0.59499999999999997"/>
    <n v="1.1499999999999999"/>
    <n v="0.28529731171365064"/>
    <n v="5.7057250529064248E-2"/>
    <n v="0.1414272"/>
  </r>
  <r>
    <x v="2"/>
    <s v="D002"/>
    <n v="85"/>
    <x v="28"/>
    <n v="20.073739799999998"/>
    <n v="5.3"/>
    <n v="8.772430021269971E-2"/>
    <n v="0.59499999999999997"/>
    <n v="1.1499999999999999"/>
    <n v="0.28529731171365064"/>
    <n v="7.7150424100784237E-2"/>
    <n v="0.1414272"/>
  </r>
  <r>
    <x v="2"/>
    <s v="D002"/>
    <n v="85"/>
    <x v="28"/>
    <n v="17.215253799999999"/>
    <n v="5.5"/>
    <n v="6.940373047793609E-2"/>
    <n v="0.59499999999999997"/>
    <n v="1.1499999999999999"/>
    <n v="0.28529731171365064"/>
    <n v="6.1038130000085504E-2"/>
    <n v="0.1414272"/>
  </r>
  <r>
    <x v="2"/>
    <s v="D002"/>
    <n v="85"/>
    <x v="28"/>
    <n v="21.6029202"/>
    <n v="5.5"/>
    <n v="0.10137226434631708"/>
    <n v="0.59499999999999997"/>
    <n v="1.1499999999999999"/>
    <n v="0.28529731171365064"/>
    <n v="8.9153326585818121E-2"/>
    <n v="0.1414272"/>
  </r>
  <r>
    <x v="2"/>
    <s v="D002"/>
    <n v="85"/>
    <x v="28"/>
    <n v="15.7619784"/>
    <n v="5.6"/>
    <n v="6.0477767613924885E-2"/>
    <n v="0.59499999999999997"/>
    <n v="1.1499999999999999"/>
    <n v="0.28529731171365064"/>
    <n v="5.3188060876745588E-2"/>
    <n v="0.1414272"/>
  </r>
  <r>
    <x v="1"/>
    <s v="D006"/>
    <n v="23"/>
    <x v="29"/>
    <n v="5.9123437299999999"/>
    <n v="2.5"/>
    <n v="7.1270728773408223E-3"/>
    <n v="0.59499999999999997"/>
    <n v="1.1499999999999999"/>
    <n v="0.36252566859493929"/>
    <n v="6.6446284052637129E-3"/>
    <n v="0.1414272"/>
  </r>
  <r>
    <x v="1"/>
    <s v="D006"/>
    <n v="23"/>
    <x v="29"/>
    <n v="6.2699776099999998"/>
    <n v="2.5099999999999998"/>
    <n v="8.1392318432995363E-3"/>
    <n v="0.59499999999999997"/>
    <n v="1.1499999999999999"/>
    <n v="0.36252566859493929"/>
    <n v="7.5882724975296738E-3"/>
    <n v="0.1414272"/>
  </r>
  <r>
    <x v="1"/>
    <s v="D006"/>
    <n v="23"/>
    <x v="29"/>
    <n v="5.4856532500000004"/>
    <n v="2.67"/>
    <n v="6.0883582695586943E-3"/>
    <n v="0.59499999999999997"/>
    <n v="1.1499999999999999"/>
    <n v="0.36252566859493929"/>
    <n v="5.6762262706686441E-3"/>
    <n v="0.1414272"/>
  </r>
  <r>
    <x v="1"/>
    <s v="D006"/>
    <n v="23"/>
    <x v="29"/>
    <n v="5.7472346300000003"/>
    <n v="2.7"/>
    <n v="6.8440418457930315E-3"/>
    <n v="0.59499999999999997"/>
    <n v="1.1499999999999999"/>
    <n v="0.36252566859493929"/>
    <n v="6.3807562568852878E-3"/>
    <n v="0.1414272"/>
  </r>
  <r>
    <x v="1"/>
    <s v="D006"/>
    <n v="23"/>
    <x v="29"/>
    <n v="5.4206220399999996"/>
    <n v="2.71"/>
    <n v="5.9393897174599801E-3"/>
    <n v="0.59499999999999997"/>
    <n v="1.1499999999999999"/>
    <n v="0.36252566859493929"/>
    <n v="5.5373416696828529E-3"/>
    <n v="0.1414272"/>
  </r>
  <r>
    <x v="1"/>
    <s v="D006"/>
    <n v="23"/>
    <x v="29"/>
    <n v="5.5316360600000003"/>
    <n v="2.71"/>
    <n v="6.248132028047363E-3"/>
    <n v="0.59499999999999997"/>
    <n v="1.1499999999999999"/>
    <n v="0.36252566859493929"/>
    <n v="5.8251846540527718E-3"/>
    <n v="0.1414272"/>
  </r>
  <r>
    <x v="1"/>
    <s v="D006"/>
    <n v="23"/>
    <x v="29"/>
    <n v="5.9294561899999998"/>
    <n v="2.72"/>
    <n v="7.3781249650256278E-3"/>
    <n v="0.59499999999999997"/>
    <n v="1.1499999999999999"/>
    <n v="0.36252566859493929"/>
    <n v="6.8786863224115482E-3"/>
    <n v="0.1414272"/>
  </r>
  <r>
    <x v="1"/>
    <s v="D006"/>
    <n v="23"/>
    <x v="29"/>
    <n v="6.7147544100000003"/>
    <n v="2.76"/>
    <n v="9.7063244297122368E-3"/>
    <n v="0.59499999999999997"/>
    <n v="1.1499999999999999"/>
    <n v="0.36252566859493929"/>
    <n v="9.049285748349848E-3"/>
    <n v="0.1414272"/>
  </r>
  <r>
    <x v="1"/>
    <s v="D006"/>
    <n v="23"/>
    <x v="29"/>
    <n v="5.5772397600000003"/>
    <n v="2.8"/>
    <n v="6.4491334650326722E-3"/>
    <n v="0.59499999999999997"/>
    <n v="1.1499999999999999"/>
    <n v="0.36252566859493929"/>
    <n v="6.0125799397018958E-3"/>
    <n v="0.1414272"/>
  </r>
  <r>
    <x v="1"/>
    <s v="D006"/>
    <n v="23"/>
    <x v="29"/>
    <n v="5.1522956200000003"/>
    <n v="2.93"/>
    <n v="5.3540964191590565E-3"/>
    <n v="0.59499999999999997"/>
    <n v="1.1499999999999999"/>
    <n v="0.36252566859493929"/>
    <n v="4.9916679348645495E-3"/>
    <n v="0.1414272"/>
  </r>
  <r>
    <x v="1"/>
    <s v="D006"/>
    <n v="23"/>
    <x v="29"/>
    <n v="6.9447018199999997"/>
    <n v="3.26"/>
    <n v="1.1027480373816094E-2"/>
    <n v="0.59499999999999997"/>
    <n v="1.1499999999999999"/>
    <n v="0.36252566859493929"/>
    <n v="1.0281010253635231E-2"/>
    <n v="0.1414272"/>
  </r>
  <r>
    <x v="1"/>
    <s v="D008"/>
    <n v="82"/>
    <x v="30"/>
    <n v="18.2550095"/>
    <n v="3.8"/>
    <n v="6.2296398232731295E-2"/>
    <n v="0.59499999999999997"/>
    <n v="1.1499999999999999"/>
    <n v="0.2824613513118141"/>
    <n v="5.4666595753399563E-2"/>
    <n v="0.12192"/>
  </r>
  <r>
    <x v="1"/>
    <s v="D008"/>
    <n v="82"/>
    <x v="30"/>
    <n v="14.5206537"/>
    <n v="3.9"/>
    <n v="4.3472698421613262E-2"/>
    <n v="0.59499999999999997"/>
    <n v="1.1499999999999999"/>
    <n v="0.2824613513118141"/>
    <n v="3.8148344018950668E-2"/>
    <n v="0.12192"/>
  </r>
  <r>
    <x v="1"/>
    <s v="D008"/>
    <n v="82"/>
    <x v="30"/>
    <n v="12.8117258"/>
    <n v="3.95"/>
    <n v="3.5564650553145671E-2"/>
    <n v="0.59499999999999997"/>
    <n v="1.1499999999999999"/>
    <n v="0.2824613513118141"/>
    <n v="3.1208840800658472E-2"/>
    <n v="0.12192"/>
  </r>
  <r>
    <x v="1"/>
    <s v="D008"/>
    <n v="82"/>
    <x v="30"/>
    <n v="14.5380875"/>
    <n v="4"/>
    <n v="4.4102354167260889E-2"/>
    <n v="0.59499999999999997"/>
    <n v="1.1499999999999999"/>
    <n v="0.2824613513118141"/>
    <n v="3.8700882160602627E-2"/>
    <n v="0.12192"/>
  </r>
  <r>
    <x v="1"/>
    <s v="D008"/>
    <n v="82"/>
    <x v="30"/>
    <n v="17.165139199999999"/>
    <n v="4.5"/>
    <n v="6.1628122340833522E-2"/>
    <n v="0.59499999999999997"/>
    <n v="1.1499999999999999"/>
    <n v="0.2824613513118141"/>
    <n v="5.4080167499592047E-2"/>
    <n v="0.12192"/>
  </r>
  <r>
    <x v="1"/>
    <s v="D008"/>
    <n v="82"/>
    <x v="30"/>
    <n v="18.357403300000001"/>
    <n v="4.5999999999999996"/>
    <n v="6.9680091941665565E-2"/>
    <n v="0.59499999999999997"/>
    <n v="1.1499999999999999"/>
    <n v="0.2824613513118141"/>
    <n v="6.1145965518009028E-2"/>
    <n v="0.12192"/>
  </r>
  <r>
    <x v="1"/>
    <s v="D008"/>
    <n v="82"/>
    <x v="30"/>
    <n v="19.154216399999999"/>
    <n v="4.7"/>
    <n v="7.5648288900654295E-2"/>
    <n v="0.59499999999999997"/>
    <n v="1.1499999999999999"/>
    <n v="0.2824613513118141"/>
    <n v="6.6383202658346366E-2"/>
    <n v="0.12192"/>
  </r>
  <r>
    <x v="1"/>
    <s v="D008"/>
    <n v="82"/>
    <x v="30"/>
    <n v="17.341316899999999"/>
    <n v="4.75"/>
    <n v="6.4576305877227902E-2"/>
    <n v="0.59499999999999997"/>
    <n v="1.1499999999999999"/>
    <n v="0.2824613513118141"/>
    <n v="5.6667269838780267E-2"/>
    <n v="0.12192"/>
  </r>
  <r>
    <x v="1"/>
    <s v="D008"/>
    <n v="82"/>
    <x v="30"/>
    <n v="16.186926199999998"/>
    <n v="4.8"/>
    <n v="5.7940406711365085E-2"/>
    <n v="0.59499999999999997"/>
    <n v="1.1499999999999999"/>
    <n v="0.2824613513118141"/>
    <n v="5.0844107867115199E-2"/>
    <n v="0.12192"/>
  </r>
  <r>
    <x v="1"/>
    <s v="D008"/>
    <n v="82"/>
    <x v="30"/>
    <n v="16.8192968"/>
    <n v="4.8899999999999997"/>
    <n v="6.2391512391104173E-2"/>
    <n v="0.59499999999999997"/>
    <n v="1.1499999999999999"/>
    <n v="0.2824613513118141"/>
    <n v="5.475006072719741E-2"/>
    <n v="0.12192"/>
  </r>
  <r>
    <x v="1"/>
    <s v="D008"/>
    <n v="82"/>
    <x v="30"/>
    <n v="17.335473199999999"/>
    <n v="5"/>
    <n v="6.6437171032478537E-2"/>
    <n v="0.59499999999999997"/>
    <n v="1.1499999999999999"/>
    <n v="0.2824613513118141"/>
    <n v="5.8300224007553136E-2"/>
    <n v="0.12192"/>
  </r>
  <r>
    <x v="1"/>
    <s v="D008"/>
    <n v="82"/>
    <x v="30"/>
    <n v="19.552105399999999"/>
    <n v="5"/>
    <n v="8.1116215942501901E-2"/>
    <n v="0.59499999999999997"/>
    <n v="1.1499999999999999"/>
    <n v="0.2824613513118141"/>
    <n v="7.1181440850048308E-2"/>
    <n v="0.12192"/>
  </r>
  <r>
    <x v="1"/>
    <s v="D008"/>
    <n v="82"/>
    <x v="30"/>
    <n v="16.858408000000001"/>
    <n v="5.0999999999999996"/>
    <n v="6.4141732169528842E-2"/>
    <n v="0.59499999999999997"/>
    <n v="1.1499999999999999"/>
    <n v="0.2824613513118141"/>
    <n v="5.6285920902440667E-2"/>
    <n v="0.12192"/>
  </r>
  <r>
    <x v="1"/>
    <s v="D008"/>
    <n v="82"/>
    <x v="30"/>
    <n v="21.588826900000001"/>
    <n v="5.0999999999999996"/>
    <n v="9.6700145741163993E-2"/>
    <n v="0.59499999999999997"/>
    <n v="1.1499999999999999"/>
    <n v="0.2824613513118141"/>
    <n v="8.4856716062110385E-2"/>
    <n v="0.12192"/>
  </r>
  <r>
    <x v="1"/>
    <s v="D008"/>
    <n v="82"/>
    <x v="30"/>
    <n v="20.960168199999998"/>
    <n v="5.0999999999999996"/>
    <n v="9.2087438389264253E-2"/>
    <n v="0.59499999999999997"/>
    <n v="1.1499999999999999"/>
    <n v="0.2824613513118141"/>
    <n v="8.0808953827237739E-2"/>
    <n v="0.12192"/>
  </r>
  <r>
    <x v="1"/>
    <s v="D008"/>
    <n v="82"/>
    <x v="30"/>
    <n v="20.7756647"/>
    <n v="5.15"/>
    <n v="9.1282254519764378E-2"/>
    <n v="0.59499999999999997"/>
    <n v="1.1499999999999999"/>
    <n v="0.2824613513118141"/>
    <n v="8.0102385512699437E-2"/>
    <n v="0.12192"/>
  </r>
  <r>
    <x v="1"/>
    <s v="D008"/>
    <n v="82"/>
    <x v="30"/>
    <n v="17.341316899999999"/>
    <n v="5.15"/>
    <n v="6.7611176603232584E-2"/>
    <n v="0.59499999999999997"/>
    <n v="1.1499999999999999"/>
    <n v="0.2824613513118141"/>
    <n v="5.9330442282916132E-2"/>
    <n v="0.12192"/>
  </r>
  <r>
    <x v="1"/>
    <s v="D008"/>
    <n v="82"/>
    <x v="30"/>
    <n v="18.579592900000002"/>
    <n v="5.15"/>
    <n v="7.5836284237262477E-2"/>
    <n v="0.59499999999999997"/>
    <n v="1.1499999999999999"/>
    <n v="0.2824613513118141"/>
    <n v="6.6548173111878689E-2"/>
    <n v="0.12192"/>
  </r>
  <r>
    <x v="1"/>
    <s v="D008"/>
    <n v="82"/>
    <x v="30"/>
    <n v="21.121486000000001"/>
    <n v="5.15"/>
    <n v="9.3812019427361421E-2"/>
    <n v="0.59499999999999997"/>
    <n v="1.1499999999999999"/>
    <n v="0.2824613513118141"/>
    <n v="8.2322315387908199E-2"/>
    <n v="0.12192"/>
  </r>
  <r>
    <x v="1"/>
    <s v="D008"/>
    <n v="82"/>
    <x v="30"/>
    <n v="18.9895259"/>
    <n v="5.2"/>
    <n v="7.9086729081551593E-2"/>
    <n v="0.59499999999999997"/>
    <n v="1.1499999999999999"/>
    <n v="0.2824613513118141"/>
    <n v="6.940051705731265E-2"/>
    <n v="0.12192"/>
  </r>
  <r>
    <x v="1"/>
    <s v="D008"/>
    <n v="82"/>
    <x v="30"/>
    <n v="16.413806000000001"/>
    <n v="5.2"/>
    <n v="6.2026439984206982E-2"/>
    <n v="0.59499999999999997"/>
    <n v="1.1499999999999999"/>
    <n v="0.2824613513118141"/>
    <n v="5.4429700862827529E-2"/>
    <n v="0.12192"/>
  </r>
  <r>
    <x v="1"/>
    <s v="D008"/>
    <n v="82"/>
    <x v="30"/>
    <n v="24.202019799999999"/>
    <n v="5.2"/>
    <n v="0.1181694517637368"/>
    <n v="0.59499999999999997"/>
    <n v="1.1499999999999999"/>
    <n v="0.2824613513118141"/>
    <n v="0.1036965512169037"/>
    <n v="0.12192"/>
  </r>
  <r>
    <x v="1"/>
    <s v="D008"/>
    <n v="82"/>
    <x v="30"/>
    <n v="20.088859500000002"/>
    <n v="5.25"/>
    <n v="8.733501513843378E-2"/>
    <n v="0.59499999999999997"/>
    <n v="1.1499999999999999"/>
    <n v="0.2824613513118141"/>
    <n v="7.6638587512773901E-2"/>
    <n v="0.12192"/>
  </r>
  <r>
    <x v="1"/>
    <s v="D008"/>
    <n v="82"/>
    <x v="30"/>
    <n v="19.4820213"/>
    <n v="5.25"/>
    <n v="8.299586510737661E-2"/>
    <n v="0.59499999999999997"/>
    <n v="1.1499999999999999"/>
    <n v="0.2824613513118141"/>
    <n v="7.2830878441456803E-2"/>
    <n v="0.12192"/>
  </r>
  <r>
    <x v="1"/>
    <s v="D008"/>
    <n v="82"/>
    <x v="30"/>
    <n v="22.647027000000001"/>
    <n v="5.5"/>
    <n v="0.1096350131295393"/>
    <n v="0.59499999999999997"/>
    <n v="1.1499999999999999"/>
    <n v="0.2824613513118141"/>
    <n v="9.6207374955783354E-2"/>
    <n v="0.12192"/>
  </r>
  <r>
    <x v="1"/>
    <s v="D008"/>
    <n v="82"/>
    <x v="30"/>
    <n v="25.785065599999999"/>
    <n v="5.5"/>
    <n v="0.13587043554949599"/>
    <n v="0.59499999999999997"/>
    <n v="1.1499999999999999"/>
    <n v="0.2824613513118141"/>
    <n v="0.11922959249223639"/>
    <n v="0.12192"/>
  </r>
  <r>
    <x v="1"/>
    <s v="D009"/>
    <n v="24"/>
    <x v="31"/>
    <n v="6.0058639899999999"/>
    <n v="2.1"/>
    <n v="7.0077396373415752E-3"/>
    <n v="0.59499999999999997"/>
    <n v="1.1499999999999999"/>
    <n v="0.31489971508817743"/>
    <n v="6.3050044178590923E-3"/>
    <n v="7.0713600000000001E-2"/>
  </r>
  <r>
    <x v="1"/>
    <s v="D009"/>
    <n v="24"/>
    <x v="31"/>
    <n v="8.3552626199999995"/>
    <n v="2.2400000000000002"/>
    <n v="1.3826260055583038E-2"/>
    <n v="0.59499999999999997"/>
    <n v="1.1499999999999999"/>
    <n v="0.31489971508817743"/>
    <n v="1.2439764495301644E-2"/>
    <n v="7.0713600000000001E-2"/>
  </r>
  <r>
    <x v="1"/>
    <s v="D009"/>
    <n v="24"/>
    <x v="31"/>
    <n v="8.1899167800000008"/>
    <n v="2.25"/>
    <n v="1.3352256085542427E-2"/>
    <n v="0.59499999999999997"/>
    <n v="1.1499999999999999"/>
    <n v="0.31489971508817743"/>
    <n v="1.2013293581732922E-2"/>
    <n v="7.0713600000000001E-2"/>
  </r>
  <r>
    <x v="1"/>
    <s v="D009"/>
    <n v="24"/>
    <x v="31"/>
    <n v="8.1340546299999996"/>
    <n v="2.4500000000000002"/>
    <n v="1.3534129629211133E-2"/>
    <n v="0.59499999999999997"/>
    <n v="1.1499999999999999"/>
    <n v="0.31489971508817743"/>
    <n v="1.217692887009502E-2"/>
    <n v="7.0713600000000001E-2"/>
  </r>
  <r>
    <x v="1"/>
    <s v="D009"/>
    <n v="24"/>
    <x v="31"/>
    <n v="8.8499382600000001"/>
    <n v="2.4700000000000002"/>
    <n v="1.5788732717044292E-2"/>
    <n v="0.59499999999999997"/>
    <n v="1.1499999999999999"/>
    <n v="0.31489971508817743"/>
    <n v="1.4205440653489335E-2"/>
    <n v="7.0713600000000001E-2"/>
  </r>
  <r>
    <x v="1"/>
    <s v="D009"/>
    <n v="24"/>
    <x v="31"/>
    <n v="8.8040238800000008"/>
    <n v="2.54"/>
    <n v="1.5786703579005471E-2"/>
    <n v="0.59499999999999997"/>
    <n v="1.1499999999999999"/>
    <n v="0.31489971508817743"/>
    <n v="1.4203614997149163E-2"/>
    <n v="7.0713600000000001E-2"/>
  </r>
  <r>
    <x v="1"/>
    <s v="D009"/>
    <n v="24"/>
    <x v="31"/>
    <n v="6.2699829100000004"/>
    <n v="2.7"/>
    <n v="8.335698882685854E-3"/>
    <n v="0.59499999999999997"/>
    <n v="1.1499999999999999"/>
    <n v="0.31489971508817743"/>
    <n v="7.4997960827801321E-3"/>
    <n v="7.0713600000000001E-2"/>
  </r>
  <r>
    <x v="1"/>
    <s v="D009"/>
    <n v="24"/>
    <x v="31"/>
    <n v="8.8040238800000008"/>
    <n v="2.8"/>
    <n v="1.6315112617686596E-2"/>
    <n v="0.59499999999999997"/>
    <n v="1.1499999999999999"/>
    <n v="0.31489971508817743"/>
    <n v="1.4679035246150456E-2"/>
    <n v="7.0713600000000001E-2"/>
  </r>
  <r>
    <x v="1"/>
    <s v="D009"/>
    <n v="24"/>
    <x v="31"/>
    <n v="9.18146868"/>
    <n v="2.82"/>
    <n v="1.761227126356148E-2"/>
    <n v="0.59499999999999997"/>
    <n v="1.1499999999999999"/>
    <n v="0.31489971508817743"/>
    <n v="1.5846114991711301E-2"/>
    <n v="7.0713600000000001E-2"/>
  </r>
  <r>
    <x v="1"/>
    <s v="D009"/>
    <n v="24"/>
    <x v="31"/>
    <n v="14.9096966"/>
    <n v="2.83"/>
    <n v="3.9262330109145961E-2"/>
    <n v="0.59499999999999997"/>
    <n v="1.1499999999999999"/>
    <n v="0.31489971508817743"/>
    <n v="3.5325108751830918E-2"/>
    <n v="7.0713600000000001E-2"/>
  </r>
  <r>
    <x v="1"/>
    <s v="D009"/>
    <n v="24"/>
    <x v="31"/>
    <n v="11.7774757"/>
    <n v="2.9"/>
    <n v="2.7103955126670947E-2"/>
    <n v="0.59499999999999997"/>
    <n v="1.1499999999999999"/>
    <n v="0.31489971508817743"/>
    <n v="2.4385974031412953E-2"/>
    <n v="7.0713600000000001E-2"/>
  </r>
  <r>
    <x v="1"/>
    <s v="D009"/>
    <n v="24"/>
    <x v="31"/>
    <n v="11.397103899999999"/>
    <n v="2.91"/>
    <n v="2.5710429283923236E-2"/>
    <n v="0.59499999999999997"/>
    <n v="1.1499999999999999"/>
    <n v="0.31489971508817743"/>
    <n v="2.3132190778949225E-2"/>
    <n v="7.0713600000000001E-2"/>
  </r>
  <r>
    <x v="1"/>
    <s v="D009"/>
    <n v="24"/>
    <x v="31"/>
    <n v="7.4582453600000003"/>
    <n v="3.1"/>
    <n v="1.2453939945262003E-2"/>
    <n v="0.59499999999999997"/>
    <n v="1.1499999999999999"/>
    <n v="0.31489971508817743"/>
    <n v="1.1205060467174628E-2"/>
    <n v="7.0713600000000001E-2"/>
  </r>
  <r>
    <x v="1"/>
    <s v="D009"/>
    <n v="24"/>
    <x v="31"/>
    <n v="7.27253376"/>
    <n v="3.6"/>
    <n v="1.2553896376672828E-2"/>
    <n v="0.59499999999999997"/>
    <n v="1.1499999999999999"/>
    <n v="0.31489971508817743"/>
    <n v="1.1294993280642816E-2"/>
    <n v="7.0713600000000001E-2"/>
  </r>
  <r>
    <x v="1"/>
    <s v="D009"/>
    <n v="24"/>
    <x v="31"/>
    <n v="11.1726411"/>
    <n v="3.85"/>
    <n v="2.7933957628889054E-2"/>
    <n v="0.59499999999999997"/>
    <n v="1.1499999999999999"/>
    <n v="0.31489971508817743"/>
    <n v="2.5132743990649693E-2"/>
    <n v="7.0713600000000001E-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ABG per sample plot (Rj calcs)" cacheId="15" applyNumberFormats="0" applyBorderFormats="0" applyFontFormats="0" applyPatternFormats="0" applyAlignmentFormats="0" applyWidthHeightFormats="0" dataCaption="" updatedVersion="8" compact="0" compactData="0">
  <location ref="A2:D39" firstHeaderRow="1" firstDataRow="2" firstDataCol="2"/>
  <pivotFields count="12">
    <pivotField name="Stratum (year planted)" axis="axisRow" compact="0" outline="0" multipleItemSelectionAllowed="1" showAll="0" sortType="ascending">
      <items count="4">
        <item x="2"/>
        <item x="0"/>
        <item x="1"/>
        <item t="default"/>
      </items>
    </pivotField>
    <pivotField name="Area ID" compact="0" outline="0" multipleItemSelectionAllowed="1" showAll="0"/>
    <pivotField name="Row Number" compact="0" outline="0" multipleItemSelectionAllowed="1" showAll="0"/>
    <pivotField name="Row ID" axis="axisRow" compact="0" outline="0" multipleItemSelectionAllowed="1" showAll="0" sortType="ascending">
      <items count="33">
        <item x="0"/>
        <item x="2"/>
        <item x="1"/>
        <item x="4"/>
        <item x="5"/>
        <item x="3"/>
        <item x="6"/>
        <item x="7"/>
        <item x="8"/>
        <item x="9"/>
        <item x="10"/>
        <item x="13"/>
        <item x="11"/>
        <item x="12"/>
        <item x="15"/>
        <item x="14"/>
        <item x="16"/>
        <item x="17"/>
        <item x="18"/>
        <item x="19"/>
        <item x="20"/>
        <item x="23"/>
        <item x="21"/>
        <item x="22"/>
        <item x="27"/>
        <item x="24"/>
        <item x="25"/>
        <item x="26"/>
        <item x="28"/>
        <item x="29"/>
        <item x="30"/>
        <item x="31"/>
        <item t="default"/>
      </items>
    </pivotField>
    <pivotField name="DBH (cm)" compact="0" outline="0" multipleItemSelectionAllowed="1" showAll="0"/>
    <pivotField name="Height (m)" compact="0" outline="0" multipleItemSelectionAllowed="1" showAll="0"/>
    <pivotField name="V_TREEj (x₁ₗ,x₂ₗ, x₃ₗ...)  (m³/tree)" dataField="1" compact="0" numFmtId="167" outline="0" multipleItemSelectionAllowed="1" showAll="0"/>
    <pivotField name="Dj (tdm/m3)" compact="0" outline="0" multipleItemSelectionAllowed="1" showAll="0"/>
    <pivotField name="BEF2,j" compact="0" outline="0" multipleItemSelectionAllowed="1" showAll="0"/>
    <pivotField name="Rj" compact="0" outline="0" multipleItemSelectionAllowed="1" showAll="0"/>
    <pivotField name="BTREE_l,j,p,it(tdm/tree)" compact="0" numFmtId="167" outline="0" multipleItemSelectionAllowed="1" showAll="0"/>
    <pivotField name="A_p,i (ha)" dataField="1" compact="0" outline="0" multipleItemSelectionAllowed="1" showAll="0"/>
  </pivotFields>
  <rowFields count="2">
    <field x="0"/>
    <field x="3"/>
  </rowFields>
  <rowItems count="36">
    <i>
      <x/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24"/>
    </i>
    <i r="1">
      <x v="25"/>
    </i>
    <i r="1">
      <x v="26"/>
    </i>
    <i r="1">
      <x v="27"/>
    </i>
    <i r="1">
      <x v="28"/>
    </i>
    <i t="default">
      <x/>
    </i>
    <i>
      <x v="1"/>
      <x/>
    </i>
    <i r="1">
      <x v="1"/>
    </i>
    <i r="1">
      <x v="2"/>
    </i>
    <i r="1">
      <x v="14"/>
    </i>
    <i r="1">
      <x v="15"/>
    </i>
    <i r="1">
      <x v="16"/>
    </i>
    <i r="1">
      <x v="20"/>
    </i>
    <i r="1">
      <x v="21"/>
    </i>
    <i r="1">
      <x v="22"/>
    </i>
    <i r="1">
      <x v="23"/>
    </i>
    <i t="default">
      <x v="1"/>
    </i>
    <i>
      <x v="2"/>
      <x v="3"/>
    </i>
    <i r="1">
      <x v="4"/>
    </i>
    <i r="1">
      <x v="5"/>
    </i>
    <i r="1">
      <x v="6"/>
    </i>
    <i r="1">
      <x v="17"/>
    </i>
    <i r="1">
      <x v="18"/>
    </i>
    <i r="1">
      <x v="19"/>
    </i>
    <i r="1">
      <x v="29"/>
    </i>
    <i r="1">
      <x v="30"/>
    </i>
    <i r="1">
      <x v="31"/>
    </i>
    <i t="default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A_p,i (ha)" fld="11" subtotal="average" baseField="0"/>
    <dataField name="SUM of Vtree_j(x₁ₗ,x₂ₗ, x₃ₗ...)  (m3/row)" fld="6" baseField="0"/>
  </dataFields>
  <formats count="55">
    <format dxfId="64">
      <pivotArea grandRow="1" outline="0" fieldPosition="0"/>
    </format>
    <format dxfId="63">
      <pivotArea dataOnly="0" labelOnly="1" grandRow="1" outline="0" fieldPosition="0"/>
    </format>
    <format dxfId="62">
      <pivotArea outline="0" fieldPosition="0"/>
    </format>
    <format dxfId="61">
      <pivotArea field="0" type="button" dataOnly="0" labelOnly="1" outline="0" axis="axisRow" fieldPosition="0"/>
    </format>
    <format dxfId="60">
      <pivotArea field="3" type="button" dataOnly="0" labelOnly="1" outline="0" axis="axisRow" fieldPosition="1"/>
    </format>
    <format dxfId="59">
      <pivotArea dataOnly="0" labelOnly="1" outline="0" fieldPosition="0">
        <references count="1">
          <reference field="0" count="0"/>
        </references>
      </pivotArea>
    </format>
    <format dxfId="58">
      <pivotArea dataOnly="0" labelOnly="1" outline="0" fieldPosition="0">
        <references count="1">
          <reference field="0" count="0" defaultSubtotal="1"/>
        </references>
      </pivotArea>
    </format>
    <format dxfId="57">
      <pivotArea dataOnly="0" labelOnly="1" grandRow="1" outline="0" fieldPosition="0"/>
    </format>
    <format dxfId="56">
      <pivotArea dataOnly="0" labelOnly="1" outline="0" fieldPosition="0">
        <references count="2">
          <reference field="0" count="1" selected="0">
            <x v="0"/>
          </reference>
          <reference field="3" count="12">
            <x v="7"/>
            <x v="8"/>
            <x v="9"/>
            <x v="10"/>
            <x v="11"/>
            <x v="12"/>
            <x v="13"/>
            <x v="24"/>
            <x v="25"/>
            <x v="26"/>
            <x v="27"/>
            <x v="28"/>
          </reference>
        </references>
      </pivotArea>
    </format>
    <format dxfId="55">
      <pivotArea dataOnly="0" labelOnly="1" outline="0" fieldPosition="0">
        <references count="2">
          <reference field="0" count="1" selected="0">
            <x v="1"/>
          </reference>
          <reference field="3" count="10">
            <x v="0"/>
            <x v="1"/>
            <x v="2"/>
            <x v="14"/>
            <x v="15"/>
            <x v="16"/>
            <x v="20"/>
            <x v="21"/>
            <x v="22"/>
            <x v="23"/>
          </reference>
        </references>
      </pivotArea>
    </format>
    <format dxfId="54">
      <pivotArea dataOnly="0" labelOnly="1" outline="0" fieldPosition="0">
        <references count="2">
          <reference field="0" count="1" selected="0">
            <x v="2"/>
          </reference>
          <reference field="3" count="10">
            <x v="3"/>
            <x v="4"/>
            <x v="5"/>
            <x v="6"/>
            <x v="17"/>
            <x v="18"/>
            <x v="19"/>
            <x v="29"/>
            <x v="30"/>
            <x v="31"/>
          </reference>
        </references>
      </pivotArea>
    </format>
    <format dxfId="5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52">
      <pivotArea outline="0" fieldPosition="0"/>
    </format>
    <format dxfId="51">
      <pivotArea field="0" type="button" dataOnly="0" labelOnly="1" outline="0" axis="axisRow" fieldPosition="0"/>
    </format>
    <format dxfId="50">
      <pivotArea field="3" type="button" dataOnly="0" labelOnly="1" outline="0" axis="axisRow" fieldPosition="1"/>
    </format>
    <format dxfId="49">
      <pivotArea dataOnly="0" labelOnly="1" outline="0" fieldPosition="0">
        <references count="1">
          <reference field="0" count="0"/>
        </references>
      </pivotArea>
    </format>
    <format dxfId="48">
      <pivotArea dataOnly="0" labelOnly="1" outline="0" fieldPosition="0">
        <references count="1">
          <reference field="0" count="0" defaultSubtotal="1"/>
        </references>
      </pivotArea>
    </format>
    <format dxfId="47">
      <pivotArea dataOnly="0" labelOnly="1" grandRow="1" outline="0" fieldPosition="0"/>
    </format>
    <format dxfId="46">
      <pivotArea dataOnly="0" labelOnly="1" outline="0" fieldPosition="0">
        <references count="2">
          <reference field="0" count="1" selected="0">
            <x v="0"/>
          </reference>
          <reference field="3" count="12">
            <x v="7"/>
            <x v="8"/>
            <x v="9"/>
            <x v="10"/>
            <x v="11"/>
            <x v="12"/>
            <x v="13"/>
            <x v="24"/>
            <x v="25"/>
            <x v="26"/>
            <x v="27"/>
            <x v="28"/>
          </reference>
        </references>
      </pivotArea>
    </format>
    <format dxfId="45">
      <pivotArea dataOnly="0" labelOnly="1" outline="0" fieldPosition="0">
        <references count="2">
          <reference field="0" count="1" selected="0">
            <x v="1"/>
          </reference>
          <reference field="3" count="10">
            <x v="0"/>
            <x v="1"/>
            <x v="2"/>
            <x v="14"/>
            <x v="15"/>
            <x v="16"/>
            <x v="20"/>
            <x v="21"/>
            <x v="22"/>
            <x v="23"/>
          </reference>
        </references>
      </pivotArea>
    </format>
    <format dxfId="44">
      <pivotArea dataOnly="0" labelOnly="1" outline="0" fieldPosition="0">
        <references count="2">
          <reference field="0" count="1" selected="0">
            <x v="2"/>
          </reference>
          <reference field="3" count="10">
            <x v="3"/>
            <x v="4"/>
            <x v="5"/>
            <x v="6"/>
            <x v="17"/>
            <x v="18"/>
            <x v="19"/>
            <x v="29"/>
            <x v="30"/>
            <x v="31"/>
          </reference>
        </references>
      </pivotArea>
    </format>
    <format dxfId="4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2">
      <pivotArea outline="0" fieldPosition="0"/>
    </format>
    <format dxfId="41">
      <pivotArea field="0" type="button" dataOnly="0" labelOnly="1" outline="0" axis="axisRow" fieldPosition="0"/>
    </format>
    <format dxfId="40">
      <pivotArea field="3" type="button" dataOnly="0" labelOnly="1" outline="0" axis="axisRow" fieldPosition="1"/>
    </format>
    <format dxfId="39">
      <pivotArea dataOnly="0" labelOnly="1" outline="0" fieldPosition="0">
        <references count="1">
          <reference field="0" count="0"/>
        </references>
      </pivotArea>
    </format>
    <format dxfId="38">
      <pivotArea dataOnly="0" labelOnly="1" outline="0" fieldPosition="0">
        <references count="1">
          <reference field="0" count="0" defaultSubtotal="1"/>
        </references>
      </pivotArea>
    </format>
    <format dxfId="37">
      <pivotArea dataOnly="0" labelOnly="1" grandRow="1" outline="0" fieldPosition="0"/>
    </format>
    <format dxfId="36">
      <pivotArea dataOnly="0" labelOnly="1" outline="0" fieldPosition="0">
        <references count="2">
          <reference field="0" count="1" selected="0">
            <x v="0"/>
          </reference>
          <reference field="3" count="12">
            <x v="7"/>
            <x v="8"/>
            <x v="9"/>
            <x v="10"/>
            <x v="11"/>
            <x v="12"/>
            <x v="13"/>
            <x v="24"/>
            <x v="25"/>
            <x v="26"/>
            <x v="27"/>
            <x v="28"/>
          </reference>
        </references>
      </pivotArea>
    </format>
    <format dxfId="35">
      <pivotArea dataOnly="0" labelOnly="1" outline="0" fieldPosition="0">
        <references count="2">
          <reference field="0" count="1" selected="0">
            <x v="1"/>
          </reference>
          <reference field="3" count="10">
            <x v="0"/>
            <x v="1"/>
            <x v="2"/>
            <x v="14"/>
            <x v="15"/>
            <x v="16"/>
            <x v="20"/>
            <x v="21"/>
            <x v="22"/>
            <x v="23"/>
          </reference>
        </references>
      </pivotArea>
    </format>
    <format dxfId="34">
      <pivotArea dataOnly="0" labelOnly="1" outline="0" fieldPosition="0">
        <references count="2">
          <reference field="0" count="1" selected="0">
            <x v="2"/>
          </reference>
          <reference field="3" count="10">
            <x v="3"/>
            <x v="4"/>
            <x v="5"/>
            <x v="6"/>
            <x v="17"/>
            <x v="18"/>
            <x v="19"/>
            <x v="29"/>
            <x v="30"/>
            <x v="31"/>
          </reference>
        </references>
      </pivotArea>
    </format>
    <format dxfId="3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2">
      <pivotArea type="all" dataOnly="0" outline="0" fieldPosition="0"/>
    </format>
    <format dxfId="31">
      <pivotArea outline="0" fieldPosition="0"/>
    </format>
    <format dxfId="30">
      <pivotArea type="origin" dataOnly="0" labelOnly="1" outline="0" fieldPosition="0"/>
    </format>
    <format dxfId="29">
      <pivotArea field="-2" type="button" dataOnly="0" labelOnly="1" outline="0" axis="axisCol" fieldPosition="0"/>
    </format>
    <format dxfId="28">
      <pivotArea type="topRight" dataOnly="0" labelOnly="1" outline="0" fieldPosition="0"/>
    </format>
    <format dxfId="27">
      <pivotArea field="0" type="button" dataOnly="0" labelOnly="1" outline="0" axis="axisRow" fieldPosition="0"/>
    </format>
    <format dxfId="26">
      <pivotArea field="3" type="button" dataOnly="0" labelOnly="1" outline="0" axis="axisRow" fieldPosition="1"/>
    </format>
    <format dxfId="25">
      <pivotArea dataOnly="0" labelOnly="1" outline="0" fieldPosition="0">
        <references count="1">
          <reference field="0" count="0"/>
        </references>
      </pivotArea>
    </format>
    <format dxfId="24">
      <pivotArea dataOnly="0" labelOnly="1" outline="0" fieldPosition="0">
        <references count="1">
          <reference field="0" count="0" defaultSubtotal="1"/>
        </references>
      </pivotArea>
    </format>
    <format dxfId="23">
      <pivotArea dataOnly="0" labelOnly="1" grandRow="1" outline="0" fieldPosition="0"/>
    </format>
    <format dxfId="22">
      <pivotArea dataOnly="0" labelOnly="1" outline="0" fieldPosition="0">
        <references count="2">
          <reference field="0" count="1" selected="0">
            <x v="0"/>
          </reference>
          <reference field="3" count="12">
            <x v="7"/>
            <x v="8"/>
            <x v="9"/>
            <x v="10"/>
            <x v="11"/>
            <x v="12"/>
            <x v="13"/>
            <x v="24"/>
            <x v="25"/>
            <x v="26"/>
            <x v="27"/>
            <x v="28"/>
          </reference>
        </references>
      </pivotArea>
    </format>
    <format dxfId="21">
      <pivotArea dataOnly="0" labelOnly="1" outline="0" fieldPosition="0">
        <references count="2">
          <reference field="0" count="1" selected="0">
            <x v="1"/>
          </reference>
          <reference field="3" count="10">
            <x v="0"/>
            <x v="1"/>
            <x v="2"/>
            <x v="14"/>
            <x v="15"/>
            <x v="16"/>
            <x v="20"/>
            <x v="21"/>
            <x v="22"/>
            <x v="23"/>
          </reference>
        </references>
      </pivotArea>
    </format>
    <format dxfId="20">
      <pivotArea dataOnly="0" labelOnly="1" outline="0" fieldPosition="0">
        <references count="2">
          <reference field="0" count="1" selected="0">
            <x v="2"/>
          </reference>
          <reference field="3" count="10">
            <x v="3"/>
            <x v="4"/>
            <x v="5"/>
            <x v="6"/>
            <x v="17"/>
            <x v="18"/>
            <x v="19"/>
            <x v="29"/>
            <x v="30"/>
            <x v="31"/>
          </reference>
        </references>
      </pivotArea>
    </format>
    <format dxfId="1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8">
      <pivotArea outline="0" fieldPosition="0">
        <references count="1">
          <reference field="0" count="1" selected="0" defaultSubtotal="1">
            <x v="0"/>
          </reference>
        </references>
      </pivotArea>
    </format>
    <format dxfId="17">
      <pivotArea dataOnly="0" labelOnly="1" outline="0" fieldPosition="0">
        <references count="1">
          <reference field="0" count="1" defaultSubtotal="1">
            <x v="0"/>
          </reference>
        </references>
      </pivotArea>
    </format>
    <format dxfId="16">
      <pivotArea outline="0" fieldPosition="0">
        <references count="1">
          <reference field="0" count="1" selected="0" defaultSubtotal="1">
            <x v="1"/>
          </reference>
        </references>
      </pivotArea>
    </format>
    <format dxfId="15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4">
      <pivotArea outline="0" fieldPosition="0">
        <references count="1">
          <reference field="0" count="1" selected="0" defaultSubtotal="1">
            <x v="2"/>
          </reference>
        </references>
      </pivotArea>
    </format>
    <format dxfId="13">
      <pivotArea dataOnly="0" labelOnly="1" outline="0" fieldPosition="0">
        <references count="1">
          <reference field="0" count="1" defaultSubtotal="1">
            <x v="2"/>
          </reference>
        </references>
      </pivotArea>
    </format>
    <format dxfId="12">
      <pivotArea field="0" type="button" dataOnly="0" labelOnly="1" outline="0" axis="axisRow" fieldPosition="0"/>
    </format>
    <format dxfId="11">
      <pivotArea field="3" type="button" dataOnly="0" labelOnly="1" outline="0" axis="axisRow" fieldPosition="1"/>
    </format>
    <format dxfId="1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1000000}" name="Total biomass per sample plot" cacheId="15" applyNumberFormats="0" applyBorderFormats="0" applyFontFormats="0" applyPatternFormats="0" applyAlignmentFormats="0" applyWidthHeightFormats="0" dataCaption="" updatedVersion="8" compact="0" compactData="0">
  <location ref="A1:D38" firstHeaderRow="1" firstDataRow="2" firstDataCol="2"/>
  <pivotFields count="12">
    <pivotField name="Stratum (year planted)" axis="axisRow" compact="0" outline="0" multipleItemSelectionAllowed="1" showAll="0" sortType="ascending">
      <items count="4">
        <item x="2"/>
        <item x="0"/>
        <item x="1"/>
        <item t="default"/>
      </items>
    </pivotField>
    <pivotField name="Area ID" compact="0" outline="0" multipleItemSelectionAllowed="1" showAll="0"/>
    <pivotField name="Row Number" compact="0" outline="0" multipleItemSelectionAllowed="1" showAll="0"/>
    <pivotField name="Row ID" axis="axisRow" compact="0" outline="0" multipleItemSelectionAllowed="1" showAll="0" sortType="ascending">
      <items count="33">
        <item x="0"/>
        <item x="2"/>
        <item x="1"/>
        <item x="4"/>
        <item x="5"/>
        <item x="3"/>
        <item x="6"/>
        <item x="7"/>
        <item x="8"/>
        <item x="9"/>
        <item x="10"/>
        <item x="13"/>
        <item x="11"/>
        <item x="12"/>
        <item x="15"/>
        <item x="14"/>
        <item x="16"/>
        <item x="17"/>
        <item x="18"/>
        <item x="19"/>
        <item x="20"/>
        <item x="23"/>
        <item x="21"/>
        <item x="22"/>
        <item x="27"/>
        <item x="24"/>
        <item x="25"/>
        <item x="26"/>
        <item x="28"/>
        <item x="29"/>
        <item x="30"/>
        <item x="31"/>
        <item t="default"/>
      </items>
    </pivotField>
    <pivotField name="DBH (cm)" compact="0" outline="0" multipleItemSelectionAllowed="1" showAll="0"/>
    <pivotField name="Height (m)" compact="0" outline="0" multipleItemSelectionAllowed="1" showAll="0"/>
    <pivotField name="V_TREEj (x₁ₗ,x₂ₗ, x₃ₗ...)  (m³/tree)" compact="0" numFmtId="167" outline="0" multipleItemSelectionAllowed="1" showAll="0"/>
    <pivotField name="Dj (tdm/m3)" compact="0" outline="0" multipleItemSelectionAllowed="1" showAll="0"/>
    <pivotField name="BEF2,j" compact="0" outline="0" multipleItemSelectionAllowed="1" showAll="0"/>
    <pivotField name="Rj" compact="0" outline="0" multipleItemSelectionAllowed="1" showAll="0"/>
    <pivotField name="BTREE_l,j,p,it(tdm/tree)" dataField="1" compact="0" numFmtId="167" outline="0" multipleItemSelectionAllowed="1" showAll="0"/>
    <pivotField name="A_p,i (ha)" dataField="1" compact="0" outline="0" multipleItemSelectionAllowed="1" showAll="0"/>
  </pivotFields>
  <rowFields count="2">
    <field x="0"/>
    <field x="3"/>
  </rowFields>
  <rowItems count="36">
    <i>
      <x/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24"/>
    </i>
    <i r="1">
      <x v="25"/>
    </i>
    <i r="1">
      <x v="26"/>
    </i>
    <i r="1">
      <x v="27"/>
    </i>
    <i r="1">
      <x v="28"/>
    </i>
    <i t="default">
      <x/>
    </i>
    <i>
      <x v="1"/>
      <x/>
    </i>
    <i r="1">
      <x v="1"/>
    </i>
    <i r="1">
      <x v="2"/>
    </i>
    <i r="1">
      <x v="14"/>
    </i>
    <i r="1">
      <x v="15"/>
    </i>
    <i r="1">
      <x v="16"/>
    </i>
    <i r="1">
      <x v="20"/>
    </i>
    <i r="1">
      <x v="21"/>
    </i>
    <i r="1">
      <x v="22"/>
    </i>
    <i r="1">
      <x v="23"/>
    </i>
    <i t="default">
      <x v="1"/>
    </i>
    <i>
      <x v="2"/>
      <x v="3"/>
    </i>
    <i r="1">
      <x v="4"/>
    </i>
    <i r="1">
      <x v="5"/>
    </i>
    <i r="1">
      <x v="6"/>
    </i>
    <i r="1">
      <x v="17"/>
    </i>
    <i r="1">
      <x v="18"/>
    </i>
    <i r="1">
      <x v="19"/>
    </i>
    <i r="1">
      <x v="29"/>
    </i>
    <i r="1">
      <x v="30"/>
    </i>
    <i r="1">
      <x v="31"/>
    </i>
    <i t="default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BTREE_p,i(tdm/row)" fld="10" baseField="0"/>
    <dataField name="A_p,i (ha)" fld="11" subtotal="average" baseField="0"/>
  </dataFields>
  <formats count="10">
    <format dxfId="9">
      <pivotArea grandRow="1" outline="0" fieldPosition="0"/>
    </format>
    <format dxfId="8">
      <pivotArea dataOnly="0" labelOnly="1" grandRow="1" outline="0" fieldPosition="0"/>
    </format>
    <format dxfId="7">
      <pivotArea field="3" type="button" dataOnly="0" labelOnly="1" outline="0" axis="axisRow" fieldPosition="1"/>
    </format>
    <format dxfId="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5">
      <pivotArea outline="0" fieldPosition="0">
        <references count="1">
          <reference field="0" count="1" selected="0" defaultSubtotal="1">
            <x v="0"/>
          </reference>
        </references>
      </pivotArea>
    </format>
    <format dxfId="4">
      <pivotArea dataOnly="0" labelOnly="1" outline="0" fieldPosition="0">
        <references count="1">
          <reference field="0" count="1" defaultSubtotal="1">
            <x v="0"/>
          </reference>
        </references>
      </pivotArea>
    </format>
    <format dxfId="3">
      <pivotArea outline="0" fieldPosition="0">
        <references count="1">
          <reference field="0" count="1" selected="0" defaultSubtotal="1">
            <x v="1"/>
          </reference>
        </references>
      </pivotArea>
    </format>
    <format dxfId="2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">
      <pivotArea outline="0" fieldPosition="0">
        <references count="1">
          <reference field="0" count="1" selected="0" defaultSubtotal="1">
            <x v="2"/>
          </reference>
        </references>
      </pivotArea>
    </format>
    <format dxfId="0">
      <pivotArea dataOnly="0" labelOnly="1" outline="0" fieldPosition="0">
        <references count="1">
          <reference field="0" count="1" defaultSubtotal="1">
            <x v="2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N1856"/>
  <sheetViews>
    <sheetView workbookViewId="0">
      <pane ySplit="1" topLeftCell="A2" activePane="bottomLeft" state="frozen"/>
      <selection pane="bottomLeft" activeCell="B3" sqref="B3"/>
    </sheetView>
  </sheetViews>
  <sheetFormatPr baseColWidth="10" defaultColWidth="12.6640625" defaultRowHeight="15.75" customHeight="1"/>
  <cols>
    <col min="3" max="3" width="20.33203125" customWidth="1"/>
    <col min="6" max="6" width="24.33203125" customWidth="1"/>
    <col min="7" max="7" width="15.1640625" customWidth="1"/>
    <col min="8" max="8" width="16.5" customWidth="1"/>
    <col min="9" max="9" width="18.5" customWidth="1"/>
    <col min="11" max="11" width="14.1640625" customWidth="1"/>
    <col min="12" max="12" width="16.1640625" customWidth="1"/>
  </cols>
  <sheetData>
    <row r="1" spans="1:14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2" t="s">
        <v>11</v>
      </c>
      <c r="M1" s="2" t="s">
        <v>12</v>
      </c>
      <c r="N1" s="3" t="s">
        <v>13</v>
      </c>
    </row>
    <row r="2" spans="1:14">
      <c r="A2" s="4" t="s">
        <v>14</v>
      </c>
      <c r="B2" s="5">
        <v>91</v>
      </c>
      <c r="C2" s="6">
        <v>945</v>
      </c>
      <c r="D2" s="5">
        <v>14.638794499999999</v>
      </c>
      <c r="E2" s="5">
        <v>3.7</v>
      </c>
      <c r="F2" s="7">
        <f t="shared" ref="F2:F256" si="0">-0.007 + 0.002*D2 + 0.00002638*D2^2*E2 - 0.0000000003863*(D2^2*E2)^2</f>
        <v>4.2951142554797803E-2</v>
      </c>
      <c r="G2" s="5">
        <v>2019</v>
      </c>
      <c r="H2" s="8">
        <v>43559</v>
      </c>
      <c r="I2" s="5">
        <v>175.26</v>
      </c>
      <c r="J2" s="5">
        <v>8</v>
      </c>
      <c r="K2" s="4">
        <f t="shared" ref="K2:K256" si="1">J2*I2</f>
        <v>1402.08</v>
      </c>
      <c r="L2" s="9">
        <f t="shared" ref="L2:L256" si="2">K2/10000</f>
        <v>0.140208</v>
      </c>
      <c r="M2" s="6">
        <v>36</v>
      </c>
      <c r="N2" s="10">
        <f t="shared" ref="N2:N256" si="3">M2/L2</f>
        <v>256.76138308798357</v>
      </c>
    </row>
    <row r="3" spans="1:14">
      <c r="A3" s="4" t="s">
        <v>14</v>
      </c>
      <c r="B3" s="5">
        <v>91</v>
      </c>
      <c r="C3" s="6">
        <v>916</v>
      </c>
      <c r="D3" s="5">
        <v>13.3234648</v>
      </c>
      <c r="E3" s="5">
        <v>4.0999999999999996</v>
      </c>
      <c r="F3" s="7">
        <f t="shared" si="0"/>
        <v>3.864193991490366E-2</v>
      </c>
      <c r="G3" s="5">
        <v>2019</v>
      </c>
      <c r="H3" s="8">
        <v>43559</v>
      </c>
      <c r="I3" s="5">
        <v>175.26</v>
      </c>
      <c r="J3" s="5">
        <v>8</v>
      </c>
      <c r="K3" s="4">
        <f t="shared" si="1"/>
        <v>1402.08</v>
      </c>
      <c r="L3" s="9">
        <f t="shared" si="2"/>
        <v>0.140208</v>
      </c>
      <c r="M3" s="6">
        <v>36</v>
      </c>
      <c r="N3" s="10">
        <f t="shared" si="3"/>
        <v>256.76138308798357</v>
      </c>
    </row>
    <row r="4" spans="1:14">
      <c r="A4" s="4" t="s">
        <v>14</v>
      </c>
      <c r="B4" s="5">
        <v>91</v>
      </c>
      <c r="C4" s="6">
        <v>917</v>
      </c>
      <c r="D4" s="5">
        <v>16.333360899999999</v>
      </c>
      <c r="E4" s="5">
        <v>4.0999999999999996</v>
      </c>
      <c r="F4" s="7">
        <f t="shared" si="0"/>
        <v>5.4058807638642521E-2</v>
      </c>
      <c r="G4" s="5">
        <v>2019</v>
      </c>
      <c r="H4" s="8">
        <v>43559</v>
      </c>
      <c r="I4" s="5">
        <v>175.26</v>
      </c>
      <c r="J4" s="5">
        <v>8</v>
      </c>
      <c r="K4" s="4">
        <f t="shared" si="1"/>
        <v>1402.08</v>
      </c>
      <c r="L4" s="9">
        <f t="shared" si="2"/>
        <v>0.140208</v>
      </c>
      <c r="M4" s="6">
        <v>36</v>
      </c>
      <c r="N4" s="10">
        <f t="shared" si="3"/>
        <v>256.76138308798357</v>
      </c>
    </row>
    <row r="5" spans="1:14">
      <c r="A5" s="4" t="s">
        <v>14</v>
      </c>
      <c r="B5" s="5">
        <v>91</v>
      </c>
      <c r="C5" s="6">
        <v>924</v>
      </c>
      <c r="D5" s="5">
        <v>19.146280099999998</v>
      </c>
      <c r="E5" s="5">
        <v>4.0999999999999996</v>
      </c>
      <c r="F5" s="7">
        <f t="shared" si="0"/>
        <v>7.0068494518218449E-2</v>
      </c>
      <c r="G5" s="5">
        <v>2019</v>
      </c>
      <c r="H5" s="8">
        <v>43559</v>
      </c>
      <c r="I5" s="5">
        <v>175.26</v>
      </c>
      <c r="J5" s="5">
        <v>8</v>
      </c>
      <c r="K5" s="4">
        <f t="shared" si="1"/>
        <v>1402.08</v>
      </c>
      <c r="L5" s="9">
        <f t="shared" si="2"/>
        <v>0.140208</v>
      </c>
      <c r="M5" s="6">
        <v>36</v>
      </c>
      <c r="N5" s="10">
        <f t="shared" si="3"/>
        <v>256.76138308798357</v>
      </c>
    </row>
    <row r="6" spans="1:14">
      <c r="A6" s="4" t="s">
        <v>14</v>
      </c>
      <c r="B6" s="5">
        <v>91</v>
      </c>
      <c r="C6" s="6">
        <v>928</v>
      </c>
      <c r="D6" s="5">
        <v>16.882431400000002</v>
      </c>
      <c r="E6" s="5">
        <v>4.0999999999999996</v>
      </c>
      <c r="F6" s="7">
        <f t="shared" si="0"/>
        <v>5.7064164258678961E-2</v>
      </c>
      <c r="G6" s="5">
        <v>2019</v>
      </c>
      <c r="H6" s="8">
        <v>43559</v>
      </c>
      <c r="I6" s="5">
        <v>175.26</v>
      </c>
      <c r="J6" s="5">
        <v>8</v>
      </c>
      <c r="K6" s="4">
        <f t="shared" si="1"/>
        <v>1402.08</v>
      </c>
      <c r="L6" s="9">
        <f t="shared" si="2"/>
        <v>0.140208</v>
      </c>
      <c r="M6" s="6">
        <v>36</v>
      </c>
      <c r="N6" s="10">
        <f t="shared" si="3"/>
        <v>256.76138308798357</v>
      </c>
    </row>
    <row r="7" spans="1:14">
      <c r="A7" s="4" t="s">
        <v>14</v>
      </c>
      <c r="B7" s="5">
        <v>91</v>
      </c>
      <c r="C7" s="6">
        <v>943</v>
      </c>
      <c r="D7" s="5">
        <v>16.619312499999999</v>
      </c>
      <c r="E7" s="5">
        <v>4.0999999999999996</v>
      </c>
      <c r="F7" s="7">
        <f t="shared" si="0"/>
        <v>5.5616644988557618E-2</v>
      </c>
      <c r="G7" s="5">
        <v>2019</v>
      </c>
      <c r="H7" s="8">
        <v>43559</v>
      </c>
      <c r="I7" s="5">
        <v>175.26</v>
      </c>
      <c r="J7" s="5">
        <v>8</v>
      </c>
      <c r="K7" s="4">
        <f t="shared" si="1"/>
        <v>1402.08</v>
      </c>
      <c r="L7" s="9">
        <f t="shared" si="2"/>
        <v>0.140208</v>
      </c>
      <c r="M7" s="6">
        <v>36</v>
      </c>
      <c r="N7" s="10">
        <f t="shared" si="3"/>
        <v>256.76138308798357</v>
      </c>
    </row>
    <row r="8" spans="1:14">
      <c r="A8" s="4" t="s">
        <v>14</v>
      </c>
      <c r="B8" s="5">
        <v>91</v>
      </c>
      <c r="C8" s="6">
        <v>920</v>
      </c>
      <c r="D8" s="5">
        <v>17.253452899999999</v>
      </c>
      <c r="E8" s="5">
        <v>4.2</v>
      </c>
      <c r="F8" s="7">
        <f t="shared" si="0"/>
        <v>5.9884992801506422E-2</v>
      </c>
      <c r="G8" s="5">
        <v>2019</v>
      </c>
      <c r="H8" s="8">
        <v>43559</v>
      </c>
      <c r="I8" s="5">
        <v>175.26</v>
      </c>
      <c r="J8" s="5">
        <v>8</v>
      </c>
      <c r="K8" s="4">
        <f t="shared" si="1"/>
        <v>1402.08</v>
      </c>
      <c r="L8" s="9">
        <f t="shared" si="2"/>
        <v>0.140208</v>
      </c>
      <c r="M8" s="6">
        <v>36</v>
      </c>
      <c r="N8" s="10">
        <f t="shared" si="3"/>
        <v>256.76138308798357</v>
      </c>
    </row>
    <row r="9" spans="1:14">
      <c r="A9" s="4" t="s">
        <v>14</v>
      </c>
      <c r="B9" s="5">
        <v>91</v>
      </c>
      <c r="C9" s="6">
        <v>923</v>
      </c>
      <c r="D9" s="5">
        <v>22.7986331</v>
      </c>
      <c r="E9" s="5">
        <v>4.2</v>
      </c>
      <c r="F9" s="7">
        <f t="shared" si="0"/>
        <v>9.4345532974735788E-2</v>
      </c>
      <c r="G9" s="5">
        <v>2019</v>
      </c>
      <c r="H9" s="8">
        <v>43559</v>
      </c>
      <c r="I9" s="5">
        <v>175.26</v>
      </c>
      <c r="J9" s="5">
        <v>8</v>
      </c>
      <c r="K9" s="4">
        <f t="shared" si="1"/>
        <v>1402.08</v>
      </c>
      <c r="L9" s="9">
        <f t="shared" si="2"/>
        <v>0.140208</v>
      </c>
      <c r="M9" s="6">
        <v>36</v>
      </c>
      <c r="N9" s="10">
        <f t="shared" si="3"/>
        <v>256.76138308798357</v>
      </c>
    </row>
    <row r="10" spans="1:14">
      <c r="A10" s="4" t="s">
        <v>14</v>
      </c>
      <c r="B10" s="5">
        <v>91</v>
      </c>
      <c r="C10" s="6">
        <v>944</v>
      </c>
      <c r="D10" s="5">
        <v>17.414198299999999</v>
      </c>
      <c r="E10" s="5">
        <v>4.2</v>
      </c>
      <c r="F10" s="7">
        <f t="shared" si="0"/>
        <v>6.0801092706830089E-2</v>
      </c>
      <c r="G10" s="5">
        <v>2019</v>
      </c>
      <c r="H10" s="8">
        <v>43559</v>
      </c>
      <c r="I10" s="5">
        <v>175.26</v>
      </c>
      <c r="J10" s="5">
        <v>8</v>
      </c>
      <c r="K10" s="4">
        <f t="shared" si="1"/>
        <v>1402.08</v>
      </c>
      <c r="L10" s="9">
        <f t="shared" si="2"/>
        <v>0.140208</v>
      </c>
      <c r="M10" s="6">
        <v>36</v>
      </c>
      <c r="N10" s="10">
        <f t="shared" si="3"/>
        <v>256.76138308798357</v>
      </c>
    </row>
    <row r="11" spans="1:14">
      <c r="A11" s="4" t="s">
        <v>14</v>
      </c>
      <c r="B11" s="5">
        <v>91</v>
      </c>
      <c r="C11" s="6">
        <v>948</v>
      </c>
      <c r="D11" s="5">
        <v>15.928221600000001</v>
      </c>
      <c r="E11" s="5">
        <v>4.2</v>
      </c>
      <c r="F11" s="7">
        <f t="shared" si="0"/>
        <v>5.2527677673984773E-2</v>
      </c>
      <c r="G11" s="5">
        <v>2019</v>
      </c>
      <c r="H11" s="8">
        <v>43559</v>
      </c>
      <c r="I11" s="5">
        <v>175.26</v>
      </c>
      <c r="J11" s="5">
        <v>8</v>
      </c>
      <c r="K11" s="4">
        <f t="shared" si="1"/>
        <v>1402.08</v>
      </c>
      <c r="L11" s="9">
        <f t="shared" si="2"/>
        <v>0.140208</v>
      </c>
      <c r="M11" s="6">
        <v>36</v>
      </c>
      <c r="N11" s="10">
        <f t="shared" si="3"/>
        <v>256.76138308798357</v>
      </c>
    </row>
    <row r="12" spans="1:14">
      <c r="A12" s="4" t="s">
        <v>14</v>
      </c>
      <c r="B12" s="5">
        <v>91</v>
      </c>
      <c r="C12" s="6">
        <v>918</v>
      </c>
      <c r="D12" s="5">
        <v>22.655973100000001</v>
      </c>
      <c r="E12" s="5">
        <v>4.3</v>
      </c>
      <c r="F12" s="7">
        <f t="shared" si="0"/>
        <v>9.4654955158740506E-2</v>
      </c>
      <c r="G12" s="5">
        <v>2019</v>
      </c>
      <c r="H12" s="8">
        <v>43559</v>
      </c>
      <c r="I12" s="5">
        <v>175.26</v>
      </c>
      <c r="J12" s="5">
        <v>8</v>
      </c>
      <c r="K12" s="4">
        <f t="shared" si="1"/>
        <v>1402.08</v>
      </c>
      <c r="L12" s="9">
        <f t="shared" si="2"/>
        <v>0.140208</v>
      </c>
      <c r="M12" s="6">
        <v>36</v>
      </c>
      <c r="N12" s="10">
        <f t="shared" si="3"/>
        <v>256.76138308798357</v>
      </c>
    </row>
    <row r="13" spans="1:14">
      <c r="A13" s="4" t="s">
        <v>14</v>
      </c>
      <c r="B13" s="5">
        <v>91</v>
      </c>
      <c r="C13" s="6">
        <v>921</v>
      </c>
      <c r="D13" s="5">
        <v>16.6162639</v>
      </c>
      <c r="E13" s="5">
        <v>4.3</v>
      </c>
      <c r="F13" s="7">
        <f t="shared" si="0"/>
        <v>5.700718427142662E-2</v>
      </c>
      <c r="G13" s="5">
        <v>2019</v>
      </c>
      <c r="H13" s="8">
        <v>43559</v>
      </c>
      <c r="I13" s="5">
        <v>175.26</v>
      </c>
      <c r="J13" s="5">
        <v>8</v>
      </c>
      <c r="K13" s="4">
        <f t="shared" si="1"/>
        <v>1402.08</v>
      </c>
      <c r="L13" s="9">
        <f t="shared" si="2"/>
        <v>0.140208</v>
      </c>
      <c r="M13" s="6">
        <v>36</v>
      </c>
      <c r="N13" s="10">
        <f t="shared" si="3"/>
        <v>256.76138308798357</v>
      </c>
    </row>
    <row r="14" spans="1:14">
      <c r="A14" s="4" t="s">
        <v>14</v>
      </c>
      <c r="B14" s="5">
        <v>91</v>
      </c>
      <c r="C14" s="6">
        <v>942</v>
      </c>
      <c r="D14" s="5">
        <v>18.742479700000001</v>
      </c>
      <c r="E14" s="5">
        <v>4.3</v>
      </c>
      <c r="F14" s="7">
        <f t="shared" si="0"/>
        <v>6.9450723332054223E-2</v>
      </c>
      <c r="G14" s="5">
        <v>2019</v>
      </c>
      <c r="H14" s="8">
        <v>43559</v>
      </c>
      <c r="I14" s="5">
        <v>175.26</v>
      </c>
      <c r="J14" s="5">
        <v>8</v>
      </c>
      <c r="K14" s="4">
        <f t="shared" si="1"/>
        <v>1402.08</v>
      </c>
      <c r="L14" s="9">
        <f t="shared" si="2"/>
        <v>0.140208</v>
      </c>
      <c r="M14" s="6">
        <v>36</v>
      </c>
      <c r="N14" s="10">
        <f t="shared" si="3"/>
        <v>256.76138308798357</v>
      </c>
    </row>
    <row r="15" spans="1:14">
      <c r="A15" s="4" t="s">
        <v>14</v>
      </c>
      <c r="B15" s="5">
        <v>91</v>
      </c>
      <c r="C15" s="6">
        <v>922</v>
      </c>
      <c r="D15" s="5">
        <v>16.570467900000001</v>
      </c>
      <c r="E15" s="5">
        <v>4.4000000000000004</v>
      </c>
      <c r="F15" s="7">
        <f t="shared" si="0"/>
        <v>5.7448175511503073E-2</v>
      </c>
      <c r="G15" s="5">
        <v>2019</v>
      </c>
      <c r="H15" s="8">
        <v>43559</v>
      </c>
      <c r="I15" s="5">
        <v>175.26</v>
      </c>
      <c r="J15" s="5">
        <v>8</v>
      </c>
      <c r="K15" s="4">
        <f t="shared" si="1"/>
        <v>1402.08</v>
      </c>
      <c r="L15" s="9">
        <f t="shared" si="2"/>
        <v>0.140208</v>
      </c>
      <c r="M15" s="6">
        <v>36</v>
      </c>
      <c r="N15" s="10">
        <f t="shared" si="3"/>
        <v>256.76138308798357</v>
      </c>
    </row>
    <row r="16" spans="1:14">
      <c r="A16" s="4" t="s">
        <v>14</v>
      </c>
      <c r="B16" s="5">
        <v>91</v>
      </c>
      <c r="C16" s="6">
        <v>925</v>
      </c>
      <c r="D16" s="5">
        <v>17.782671700000002</v>
      </c>
      <c r="E16" s="5">
        <v>4.4000000000000004</v>
      </c>
      <c r="F16" s="7">
        <f t="shared" si="0"/>
        <v>6.4522171159928587E-2</v>
      </c>
      <c r="G16" s="5">
        <v>2019</v>
      </c>
      <c r="H16" s="8">
        <v>43559</v>
      </c>
      <c r="I16" s="5">
        <v>175.26</v>
      </c>
      <c r="J16" s="5">
        <v>8</v>
      </c>
      <c r="K16" s="4">
        <f t="shared" si="1"/>
        <v>1402.08</v>
      </c>
      <c r="L16" s="9">
        <f t="shared" si="2"/>
        <v>0.140208</v>
      </c>
      <c r="M16" s="6">
        <v>36</v>
      </c>
      <c r="N16" s="10">
        <f t="shared" si="3"/>
        <v>256.76138308798357</v>
      </c>
    </row>
    <row r="17" spans="1:14">
      <c r="A17" s="4" t="s">
        <v>14</v>
      </c>
      <c r="B17" s="5">
        <v>91</v>
      </c>
      <c r="C17" s="6">
        <v>935</v>
      </c>
      <c r="D17" s="5">
        <v>20.473537499999999</v>
      </c>
      <c r="E17" s="5">
        <v>4.4000000000000004</v>
      </c>
      <c r="F17" s="7">
        <f t="shared" si="0"/>
        <v>8.1286461606478913E-2</v>
      </c>
      <c r="G17" s="5">
        <v>2019</v>
      </c>
      <c r="H17" s="8">
        <v>43559</v>
      </c>
      <c r="I17" s="5">
        <v>175.26</v>
      </c>
      <c r="J17" s="5">
        <v>8</v>
      </c>
      <c r="K17" s="4">
        <f t="shared" si="1"/>
        <v>1402.08</v>
      </c>
      <c r="L17" s="9">
        <f t="shared" si="2"/>
        <v>0.140208</v>
      </c>
      <c r="M17" s="6">
        <v>36</v>
      </c>
      <c r="N17" s="10">
        <f t="shared" si="3"/>
        <v>256.76138308798357</v>
      </c>
    </row>
    <row r="18" spans="1:14">
      <c r="A18" s="4" t="s">
        <v>14</v>
      </c>
      <c r="B18" s="5">
        <v>91</v>
      </c>
      <c r="C18" s="6">
        <v>938</v>
      </c>
      <c r="D18" s="5">
        <v>18.5003502</v>
      </c>
      <c r="E18" s="5">
        <v>4.4000000000000004</v>
      </c>
      <c r="F18" s="7">
        <f t="shared" si="0"/>
        <v>6.8851754114842983E-2</v>
      </c>
      <c r="G18" s="5">
        <v>2019</v>
      </c>
      <c r="H18" s="8">
        <v>43559</v>
      </c>
      <c r="I18" s="5">
        <v>175.26</v>
      </c>
      <c r="J18" s="5">
        <v>8</v>
      </c>
      <c r="K18" s="4">
        <f t="shared" si="1"/>
        <v>1402.08</v>
      </c>
      <c r="L18" s="9">
        <f t="shared" si="2"/>
        <v>0.140208</v>
      </c>
      <c r="M18" s="6">
        <v>36</v>
      </c>
      <c r="N18" s="10">
        <f t="shared" si="3"/>
        <v>256.76138308798357</v>
      </c>
    </row>
    <row r="19" spans="1:14">
      <c r="A19" s="4" t="s">
        <v>14</v>
      </c>
      <c r="B19" s="5">
        <v>91</v>
      </c>
      <c r="C19" s="6">
        <v>940</v>
      </c>
      <c r="D19" s="5">
        <v>21.551248399999999</v>
      </c>
      <c r="E19" s="5">
        <v>4.4000000000000004</v>
      </c>
      <c r="F19" s="7">
        <f t="shared" si="0"/>
        <v>8.8399552032919673E-2</v>
      </c>
      <c r="G19" s="5">
        <v>2019</v>
      </c>
      <c r="H19" s="8">
        <v>43559</v>
      </c>
      <c r="I19" s="5">
        <v>175.26</v>
      </c>
      <c r="J19" s="5">
        <v>8</v>
      </c>
      <c r="K19" s="4">
        <f t="shared" si="1"/>
        <v>1402.08</v>
      </c>
      <c r="L19" s="9">
        <f t="shared" si="2"/>
        <v>0.140208</v>
      </c>
      <c r="M19" s="6">
        <v>36</v>
      </c>
      <c r="N19" s="10">
        <f t="shared" si="3"/>
        <v>256.76138308798357</v>
      </c>
    </row>
    <row r="20" spans="1:14">
      <c r="A20" s="4" t="s">
        <v>14</v>
      </c>
      <c r="B20" s="5">
        <v>91</v>
      </c>
      <c r="C20" s="6">
        <v>913</v>
      </c>
      <c r="D20" s="5">
        <v>17.636780699999999</v>
      </c>
      <c r="E20" s="5">
        <v>4.5</v>
      </c>
      <c r="F20" s="7">
        <f t="shared" si="0"/>
        <v>6.4442143192151663E-2</v>
      </c>
      <c r="G20" s="5">
        <v>2019</v>
      </c>
      <c r="H20" s="8">
        <v>43559</v>
      </c>
      <c r="I20" s="5">
        <v>175.26</v>
      </c>
      <c r="J20" s="5">
        <v>8</v>
      </c>
      <c r="K20" s="4">
        <f t="shared" si="1"/>
        <v>1402.08</v>
      </c>
      <c r="L20" s="9">
        <f t="shared" si="2"/>
        <v>0.140208</v>
      </c>
      <c r="M20" s="6">
        <v>36</v>
      </c>
      <c r="N20" s="10">
        <f t="shared" si="3"/>
        <v>256.76138308798357</v>
      </c>
    </row>
    <row r="21" spans="1:14">
      <c r="A21" s="4" t="s">
        <v>14</v>
      </c>
      <c r="B21" s="5">
        <v>91</v>
      </c>
      <c r="C21" s="6">
        <v>915</v>
      </c>
      <c r="D21" s="5">
        <v>15.9409388</v>
      </c>
      <c r="E21" s="5">
        <v>4.5</v>
      </c>
      <c r="F21" s="7">
        <f t="shared" si="0"/>
        <v>5.4542562223490076E-2</v>
      </c>
      <c r="G21" s="5">
        <v>2019</v>
      </c>
      <c r="H21" s="8">
        <v>43559</v>
      </c>
      <c r="I21" s="5">
        <v>175.26</v>
      </c>
      <c r="J21" s="5">
        <v>8</v>
      </c>
      <c r="K21" s="4">
        <f t="shared" si="1"/>
        <v>1402.08</v>
      </c>
      <c r="L21" s="9">
        <f t="shared" si="2"/>
        <v>0.140208</v>
      </c>
      <c r="M21" s="6">
        <v>36</v>
      </c>
      <c r="N21" s="10">
        <f t="shared" si="3"/>
        <v>256.76138308798357</v>
      </c>
    </row>
    <row r="22" spans="1:14">
      <c r="A22" s="4" t="s">
        <v>14</v>
      </c>
      <c r="B22" s="5">
        <v>91</v>
      </c>
      <c r="C22" s="6">
        <v>919</v>
      </c>
      <c r="D22" s="5">
        <v>19.5417384</v>
      </c>
      <c r="E22" s="5">
        <v>4.5</v>
      </c>
      <c r="F22" s="7">
        <f t="shared" si="0"/>
        <v>7.6275615333938285E-2</v>
      </c>
      <c r="G22" s="5">
        <v>2019</v>
      </c>
      <c r="H22" s="8">
        <v>43559</v>
      </c>
      <c r="I22" s="5">
        <v>175.26</v>
      </c>
      <c r="J22" s="5">
        <v>8</v>
      </c>
      <c r="K22" s="4">
        <f t="shared" si="1"/>
        <v>1402.08</v>
      </c>
      <c r="L22" s="9">
        <f t="shared" si="2"/>
        <v>0.140208</v>
      </c>
      <c r="M22" s="6">
        <v>36</v>
      </c>
      <c r="N22" s="10">
        <f t="shared" si="3"/>
        <v>256.76138308798357</v>
      </c>
    </row>
    <row r="23" spans="1:14">
      <c r="A23" s="4" t="s">
        <v>14</v>
      </c>
      <c r="B23" s="5">
        <v>91</v>
      </c>
      <c r="C23" s="6">
        <v>927</v>
      </c>
      <c r="D23" s="5">
        <v>20.184461299999999</v>
      </c>
      <c r="E23" s="5">
        <v>4.5</v>
      </c>
      <c r="F23" s="7">
        <f t="shared" si="0"/>
        <v>8.0434428318017462E-2</v>
      </c>
      <c r="G23" s="5">
        <v>2019</v>
      </c>
      <c r="H23" s="8">
        <v>43559</v>
      </c>
      <c r="I23" s="5">
        <v>175.26</v>
      </c>
      <c r="J23" s="5">
        <v>8</v>
      </c>
      <c r="K23" s="4">
        <f t="shared" si="1"/>
        <v>1402.08</v>
      </c>
      <c r="L23" s="9">
        <f t="shared" si="2"/>
        <v>0.140208</v>
      </c>
      <c r="M23" s="6">
        <v>36</v>
      </c>
      <c r="N23" s="10">
        <f t="shared" si="3"/>
        <v>256.76138308798357</v>
      </c>
    </row>
    <row r="24" spans="1:14">
      <c r="A24" s="4" t="s">
        <v>14</v>
      </c>
      <c r="B24" s="5">
        <v>91</v>
      </c>
      <c r="C24" s="6">
        <v>930</v>
      </c>
      <c r="D24" s="5">
        <v>18.188283699999999</v>
      </c>
      <c r="E24" s="5">
        <v>4.5</v>
      </c>
      <c r="F24" s="7">
        <f t="shared" si="0"/>
        <v>6.7791372986067133E-2</v>
      </c>
      <c r="G24" s="5">
        <v>2019</v>
      </c>
      <c r="H24" s="8">
        <v>43559</v>
      </c>
      <c r="I24" s="5">
        <v>175.26</v>
      </c>
      <c r="J24" s="5">
        <v>8</v>
      </c>
      <c r="K24" s="4">
        <f t="shared" si="1"/>
        <v>1402.08</v>
      </c>
      <c r="L24" s="9">
        <f t="shared" si="2"/>
        <v>0.140208</v>
      </c>
      <c r="M24" s="6">
        <v>36</v>
      </c>
      <c r="N24" s="10">
        <f t="shared" si="3"/>
        <v>256.76138308798357</v>
      </c>
    </row>
    <row r="25" spans="1:14">
      <c r="A25" s="4" t="s">
        <v>14</v>
      </c>
      <c r="B25" s="5">
        <v>91</v>
      </c>
      <c r="C25" s="6">
        <v>933</v>
      </c>
      <c r="D25" s="5">
        <v>19.164793</v>
      </c>
      <c r="E25" s="5">
        <v>4.5</v>
      </c>
      <c r="F25" s="7">
        <f t="shared" si="0"/>
        <v>7.3875221203191413E-2</v>
      </c>
      <c r="G25" s="5">
        <v>2019</v>
      </c>
      <c r="H25" s="8">
        <v>43559</v>
      </c>
      <c r="I25" s="5">
        <v>175.26</v>
      </c>
      <c r="J25" s="5">
        <v>8</v>
      </c>
      <c r="K25" s="4">
        <f t="shared" si="1"/>
        <v>1402.08</v>
      </c>
      <c r="L25" s="9">
        <f t="shared" si="2"/>
        <v>0.140208</v>
      </c>
      <c r="M25" s="6">
        <v>36</v>
      </c>
      <c r="N25" s="10">
        <f t="shared" si="3"/>
        <v>256.76138308798357</v>
      </c>
    </row>
    <row r="26" spans="1:14">
      <c r="A26" s="4" t="s">
        <v>14</v>
      </c>
      <c r="B26" s="5">
        <v>91</v>
      </c>
      <c r="C26" s="6">
        <v>934</v>
      </c>
      <c r="D26" s="5">
        <v>22.062342699999999</v>
      </c>
      <c r="E26" s="5">
        <v>4.5</v>
      </c>
      <c r="F26" s="7">
        <f t="shared" si="0"/>
        <v>9.3053072791167549E-2</v>
      </c>
      <c r="G26" s="5">
        <v>2019</v>
      </c>
      <c r="H26" s="8">
        <v>43559</v>
      </c>
      <c r="I26" s="5">
        <v>175.26</v>
      </c>
      <c r="J26" s="5">
        <v>8</v>
      </c>
      <c r="K26" s="4">
        <f t="shared" si="1"/>
        <v>1402.08</v>
      </c>
      <c r="L26" s="9">
        <f t="shared" si="2"/>
        <v>0.140208</v>
      </c>
      <c r="M26" s="6">
        <v>36</v>
      </c>
      <c r="N26" s="10">
        <f t="shared" si="3"/>
        <v>256.76138308798357</v>
      </c>
    </row>
    <row r="27" spans="1:14">
      <c r="A27" s="4" t="s">
        <v>14</v>
      </c>
      <c r="B27" s="5">
        <v>91</v>
      </c>
      <c r="C27" s="6">
        <v>936</v>
      </c>
      <c r="D27" s="5">
        <v>17.576356000000001</v>
      </c>
      <c r="E27" s="5">
        <v>4.5</v>
      </c>
      <c r="F27" s="7">
        <f t="shared" si="0"/>
        <v>6.407902868062057E-2</v>
      </c>
      <c r="G27" s="5">
        <v>2019</v>
      </c>
      <c r="H27" s="8">
        <v>43559</v>
      </c>
      <c r="I27" s="5">
        <v>175.26</v>
      </c>
      <c r="J27" s="5">
        <v>8</v>
      </c>
      <c r="K27" s="4">
        <f t="shared" si="1"/>
        <v>1402.08</v>
      </c>
      <c r="L27" s="9">
        <f t="shared" si="2"/>
        <v>0.140208</v>
      </c>
      <c r="M27" s="6">
        <v>36</v>
      </c>
      <c r="N27" s="10">
        <f t="shared" si="3"/>
        <v>256.76138308798357</v>
      </c>
    </row>
    <row r="28" spans="1:14">
      <c r="A28" s="4" t="s">
        <v>14</v>
      </c>
      <c r="B28" s="5">
        <v>91</v>
      </c>
      <c r="C28" s="6">
        <v>937</v>
      </c>
      <c r="D28" s="5">
        <v>21.537139499999999</v>
      </c>
      <c r="E28" s="5">
        <v>4.5</v>
      </c>
      <c r="F28" s="7">
        <f t="shared" si="0"/>
        <v>8.945465132489179E-2</v>
      </c>
      <c r="G28" s="5">
        <v>2019</v>
      </c>
      <c r="H28" s="8">
        <v>43559</v>
      </c>
      <c r="I28" s="5">
        <v>175.26</v>
      </c>
      <c r="J28" s="5">
        <v>8</v>
      </c>
      <c r="K28" s="4">
        <f t="shared" si="1"/>
        <v>1402.08</v>
      </c>
      <c r="L28" s="9">
        <f t="shared" si="2"/>
        <v>0.140208</v>
      </c>
      <c r="M28" s="6">
        <v>36</v>
      </c>
      <c r="N28" s="10">
        <f t="shared" si="3"/>
        <v>256.76138308798357</v>
      </c>
    </row>
    <row r="29" spans="1:14">
      <c r="A29" s="4" t="s">
        <v>14</v>
      </c>
      <c r="B29" s="5">
        <v>91</v>
      </c>
      <c r="C29" s="6">
        <v>941</v>
      </c>
      <c r="D29" s="5">
        <v>18.954812499999999</v>
      </c>
      <c r="E29" s="5">
        <v>4.5</v>
      </c>
      <c r="F29" s="7">
        <f t="shared" si="0"/>
        <v>7.2550555295972319E-2</v>
      </c>
      <c r="G29" s="5">
        <v>2019</v>
      </c>
      <c r="H29" s="8">
        <v>43559</v>
      </c>
      <c r="I29" s="5">
        <v>175.26</v>
      </c>
      <c r="J29" s="5">
        <v>8</v>
      </c>
      <c r="K29" s="4">
        <f t="shared" si="1"/>
        <v>1402.08</v>
      </c>
      <c r="L29" s="9">
        <f t="shared" si="2"/>
        <v>0.140208</v>
      </c>
      <c r="M29" s="6">
        <v>36</v>
      </c>
      <c r="N29" s="10">
        <f t="shared" si="3"/>
        <v>256.76138308798357</v>
      </c>
    </row>
    <row r="30" spans="1:14">
      <c r="A30" s="4" t="s">
        <v>14</v>
      </c>
      <c r="B30" s="5">
        <v>91</v>
      </c>
      <c r="C30" s="6">
        <v>914</v>
      </c>
      <c r="D30" s="5">
        <v>21.659110800000001</v>
      </c>
      <c r="E30" s="5">
        <v>4.5999999999999996</v>
      </c>
      <c r="F30" s="7">
        <f t="shared" si="0"/>
        <v>9.1445758326475349E-2</v>
      </c>
      <c r="G30" s="5">
        <v>2019</v>
      </c>
      <c r="H30" s="8">
        <v>43559</v>
      </c>
      <c r="I30" s="5">
        <v>175.26</v>
      </c>
      <c r="J30" s="5">
        <v>8</v>
      </c>
      <c r="K30" s="4">
        <f t="shared" si="1"/>
        <v>1402.08</v>
      </c>
      <c r="L30" s="9">
        <f t="shared" si="2"/>
        <v>0.140208</v>
      </c>
      <c r="M30" s="6">
        <v>36</v>
      </c>
      <c r="N30" s="10">
        <f t="shared" si="3"/>
        <v>256.76138308798357</v>
      </c>
    </row>
    <row r="31" spans="1:14">
      <c r="A31" s="4" t="s">
        <v>14</v>
      </c>
      <c r="B31" s="5">
        <v>91</v>
      </c>
      <c r="C31" s="6">
        <v>926</v>
      </c>
      <c r="D31" s="5">
        <v>18.644918400000002</v>
      </c>
      <c r="E31" s="5">
        <v>4.5999999999999996</v>
      </c>
      <c r="F31" s="7">
        <f t="shared" si="0"/>
        <v>7.1486573671094039E-2</v>
      </c>
      <c r="G31" s="5">
        <v>2019</v>
      </c>
      <c r="H31" s="8">
        <v>43559</v>
      </c>
      <c r="I31" s="5">
        <v>175.26</v>
      </c>
      <c r="J31" s="5">
        <v>8</v>
      </c>
      <c r="K31" s="4">
        <f t="shared" si="1"/>
        <v>1402.08</v>
      </c>
      <c r="L31" s="9">
        <f t="shared" si="2"/>
        <v>0.140208</v>
      </c>
      <c r="M31" s="6">
        <v>36</v>
      </c>
      <c r="N31" s="10">
        <f t="shared" si="3"/>
        <v>256.76138308798357</v>
      </c>
    </row>
    <row r="32" spans="1:14">
      <c r="A32" s="4" t="s">
        <v>14</v>
      </c>
      <c r="B32" s="5">
        <v>91</v>
      </c>
      <c r="C32" s="6">
        <v>929</v>
      </c>
      <c r="D32" s="5">
        <v>15.384612000000001</v>
      </c>
      <c r="E32" s="5">
        <v>4.5999999999999996</v>
      </c>
      <c r="F32" s="7">
        <f t="shared" si="0"/>
        <v>5.2032714696113189E-2</v>
      </c>
      <c r="G32" s="5">
        <v>2019</v>
      </c>
      <c r="H32" s="8">
        <v>43559</v>
      </c>
      <c r="I32" s="5">
        <v>175.26</v>
      </c>
      <c r="J32" s="5">
        <v>8</v>
      </c>
      <c r="K32" s="4">
        <f t="shared" si="1"/>
        <v>1402.08</v>
      </c>
      <c r="L32" s="9">
        <f t="shared" si="2"/>
        <v>0.140208</v>
      </c>
      <c r="M32" s="6">
        <v>36</v>
      </c>
      <c r="N32" s="10">
        <f t="shared" si="3"/>
        <v>256.76138308798357</v>
      </c>
    </row>
    <row r="33" spans="1:14">
      <c r="A33" s="4" t="s">
        <v>14</v>
      </c>
      <c r="B33" s="5">
        <v>91</v>
      </c>
      <c r="C33" s="6">
        <v>931</v>
      </c>
      <c r="D33" s="5">
        <v>20.643567999999998</v>
      </c>
      <c r="E33" s="5">
        <v>4.5999999999999996</v>
      </c>
      <c r="F33" s="7">
        <f t="shared" si="0"/>
        <v>8.4515926145380185E-2</v>
      </c>
      <c r="G33" s="5">
        <v>2019</v>
      </c>
      <c r="H33" s="8">
        <v>43559</v>
      </c>
      <c r="I33" s="5">
        <v>175.26</v>
      </c>
      <c r="J33" s="5">
        <v>8</v>
      </c>
      <c r="K33" s="4">
        <f t="shared" si="1"/>
        <v>1402.08</v>
      </c>
      <c r="L33" s="9">
        <f t="shared" si="2"/>
        <v>0.140208</v>
      </c>
      <c r="M33" s="6">
        <v>36</v>
      </c>
      <c r="N33" s="10">
        <f t="shared" si="3"/>
        <v>256.76138308798357</v>
      </c>
    </row>
    <row r="34" spans="1:14">
      <c r="A34" s="4" t="s">
        <v>14</v>
      </c>
      <c r="B34" s="5">
        <v>91</v>
      </c>
      <c r="C34" s="6">
        <v>946</v>
      </c>
      <c r="D34" s="5">
        <v>17.3792534</v>
      </c>
      <c r="E34" s="5">
        <v>4.5999999999999996</v>
      </c>
      <c r="F34" s="7">
        <f t="shared" si="0"/>
        <v>6.3664567292121471E-2</v>
      </c>
      <c r="G34" s="5">
        <v>2019</v>
      </c>
      <c r="H34" s="8">
        <v>43559</v>
      </c>
      <c r="I34" s="5">
        <v>175.26</v>
      </c>
      <c r="J34" s="5">
        <v>8</v>
      </c>
      <c r="K34" s="4">
        <f t="shared" si="1"/>
        <v>1402.08</v>
      </c>
      <c r="L34" s="9">
        <f t="shared" si="2"/>
        <v>0.140208</v>
      </c>
      <c r="M34" s="6">
        <v>36</v>
      </c>
      <c r="N34" s="10">
        <f t="shared" si="3"/>
        <v>256.76138308798357</v>
      </c>
    </row>
    <row r="35" spans="1:14">
      <c r="A35" s="4" t="s">
        <v>14</v>
      </c>
      <c r="B35" s="5">
        <v>91</v>
      </c>
      <c r="C35" s="6">
        <v>947</v>
      </c>
      <c r="D35" s="5">
        <v>17.3003693</v>
      </c>
      <c r="E35" s="5">
        <v>4.5999999999999996</v>
      </c>
      <c r="F35" s="7">
        <f t="shared" si="0"/>
        <v>6.3188277902177847E-2</v>
      </c>
      <c r="G35" s="5">
        <v>2019</v>
      </c>
      <c r="H35" s="8">
        <v>43559</v>
      </c>
      <c r="I35" s="5">
        <v>175.26</v>
      </c>
      <c r="J35" s="5">
        <v>8</v>
      </c>
      <c r="K35" s="4">
        <f t="shared" si="1"/>
        <v>1402.08</v>
      </c>
      <c r="L35" s="9">
        <f t="shared" si="2"/>
        <v>0.140208</v>
      </c>
      <c r="M35" s="6">
        <v>36</v>
      </c>
      <c r="N35" s="10">
        <f t="shared" si="3"/>
        <v>256.76138308798357</v>
      </c>
    </row>
    <row r="36" spans="1:14">
      <c r="A36" s="4" t="s">
        <v>14</v>
      </c>
      <c r="B36" s="5">
        <v>91</v>
      </c>
      <c r="C36" s="6">
        <v>939</v>
      </c>
      <c r="D36" s="5">
        <v>15.9409388</v>
      </c>
      <c r="E36" s="5">
        <v>4.7</v>
      </c>
      <c r="F36" s="7">
        <f t="shared" si="0"/>
        <v>5.5837366747400648E-2</v>
      </c>
      <c r="G36" s="5">
        <v>2019</v>
      </c>
      <c r="H36" s="8">
        <v>43559</v>
      </c>
      <c r="I36" s="5">
        <v>175.26</v>
      </c>
      <c r="J36" s="5">
        <v>8</v>
      </c>
      <c r="K36" s="4">
        <f t="shared" si="1"/>
        <v>1402.08</v>
      </c>
      <c r="L36" s="9">
        <f t="shared" si="2"/>
        <v>0.140208</v>
      </c>
      <c r="M36" s="6">
        <v>36</v>
      </c>
      <c r="N36" s="10">
        <f t="shared" si="3"/>
        <v>256.76138308798357</v>
      </c>
    </row>
    <row r="37" spans="1:14">
      <c r="A37" s="4" t="s">
        <v>14</v>
      </c>
      <c r="B37" s="5">
        <v>91</v>
      </c>
      <c r="C37" s="6">
        <v>932</v>
      </c>
      <c r="D37" s="5">
        <v>18.682919399999999</v>
      </c>
      <c r="E37" s="5">
        <v>4.8</v>
      </c>
      <c r="F37" s="7">
        <f t="shared" si="0"/>
        <v>7.3479741464997611E-2</v>
      </c>
      <c r="G37" s="5">
        <v>2019</v>
      </c>
      <c r="H37" s="8">
        <v>43559</v>
      </c>
      <c r="I37" s="5">
        <v>175.26</v>
      </c>
      <c r="J37" s="5">
        <v>8</v>
      </c>
      <c r="K37" s="4">
        <f t="shared" si="1"/>
        <v>1402.08</v>
      </c>
      <c r="L37" s="9">
        <f t="shared" si="2"/>
        <v>0.140208</v>
      </c>
      <c r="M37" s="6">
        <v>36</v>
      </c>
      <c r="N37" s="10">
        <f t="shared" si="3"/>
        <v>256.76138308798357</v>
      </c>
    </row>
    <row r="38" spans="1:14">
      <c r="A38" s="4" t="s">
        <v>15</v>
      </c>
      <c r="B38" s="5">
        <v>22</v>
      </c>
      <c r="C38" s="6">
        <v>955</v>
      </c>
      <c r="D38" s="5">
        <v>19.901369500000001</v>
      </c>
      <c r="E38" s="5">
        <v>2.2000000000000002</v>
      </c>
      <c r="F38" s="7">
        <f t="shared" si="0"/>
        <v>5.549544563325931E-2</v>
      </c>
      <c r="G38" s="5">
        <v>2019</v>
      </c>
      <c r="H38" s="8">
        <v>43619</v>
      </c>
      <c r="I38" s="5">
        <v>179.83199999999999</v>
      </c>
      <c r="J38" s="5">
        <v>8</v>
      </c>
      <c r="K38" s="4">
        <f t="shared" si="1"/>
        <v>1438.6559999999999</v>
      </c>
      <c r="L38" s="9">
        <f t="shared" si="2"/>
        <v>0.14386559999999998</v>
      </c>
      <c r="M38" s="6">
        <v>34</v>
      </c>
      <c r="N38" s="10">
        <f t="shared" si="3"/>
        <v>236.33168735264027</v>
      </c>
    </row>
    <row r="39" spans="1:14">
      <c r="A39" s="4" t="s">
        <v>15</v>
      </c>
      <c r="B39" s="5">
        <v>22</v>
      </c>
      <c r="C39" s="6">
        <v>963</v>
      </c>
      <c r="D39" s="5">
        <v>11.4988758</v>
      </c>
      <c r="E39" s="5">
        <v>3.6</v>
      </c>
      <c r="F39" s="7">
        <f t="shared" si="0"/>
        <v>2.8467285316442659E-2</v>
      </c>
      <c r="G39" s="5">
        <v>2019</v>
      </c>
      <c r="H39" s="8">
        <v>43619</v>
      </c>
      <c r="I39" s="5">
        <v>179.83199999999999</v>
      </c>
      <c r="J39" s="5">
        <v>8</v>
      </c>
      <c r="K39" s="4">
        <f t="shared" si="1"/>
        <v>1438.6559999999999</v>
      </c>
      <c r="L39" s="9">
        <f t="shared" si="2"/>
        <v>0.14386559999999998</v>
      </c>
      <c r="M39" s="6">
        <v>34</v>
      </c>
      <c r="N39" s="10">
        <f t="shared" si="3"/>
        <v>236.33168735264027</v>
      </c>
    </row>
    <row r="40" spans="1:14">
      <c r="A40" s="4" t="s">
        <v>15</v>
      </c>
      <c r="B40" s="5">
        <v>22</v>
      </c>
      <c r="C40" s="6">
        <v>949</v>
      </c>
      <c r="D40" s="5">
        <v>16.277435199999999</v>
      </c>
      <c r="E40" s="5">
        <v>3.7</v>
      </c>
      <c r="F40" s="7">
        <f t="shared" si="0"/>
        <v>5.1044803264035842E-2</v>
      </c>
      <c r="G40" s="5">
        <v>2019</v>
      </c>
      <c r="H40" s="8">
        <v>43619</v>
      </c>
      <c r="I40" s="5">
        <v>179.83199999999999</v>
      </c>
      <c r="J40" s="5">
        <v>8</v>
      </c>
      <c r="K40" s="4">
        <f t="shared" si="1"/>
        <v>1438.6559999999999</v>
      </c>
      <c r="L40" s="9">
        <f t="shared" si="2"/>
        <v>0.14386559999999998</v>
      </c>
      <c r="M40" s="6">
        <v>34</v>
      </c>
      <c r="N40" s="10">
        <f t="shared" si="3"/>
        <v>236.33168735264027</v>
      </c>
    </row>
    <row r="41" spans="1:14">
      <c r="A41" s="4" t="s">
        <v>15</v>
      </c>
      <c r="B41" s="5">
        <v>22</v>
      </c>
      <c r="C41" s="6">
        <v>952</v>
      </c>
      <c r="D41" s="5">
        <v>12.9611158</v>
      </c>
      <c r="E41" s="5">
        <v>3.7</v>
      </c>
      <c r="F41" s="7">
        <f t="shared" si="0"/>
        <v>3.5169870278203064E-2</v>
      </c>
      <c r="G41" s="5">
        <v>2019</v>
      </c>
      <c r="H41" s="8">
        <v>43619</v>
      </c>
      <c r="I41" s="5">
        <v>179.83199999999999</v>
      </c>
      <c r="J41" s="5">
        <v>8</v>
      </c>
      <c r="K41" s="4">
        <f t="shared" si="1"/>
        <v>1438.6559999999999</v>
      </c>
      <c r="L41" s="9">
        <f t="shared" si="2"/>
        <v>0.14386559999999998</v>
      </c>
      <c r="M41" s="6">
        <v>34</v>
      </c>
      <c r="N41" s="10">
        <f t="shared" si="3"/>
        <v>236.33168735264027</v>
      </c>
    </row>
    <row r="42" spans="1:14">
      <c r="A42" s="4" t="s">
        <v>15</v>
      </c>
      <c r="B42" s="5">
        <v>22</v>
      </c>
      <c r="C42" s="6">
        <v>971</v>
      </c>
      <c r="D42" s="5">
        <v>12.0201501</v>
      </c>
      <c r="E42" s="5">
        <v>3.8</v>
      </c>
      <c r="F42" s="7">
        <f t="shared" si="0"/>
        <v>3.1407507293262554E-2</v>
      </c>
      <c r="G42" s="5">
        <v>2019</v>
      </c>
      <c r="H42" s="8">
        <v>43619</v>
      </c>
      <c r="I42" s="5">
        <v>179.83199999999999</v>
      </c>
      <c r="J42" s="5">
        <v>8</v>
      </c>
      <c r="K42" s="4">
        <f t="shared" si="1"/>
        <v>1438.6559999999999</v>
      </c>
      <c r="L42" s="9">
        <f t="shared" si="2"/>
        <v>0.14386559999999998</v>
      </c>
      <c r="M42" s="6">
        <v>34</v>
      </c>
      <c r="N42" s="10">
        <f t="shared" si="3"/>
        <v>236.33168735264027</v>
      </c>
    </row>
    <row r="43" spans="1:14">
      <c r="A43" s="4" t="s">
        <v>15</v>
      </c>
      <c r="B43" s="5">
        <v>22</v>
      </c>
      <c r="C43" s="6">
        <v>972</v>
      </c>
      <c r="D43" s="5">
        <v>12.827533000000001</v>
      </c>
      <c r="E43" s="5">
        <v>3.8</v>
      </c>
      <c r="F43" s="7">
        <f t="shared" si="0"/>
        <v>3.499874498201723E-2</v>
      </c>
      <c r="G43" s="5">
        <v>2019</v>
      </c>
      <c r="H43" s="8">
        <v>43619</v>
      </c>
      <c r="I43" s="5">
        <v>179.83199999999999</v>
      </c>
      <c r="J43" s="5">
        <v>8</v>
      </c>
      <c r="K43" s="4">
        <f t="shared" si="1"/>
        <v>1438.6559999999999</v>
      </c>
      <c r="L43" s="9">
        <f t="shared" si="2"/>
        <v>0.14386559999999998</v>
      </c>
      <c r="M43" s="6">
        <v>34</v>
      </c>
      <c r="N43" s="10">
        <f t="shared" si="3"/>
        <v>236.33168735264027</v>
      </c>
    </row>
    <row r="44" spans="1:14">
      <c r="A44" s="4" t="s">
        <v>15</v>
      </c>
      <c r="B44" s="5">
        <v>104</v>
      </c>
      <c r="C44" s="6">
        <v>382</v>
      </c>
      <c r="D44" s="5">
        <v>14.005646799999999</v>
      </c>
      <c r="E44" s="5">
        <v>4</v>
      </c>
      <c r="F44" s="7">
        <f t="shared" si="0"/>
        <v>4.1472075847909511E-2</v>
      </c>
      <c r="G44" s="5">
        <v>2019</v>
      </c>
      <c r="H44" s="8">
        <v>43619</v>
      </c>
      <c r="I44" s="5">
        <v>179.83199999999999</v>
      </c>
      <c r="J44" s="5">
        <v>8</v>
      </c>
      <c r="K44" s="4">
        <f t="shared" si="1"/>
        <v>1438.6559999999999</v>
      </c>
      <c r="L44" s="9">
        <f t="shared" si="2"/>
        <v>0.14386559999999998</v>
      </c>
      <c r="M44" s="6">
        <v>19</v>
      </c>
      <c r="N44" s="10">
        <f t="shared" si="3"/>
        <v>132.06770763824017</v>
      </c>
    </row>
    <row r="45" spans="1:14">
      <c r="A45" s="4" t="s">
        <v>15</v>
      </c>
      <c r="B45" s="5">
        <v>22</v>
      </c>
      <c r="C45" s="6">
        <v>961</v>
      </c>
      <c r="D45" s="5">
        <v>15.0987636</v>
      </c>
      <c r="E45" s="5">
        <v>4</v>
      </c>
      <c r="F45" s="7">
        <f t="shared" si="0"/>
        <v>4.6931976858605041E-2</v>
      </c>
      <c r="G45" s="5">
        <v>2019</v>
      </c>
      <c r="H45" s="8">
        <v>43619</v>
      </c>
      <c r="I45" s="5">
        <v>179.83199999999999</v>
      </c>
      <c r="J45" s="5">
        <v>8</v>
      </c>
      <c r="K45" s="4">
        <f t="shared" si="1"/>
        <v>1438.6559999999999</v>
      </c>
      <c r="L45" s="9">
        <f t="shared" si="2"/>
        <v>0.14386559999999998</v>
      </c>
      <c r="M45" s="6">
        <v>34</v>
      </c>
      <c r="N45" s="10">
        <f t="shared" si="3"/>
        <v>236.33168735264027</v>
      </c>
    </row>
    <row r="46" spans="1:14">
      <c r="A46" s="4" t="s">
        <v>15</v>
      </c>
      <c r="B46" s="5">
        <v>22</v>
      </c>
      <c r="C46" s="6">
        <v>962</v>
      </c>
      <c r="D46" s="5">
        <v>14.4120931</v>
      </c>
      <c r="E46" s="5">
        <v>4</v>
      </c>
      <c r="F46" s="7">
        <f t="shared" si="0"/>
        <v>4.3474922510461235E-2</v>
      </c>
      <c r="G46" s="5">
        <v>2019</v>
      </c>
      <c r="H46" s="8">
        <v>43619</v>
      </c>
      <c r="I46" s="5">
        <v>179.83199999999999</v>
      </c>
      <c r="J46" s="5">
        <v>8</v>
      </c>
      <c r="K46" s="4">
        <f t="shared" si="1"/>
        <v>1438.6559999999999</v>
      </c>
      <c r="L46" s="9">
        <f t="shared" si="2"/>
        <v>0.14386559999999998</v>
      </c>
      <c r="M46" s="6">
        <v>34</v>
      </c>
      <c r="N46" s="10">
        <f t="shared" si="3"/>
        <v>236.33168735264027</v>
      </c>
    </row>
    <row r="47" spans="1:14">
      <c r="A47" s="4" t="s">
        <v>15</v>
      </c>
      <c r="B47" s="5">
        <v>22</v>
      </c>
      <c r="C47" s="6">
        <v>965</v>
      </c>
      <c r="D47" s="5">
        <v>17.896263900000001</v>
      </c>
      <c r="E47" s="5">
        <v>4</v>
      </c>
      <c r="F47" s="7">
        <f t="shared" si="0"/>
        <v>6.1954071718794843E-2</v>
      </c>
      <c r="G47" s="5">
        <v>2019</v>
      </c>
      <c r="H47" s="8">
        <v>43619</v>
      </c>
      <c r="I47" s="5">
        <v>179.83199999999999</v>
      </c>
      <c r="J47" s="5">
        <v>8</v>
      </c>
      <c r="K47" s="4">
        <f t="shared" si="1"/>
        <v>1438.6559999999999</v>
      </c>
      <c r="L47" s="9">
        <f t="shared" si="2"/>
        <v>0.14386559999999998</v>
      </c>
      <c r="M47" s="6">
        <v>34</v>
      </c>
      <c r="N47" s="10">
        <f t="shared" si="3"/>
        <v>236.33168735264027</v>
      </c>
    </row>
    <row r="48" spans="1:14">
      <c r="A48" s="4" t="s">
        <v>15</v>
      </c>
      <c r="B48" s="5">
        <v>22</v>
      </c>
      <c r="C48" s="6">
        <v>950</v>
      </c>
      <c r="D48" s="5">
        <v>21.367106799999998</v>
      </c>
      <c r="E48" s="5">
        <v>4.0999999999999996</v>
      </c>
      <c r="F48" s="7">
        <f t="shared" si="0"/>
        <v>8.3760547217054865E-2</v>
      </c>
      <c r="G48" s="5">
        <v>2019</v>
      </c>
      <c r="H48" s="8">
        <v>43619</v>
      </c>
      <c r="I48" s="5">
        <v>179.83199999999999</v>
      </c>
      <c r="J48" s="5">
        <v>8</v>
      </c>
      <c r="K48" s="4">
        <f t="shared" si="1"/>
        <v>1438.6559999999999</v>
      </c>
      <c r="L48" s="9">
        <f t="shared" si="2"/>
        <v>0.14386559999999998</v>
      </c>
      <c r="M48" s="6">
        <v>34</v>
      </c>
      <c r="N48" s="10">
        <f t="shared" si="3"/>
        <v>236.33168735264027</v>
      </c>
    </row>
    <row r="49" spans="1:14">
      <c r="A49" s="4" t="s">
        <v>15</v>
      </c>
      <c r="B49" s="5">
        <v>22</v>
      </c>
      <c r="C49" s="6">
        <v>957</v>
      </c>
      <c r="D49" s="5">
        <v>22.849684</v>
      </c>
      <c r="E49" s="5">
        <v>4.0999999999999996</v>
      </c>
      <c r="F49" s="7">
        <f t="shared" si="0"/>
        <v>9.3399368613105577E-2</v>
      </c>
      <c r="G49" s="5">
        <v>2019</v>
      </c>
      <c r="H49" s="8">
        <v>43619</v>
      </c>
      <c r="I49" s="5">
        <v>179.83199999999999</v>
      </c>
      <c r="J49" s="5">
        <v>8</v>
      </c>
      <c r="K49" s="4">
        <f t="shared" si="1"/>
        <v>1438.6559999999999</v>
      </c>
      <c r="L49" s="9">
        <f t="shared" si="2"/>
        <v>0.14386559999999998</v>
      </c>
      <c r="M49" s="6">
        <v>34</v>
      </c>
      <c r="N49" s="10">
        <f t="shared" si="3"/>
        <v>236.33168735264027</v>
      </c>
    </row>
    <row r="50" spans="1:14">
      <c r="A50" s="4" t="s">
        <v>15</v>
      </c>
      <c r="B50" s="5">
        <v>22</v>
      </c>
      <c r="C50" s="6">
        <v>958</v>
      </c>
      <c r="D50" s="5">
        <v>19.5831734</v>
      </c>
      <c r="E50" s="5">
        <v>4.0999999999999996</v>
      </c>
      <c r="F50" s="7">
        <f t="shared" si="0"/>
        <v>7.2689966492303165E-2</v>
      </c>
      <c r="G50" s="5">
        <v>2019</v>
      </c>
      <c r="H50" s="8">
        <v>43619</v>
      </c>
      <c r="I50" s="5">
        <v>179.83199999999999</v>
      </c>
      <c r="J50" s="5">
        <v>8</v>
      </c>
      <c r="K50" s="4">
        <f t="shared" si="1"/>
        <v>1438.6559999999999</v>
      </c>
      <c r="L50" s="9">
        <f t="shared" si="2"/>
        <v>0.14386559999999998</v>
      </c>
      <c r="M50" s="6">
        <v>34</v>
      </c>
      <c r="N50" s="10">
        <f t="shared" si="3"/>
        <v>236.33168735264027</v>
      </c>
    </row>
    <row r="51" spans="1:14">
      <c r="A51" s="4" t="s">
        <v>15</v>
      </c>
      <c r="B51" s="5">
        <v>22</v>
      </c>
      <c r="C51" s="6">
        <v>968</v>
      </c>
      <c r="D51" s="5">
        <v>17.553282299999999</v>
      </c>
      <c r="E51" s="5">
        <v>4.0999999999999996</v>
      </c>
      <c r="F51" s="7">
        <f t="shared" si="0"/>
        <v>6.0815471282414178E-2</v>
      </c>
      <c r="G51" s="5">
        <v>2019</v>
      </c>
      <c r="H51" s="8">
        <v>43619</v>
      </c>
      <c r="I51" s="5">
        <v>179.83199999999999</v>
      </c>
      <c r="J51" s="5">
        <v>8</v>
      </c>
      <c r="K51" s="4">
        <f t="shared" si="1"/>
        <v>1438.6559999999999</v>
      </c>
      <c r="L51" s="9">
        <f t="shared" si="2"/>
        <v>0.14386559999999998</v>
      </c>
      <c r="M51" s="6">
        <v>34</v>
      </c>
      <c r="N51" s="10">
        <f t="shared" si="3"/>
        <v>236.33168735264027</v>
      </c>
    </row>
    <row r="52" spans="1:14">
      <c r="A52" s="4" t="s">
        <v>15</v>
      </c>
      <c r="B52" s="5">
        <v>22</v>
      </c>
      <c r="C52" s="6">
        <v>970</v>
      </c>
      <c r="D52" s="5">
        <v>23.539871600000001</v>
      </c>
      <c r="E52" s="5">
        <v>4.0999999999999996</v>
      </c>
      <c r="F52" s="7">
        <f t="shared" si="0"/>
        <v>9.8018930148666972E-2</v>
      </c>
      <c r="G52" s="5">
        <v>2019</v>
      </c>
      <c r="H52" s="8">
        <v>43619</v>
      </c>
      <c r="I52" s="5">
        <v>179.83199999999999</v>
      </c>
      <c r="J52" s="5">
        <v>8</v>
      </c>
      <c r="K52" s="4">
        <f t="shared" si="1"/>
        <v>1438.6559999999999</v>
      </c>
      <c r="L52" s="9">
        <f t="shared" si="2"/>
        <v>0.14386559999999998</v>
      </c>
      <c r="M52" s="6">
        <v>34</v>
      </c>
      <c r="N52" s="10">
        <f t="shared" si="3"/>
        <v>236.33168735264027</v>
      </c>
    </row>
    <row r="53" spans="1:14">
      <c r="A53" s="4" t="s">
        <v>15</v>
      </c>
      <c r="B53" s="5">
        <v>22</v>
      </c>
      <c r="C53" s="6">
        <v>976</v>
      </c>
      <c r="D53" s="5">
        <v>20.962585099999998</v>
      </c>
      <c r="E53" s="5">
        <v>4.0999999999999996</v>
      </c>
      <c r="F53" s="7">
        <f t="shared" si="0"/>
        <v>8.1199111714753525E-2</v>
      </c>
      <c r="G53" s="5">
        <v>2019</v>
      </c>
      <c r="H53" s="8">
        <v>43619</v>
      </c>
      <c r="I53" s="5">
        <v>179.83199999999999</v>
      </c>
      <c r="J53" s="5">
        <v>8</v>
      </c>
      <c r="K53" s="4">
        <f t="shared" si="1"/>
        <v>1438.6559999999999</v>
      </c>
      <c r="L53" s="9">
        <f t="shared" si="2"/>
        <v>0.14386559999999998</v>
      </c>
      <c r="M53" s="6">
        <v>34</v>
      </c>
      <c r="N53" s="10">
        <f t="shared" si="3"/>
        <v>236.33168735264027</v>
      </c>
    </row>
    <row r="54" spans="1:14">
      <c r="A54" s="4" t="s">
        <v>15</v>
      </c>
      <c r="B54" s="5">
        <v>104</v>
      </c>
      <c r="C54" s="6">
        <v>380</v>
      </c>
      <c r="D54" s="5">
        <v>13.775881</v>
      </c>
      <c r="E54" s="5">
        <v>4.2</v>
      </c>
      <c r="F54" s="7">
        <f t="shared" si="0"/>
        <v>4.1332646684913238E-2</v>
      </c>
      <c r="G54" s="5">
        <v>2019</v>
      </c>
      <c r="H54" s="8">
        <v>43619</v>
      </c>
      <c r="I54" s="5">
        <v>179.83199999999999</v>
      </c>
      <c r="J54" s="5">
        <v>8</v>
      </c>
      <c r="K54" s="4">
        <f t="shared" si="1"/>
        <v>1438.6559999999999</v>
      </c>
      <c r="L54" s="9">
        <f t="shared" si="2"/>
        <v>0.14386559999999998</v>
      </c>
      <c r="M54" s="6">
        <v>19</v>
      </c>
      <c r="N54" s="10">
        <f t="shared" si="3"/>
        <v>132.06770763824017</v>
      </c>
    </row>
    <row r="55" spans="1:14">
      <c r="A55" s="4" t="s">
        <v>15</v>
      </c>
      <c r="B55" s="5">
        <v>22</v>
      </c>
      <c r="C55" s="6">
        <v>951</v>
      </c>
      <c r="D55" s="5">
        <v>12.925890000000001</v>
      </c>
      <c r="E55" s="5">
        <v>4.2</v>
      </c>
      <c r="F55" s="7">
        <f t="shared" si="0"/>
        <v>3.7173200230088459E-2</v>
      </c>
      <c r="G55" s="5">
        <v>2019</v>
      </c>
      <c r="H55" s="8">
        <v>43619</v>
      </c>
      <c r="I55" s="5">
        <v>179.83199999999999</v>
      </c>
      <c r="J55" s="5">
        <v>8</v>
      </c>
      <c r="K55" s="4">
        <f t="shared" si="1"/>
        <v>1438.6559999999999</v>
      </c>
      <c r="L55" s="9">
        <f t="shared" si="2"/>
        <v>0.14386559999999998</v>
      </c>
      <c r="M55" s="6">
        <v>34</v>
      </c>
      <c r="N55" s="10">
        <f t="shared" si="3"/>
        <v>236.33168735264027</v>
      </c>
    </row>
    <row r="56" spans="1:14">
      <c r="A56" s="4" t="s">
        <v>15</v>
      </c>
      <c r="B56" s="5">
        <v>22</v>
      </c>
      <c r="C56" s="6">
        <v>956</v>
      </c>
      <c r="D56" s="5">
        <v>17.8367182</v>
      </c>
      <c r="E56" s="5">
        <v>4.2</v>
      </c>
      <c r="F56" s="7">
        <f t="shared" si="0"/>
        <v>6.323328307908721E-2</v>
      </c>
      <c r="G56" s="5">
        <v>2019</v>
      </c>
      <c r="H56" s="8">
        <v>43619</v>
      </c>
      <c r="I56" s="5">
        <v>179.83199999999999</v>
      </c>
      <c r="J56" s="5">
        <v>8</v>
      </c>
      <c r="K56" s="4">
        <f t="shared" si="1"/>
        <v>1438.6559999999999</v>
      </c>
      <c r="L56" s="9">
        <f t="shared" si="2"/>
        <v>0.14386559999999998</v>
      </c>
      <c r="M56" s="6">
        <v>34</v>
      </c>
      <c r="N56" s="10">
        <f t="shared" si="3"/>
        <v>236.33168735264027</v>
      </c>
    </row>
    <row r="57" spans="1:14">
      <c r="A57" s="4" t="s">
        <v>15</v>
      </c>
      <c r="B57" s="5">
        <v>22</v>
      </c>
      <c r="C57" s="6">
        <v>959</v>
      </c>
      <c r="D57" s="5">
        <v>18.017576800000001</v>
      </c>
      <c r="E57" s="5">
        <v>4.2</v>
      </c>
      <c r="F57" s="7">
        <f t="shared" si="0"/>
        <v>6.4285060135845798E-2</v>
      </c>
      <c r="G57" s="5">
        <v>2019</v>
      </c>
      <c r="H57" s="8">
        <v>43619</v>
      </c>
      <c r="I57" s="5">
        <v>179.83199999999999</v>
      </c>
      <c r="J57" s="5">
        <v>8</v>
      </c>
      <c r="K57" s="4">
        <f t="shared" si="1"/>
        <v>1438.6559999999999</v>
      </c>
      <c r="L57" s="9">
        <f t="shared" si="2"/>
        <v>0.14386559999999998</v>
      </c>
      <c r="M57" s="6">
        <v>34</v>
      </c>
      <c r="N57" s="10">
        <f t="shared" si="3"/>
        <v>236.33168735264027</v>
      </c>
    </row>
    <row r="58" spans="1:14">
      <c r="A58" s="4" t="s">
        <v>15</v>
      </c>
      <c r="B58" s="5">
        <v>22</v>
      </c>
      <c r="C58" s="6">
        <v>960</v>
      </c>
      <c r="D58" s="5">
        <v>20.972249699999999</v>
      </c>
      <c r="E58" s="5">
        <v>4.2</v>
      </c>
      <c r="F58" s="7">
        <f t="shared" si="0"/>
        <v>8.2358219624522069E-2</v>
      </c>
      <c r="G58" s="5">
        <v>2019</v>
      </c>
      <c r="H58" s="8">
        <v>43619</v>
      </c>
      <c r="I58" s="5">
        <v>179.83199999999999</v>
      </c>
      <c r="J58" s="5">
        <v>8</v>
      </c>
      <c r="K58" s="4">
        <f t="shared" si="1"/>
        <v>1438.6559999999999</v>
      </c>
      <c r="L58" s="9">
        <f t="shared" si="2"/>
        <v>0.14386559999999998</v>
      </c>
      <c r="M58" s="6">
        <v>34</v>
      </c>
      <c r="N58" s="10">
        <f t="shared" si="3"/>
        <v>236.33168735264027</v>
      </c>
    </row>
    <row r="59" spans="1:14">
      <c r="A59" s="4" t="s">
        <v>15</v>
      </c>
      <c r="B59" s="5">
        <v>22</v>
      </c>
      <c r="C59" s="6">
        <v>969</v>
      </c>
      <c r="D59" s="5">
        <v>19.272868500000001</v>
      </c>
      <c r="E59" s="5">
        <v>4.2</v>
      </c>
      <c r="F59" s="7">
        <f t="shared" si="0"/>
        <v>7.1760011568662158E-2</v>
      </c>
      <c r="G59" s="5">
        <v>2019</v>
      </c>
      <c r="H59" s="8">
        <v>43619</v>
      </c>
      <c r="I59" s="5">
        <v>179.83199999999999</v>
      </c>
      <c r="J59" s="5">
        <v>8</v>
      </c>
      <c r="K59" s="4">
        <f t="shared" si="1"/>
        <v>1438.6559999999999</v>
      </c>
      <c r="L59" s="9">
        <f t="shared" si="2"/>
        <v>0.14386559999999998</v>
      </c>
      <c r="M59" s="6">
        <v>34</v>
      </c>
      <c r="N59" s="10">
        <f t="shared" si="3"/>
        <v>236.33168735264027</v>
      </c>
    </row>
    <row r="60" spans="1:14">
      <c r="A60" s="4" t="s">
        <v>15</v>
      </c>
      <c r="B60" s="5">
        <v>22</v>
      </c>
      <c r="C60" s="6">
        <v>973</v>
      </c>
      <c r="D60" s="5">
        <v>15.813307099999999</v>
      </c>
      <c r="E60" s="5">
        <v>4.2</v>
      </c>
      <c r="F60" s="7">
        <f t="shared" si="0"/>
        <v>5.1906234933878047E-2</v>
      </c>
      <c r="G60" s="5">
        <v>2019</v>
      </c>
      <c r="H60" s="8">
        <v>43619</v>
      </c>
      <c r="I60" s="5">
        <v>179.83199999999999</v>
      </c>
      <c r="J60" s="5">
        <v>8</v>
      </c>
      <c r="K60" s="4">
        <f t="shared" si="1"/>
        <v>1438.6559999999999</v>
      </c>
      <c r="L60" s="9">
        <f t="shared" si="2"/>
        <v>0.14386559999999998</v>
      </c>
      <c r="M60" s="6">
        <v>34</v>
      </c>
      <c r="N60" s="10">
        <f t="shared" si="3"/>
        <v>236.33168735264027</v>
      </c>
    </row>
    <row r="61" spans="1:14">
      <c r="A61" s="4" t="s">
        <v>15</v>
      </c>
      <c r="B61" s="5">
        <v>22</v>
      </c>
      <c r="C61" s="6">
        <v>974</v>
      </c>
      <c r="D61" s="5">
        <v>21.419204499999999</v>
      </c>
      <c r="E61" s="5">
        <v>4.2</v>
      </c>
      <c r="F61" s="7">
        <f t="shared" si="0"/>
        <v>8.5235366181033764E-2</v>
      </c>
      <c r="G61" s="5">
        <v>2019</v>
      </c>
      <c r="H61" s="8">
        <v>43619</v>
      </c>
      <c r="I61" s="5">
        <v>179.83199999999999</v>
      </c>
      <c r="J61" s="5">
        <v>8</v>
      </c>
      <c r="K61" s="4">
        <f t="shared" si="1"/>
        <v>1438.6559999999999</v>
      </c>
      <c r="L61" s="9">
        <f t="shared" si="2"/>
        <v>0.14386559999999998</v>
      </c>
      <c r="M61" s="6">
        <v>34</v>
      </c>
      <c r="N61" s="10">
        <f t="shared" si="3"/>
        <v>236.33168735264027</v>
      </c>
    </row>
    <row r="62" spans="1:14">
      <c r="A62" s="4" t="s">
        <v>15</v>
      </c>
      <c r="B62" s="5">
        <v>22</v>
      </c>
      <c r="C62" s="6">
        <v>979</v>
      </c>
      <c r="D62" s="5">
        <v>16.0201922</v>
      </c>
      <c r="E62" s="5">
        <v>4.2</v>
      </c>
      <c r="F62" s="7">
        <f t="shared" si="0"/>
        <v>5.3026953742212286E-2</v>
      </c>
      <c r="G62" s="5">
        <v>2019</v>
      </c>
      <c r="H62" s="8">
        <v>43619</v>
      </c>
      <c r="I62" s="5">
        <v>179.83199999999999</v>
      </c>
      <c r="J62" s="5">
        <v>8</v>
      </c>
      <c r="K62" s="4">
        <f t="shared" si="1"/>
        <v>1438.6559999999999</v>
      </c>
      <c r="L62" s="9">
        <f t="shared" si="2"/>
        <v>0.14386559999999998</v>
      </c>
      <c r="M62" s="6">
        <v>34</v>
      </c>
      <c r="N62" s="10">
        <f t="shared" si="3"/>
        <v>236.33168735264027</v>
      </c>
    </row>
    <row r="63" spans="1:14">
      <c r="A63" s="4" t="s">
        <v>15</v>
      </c>
      <c r="B63" s="5">
        <v>22</v>
      </c>
      <c r="C63" s="6">
        <v>980</v>
      </c>
      <c r="D63" s="5">
        <v>20.262118300000001</v>
      </c>
      <c r="E63" s="5">
        <v>4.2</v>
      </c>
      <c r="F63" s="7">
        <f t="shared" si="0"/>
        <v>7.7863331546173503E-2</v>
      </c>
      <c r="G63" s="5">
        <v>2019</v>
      </c>
      <c r="H63" s="8">
        <v>43619</v>
      </c>
      <c r="I63" s="5">
        <v>179.83199999999999</v>
      </c>
      <c r="J63" s="5">
        <v>8</v>
      </c>
      <c r="K63" s="4">
        <f t="shared" si="1"/>
        <v>1438.6559999999999</v>
      </c>
      <c r="L63" s="9">
        <f t="shared" si="2"/>
        <v>0.14386559999999998</v>
      </c>
      <c r="M63" s="6">
        <v>34</v>
      </c>
      <c r="N63" s="10">
        <f t="shared" si="3"/>
        <v>236.33168735264027</v>
      </c>
    </row>
    <row r="64" spans="1:14">
      <c r="A64" s="4" t="s">
        <v>15</v>
      </c>
      <c r="B64" s="5">
        <v>22</v>
      </c>
      <c r="C64" s="6">
        <v>982</v>
      </c>
      <c r="D64" s="5">
        <v>24.1643121</v>
      </c>
      <c r="E64" s="5">
        <v>4.2</v>
      </c>
      <c r="F64" s="7">
        <f t="shared" si="0"/>
        <v>0.10370057323280742</v>
      </c>
      <c r="G64" s="5">
        <v>2019</v>
      </c>
      <c r="H64" s="8">
        <v>43619</v>
      </c>
      <c r="I64" s="5">
        <v>179.83199999999999</v>
      </c>
      <c r="J64" s="5">
        <v>8</v>
      </c>
      <c r="K64" s="4">
        <f t="shared" si="1"/>
        <v>1438.6559999999999</v>
      </c>
      <c r="L64" s="9">
        <f t="shared" si="2"/>
        <v>0.14386559999999998</v>
      </c>
      <c r="M64" s="6">
        <v>34</v>
      </c>
      <c r="N64" s="10">
        <f t="shared" si="3"/>
        <v>236.33168735264027</v>
      </c>
    </row>
    <row r="65" spans="1:14">
      <c r="A65" s="4" t="s">
        <v>15</v>
      </c>
      <c r="B65" s="5">
        <v>104</v>
      </c>
      <c r="C65" s="6">
        <v>383</v>
      </c>
      <c r="D65" s="5">
        <v>19.799301</v>
      </c>
      <c r="E65" s="5">
        <v>4.25</v>
      </c>
      <c r="F65" s="7">
        <f t="shared" si="0"/>
        <v>7.5476798587131952E-2</v>
      </c>
      <c r="G65" s="5">
        <v>2019</v>
      </c>
      <c r="H65" s="8">
        <v>43619</v>
      </c>
      <c r="I65" s="5">
        <v>179.83199999999999</v>
      </c>
      <c r="J65" s="5">
        <v>8</v>
      </c>
      <c r="K65" s="4">
        <f t="shared" si="1"/>
        <v>1438.6559999999999</v>
      </c>
      <c r="L65" s="9">
        <f t="shared" si="2"/>
        <v>0.14386559999999998</v>
      </c>
      <c r="M65" s="6">
        <v>19</v>
      </c>
      <c r="N65" s="10">
        <f t="shared" si="3"/>
        <v>132.06770763824017</v>
      </c>
    </row>
    <row r="66" spans="1:14">
      <c r="A66" s="4" t="s">
        <v>15</v>
      </c>
      <c r="B66" s="5">
        <v>104</v>
      </c>
      <c r="C66" s="6">
        <v>386</v>
      </c>
      <c r="D66" s="5">
        <v>19.427353100000001</v>
      </c>
      <c r="E66" s="5">
        <v>4.25</v>
      </c>
      <c r="F66" s="7">
        <f t="shared" si="0"/>
        <v>7.3175446180223466E-2</v>
      </c>
      <c r="G66" s="5">
        <v>2019</v>
      </c>
      <c r="H66" s="8">
        <v>43619</v>
      </c>
      <c r="I66" s="5">
        <v>179.83199999999999</v>
      </c>
      <c r="J66" s="5">
        <v>8</v>
      </c>
      <c r="K66" s="4">
        <f t="shared" si="1"/>
        <v>1438.6559999999999</v>
      </c>
      <c r="L66" s="9">
        <f t="shared" si="2"/>
        <v>0.14386559999999998</v>
      </c>
      <c r="M66" s="6">
        <v>19</v>
      </c>
      <c r="N66" s="10">
        <f t="shared" si="3"/>
        <v>132.06770763824017</v>
      </c>
    </row>
    <row r="67" spans="1:14">
      <c r="A67" s="4" t="s">
        <v>15</v>
      </c>
      <c r="B67" s="5">
        <v>104</v>
      </c>
      <c r="C67" s="6">
        <v>385</v>
      </c>
      <c r="D67" s="5">
        <v>24.643867400000001</v>
      </c>
      <c r="E67" s="5">
        <v>4.3</v>
      </c>
      <c r="F67" s="7">
        <f t="shared" si="0"/>
        <v>0.10854400127163967</v>
      </c>
      <c r="G67" s="5">
        <v>2019</v>
      </c>
      <c r="H67" s="8">
        <v>43619</v>
      </c>
      <c r="I67" s="5">
        <v>179.83199999999999</v>
      </c>
      <c r="J67" s="5">
        <v>8</v>
      </c>
      <c r="K67" s="4">
        <f t="shared" si="1"/>
        <v>1438.6559999999999</v>
      </c>
      <c r="L67" s="9">
        <f t="shared" si="2"/>
        <v>0.14386559999999998</v>
      </c>
      <c r="M67" s="6">
        <v>19</v>
      </c>
      <c r="N67" s="10">
        <f t="shared" si="3"/>
        <v>132.06770763824017</v>
      </c>
    </row>
    <row r="68" spans="1:14">
      <c r="A68" s="4" t="s">
        <v>15</v>
      </c>
      <c r="B68" s="5">
        <v>22</v>
      </c>
      <c r="C68" s="6">
        <v>954</v>
      </c>
      <c r="D68" s="5">
        <v>20.641113799999999</v>
      </c>
      <c r="E68" s="5">
        <v>4.3</v>
      </c>
      <c r="F68" s="7">
        <f t="shared" si="0"/>
        <v>8.1314851620106321E-2</v>
      </c>
      <c r="G68" s="5">
        <v>2019</v>
      </c>
      <c r="H68" s="8">
        <v>43619</v>
      </c>
      <c r="I68" s="5">
        <v>179.83199999999999</v>
      </c>
      <c r="J68" s="5">
        <v>8</v>
      </c>
      <c r="K68" s="4">
        <f t="shared" si="1"/>
        <v>1438.6559999999999</v>
      </c>
      <c r="L68" s="9">
        <f t="shared" si="2"/>
        <v>0.14386559999999998</v>
      </c>
      <c r="M68" s="6">
        <v>34</v>
      </c>
      <c r="N68" s="10">
        <f t="shared" si="3"/>
        <v>236.33168735264027</v>
      </c>
    </row>
    <row r="69" spans="1:14">
      <c r="A69" s="4" t="s">
        <v>15</v>
      </c>
      <c r="B69" s="5">
        <v>22</v>
      </c>
      <c r="C69" s="6">
        <v>964</v>
      </c>
      <c r="D69" s="5">
        <v>21.442843400000001</v>
      </c>
      <c r="E69" s="5">
        <v>4.3</v>
      </c>
      <c r="F69" s="7">
        <f t="shared" si="0"/>
        <v>8.6532084039010138E-2</v>
      </c>
      <c r="G69" s="5">
        <v>2019</v>
      </c>
      <c r="H69" s="8">
        <v>43619</v>
      </c>
      <c r="I69" s="5">
        <v>179.83199999999999</v>
      </c>
      <c r="J69" s="5">
        <v>8</v>
      </c>
      <c r="K69" s="4">
        <f t="shared" si="1"/>
        <v>1438.6559999999999</v>
      </c>
      <c r="L69" s="9">
        <f t="shared" si="2"/>
        <v>0.14386559999999998</v>
      </c>
      <c r="M69" s="6">
        <v>34</v>
      </c>
      <c r="N69" s="10">
        <f t="shared" si="3"/>
        <v>236.33168735264027</v>
      </c>
    </row>
    <row r="70" spans="1:14">
      <c r="A70" s="4" t="s">
        <v>15</v>
      </c>
      <c r="B70" s="5">
        <v>22</v>
      </c>
      <c r="C70" s="6">
        <v>967</v>
      </c>
      <c r="D70" s="5">
        <v>20.680346100000001</v>
      </c>
      <c r="E70" s="5">
        <v>4.3</v>
      </c>
      <c r="F70" s="7">
        <f t="shared" si="0"/>
        <v>8.1567322557399416E-2</v>
      </c>
      <c r="G70" s="5">
        <v>2019</v>
      </c>
      <c r="H70" s="8">
        <v>43619</v>
      </c>
      <c r="I70" s="5">
        <v>179.83199999999999</v>
      </c>
      <c r="J70" s="5">
        <v>8</v>
      </c>
      <c r="K70" s="4">
        <f t="shared" si="1"/>
        <v>1438.6559999999999</v>
      </c>
      <c r="L70" s="9">
        <f t="shared" si="2"/>
        <v>0.14386559999999998</v>
      </c>
      <c r="M70" s="6">
        <v>34</v>
      </c>
      <c r="N70" s="10">
        <f t="shared" si="3"/>
        <v>236.33168735264027</v>
      </c>
    </row>
    <row r="71" spans="1:14">
      <c r="A71" s="4" t="s">
        <v>15</v>
      </c>
      <c r="B71" s="5">
        <v>22</v>
      </c>
      <c r="C71" s="6">
        <v>975</v>
      </c>
      <c r="D71" s="5">
        <v>18.101732200000001</v>
      </c>
      <c r="E71" s="5">
        <v>4.3</v>
      </c>
      <c r="F71" s="7">
        <f t="shared" si="0"/>
        <v>6.5605784385866894E-2</v>
      </c>
      <c r="G71" s="5">
        <v>2019</v>
      </c>
      <c r="H71" s="8">
        <v>43619</v>
      </c>
      <c r="I71" s="5">
        <v>179.83199999999999</v>
      </c>
      <c r="J71" s="5">
        <v>8</v>
      </c>
      <c r="K71" s="4">
        <f t="shared" si="1"/>
        <v>1438.6559999999999</v>
      </c>
      <c r="L71" s="9">
        <f t="shared" si="2"/>
        <v>0.14386559999999998</v>
      </c>
      <c r="M71" s="6">
        <v>34</v>
      </c>
      <c r="N71" s="10">
        <f t="shared" si="3"/>
        <v>236.33168735264027</v>
      </c>
    </row>
    <row r="72" spans="1:14">
      <c r="A72" s="4" t="s">
        <v>15</v>
      </c>
      <c r="B72" s="5">
        <v>22</v>
      </c>
      <c r="C72" s="6">
        <v>978</v>
      </c>
      <c r="D72" s="5">
        <v>25.3731118</v>
      </c>
      <c r="E72" s="5">
        <v>4.3</v>
      </c>
      <c r="F72" s="7">
        <f t="shared" si="0"/>
        <v>0.11381400125360616</v>
      </c>
      <c r="G72" s="5">
        <v>2019</v>
      </c>
      <c r="H72" s="8">
        <v>43619</v>
      </c>
      <c r="I72" s="5">
        <v>179.83199999999999</v>
      </c>
      <c r="J72" s="5">
        <v>8</v>
      </c>
      <c r="K72" s="4">
        <f t="shared" si="1"/>
        <v>1438.6559999999999</v>
      </c>
      <c r="L72" s="9">
        <f t="shared" si="2"/>
        <v>0.14386559999999998</v>
      </c>
      <c r="M72" s="6">
        <v>34</v>
      </c>
      <c r="N72" s="10">
        <f t="shared" si="3"/>
        <v>236.33168735264027</v>
      </c>
    </row>
    <row r="73" spans="1:14">
      <c r="A73" s="4" t="s">
        <v>15</v>
      </c>
      <c r="B73" s="5">
        <v>104</v>
      </c>
      <c r="C73" s="6">
        <v>379</v>
      </c>
      <c r="D73" s="5">
        <v>17.656891300000002</v>
      </c>
      <c r="E73" s="5">
        <v>4.3499999999999996</v>
      </c>
      <c r="F73" s="7">
        <f t="shared" si="0"/>
        <v>6.3379350996927375E-2</v>
      </c>
      <c r="G73" s="5">
        <v>2019</v>
      </c>
      <c r="H73" s="8">
        <v>43619</v>
      </c>
      <c r="I73" s="5">
        <v>179.83199999999999</v>
      </c>
      <c r="J73" s="5">
        <v>8</v>
      </c>
      <c r="K73" s="4">
        <f t="shared" si="1"/>
        <v>1438.6559999999999</v>
      </c>
      <c r="L73" s="9">
        <f t="shared" si="2"/>
        <v>0.14386559999999998</v>
      </c>
      <c r="M73" s="6">
        <v>19</v>
      </c>
      <c r="N73" s="10">
        <f t="shared" si="3"/>
        <v>132.06770763824017</v>
      </c>
    </row>
    <row r="74" spans="1:14">
      <c r="A74" s="4" t="s">
        <v>15</v>
      </c>
      <c r="B74" s="5">
        <v>104</v>
      </c>
      <c r="C74" s="6">
        <v>384</v>
      </c>
      <c r="D74" s="5">
        <v>16.951323299999999</v>
      </c>
      <c r="E74" s="5">
        <v>4.3499999999999996</v>
      </c>
      <c r="F74" s="7">
        <f t="shared" si="0"/>
        <v>5.9273062279509479E-2</v>
      </c>
      <c r="G74" s="5">
        <v>2019</v>
      </c>
      <c r="H74" s="8">
        <v>43619</v>
      </c>
      <c r="I74" s="5">
        <v>179.83199999999999</v>
      </c>
      <c r="J74" s="5">
        <v>8</v>
      </c>
      <c r="K74" s="4">
        <f t="shared" si="1"/>
        <v>1438.6559999999999</v>
      </c>
      <c r="L74" s="9">
        <f t="shared" si="2"/>
        <v>0.14386559999999998</v>
      </c>
      <c r="M74" s="6">
        <v>19</v>
      </c>
      <c r="N74" s="10">
        <f t="shared" si="3"/>
        <v>132.06770763824017</v>
      </c>
    </row>
    <row r="75" spans="1:14">
      <c r="A75" s="4" t="s">
        <v>15</v>
      </c>
      <c r="B75" s="5">
        <v>104</v>
      </c>
      <c r="C75" s="6">
        <v>387</v>
      </c>
      <c r="D75" s="5">
        <v>22.722975699999999</v>
      </c>
      <c r="E75" s="5">
        <v>4.3499999999999996</v>
      </c>
      <c r="F75" s="7">
        <f t="shared" si="0"/>
        <v>9.5747998337068638E-2</v>
      </c>
      <c r="G75" s="5">
        <v>2019</v>
      </c>
      <c r="H75" s="8">
        <v>43619</v>
      </c>
      <c r="I75" s="5">
        <v>179.83199999999999</v>
      </c>
      <c r="J75" s="5">
        <v>8</v>
      </c>
      <c r="K75" s="4">
        <f t="shared" si="1"/>
        <v>1438.6559999999999</v>
      </c>
      <c r="L75" s="9">
        <f t="shared" si="2"/>
        <v>0.14386559999999998</v>
      </c>
      <c r="M75" s="6">
        <v>19</v>
      </c>
      <c r="N75" s="10">
        <f t="shared" si="3"/>
        <v>132.06770763824017</v>
      </c>
    </row>
    <row r="76" spans="1:14">
      <c r="A76" s="4" t="s">
        <v>15</v>
      </c>
      <c r="B76" s="5">
        <v>104</v>
      </c>
      <c r="C76" s="6">
        <v>388</v>
      </c>
      <c r="D76" s="5">
        <v>18.146470799999999</v>
      </c>
      <c r="E76" s="5">
        <v>4.3499999999999996</v>
      </c>
      <c r="F76" s="7">
        <f t="shared" si="0"/>
        <v>6.6287829590437164E-2</v>
      </c>
      <c r="G76" s="5">
        <v>2019</v>
      </c>
      <c r="H76" s="8">
        <v>43619</v>
      </c>
      <c r="I76" s="5">
        <v>179.83199999999999</v>
      </c>
      <c r="J76" s="5">
        <v>8</v>
      </c>
      <c r="K76" s="4">
        <f t="shared" si="1"/>
        <v>1438.6559999999999</v>
      </c>
      <c r="L76" s="9">
        <f t="shared" si="2"/>
        <v>0.14386559999999998</v>
      </c>
      <c r="M76" s="6">
        <v>19</v>
      </c>
      <c r="N76" s="10">
        <f t="shared" si="3"/>
        <v>132.06770763824017</v>
      </c>
    </row>
    <row r="77" spans="1:14">
      <c r="A77" s="4" t="s">
        <v>15</v>
      </c>
      <c r="B77" s="5">
        <v>104</v>
      </c>
      <c r="C77" s="6">
        <v>381</v>
      </c>
      <c r="D77" s="5">
        <v>20.351945799999999</v>
      </c>
      <c r="E77" s="5">
        <v>4.38</v>
      </c>
      <c r="F77" s="7">
        <f t="shared" si="0"/>
        <v>8.0291135890210683E-2</v>
      </c>
      <c r="G77" s="5">
        <v>2019</v>
      </c>
      <c r="H77" s="8">
        <v>43619</v>
      </c>
      <c r="I77" s="5">
        <v>179.83199999999999</v>
      </c>
      <c r="J77" s="5">
        <v>8</v>
      </c>
      <c r="K77" s="4">
        <f t="shared" si="1"/>
        <v>1438.6559999999999</v>
      </c>
      <c r="L77" s="9">
        <f t="shared" si="2"/>
        <v>0.14386559999999998</v>
      </c>
      <c r="M77" s="6">
        <v>19</v>
      </c>
      <c r="N77" s="10">
        <f t="shared" si="3"/>
        <v>132.06770763824017</v>
      </c>
    </row>
    <row r="78" spans="1:14">
      <c r="A78" s="4" t="s">
        <v>15</v>
      </c>
      <c r="B78" s="5">
        <v>104</v>
      </c>
      <c r="C78" s="6">
        <v>389</v>
      </c>
      <c r="D78" s="5">
        <v>15.597197599999999</v>
      </c>
      <c r="E78" s="5">
        <v>4.4000000000000004</v>
      </c>
      <c r="F78" s="7">
        <f t="shared" si="0"/>
        <v>5.1988924247023754E-2</v>
      </c>
      <c r="G78" s="5">
        <v>2019</v>
      </c>
      <c r="H78" s="8">
        <v>43619</v>
      </c>
      <c r="I78" s="5">
        <v>179.83199999999999</v>
      </c>
      <c r="J78" s="5">
        <v>8</v>
      </c>
      <c r="K78" s="4">
        <f t="shared" si="1"/>
        <v>1438.6559999999999</v>
      </c>
      <c r="L78" s="9">
        <f t="shared" si="2"/>
        <v>0.14386559999999998</v>
      </c>
      <c r="M78" s="6">
        <v>19</v>
      </c>
      <c r="N78" s="10">
        <f t="shared" si="3"/>
        <v>132.06770763824017</v>
      </c>
    </row>
    <row r="79" spans="1:14">
      <c r="A79" s="4" t="s">
        <v>15</v>
      </c>
      <c r="B79" s="5">
        <v>22</v>
      </c>
      <c r="C79" s="6">
        <v>953</v>
      </c>
      <c r="D79" s="5">
        <v>15.9821996</v>
      </c>
      <c r="E79" s="5">
        <v>4.4000000000000004</v>
      </c>
      <c r="F79" s="7">
        <f t="shared" si="0"/>
        <v>5.4124800825221427E-2</v>
      </c>
      <c r="G79" s="5">
        <v>2019</v>
      </c>
      <c r="H79" s="8">
        <v>43619</v>
      </c>
      <c r="I79" s="5">
        <v>179.83199999999999</v>
      </c>
      <c r="J79" s="5">
        <v>8</v>
      </c>
      <c r="K79" s="4">
        <f t="shared" si="1"/>
        <v>1438.6559999999999</v>
      </c>
      <c r="L79" s="9">
        <f t="shared" si="2"/>
        <v>0.14386559999999998</v>
      </c>
      <c r="M79" s="6">
        <v>34</v>
      </c>
      <c r="N79" s="10">
        <f t="shared" si="3"/>
        <v>236.33168735264027</v>
      </c>
    </row>
    <row r="80" spans="1:14">
      <c r="A80" s="4" t="s">
        <v>15</v>
      </c>
      <c r="B80" s="5">
        <v>22</v>
      </c>
      <c r="C80" s="6">
        <v>966</v>
      </c>
      <c r="D80" s="5">
        <v>16.512277399999999</v>
      </c>
      <c r="E80" s="5">
        <v>4.4000000000000004</v>
      </c>
      <c r="F80" s="7">
        <f t="shared" si="0"/>
        <v>5.7116222895859867E-2</v>
      </c>
      <c r="G80" s="5">
        <v>2019</v>
      </c>
      <c r="H80" s="8">
        <v>43619</v>
      </c>
      <c r="I80" s="5">
        <v>179.83199999999999</v>
      </c>
      <c r="J80" s="5">
        <v>8</v>
      </c>
      <c r="K80" s="4">
        <f t="shared" si="1"/>
        <v>1438.6559999999999</v>
      </c>
      <c r="L80" s="9">
        <f t="shared" si="2"/>
        <v>0.14386559999999998</v>
      </c>
      <c r="M80" s="6">
        <v>34</v>
      </c>
      <c r="N80" s="10">
        <f t="shared" si="3"/>
        <v>236.33168735264027</v>
      </c>
    </row>
    <row r="81" spans="1:14">
      <c r="A81" s="4" t="s">
        <v>15</v>
      </c>
      <c r="B81" s="5">
        <v>22</v>
      </c>
      <c r="C81" s="6">
        <v>977</v>
      </c>
      <c r="D81" s="5">
        <v>15.5320874</v>
      </c>
      <c r="E81" s="5">
        <v>4.4000000000000004</v>
      </c>
      <c r="F81" s="7">
        <f t="shared" si="0"/>
        <v>5.1630789609878727E-2</v>
      </c>
      <c r="G81" s="5">
        <v>2019</v>
      </c>
      <c r="H81" s="8">
        <v>43619</v>
      </c>
      <c r="I81" s="5">
        <v>179.83199999999999</v>
      </c>
      <c r="J81" s="5">
        <v>8</v>
      </c>
      <c r="K81" s="4">
        <f t="shared" si="1"/>
        <v>1438.6559999999999</v>
      </c>
      <c r="L81" s="9">
        <f t="shared" si="2"/>
        <v>0.14386559999999998</v>
      </c>
      <c r="M81" s="6">
        <v>34</v>
      </c>
      <c r="N81" s="10">
        <f t="shared" si="3"/>
        <v>236.33168735264027</v>
      </c>
    </row>
    <row r="82" spans="1:14">
      <c r="A82" s="4" t="s">
        <v>15</v>
      </c>
      <c r="B82" s="5">
        <v>22</v>
      </c>
      <c r="C82" s="6">
        <v>981</v>
      </c>
      <c r="D82" s="5">
        <v>22.794188500000001</v>
      </c>
      <c r="E82" s="5">
        <v>4.4000000000000004</v>
      </c>
      <c r="F82" s="7">
        <f t="shared" si="0"/>
        <v>9.6877534978569962E-2</v>
      </c>
      <c r="G82" s="5">
        <v>2019</v>
      </c>
      <c r="H82" s="8">
        <v>43619</v>
      </c>
      <c r="I82" s="5">
        <v>179.83199999999999</v>
      </c>
      <c r="J82" s="5">
        <v>8</v>
      </c>
      <c r="K82" s="4">
        <f t="shared" si="1"/>
        <v>1438.6559999999999</v>
      </c>
      <c r="L82" s="9">
        <f t="shared" si="2"/>
        <v>0.14386559999999998</v>
      </c>
      <c r="M82" s="6">
        <v>34</v>
      </c>
      <c r="N82" s="10">
        <f t="shared" si="3"/>
        <v>236.33168735264027</v>
      </c>
    </row>
    <row r="83" spans="1:14">
      <c r="A83" s="4" t="s">
        <v>15</v>
      </c>
      <c r="B83" s="5">
        <v>104</v>
      </c>
      <c r="C83" s="6">
        <v>395</v>
      </c>
      <c r="D83" s="5">
        <v>15.9441299</v>
      </c>
      <c r="E83" s="5">
        <v>4.46</v>
      </c>
      <c r="F83" s="7">
        <f t="shared" si="0"/>
        <v>5.4301317805424042E-2</v>
      </c>
      <c r="G83" s="5">
        <v>2019</v>
      </c>
      <c r="H83" s="8">
        <v>43619</v>
      </c>
      <c r="I83" s="5">
        <v>179.83199999999999</v>
      </c>
      <c r="J83" s="5">
        <v>8</v>
      </c>
      <c r="K83" s="4">
        <f t="shared" si="1"/>
        <v>1438.6559999999999</v>
      </c>
      <c r="L83" s="9">
        <f t="shared" si="2"/>
        <v>0.14386559999999998</v>
      </c>
      <c r="M83" s="6">
        <v>19</v>
      </c>
      <c r="N83" s="10">
        <f t="shared" si="3"/>
        <v>132.06770763824017</v>
      </c>
    </row>
    <row r="84" spans="1:14">
      <c r="A84" s="4" t="s">
        <v>15</v>
      </c>
      <c r="B84" s="5">
        <v>104</v>
      </c>
      <c r="C84" s="6">
        <v>396</v>
      </c>
      <c r="D84" s="5">
        <v>14.306262200000001</v>
      </c>
      <c r="E84" s="5">
        <v>4.47</v>
      </c>
      <c r="F84" s="7">
        <f t="shared" si="0"/>
        <v>4.5423493768466917E-2</v>
      </c>
      <c r="G84" s="5">
        <v>2019</v>
      </c>
      <c r="H84" s="8">
        <v>43619</v>
      </c>
      <c r="I84" s="5">
        <v>179.83199999999999</v>
      </c>
      <c r="J84" s="5">
        <v>8</v>
      </c>
      <c r="K84" s="4">
        <f t="shared" si="1"/>
        <v>1438.6559999999999</v>
      </c>
      <c r="L84" s="9">
        <f t="shared" si="2"/>
        <v>0.14386559999999998</v>
      </c>
      <c r="M84" s="6">
        <v>19</v>
      </c>
      <c r="N84" s="10">
        <f t="shared" si="3"/>
        <v>132.06770763824017</v>
      </c>
    </row>
    <row r="85" spans="1:14">
      <c r="A85" s="4" t="s">
        <v>15</v>
      </c>
      <c r="B85" s="5">
        <v>104</v>
      </c>
      <c r="C85" s="6">
        <v>390</v>
      </c>
      <c r="D85" s="5">
        <v>22.606744899999999</v>
      </c>
      <c r="E85" s="5">
        <v>4.7</v>
      </c>
      <c r="F85" s="7">
        <f t="shared" si="0"/>
        <v>9.9349576857513333E-2</v>
      </c>
      <c r="G85" s="5">
        <v>2019</v>
      </c>
      <c r="H85" s="8">
        <v>43619</v>
      </c>
      <c r="I85" s="5">
        <v>179.83199999999999</v>
      </c>
      <c r="J85" s="5">
        <v>8</v>
      </c>
      <c r="K85" s="4">
        <f t="shared" si="1"/>
        <v>1438.6559999999999</v>
      </c>
      <c r="L85" s="9">
        <f t="shared" si="2"/>
        <v>0.14386559999999998</v>
      </c>
      <c r="M85" s="6">
        <v>19</v>
      </c>
      <c r="N85" s="10">
        <f t="shared" si="3"/>
        <v>132.06770763824017</v>
      </c>
    </row>
    <row r="86" spans="1:14">
      <c r="A86" s="4" t="s">
        <v>15</v>
      </c>
      <c r="B86" s="5">
        <v>104</v>
      </c>
      <c r="C86" s="6">
        <v>392</v>
      </c>
      <c r="D86" s="5">
        <v>17.4809956</v>
      </c>
      <c r="E86" s="5">
        <v>4.7</v>
      </c>
      <c r="F86" s="7">
        <f t="shared" si="0"/>
        <v>6.5053413097866983E-2</v>
      </c>
      <c r="G86" s="5">
        <v>2019</v>
      </c>
      <c r="H86" s="8">
        <v>43619</v>
      </c>
      <c r="I86" s="5">
        <v>179.83199999999999</v>
      </c>
      <c r="J86" s="5">
        <v>8</v>
      </c>
      <c r="K86" s="4">
        <f t="shared" si="1"/>
        <v>1438.6559999999999</v>
      </c>
      <c r="L86" s="9">
        <f t="shared" si="2"/>
        <v>0.14386559999999998</v>
      </c>
      <c r="M86" s="6">
        <v>19</v>
      </c>
      <c r="N86" s="10">
        <f t="shared" si="3"/>
        <v>132.06770763824017</v>
      </c>
    </row>
    <row r="87" spans="1:14">
      <c r="A87" s="4" t="s">
        <v>15</v>
      </c>
      <c r="B87" s="5">
        <v>104</v>
      </c>
      <c r="C87" s="6">
        <v>393</v>
      </c>
      <c r="D87" s="5">
        <v>22.092192399999998</v>
      </c>
      <c r="E87" s="5">
        <v>4.8</v>
      </c>
      <c r="F87" s="7">
        <f t="shared" si="0"/>
        <v>9.6864993134168062E-2</v>
      </c>
      <c r="G87" s="5">
        <v>2019</v>
      </c>
      <c r="H87" s="8">
        <v>43619</v>
      </c>
      <c r="I87" s="5">
        <v>179.83199999999999</v>
      </c>
      <c r="J87" s="5">
        <v>8</v>
      </c>
      <c r="K87" s="4">
        <f t="shared" si="1"/>
        <v>1438.6559999999999</v>
      </c>
      <c r="L87" s="9">
        <f t="shared" si="2"/>
        <v>0.14386559999999998</v>
      </c>
      <c r="M87" s="6">
        <v>19</v>
      </c>
      <c r="N87" s="10">
        <f t="shared" si="3"/>
        <v>132.06770763824017</v>
      </c>
    </row>
    <row r="88" spans="1:14">
      <c r="A88" s="4" t="s">
        <v>15</v>
      </c>
      <c r="B88" s="5">
        <v>104</v>
      </c>
      <c r="C88" s="6">
        <v>494</v>
      </c>
      <c r="D88" s="5">
        <v>14.960577300000001</v>
      </c>
      <c r="E88" s="5">
        <v>4.95</v>
      </c>
      <c r="F88" s="7">
        <f t="shared" si="0"/>
        <v>5.1673482942534661E-2</v>
      </c>
      <c r="G88" s="5">
        <v>2019</v>
      </c>
      <c r="H88" s="8">
        <v>43619</v>
      </c>
      <c r="I88" s="5">
        <v>179.83199999999999</v>
      </c>
      <c r="J88" s="5">
        <v>8</v>
      </c>
      <c r="K88" s="4">
        <f t="shared" si="1"/>
        <v>1438.6559999999999</v>
      </c>
      <c r="L88" s="9">
        <f t="shared" si="2"/>
        <v>0.14386559999999998</v>
      </c>
      <c r="M88" s="6">
        <v>19</v>
      </c>
      <c r="N88" s="10">
        <f t="shared" si="3"/>
        <v>132.06770763824017</v>
      </c>
    </row>
    <row r="89" spans="1:14">
      <c r="A89" s="4" t="s">
        <v>15</v>
      </c>
      <c r="B89" s="5">
        <v>104</v>
      </c>
      <c r="C89" s="6">
        <v>397</v>
      </c>
      <c r="D89" s="5">
        <v>21.6240156</v>
      </c>
      <c r="E89" s="5">
        <v>5.15</v>
      </c>
      <c r="F89" s="7">
        <f t="shared" si="0"/>
        <v>9.7534311137973367E-2</v>
      </c>
      <c r="G89" s="5">
        <v>2019</v>
      </c>
      <c r="H89" s="8">
        <v>43619</v>
      </c>
      <c r="I89" s="5">
        <v>179.83199999999999</v>
      </c>
      <c r="J89" s="5">
        <v>8</v>
      </c>
      <c r="K89" s="4">
        <f t="shared" si="1"/>
        <v>1438.6559999999999</v>
      </c>
      <c r="L89" s="9">
        <f t="shared" si="2"/>
        <v>0.14386559999999998</v>
      </c>
      <c r="M89" s="6">
        <v>19</v>
      </c>
      <c r="N89" s="10">
        <f t="shared" si="3"/>
        <v>132.06770763824017</v>
      </c>
    </row>
    <row r="90" spans="1:14">
      <c r="A90" s="4" t="s">
        <v>15</v>
      </c>
      <c r="B90" s="5">
        <v>104</v>
      </c>
      <c r="C90" s="6">
        <v>391</v>
      </c>
      <c r="D90" s="5">
        <v>15.597197599999999</v>
      </c>
      <c r="E90" s="5">
        <v>5.2</v>
      </c>
      <c r="F90" s="7">
        <f t="shared" si="0"/>
        <v>5.6947369766962783E-2</v>
      </c>
      <c r="G90" s="5">
        <v>2019</v>
      </c>
      <c r="H90" s="8">
        <v>43619</v>
      </c>
      <c r="I90" s="5">
        <v>179.83199999999999</v>
      </c>
      <c r="J90" s="5">
        <v>8</v>
      </c>
      <c r="K90" s="4">
        <f t="shared" si="1"/>
        <v>1438.6559999999999</v>
      </c>
      <c r="L90" s="9">
        <f t="shared" si="2"/>
        <v>0.14386559999999998</v>
      </c>
      <c r="M90" s="6">
        <v>19</v>
      </c>
      <c r="N90" s="10">
        <f t="shared" si="3"/>
        <v>132.06770763824017</v>
      </c>
    </row>
    <row r="91" spans="1:14">
      <c r="A91" s="11" t="s">
        <v>16</v>
      </c>
      <c r="B91" s="12">
        <v>4</v>
      </c>
      <c r="C91" s="13">
        <v>1008</v>
      </c>
      <c r="D91" s="12">
        <v>5.8693442899999999</v>
      </c>
      <c r="E91" s="12">
        <v>2.4500000000000002</v>
      </c>
      <c r="F91" s="7">
        <f t="shared" si="0"/>
        <v>6.9624231903998406E-3</v>
      </c>
      <c r="G91" s="12">
        <v>2020</v>
      </c>
      <c r="H91" s="14">
        <v>44039</v>
      </c>
      <c r="I91" s="12">
        <v>359.66399999999999</v>
      </c>
      <c r="J91" s="12">
        <v>8</v>
      </c>
      <c r="K91" s="11">
        <f t="shared" si="1"/>
        <v>2877.3119999999999</v>
      </c>
      <c r="L91" s="15">
        <f t="shared" si="2"/>
        <v>0.28773119999999996</v>
      </c>
      <c r="M91" s="13">
        <v>61</v>
      </c>
      <c r="N91" s="10">
        <f t="shared" si="3"/>
        <v>212.00342541928023</v>
      </c>
    </row>
    <row r="92" spans="1:14">
      <c r="A92" s="11" t="s">
        <v>16</v>
      </c>
      <c r="B92" s="12">
        <v>4</v>
      </c>
      <c r="C92" s="13">
        <v>1030</v>
      </c>
      <c r="D92" s="12">
        <v>6.65412333</v>
      </c>
      <c r="E92" s="12">
        <v>2.4500000000000002</v>
      </c>
      <c r="F92" s="7">
        <f t="shared" si="0"/>
        <v>9.165390635057483E-3</v>
      </c>
      <c r="G92" s="12">
        <v>2020</v>
      </c>
      <c r="H92" s="14">
        <v>44039</v>
      </c>
      <c r="I92" s="12">
        <v>359.66399999999999</v>
      </c>
      <c r="J92" s="12">
        <v>8</v>
      </c>
      <c r="K92" s="11">
        <f t="shared" si="1"/>
        <v>2877.3119999999999</v>
      </c>
      <c r="L92" s="15">
        <f t="shared" si="2"/>
        <v>0.28773119999999996</v>
      </c>
      <c r="M92" s="13">
        <v>61</v>
      </c>
      <c r="N92" s="10">
        <f t="shared" si="3"/>
        <v>212.00342541928023</v>
      </c>
    </row>
    <row r="93" spans="1:14">
      <c r="A93" s="11" t="s">
        <v>16</v>
      </c>
      <c r="B93" s="12">
        <v>4</v>
      </c>
      <c r="C93" s="13">
        <v>1052</v>
      </c>
      <c r="D93" s="12">
        <v>6.3502622899999999</v>
      </c>
      <c r="E93" s="12">
        <v>2.4500000000000002</v>
      </c>
      <c r="F93" s="7">
        <f t="shared" si="0"/>
        <v>8.3030526597085812E-3</v>
      </c>
      <c r="G93" s="12">
        <v>2020</v>
      </c>
      <c r="H93" s="14">
        <v>44039</v>
      </c>
      <c r="I93" s="12">
        <v>359.66399999999999</v>
      </c>
      <c r="J93" s="12">
        <v>8</v>
      </c>
      <c r="K93" s="11">
        <f t="shared" si="1"/>
        <v>2877.3119999999999</v>
      </c>
      <c r="L93" s="15">
        <f t="shared" si="2"/>
        <v>0.28773119999999996</v>
      </c>
      <c r="M93" s="13">
        <v>61</v>
      </c>
      <c r="N93" s="10">
        <f t="shared" si="3"/>
        <v>212.00342541928023</v>
      </c>
    </row>
    <row r="94" spans="1:14">
      <c r="A94" s="11" t="s">
        <v>16</v>
      </c>
      <c r="B94" s="12">
        <v>4</v>
      </c>
      <c r="C94" s="13">
        <v>1055</v>
      </c>
      <c r="D94" s="12">
        <v>5.18170953</v>
      </c>
      <c r="E94" s="12">
        <v>2.4500000000000002</v>
      </c>
      <c r="F94" s="7">
        <f t="shared" si="0"/>
        <v>5.0970970909726852E-3</v>
      </c>
      <c r="G94" s="12">
        <v>2020</v>
      </c>
      <c r="H94" s="14">
        <v>44039</v>
      </c>
      <c r="I94" s="12">
        <v>359.66399999999999</v>
      </c>
      <c r="J94" s="12">
        <v>8</v>
      </c>
      <c r="K94" s="11">
        <f t="shared" si="1"/>
        <v>2877.3119999999999</v>
      </c>
      <c r="L94" s="15">
        <f t="shared" si="2"/>
        <v>0.28773119999999996</v>
      </c>
      <c r="M94" s="13">
        <v>61</v>
      </c>
      <c r="N94" s="10">
        <f t="shared" si="3"/>
        <v>212.00342541928023</v>
      </c>
    </row>
    <row r="95" spans="1:14">
      <c r="A95" s="11" t="s">
        <v>16</v>
      </c>
      <c r="B95" s="12">
        <v>21</v>
      </c>
      <c r="C95" s="13">
        <v>1095</v>
      </c>
      <c r="D95" s="12">
        <v>5.0329212099999996</v>
      </c>
      <c r="E95" s="12">
        <v>2.4500000000000002</v>
      </c>
      <c r="F95" s="7">
        <f t="shared" si="0"/>
        <v>4.7014769992029613E-3</v>
      </c>
      <c r="G95" s="12">
        <v>2020</v>
      </c>
      <c r="H95" s="14">
        <v>44039</v>
      </c>
      <c r="I95" s="12">
        <v>359.66399999999999</v>
      </c>
      <c r="J95" s="12">
        <v>8</v>
      </c>
      <c r="K95" s="11">
        <f t="shared" si="1"/>
        <v>2877.3119999999999</v>
      </c>
      <c r="L95" s="15">
        <f t="shared" si="2"/>
        <v>0.28773119999999996</v>
      </c>
      <c r="M95" s="13">
        <v>61</v>
      </c>
      <c r="N95" s="10">
        <f t="shared" si="3"/>
        <v>212.00342541928023</v>
      </c>
    </row>
    <row r="96" spans="1:14">
      <c r="A96" s="11" t="s">
        <v>16</v>
      </c>
      <c r="B96" s="12">
        <v>4</v>
      </c>
      <c r="C96" s="13">
        <v>1015</v>
      </c>
      <c r="D96" s="12">
        <v>5.8433927600000004</v>
      </c>
      <c r="E96" s="12">
        <v>2.6</v>
      </c>
      <c r="F96" s="7">
        <f t="shared" si="0"/>
        <v>7.025694558609197E-3</v>
      </c>
      <c r="G96" s="12">
        <v>2020</v>
      </c>
      <c r="H96" s="14">
        <v>44039</v>
      </c>
      <c r="I96" s="12">
        <v>359.66399999999999</v>
      </c>
      <c r="J96" s="12">
        <v>8</v>
      </c>
      <c r="K96" s="11">
        <f t="shared" si="1"/>
        <v>2877.3119999999999</v>
      </c>
      <c r="L96" s="15">
        <f t="shared" si="2"/>
        <v>0.28773119999999996</v>
      </c>
      <c r="M96" s="13">
        <v>61</v>
      </c>
      <c r="N96" s="10">
        <f t="shared" si="3"/>
        <v>212.00342541928023</v>
      </c>
    </row>
    <row r="97" spans="1:14">
      <c r="A97" s="11" t="s">
        <v>16</v>
      </c>
      <c r="B97" s="12">
        <v>31</v>
      </c>
      <c r="C97" s="13">
        <v>1327</v>
      </c>
      <c r="D97" s="12">
        <v>6.2456909700000001</v>
      </c>
      <c r="E97" s="12">
        <v>2.61</v>
      </c>
      <c r="F97" s="7">
        <f t="shared" si="0"/>
        <v>8.1731937900332476E-3</v>
      </c>
      <c r="G97" s="12">
        <v>2020</v>
      </c>
      <c r="H97" s="14">
        <v>44039</v>
      </c>
      <c r="I97" s="12">
        <v>359.66399999999999</v>
      </c>
      <c r="J97" s="12">
        <v>8</v>
      </c>
      <c r="K97" s="11">
        <f t="shared" si="1"/>
        <v>2877.3119999999999</v>
      </c>
      <c r="L97" s="15">
        <f t="shared" si="2"/>
        <v>0.28773119999999996</v>
      </c>
      <c r="M97" s="13">
        <v>39</v>
      </c>
      <c r="N97" s="10">
        <f t="shared" si="3"/>
        <v>135.54317362872015</v>
      </c>
    </row>
    <row r="98" spans="1:14">
      <c r="A98" s="11" t="s">
        <v>16</v>
      </c>
      <c r="B98" s="12">
        <v>55</v>
      </c>
      <c r="C98" s="13">
        <v>1352</v>
      </c>
      <c r="D98" s="12">
        <v>5.5681488999999997</v>
      </c>
      <c r="E98" s="12">
        <v>2.7</v>
      </c>
      <c r="F98" s="7">
        <f t="shared" si="0"/>
        <v>6.341901756258126E-3</v>
      </c>
      <c r="G98" s="12">
        <v>2020</v>
      </c>
      <c r="H98" s="14">
        <v>44039</v>
      </c>
      <c r="I98" s="12">
        <v>359.66399999999999</v>
      </c>
      <c r="J98" s="12">
        <v>8</v>
      </c>
      <c r="K98" s="11">
        <f t="shared" si="1"/>
        <v>2877.3119999999999</v>
      </c>
      <c r="L98" s="15">
        <f t="shared" si="2"/>
        <v>0.28773119999999996</v>
      </c>
      <c r="M98" s="13">
        <v>21</v>
      </c>
      <c r="N98" s="10">
        <f t="shared" si="3"/>
        <v>72.98478580008009</v>
      </c>
    </row>
    <row r="99" spans="1:14">
      <c r="A99" s="11" t="s">
        <v>16</v>
      </c>
      <c r="B99" s="12">
        <v>31</v>
      </c>
      <c r="C99" s="13">
        <v>1335</v>
      </c>
      <c r="D99" s="12">
        <v>6.0478878399999996</v>
      </c>
      <c r="E99" s="12">
        <v>2.72</v>
      </c>
      <c r="F99" s="7">
        <f t="shared" si="0"/>
        <v>7.7164796837760228E-3</v>
      </c>
      <c r="G99" s="12">
        <v>2020</v>
      </c>
      <c r="H99" s="14">
        <v>44039</v>
      </c>
      <c r="I99" s="12">
        <v>359.66399999999999</v>
      </c>
      <c r="J99" s="12">
        <v>8</v>
      </c>
      <c r="K99" s="11">
        <f t="shared" si="1"/>
        <v>2877.3119999999999</v>
      </c>
      <c r="L99" s="15">
        <f t="shared" si="2"/>
        <v>0.28773119999999996</v>
      </c>
      <c r="M99" s="13">
        <v>39</v>
      </c>
      <c r="N99" s="10">
        <f t="shared" si="3"/>
        <v>135.54317362872015</v>
      </c>
    </row>
    <row r="100" spans="1:14">
      <c r="A100" s="11" t="s">
        <v>16</v>
      </c>
      <c r="B100" s="12">
        <v>21</v>
      </c>
      <c r="C100" s="13">
        <v>1083</v>
      </c>
      <c r="D100" s="12">
        <v>6.2780522799999998</v>
      </c>
      <c r="E100" s="12">
        <v>2.75</v>
      </c>
      <c r="F100" s="7">
        <f t="shared" si="0"/>
        <v>8.410850603986525E-3</v>
      </c>
      <c r="G100" s="12">
        <v>2020</v>
      </c>
      <c r="H100" s="14">
        <v>44039</v>
      </c>
      <c r="I100" s="12">
        <v>359.66399999999999</v>
      </c>
      <c r="J100" s="12">
        <v>8</v>
      </c>
      <c r="K100" s="11">
        <f t="shared" si="1"/>
        <v>2877.3119999999999</v>
      </c>
      <c r="L100" s="15">
        <f t="shared" si="2"/>
        <v>0.28773119999999996</v>
      </c>
      <c r="M100" s="13">
        <v>61</v>
      </c>
      <c r="N100" s="10">
        <f t="shared" si="3"/>
        <v>212.00342541928023</v>
      </c>
    </row>
    <row r="101" spans="1:14">
      <c r="A101" s="11" t="s">
        <v>16</v>
      </c>
      <c r="B101" s="12">
        <v>4</v>
      </c>
      <c r="C101" s="13">
        <v>1035</v>
      </c>
      <c r="D101" s="12">
        <v>6.5311728100000002</v>
      </c>
      <c r="E101" s="12">
        <v>2.78</v>
      </c>
      <c r="F101" s="7">
        <f t="shared" si="0"/>
        <v>9.1851668651980987E-3</v>
      </c>
      <c r="G101" s="12">
        <v>2020</v>
      </c>
      <c r="H101" s="14">
        <v>44039</v>
      </c>
      <c r="I101" s="12">
        <v>359.66399999999999</v>
      </c>
      <c r="J101" s="12">
        <v>8</v>
      </c>
      <c r="K101" s="11">
        <f t="shared" si="1"/>
        <v>2877.3119999999999</v>
      </c>
      <c r="L101" s="15">
        <f t="shared" si="2"/>
        <v>0.28773119999999996</v>
      </c>
      <c r="M101" s="13">
        <v>61</v>
      </c>
      <c r="N101" s="10">
        <f t="shared" si="3"/>
        <v>212.00342541928023</v>
      </c>
    </row>
    <row r="102" spans="1:14">
      <c r="A102" s="11" t="s">
        <v>16</v>
      </c>
      <c r="B102" s="12">
        <v>31</v>
      </c>
      <c r="C102" s="13">
        <v>1308</v>
      </c>
      <c r="D102" s="12">
        <v>5.6673463999999996</v>
      </c>
      <c r="E102" s="12">
        <v>2.8</v>
      </c>
      <c r="F102" s="7">
        <f t="shared" si="0"/>
        <v>6.7039926163291637E-3</v>
      </c>
      <c r="G102" s="12">
        <v>2020</v>
      </c>
      <c r="H102" s="14">
        <v>44039</v>
      </c>
      <c r="I102" s="12">
        <v>359.66399999999999</v>
      </c>
      <c r="J102" s="12">
        <v>8</v>
      </c>
      <c r="K102" s="11">
        <f t="shared" si="1"/>
        <v>2877.3119999999999</v>
      </c>
      <c r="L102" s="15">
        <f t="shared" si="2"/>
        <v>0.28773119999999996</v>
      </c>
      <c r="M102" s="13">
        <v>39</v>
      </c>
      <c r="N102" s="10">
        <f t="shared" si="3"/>
        <v>135.54317362872015</v>
      </c>
    </row>
    <row r="103" spans="1:14">
      <c r="A103" s="11" t="s">
        <v>16</v>
      </c>
      <c r="B103" s="12">
        <v>31</v>
      </c>
      <c r="C103" s="13">
        <v>1329</v>
      </c>
      <c r="D103" s="12">
        <v>6.5621264100000003</v>
      </c>
      <c r="E103" s="12">
        <v>2.8</v>
      </c>
      <c r="F103" s="7">
        <f t="shared" si="0"/>
        <v>9.2993317820559071E-3</v>
      </c>
      <c r="G103" s="12">
        <v>2020</v>
      </c>
      <c r="H103" s="14">
        <v>44039</v>
      </c>
      <c r="I103" s="12">
        <v>359.66399999999999</v>
      </c>
      <c r="J103" s="12">
        <v>8</v>
      </c>
      <c r="K103" s="11">
        <f t="shared" si="1"/>
        <v>2877.3119999999999</v>
      </c>
      <c r="L103" s="15">
        <f t="shared" si="2"/>
        <v>0.28773119999999996</v>
      </c>
      <c r="M103" s="13">
        <v>39</v>
      </c>
      <c r="N103" s="10">
        <f t="shared" si="3"/>
        <v>135.54317362872015</v>
      </c>
    </row>
    <row r="104" spans="1:14">
      <c r="A104" s="11" t="s">
        <v>16</v>
      </c>
      <c r="B104" s="12">
        <v>31</v>
      </c>
      <c r="C104" s="13">
        <v>1331</v>
      </c>
      <c r="D104" s="12">
        <v>7.1602038300000004</v>
      </c>
      <c r="E104" s="12">
        <v>2.8</v>
      </c>
      <c r="F104" s="7">
        <f t="shared" si="0"/>
        <v>1.1099345003035818E-2</v>
      </c>
      <c r="G104" s="12">
        <v>2020</v>
      </c>
      <c r="H104" s="14">
        <v>44039</v>
      </c>
      <c r="I104" s="12">
        <v>359.66399999999999</v>
      </c>
      <c r="J104" s="12">
        <v>8</v>
      </c>
      <c r="K104" s="11">
        <f t="shared" si="1"/>
        <v>2877.3119999999999</v>
      </c>
      <c r="L104" s="15">
        <f t="shared" si="2"/>
        <v>0.28773119999999996</v>
      </c>
      <c r="M104" s="13">
        <v>39</v>
      </c>
      <c r="N104" s="10">
        <f t="shared" si="3"/>
        <v>135.54317362872015</v>
      </c>
    </row>
    <row r="105" spans="1:14">
      <c r="A105" s="11" t="s">
        <v>16</v>
      </c>
      <c r="B105" s="12">
        <v>4</v>
      </c>
      <c r="C105" s="13">
        <v>1051</v>
      </c>
      <c r="D105" s="12">
        <v>7.7317202700000003</v>
      </c>
      <c r="E105" s="12">
        <v>2.82</v>
      </c>
      <c r="F105" s="7">
        <f t="shared" si="0"/>
        <v>1.2899554961287319E-2</v>
      </c>
      <c r="G105" s="12">
        <v>2020</v>
      </c>
      <c r="H105" s="14">
        <v>44039</v>
      </c>
      <c r="I105" s="12">
        <v>359.66399999999999</v>
      </c>
      <c r="J105" s="12">
        <v>8</v>
      </c>
      <c r="K105" s="11">
        <f t="shared" si="1"/>
        <v>2877.3119999999999</v>
      </c>
      <c r="L105" s="15">
        <f t="shared" si="2"/>
        <v>0.28773119999999996</v>
      </c>
      <c r="M105" s="13">
        <v>61</v>
      </c>
      <c r="N105" s="10">
        <f t="shared" si="3"/>
        <v>212.00342541928023</v>
      </c>
    </row>
    <row r="106" spans="1:14">
      <c r="A106" s="11" t="s">
        <v>16</v>
      </c>
      <c r="B106" s="12">
        <v>31</v>
      </c>
      <c r="C106" s="13">
        <v>1342</v>
      </c>
      <c r="D106" s="12">
        <v>5.0228452800000003</v>
      </c>
      <c r="E106" s="12">
        <v>2.82</v>
      </c>
      <c r="F106" s="7">
        <f t="shared" si="0"/>
        <v>4.920559015507215E-3</v>
      </c>
      <c r="G106" s="12">
        <v>2020</v>
      </c>
      <c r="H106" s="14">
        <v>44039</v>
      </c>
      <c r="I106" s="12">
        <v>359.66399999999999</v>
      </c>
      <c r="J106" s="12">
        <v>8</v>
      </c>
      <c r="K106" s="11">
        <f t="shared" si="1"/>
        <v>2877.3119999999999</v>
      </c>
      <c r="L106" s="15">
        <f t="shared" si="2"/>
        <v>0.28773119999999996</v>
      </c>
      <c r="M106" s="13">
        <v>39</v>
      </c>
      <c r="N106" s="10">
        <f t="shared" si="3"/>
        <v>135.54317362872015</v>
      </c>
    </row>
    <row r="107" spans="1:14">
      <c r="A107" s="11" t="s">
        <v>16</v>
      </c>
      <c r="B107" s="12">
        <v>31</v>
      </c>
      <c r="C107" s="13">
        <v>1344</v>
      </c>
      <c r="D107" s="12">
        <v>7.5123830600000003</v>
      </c>
      <c r="E107" s="12">
        <v>2.85</v>
      </c>
      <c r="F107" s="7">
        <f t="shared" si="0"/>
        <v>1.2257792655154391E-2</v>
      </c>
      <c r="G107" s="12">
        <v>2020</v>
      </c>
      <c r="H107" s="14">
        <v>44039</v>
      </c>
      <c r="I107" s="12">
        <v>359.66399999999999</v>
      </c>
      <c r="J107" s="12">
        <v>8</v>
      </c>
      <c r="K107" s="11">
        <f t="shared" si="1"/>
        <v>2877.3119999999999</v>
      </c>
      <c r="L107" s="15">
        <f t="shared" si="2"/>
        <v>0.28773119999999996</v>
      </c>
      <c r="M107" s="13">
        <v>39</v>
      </c>
      <c r="N107" s="10">
        <f t="shared" si="3"/>
        <v>135.54317362872015</v>
      </c>
    </row>
    <row r="108" spans="1:14">
      <c r="A108" s="11" t="s">
        <v>16</v>
      </c>
      <c r="B108" s="12">
        <v>4</v>
      </c>
      <c r="C108" s="13">
        <v>1025</v>
      </c>
      <c r="D108" s="12">
        <v>6.6312437500000003</v>
      </c>
      <c r="E108" s="12">
        <v>2.87</v>
      </c>
      <c r="F108" s="7">
        <f t="shared" si="0"/>
        <v>9.5855867802677411E-3</v>
      </c>
      <c r="G108" s="12">
        <v>2020</v>
      </c>
      <c r="H108" s="14">
        <v>44039</v>
      </c>
      <c r="I108" s="12">
        <v>359.66399999999999</v>
      </c>
      <c r="J108" s="12">
        <v>8</v>
      </c>
      <c r="K108" s="11">
        <f t="shared" si="1"/>
        <v>2877.3119999999999</v>
      </c>
      <c r="L108" s="15">
        <f t="shared" si="2"/>
        <v>0.28773119999999996</v>
      </c>
      <c r="M108" s="13">
        <v>61</v>
      </c>
      <c r="N108" s="10">
        <f t="shared" si="3"/>
        <v>212.00342541928023</v>
      </c>
    </row>
    <row r="109" spans="1:14">
      <c r="A109" s="11" t="s">
        <v>16</v>
      </c>
      <c r="B109" s="12">
        <v>4</v>
      </c>
      <c r="C109" s="13">
        <v>1041</v>
      </c>
      <c r="D109" s="12">
        <v>7.0676264399999997</v>
      </c>
      <c r="E109" s="12">
        <v>2.87</v>
      </c>
      <c r="F109" s="7">
        <f t="shared" si="0"/>
        <v>1.090915975521742E-2</v>
      </c>
      <c r="G109" s="12">
        <v>2020</v>
      </c>
      <c r="H109" s="14">
        <v>44039</v>
      </c>
      <c r="I109" s="12">
        <v>359.66399999999999</v>
      </c>
      <c r="J109" s="12">
        <v>8</v>
      </c>
      <c r="K109" s="11">
        <f t="shared" si="1"/>
        <v>2877.3119999999999</v>
      </c>
      <c r="L109" s="15">
        <f t="shared" si="2"/>
        <v>0.28773119999999996</v>
      </c>
      <c r="M109" s="13">
        <v>61</v>
      </c>
      <c r="N109" s="10">
        <f t="shared" si="3"/>
        <v>212.00342541928023</v>
      </c>
    </row>
    <row r="110" spans="1:14">
      <c r="A110" s="11" t="s">
        <v>16</v>
      </c>
      <c r="B110" s="12">
        <v>55</v>
      </c>
      <c r="C110" s="13">
        <v>1354</v>
      </c>
      <c r="D110" s="12">
        <v>6.5775485900000001</v>
      </c>
      <c r="E110" s="12">
        <v>2.89</v>
      </c>
      <c r="F110" s="7">
        <f t="shared" si="0"/>
        <v>9.4474385922978868E-3</v>
      </c>
      <c r="G110" s="12">
        <v>2020</v>
      </c>
      <c r="H110" s="14">
        <v>44039</v>
      </c>
      <c r="I110" s="12">
        <v>359.66399999999999</v>
      </c>
      <c r="J110" s="12">
        <v>8</v>
      </c>
      <c r="K110" s="11">
        <f t="shared" si="1"/>
        <v>2877.3119999999999</v>
      </c>
      <c r="L110" s="15">
        <f t="shared" si="2"/>
        <v>0.28773119999999996</v>
      </c>
      <c r="M110" s="13">
        <v>21</v>
      </c>
      <c r="N110" s="10">
        <f t="shared" si="3"/>
        <v>72.98478580008009</v>
      </c>
    </row>
    <row r="111" spans="1:14">
      <c r="A111" s="11" t="s">
        <v>16</v>
      </c>
      <c r="B111" s="12">
        <v>21</v>
      </c>
      <c r="C111" s="13">
        <v>1064</v>
      </c>
      <c r="D111" s="12">
        <v>6.6312437500000003</v>
      </c>
      <c r="E111" s="12">
        <v>2.9</v>
      </c>
      <c r="F111" s="7">
        <f t="shared" si="0"/>
        <v>9.6202580230613684E-3</v>
      </c>
      <c r="G111" s="12">
        <v>2020</v>
      </c>
      <c r="H111" s="14">
        <v>44039</v>
      </c>
      <c r="I111" s="12">
        <v>359.66399999999999</v>
      </c>
      <c r="J111" s="12">
        <v>8</v>
      </c>
      <c r="K111" s="11">
        <f t="shared" si="1"/>
        <v>2877.3119999999999</v>
      </c>
      <c r="L111" s="15">
        <f t="shared" si="2"/>
        <v>0.28773119999999996</v>
      </c>
      <c r="M111" s="13">
        <v>61</v>
      </c>
      <c r="N111" s="10">
        <f t="shared" si="3"/>
        <v>212.00342541928023</v>
      </c>
    </row>
    <row r="112" spans="1:14">
      <c r="A112" s="11" t="s">
        <v>16</v>
      </c>
      <c r="B112" s="12">
        <v>55</v>
      </c>
      <c r="C112" s="13">
        <v>1349</v>
      </c>
      <c r="D112" s="12">
        <v>7.4241985399999999</v>
      </c>
      <c r="E112" s="12">
        <v>2.91</v>
      </c>
      <c r="F112" s="7">
        <f t="shared" si="0"/>
        <v>1.2069691790962898E-2</v>
      </c>
      <c r="G112" s="12">
        <v>2020</v>
      </c>
      <c r="H112" s="14">
        <v>44039</v>
      </c>
      <c r="I112" s="12">
        <v>359.66399999999999</v>
      </c>
      <c r="J112" s="12">
        <v>8</v>
      </c>
      <c r="K112" s="11">
        <f t="shared" si="1"/>
        <v>2877.3119999999999</v>
      </c>
      <c r="L112" s="15">
        <f t="shared" si="2"/>
        <v>0.28773119999999996</v>
      </c>
      <c r="M112" s="13">
        <v>21</v>
      </c>
      <c r="N112" s="10">
        <f t="shared" si="3"/>
        <v>72.98478580008009</v>
      </c>
    </row>
    <row r="113" spans="1:14">
      <c r="A113" s="11" t="s">
        <v>16</v>
      </c>
      <c r="B113" s="12">
        <v>4</v>
      </c>
      <c r="C113" s="13">
        <v>1012</v>
      </c>
      <c r="D113" s="12">
        <v>6.9374031299999999</v>
      </c>
      <c r="E113" s="12">
        <v>2.92</v>
      </c>
      <c r="F113" s="7">
        <f t="shared" si="0"/>
        <v>1.0574423939458236E-2</v>
      </c>
      <c r="G113" s="12">
        <v>2020</v>
      </c>
      <c r="H113" s="14">
        <v>44039</v>
      </c>
      <c r="I113" s="12">
        <v>359.66399999999999</v>
      </c>
      <c r="J113" s="12">
        <v>8</v>
      </c>
      <c r="K113" s="11">
        <f t="shared" si="1"/>
        <v>2877.3119999999999</v>
      </c>
      <c r="L113" s="15">
        <f t="shared" si="2"/>
        <v>0.28773119999999996</v>
      </c>
      <c r="M113" s="13">
        <v>61</v>
      </c>
      <c r="N113" s="10">
        <f t="shared" si="3"/>
        <v>212.00342541928023</v>
      </c>
    </row>
    <row r="114" spans="1:14">
      <c r="A114" s="11" t="s">
        <v>16</v>
      </c>
      <c r="B114" s="12">
        <v>55</v>
      </c>
      <c r="C114" s="13">
        <v>1350</v>
      </c>
      <c r="D114" s="12">
        <v>6.1145332400000001</v>
      </c>
      <c r="E114" s="12">
        <v>2.92</v>
      </c>
      <c r="F114" s="7">
        <f t="shared" si="0"/>
        <v>8.1044078513278894E-3</v>
      </c>
      <c r="G114" s="12">
        <v>2020</v>
      </c>
      <c r="H114" s="14">
        <v>44039</v>
      </c>
      <c r="I114" s="12">
        <v>359.66399999999999</v>
      </c>
      <c r="J114" s="12">
        <v>8</v>
      </c>
      <c r="K114" s="11">
        <f t="shared" si="1"/>
        <v>2877.3119999999999</v>
      </c>
      <c r="L114" s="15">
        <f t="shared" si="2"/>
        <v>0.28773119999999996</v>
      </c>
      <c r="M114" s="13">
        <v>21</v>
      </c>
      <c r="N114" s="10">
        <f t="shared" si="3"/>
        <v>72.98478580008009</v>
      </c>
    </row>
    <row r="115" spans="1:14">
      <c r="A115" s="11" t="s">
        <v>16</v>
      </c>
      <c r="B115" s="12">
        <v>21</v>
      </c>
      <c r="C115" s="13">
        <v>1057</v>
      </c>
      <c r="D115" s="12">
        <v>7.2655582499999998</v>
      </c>
      <c r="E115" s="12">
        <v>2.95</v>
      </c>
      <c r="F115" s="7">
        <f t="shared" si="0"/>
        <v>1.162978969625068E-2</v>
      </c>
      <c r="G115" s="12">
        <v>2020</v>
      </c>
      <c r="H115" s="14">
        <v>44039</v>
      </c>
      <c r="I115" s="12">
        <v>359.66399999999999</v>
      </c>
      <c r="J115" s="12">
        <v>8</v>
      </c>
      <c r="K115" s="11">
        <f t="shared" si="1"/>
        <v>2877.3119999999999</v>
      </c>
      <c r="L115" s="15">
        <f t="shared" si="2"/>
        <v>0.28773119999999996</v>
      </c>
      <c r="M115" s="13">
        <v>61</v>
      </c>
      <c r="N115" s="10">
        <f t="shared" si="3"/>
        <v>212.00342541928023</v>
      </c>
    </row>
    <row r="116" spans="1:14">
      <c r="A116" s="11" t="s">
        <v>16</v>
      </c>
      <c r="B116" s="12">
        <v>55</v>
      </c>
      <c r="C116" s="13">
        <v>1360</v>
      </c>
      <c r="D116" s="12">
        <v>6.2699776099999998</v>
      </c>
      <c r="E116" s="12">
        <v>2.95</v>
      </c>
      <c r="F116" s="7">
        <f t="shared" si="0"/>
        <v>8.5941069970772305E-3</v>
      </c>
      <c r="G116" s="12">
        <v>2020</v>
      </c>
      <c r="H116" s="14">
        <v>44039</v>
      </c>
      <c r="I116" s="12">
        <v>359.66399999999999</v>
      </c>
      <c r="J116" s="12">
        <v>8</v>
      </c>
      <c r="K116" s="11">
        <f t="shared" si="1"/>
        <v>2877.3119999999999</v>
      </c>
      <c r="L116" s="15">
        <f t="shared" si="2"/>
        <v>0.28773119999999996</v>
      </c>
      <c r="M116" s="13">
        <v>21</v>
      </c>
      <c r="N116" s="10">
        <f t="shared" si="3"/>
        <v>72.98478580008009</v>
      </c>
    </row>
    <row r="117" spans="1:14">
      <c r="A117" s="11" t="s">
        <v>16</v>
      </c>
      <c r="B117" s="12">
        <v>55</v>
      </c>
      <c r="C117" s="13">
        <v>1363</v>
      </c>
      <c r="D117" s="12">
        <v>5.63147676</v>
      </c>
      <c r="E117" s="12">
        <v>2.95</v>
      </c>
      <c r="F117" s="7">
        <f t="shared" si="0"/>
        <v>6.727551077624485E-3</v>
      </c>
      <c r="G117" s="12">
        <v>2020</v>
      </c>
      <c r="H117" s="14">
        <v>44039</v>
      </c>
      <c r="I117" s="12">
        <v>359.66399999999999</v>
      </c>
      <c r="J117" s="12">
        <v>8</v>
      </c>
      <c r="K117" s="11">
        <f t="shared" si="1"/>
        <v>2877.3119999999999</v>
      </c>
      <c r="L117" s="15">
        <f t="shared" si="2"/>
        <v>0.28773119999999996</v>
      </c>
      <c r="M117" s="13">
        <v>21</v>
      </c>
      <c r="N117" s="10">
        <f t="shared" si="3"/>
        <v>72.98478580008009</v>
      </c>
    </row>
    <row r="118" spans="1:14">
      <c r="A118" s="11" t="s">
        <v>16</v>
      </c>
      <c r="B118" s="12">
        <v>31</v>
      </c>
      <c r="C118" s="13">
        <v>1315</v>
      </c>
      <c r="D118" s="12">
        <v>5.18170953</v>
      </c>
      <c r="E118" s="12">
        <v>2.97</v>
      </c>
      <c r="F118" s="7">
        <f t="shared" si="0"/>
        <v>5.4646313005058981E-3</v>
      </c>
      <c r="G118" s="12">
        <v>2020</v>
      </c>
      <c r="H118" s="14">
        <v>44039</v>
      </c>
      <c r="I118" s="12">
        <v>359.66399999999999</v>
      </c>
      <c r="J118" s="12">
        <v>8</v>
      </c>
      <c r="K118" s="11">
        <f t="shared" si="1"/>
        <v>2877.3119999999999</v>
      </c>
      <c r="L118" s="15">
        <f t="shared" si="2"/>
        <v>0.28773119999999996</v>
      </c>
      <c r="M118" s="13">
        <v>39</v>
      </c>
      <c r="N118" s="10">
        <f t="shared" si="3"/>
        <v>135.54317362872015</v>
      </c>
    </row>
    <row r="119" spans="1:14">
      <c r="A119" s="11" t="s">
        <v>16</v>
      </c>
      <c r="B119" s="12">
        <v>21</v>
      </c>
      <c r="C119" s="13">
        <v>1056</v>
      </c>
      <c r="D119" s="12">
        <v>7.9577471600000003</v>
      </c>
      <c r="E119" s="12">
        <v>3</v>
      </c>
      <c r="F119" s="7">
        <f t="shared" si="0"/>
        <v>1.3913151286544717E-2</v>
      </c>
      <c r="G119" s="12">
        <v>2020</v>
      </c>
      <c r="H119" s="14">
        <v>44039</v>
      </c>
      <c r="I119" s="12">
        <v>359.66399999999999</v>
      </c>
      <c r="J119" s="12">
        <v>8</v>
      </c>
      <c r="K119" s="11">
        <f t="shared" si="1"/>
        <v>2877.3119999999999</v>
      </c>
      <c r="L119" s="15">
        <f t="shared" si="2"/>
        <v>0.28773119999999996</v>
      </c>
      <c r="M119" s="13">
        <v>61</v>
      </c>
      <c r="N119" s="10">
        <f t="shared" si="3"/>
        <v>212.00342541928023</v>
      </c>
    </row>
    <row r="120" spans="1:14">
      <c r="A120" s="11" t="s">
        <v>16</v>
      </c>
      <c r="B120" s="12">
        <v>21</v>
      </c>
      <c r="C120" s="13">
        <v>1100</v>
      </c>
      <c r="D120" s="12">
        <v>7.1813983700000001</v>
      </c>
      <c r="E120" s="12">
        <v>3</v>
      </c>
      <c r="F120" s="7">
        <f t="shared" si="0"/>
        <v>1.1434995957050741E-2</v>
      </c>
      <c r="G120" s="12">
        <v>2020</v>
      </c>
      <c r="H120" s="14">
        <v>44039</v>
      </c>
      <c r="I120" s="12">
        <v>359.66399999999999</v>
      </c>
      <c r="J120" s="12">
        <v>8</v>
      </c>
      <c r="K120" s="11">
        <f t="shared" si="1"/>
        <v>2877.3119999999999</v>
      </c>
      <c r="L120" s="15">
        <f t="shared" si="2"/>
        <v>0.28773119999999996</v>
      </c>
      <c r="M120" s="13">
        <v>61</v>
      </c>
      <c r="N120" s="10">
        <f t="shared" si="3"/>
        <v>212.00342541928023</v>
      </c>
    </row>
    <row r="121" spans="1:14">
      <c r="A121" s="11" t="s">
        <v>16</v>
      </c>
      <c r="B121" s="12">
        <v>31</v>
      </c>
      <c r="C121" s="13">
        <v>1325</v>
      </c>
      <c r="D121" s="12">
        <v>6.0478878399999996</v>
      </c>
      <c r="E121" s="12">
        <v>3</v>
      </c>
      <c r="F121" s="7">
        <f t="shared" si="0"/>
        <v>7.9858239079958499E-3</v>
      </c>
      <c r="G121" s="12">
        <v>2020</v>
      </c>
      <c r="H121" s="14">
        <v>44039</v>
      </c>
      <c r="I121" s="12">
        <v>359.66399999999999</v>
      </c>
      <c r="J121" s="12">
        <v>8</v>
      </c>
      <c r="K121" s="11">
        <f t="shared" si="1"/>
        <v>2877.3119999999999</v>
      </c>
      <c r="L121" s="15">
        <f t="shared" si="2"/>
        <v>0.28773119999999996</v>
      </c>
      <c r="M121" s="13">
        <v>39</v>
      </c>
      <c r="N121" s="10">
        <f t="shared" si="3"/>
        <v>135.54317362872015</v>
      </c>
    </row>
    <row r="122" spans="1:14">
      <c r="A122" s="11" t="s">
        <v>16</v>
      </c>
      <c r="B122" s="12">
        <v>4</v>
      </c>
      <c r="C122" s="13">
        <v>1029</v>
      </c>
      <c r="D122" s="12">
        <v>6.8344031000000003</v>
      </c>
      <c r="E122" s="12">
        <v>3.03</v>
      </c>
      <c r="F122" s="7">
        <f t="shared" si="0"/>
        <v>1.0394589508933343E-2</v>
      </c>
      <c r="G122" s="12">
        <v>2020</v>
      </c>
      <c r="H122" s="14">
        <v>44039</v>
      </c>
      <c r="I122" s="12">
        <v>359.66399999999999</v>
      </c>
      <c r="J122" s="12">
        <v>8</v>
      </c>
      <c r="K122" s="11">
        <f t="shared" si="1"/>
        <v>2877.3119999999999</v>
      </c>
      <c r="L122" s="15">
        <f t="shared" si="2"/>
        <v>0.28773119999999996</v>
      </c>
      <c r="M122" s="13">
        <v>61</v>
      </c>
      <c r="N122" s="10">
        <f t="shared" si="3"/>
        <v>212.00342541928023</v>
      </c>
    </row>
    <row r="123" spans="1:14">
      <c r="A123" s="11" t="s">
        <v>16</v>
      </c>
      <c r="B123" s="12">
        <v>21</v>
      </c>
      <c r="C123" s="13">
        <v>1059</v>
      </c>
      <c r="D123" s="12">
        <v>10.1110373</v>
      </c>
      <c r="E123" s="12">
        <v>3.03</v>
      </c>
      <c r="F123" s="7">
        <f t="shared" si="0"/>
        <v>2.1356639974648806E-2</v>
      </c>
      <c r="G123" s="12">
        <v>2020</v>
      </c>
      <c r="H123" s="14">
        <v>44039</v>
      </c>
      <c r="I123" s="12">
        <v>359.66399999999999</v>
      </c>
      <c r="J123" s="12">
        <v>8</v>
      </c>
      <c r="K123" s="11">
        <f t="shared" si="1"/>
        <v>2877.3119999999999</v>
      </c>
      <c r="L123" s="15">
        <f t="shared" si="2"/>
        <v>0.28773119999999996</v>
      </c>
      <c r="M123" s="13">
        <v>61</v>
      </c>
      <c r="N123" s="10">
        <f t="shared" si="3"/>
        <v>212.00342541928023</v>
      </c>
    </row>
    <row r="124" spans="1:14">
      <c r="A124" s="11" t="s">
        <v>16</v>
      </c>
      <c r="B124" s="12">
        <v>4</v>
      </c>
      <c r="C124" s="13">
        <v>1017</v>
      </c>
      <c r="D124" s="12">
        <v>6.7523723699999998</v>
      </c>
      <c r="E124" s="12">
        <v>3.05</v>
      </c>
      <c r="F124" s="7">
        <f t="shared" si="0"/>
        <v>1.0165764735969344E-2</v>
      </c>
      <c r="G124" s="12">
        <v>2020</v>
      </c>
      <c r="H124" s="14">
        <v>44039</v>
      </c>
      <c r="I124" s="12">
        <v>359.66399999999999</v>
      </c>
      <c r="J124" s="12">
        <v>8</v>
      </c>
      <c r="K124" s="11">
        <f t="shared" si="1"/>
        <v>2877.3119999999999</v>
      </c>
      <c r="L124" s="15">
        <f t="shared" si="2"/>
        <v>0.28773119999999996</v>
      </c>
      <c r="M124" s="13">
        <v>61</v>
      </c>
      <c r="N124" s="10">
        <f t="shared" si="3"/>
        <v>212.00342541928023</v>
      </c>
    </row>
    <row r="125" spans="1:14">
      <c r="A125" s="11" t="s">
        <v>16</v>
      </c>
      <c r="B125" s="12">
        <v>21</v>
      </c>
      <c r="C125" s="13">
        <v>1061</v>
      </c>
      <c r="D125" s="12">
        <v>6.6845076099999998</v>
      </c>
      <c r="E125" s="12">
        <v>3.06</v>
      </c>
      <c r="F125" s="7">
        <f t="shared" si="0"/>
        <v>9.9687013961335738E-3</v>
      </c>
      <c r="G125" s="12">
        <v>2020</v>
      </c>
      <c r="H125" s="14">
        <v>44039</v>
      </c>
      <c r="I125" s="12">
        <v>359.66399999999999</v>
      </c>
      <c r="J125" s="12">
        <v>8</v>
      </c>
      <c r="K125" s="11">
        <f t="shared" si="1"/>
        <v>2877.3119999999999</v>
      </c>
      <c r="L125" s="15">
        <f t="shared" si="2"/>
        <v>0.28773119999999996</v>
      </c>
      <c r="M125" s="13">
        <v>61</v>
      </c>
      <c r="N125" s="10">
        <f t="shared" si="3"/>
        <v>212.00342541928023</v>
      </c>
    </row>
    <row r="126" spans="1:14">
      <c r="A126" s="11" t="s">
        <v>16</v>
      </c>
      <c r="B126" s="12">
        <v>4</v>
      </c>
      <c r="C126" s="13">
        <v>1001</v>
      </c>
      <c r="D126" s="12">
        <v>7.7054664800000001</v>
      </c>
      <c r="E126" s="12">
        <v>3.08</v>
      </c>
      <c r="F126" s="7">
        <f t="shared" si="0"/>
        <v>1.3222192779403508E-2</v>
      </c>
      <c r="G126" s="12">
        <v>2020</v>
      </c>
      <c r="H126" s="14">
        <v>44039</v>
      </c>
      <c r="I126" s="12">
        <v>359.66399999999999</v>
      </c>
      <c r="J126" s="12">
        <v>8</v>
      </c>
      <c r="K126" s="11">
        <f t="shared" si="1"/>
        <v>2877.3119999999999</v>
      </c>
      <c r="L126" s="15">
        <f t="shared" si="2"/>
        <v>0.28773119999999996</v>
      </c>
      <c r="M126" s="13">
        <v>61</v>
      </c>
      <c r="N126" s="10">
        <f t="shared" si="3"/>
        <v>212.00342541928023</v>
      </c>
    </row>
    <row r="127" spans="1:14">
      <c r="A127" s="11" t="s">
        <v>16</v>
      </c>
      <c r="B127" s="12">
        <v>4</v>
      </c>
      <c r="C127" s="13">
        <v>1033</v>
      </c>
      <c r="D127" s="12">
        <v>6.1228129100000004</v>
      </c>
      <c r="E127" s="12">
        <v>3.09</v>
      </c>
      <c r="F127" s="7">
        <f t="shared" si="0"/>
        <v>8.2963146840576048E-3</v>
      </c>
      <c r="G127" s="12">
        <v>2020</v>
      </c>
      <c r="H127" s="14">
        <v>44039</v>
      </c>
      <c r="I127" s="12">
        <v>359.66399999999999</v>
      </c>
      <c r="J127" s="12">
        <v>8</v>
      </c>
      <c r="K127" s="11">
        <f t="shared" si="1"/>
        <v>2877.3119999999999</v>
      </c>
      <c r="L127" s="15">
        <f t="shared" si="2"/>
        <v>0.28773119999999996</v>
      </c>
      <c r="M127" s="13">
        <v>61</v>
      </c>
      <c r="N127" s="10">
        <f t="shared" si="3"/>
        <v>212.00342541928023</v>
      </c>
    </row>
    <row r="128" spans="1:14">
      <c r="A128" s="11" t="s">
        <v>16</v>
      </c>
      <c r="B128" s="12">
        <v>31</v>
      </c>
      <c r="C128" s="13">
        <v>1313</v>
      </c>
      <c r="D128" s="12">
        <v>6.0478878399999996</v>
      </c>
      <c r="E128" s="12">
        <v>3.11</v>
      </c>
      <c r="F128" s="7">
        <f t="shared" si="0"/>
        <v>8.0916155387740878E-3</v>
      </c>
      <c r="G128" s="12">
        <v>2020</v>
      </c>
      <c r="H128" s="14">
        <v>44039</v>
      </c>
      <c r="I128" s="12">
        <v>359.66399999999999</v>
      </c>
      <c r="J128" s="12">
        <v>8</v>
      </c>
      <c r="K128" s="11">
        <f t="shared" si="1"/>
        <v>2877.3119999999999</v>
      </c>
      <c r="L128" s="15">
        <f t="shared" si="2"/>
        <v>0.28773119999999996</v>
      </c>
      <c r="M128" s="13">
        <v>39</v>
      </c>
      <c r="N128" s="10">
        <f t="shared" si="3"/>
        <v>135.54317362872015</v>
      </c>
    </row>
    <row r="129" spans="1:14">
      <c r="A129" s="11" t="s">
        <v>16</v>
      </c>
      <c r="B129" s="12">
        <v>31</v>
      </c>
      <c r="C129" s="13">
        <v>1314</v>
      </c>
      <c r="D129" s="12">
        <v>7.6659172</v>
      </c>
      <c r="E129" s="12">
        <v>3.11</v>
      </c>
      <c r="F129" s="7">
        <f t="shared" si="0"/>
        <v>1.3140222989896607E-2</v>
      </c>
      <c r="G129" s="12">
        <v>2020</v>
      </c>
      <c r="H129" s="14">
        <v>44039</v>
      </c>
      <c r="I129" s="12">
        <v>359.66399999999999</v>
      </c>
      <c r="J129" s="12">
        <v>8</v>
      </c>
      <c r="K129" s="11">
        <f t="shared" si="1"/>
        <v>2877.3119999999999</v>
      </c>
      <c r="L129" s="15">
        <f t="shared" si="2"/>
        <v>0.28773119999999996</v>
      </c>
      <c r="M129" s="13">
        <v>39</v>
      </c>
      <c r="N129" s="10">
        <f t="shared" si="3"/>
        <v>135.54317362872015</v>
      </c>
    </row>
    <row r="130" spans="1:14">
      <c r="A130" s="11" t="s">
        <v>16</v>
      </c>
      <c r="B130" s="12">
        <v>4</v>
      </c>
      <c r="C130" s="13">
        <v>1013</v>
      </c>
      <c r="D130" s="12">
        <v>6.8121290400000003</v>
      </c>
      <c r="E130" s="12">
        <v>3.13</v>
      </c>
      <c r="F130" s="7">
        <f t="shared" si="0"/>
        <v>1.0447749753310103E-2</v>
      </c>
      <c r="G130" s="12">
        <v>2020</v>
      </c>
      <c r="H130" s="14">
        <v>44039</v>
      </c>
      <c r="I130" s="12">
        <v>359.66399999999999</v>
      </c>
      <c r="J130" s="12">
        <v>8</v>
      </c>
      <c r="K130" s="11">
        <f t="shared" si="1"/>
        <v>2877.3119999999999</v>
      </c>
      <c r="L130" s="15">
        <f t="shared" si="2"/>
        <v>0.28773119999999996</v>
      </c>
      <c r="M130" s="13">
        <v>61</v>
      </c>
      <c r="N130" s="10">
        <f t="shared" si="3"/>
        <v>212.00342541928023</v>
      </c>
    </row>
    <row r="131" spans="1:14">
      <c r="A131" s="11" t="s">
        <v>16</v>
      </c>
      <c r="B131" s="12">
        <v>31</v>
      </c>
      <c r="C131" s="13">
        <v>1341</v>
      </c>
      <c r="D131" s="12">
        <v>7.2165842600000003</v>
      </c>
      <c r="E131" s="12">
        <v>3.15</v>
      </c>
      <c r="F131" s="7">
        <f t="shared" si="0"/>
        <v>1.1750388376637078E-2</v>
      </c>
      <c r="G131" s="12">
        <v>2020</v>
      </c>
      <c r="H131" s="14">
        <v>44039</v>
      </c>
      <c r="I131" s="12">
        <v>359.66399999999999</v>
      </c>
      <c r="J131" s="12">
        <v>8</v>
      </c>
      <c r="K131" s="11">
        <f t="shared" si="1"/>
        <v>2877.3119999999999</v>
      </c>
      <c r="L131" s="15">
        <f t="shared" si="2"/>
        <v>0.28773119999999996</v>
      </c>
      <c r="M131" s="13">
        <v>39</v>
      </c>
      <c r="N131" s="10">
        <f t="shared" si="3"/>
        <v>135.54317362872015</v>
      </c>
    </row>
    <row r="132" spans="1:14">
      <c r="A132" s="11" t="s">
        <v>16</v>
      </c>
      <c r="B132" s="12">
        <v>55</v>
      </c>
      <c r="C132" s="13">
        <v>1365</v>
      </c>
      <c r="D132" s="12">
        <v>6.9810808099999999</v>
      </c>
      <c r="E132" s="12">
        <v>3.15</v>
      </c>
      <c r="F132" s="7">
        <f t="shared" si="0"/>
        <v>1.1002830483723643E-2</v>
      </c>
      <c r="G132" s="12">
        <v>2020</v>
      </c>
      <c r="H132" s="14">
        <v>44039</v>
      </c>
      <c r="I132" s="12">
        <v>359.66399999999999</v>
      </c>
      <c r="J132" s="12">
        <v>8</v>
      </c>
      <c r="K132" s="11">
        <f t="shared" si="1"/>
        <v>2877.3119999999999</v>
      </c>
      <c r="L132" s="15">
        <f t="shared" si="2"/>
        <v>0.28773119999999996</v>
      </c>
      <c r="M132" s="13">
        <v>21</v>
      </c>
      <c r="N132" s="10">
        <f t="shared" si="3"/>
        <v>72.98478580008009</v>
      </c>
    </row>
    <row r="133" spans="1:14">
      <c r="A133" s="11" t="s">
        <v>16</v>
      </c>
      <c r="B133" s="12">
        <v>4</v>
      </c>
      <c r="C133" s="13">
        <v>1049</v>
      </c>
      <c r="D133" s="12">
        <v>7.0028174999999999</v>
      </c>
      <c r="E133" s="12">
        <v>3.16</v>
      </c>
      <c r="F133" s="7">
        <f t="shared" si="0"/>
        <v>1.1084326401237014E-2</v>
      </c>
      <c r="G133" s="12">
        <v>2020</v>
      </c>
      <c r="H133" s="14">
        <v>44039</v>
      </c>
      <c r="I133" s="12">
        <v>359.66399999999999</v>
      </c>
      <c r="J133" s="12">
        <v>8</v>
      </c>
      <c r="K133" s="11">
        <f t="shared" si="1"/>
        <v>2877.3119999999999</v>
      </c>
      <c r="L133" s="15">
        <f t="shared" si="2"/>
        <v>0.28773119999999996</v>
      </c>
      <c r="M133" s="13">
        <v>61</v>
      </c>
      <c r="N133" s="10">
        <f t="shared" si="3"/>
        <v>212.00342541928023</v>
      </c>
    </row>
    <row r="134" spans="1:14">
      <c r="A134" s="11" t="s">
        <v>16</v>
      </c>
      <c r="B134" s="12">
        <v>31</v>
      </c>
      <c r="C134" s="13">
        <v>1320</v>
      </c>
      <c r="D134" s="12">
        <v>9.1538308300000004</v>
      </c>
      <c r="E134" s="12">
        <v>3.16</v>
      </c>
      <c r="F134" s="7">
        <f t="shared" si="0"/>
        <v>1.8265597552509109E-2</v>
      </c>
      <c r="G134" s="12">
        <v>2020</v>
      </c>
      <c r="H134" s="14">
        <v>44039</v>
      </c>
      <c r="I134" s="12">
        <v>359.66399999999999</v>
      </c>
      <c r="J134" s="12">
        <v>8</v>
      </c>
      <c r="K134" s="11">
        <f t="shared" si="1"/>
        <v>2877.3119999999999</v>
      </c>
      <c r="L134" s="15">
        <f t="shared" si="2"/>
        <v>0.28773119999999996</v>
      </c>
      <c r="M134" s="13">
        <v>39</v>
      </c>
      <c r="N134" s="10">
        <f t="shared" si="3"/>
        <v>135.54317362872015</v>
      </c>
    </row>
    <row r="135" spans="1:14">
      <c r="A135" s="11" t="s">
        <v>16</v>
      </c>
      <c r="B135" s="12">
        <v>4</v>
      </c>
      <c r="C135" s="13">
        <v>1027</v>
      </c>
      <c r="D135" s="12">
        <v>8.3734257700000008</v>
      </c>
      <c r="E135" s="12">
        <v>3.17</v>
      </c>
      <c r="F135" s="7">
        <f t="shared" si="0"/>
        <v>1.5591045005870212E-2</v>
      </c>
      <c r="G135" s="12">
        <v>2020</v>
      </c>
      <c r="H135" s="14">
        <v>44039</v>
      </c>
      <c r="I135" s="12">
        <v>359.66399999999999</v>
      </c>
      <c r="J135" s="12">
        <v>8</v>
      </c>
      <c r="K135" s="11">
        <f t="shared" si="1"/>
        <v>2877.3119999999999</v>
      </c>
      <c r="L135" s="15">
        <f t="shared" si="2"/>
        <v>0.28773119999999996</v>
      </c>
      <c r="M135" s="13">
        <v>61</v>
      </c>
      <c r="N135" s="10">
        <f t="shared" si="3"/>
        <v>212.00342541928023</v>
      </c>
    </row>
    <row r="136" spans="1:14">
      <c r="A136" s="11" t="s">
        <v>16</v>
      </c>
      <c r="B136" s="12">
        <v>4</v>
      </c>
      <c r="C136" s="13">
        <v>1054</v>
      </c>
      <c r="D136" s="12">
        <v>5.7295779500000004</v>
      </c>
      <c r="E136" s="12">
        <v>3.19</v>
      </c>
      <c r="F136" s="7">
        <f t="shared" si="0"/>
        <v>7.2174732674843943E-3</v>
      </c>
      <c r="G136" s="12">
        <v>2020</v>
      </c>
      <c r="H136" s="14">
        <v>44039</v>
      </c>
      <c r="I136" s="12">
        <v>359.66399999999999</v>
      </c>
      <c r="J136" s="12">
        <v>8</v>
      </c>
      <c r="K136" s="11">
        <f t="shared" si="1"/>
        <v>2877.3119999999999</v>
      </c>
      <c r="L136" s="15">
        <f t="shared" si="2"/>
        <v>0.28773119999999996</v>
      </c>
      <c r="M136" s="13">
        <v>61</v>
      </c>
      <c r="N136" s="10">
        <f t="shared" si="3"/>
        <v>212.00342541928023</v>
      </c>
    </row>
    <row r="137" spans="1:14">
      <c r="A137" s="11" t="s">
        <v>16</v>
      </c>
      <c r="B137" s="12">
        <v>21</v>
      </c>
      <c r="C137" s="13">
        <v>1076</v>
      </c>
      <c r="D137" s="12">
        <v>9.0087883800000004</v>
      </c>
      <c r="E137" s="12">
        <v>3.19</v>
      </c>
      <c r="F137" s="7">
        <f t="shared" si="0"/>
        <v>1.7821331208022016E-2</v>
      </c>
      <c r="G137" s="12">
        <v>2020</v>
      </c>
      <c r="H137" s="14">
        <v>44039</v>
      </c>
      <c r="I137" s="12">
        <v>359.66399999999999</v>
      </c>
      <c r="J137" s="12">
        <v>8</v>
      </c>
      <c r="K137" s="11">
        <f t="shared" si="1"/>
        <v>2877.3119999999999</v>
      </c>
      <c r="L137" s="15">
        <f t="shared" si="2"/>
        <v>0.28773119999999996</v>
      </c>
      <c r="M137" s="13">
        <v>61</v>
      </c>
      <c r="N137" s="10">
        <f t="shared" si="3"/>
        <v>212.00342541928023</v>
      </c>
    </row>
    <row r="138" spans="1:14">
      <c r="A138" s="11" t="s">
        <v>16</v>
      </c>
      <c r="B138" s="12">
        <v>4</v>
      </c>
      <c r="C138" s="13">
        <v>1005</v>
      </c>
      <c r="D138" s="12">
        <v>8.8040164399999998</v>
      </c>
      <c r="E138" s="12">
        <v>3.2</v>
      </c>
      <c r="F138" s="7">
        <f t="shared" si="0"/>
        <v>1.7127411033885206E-2</v>
      </c>
      <c r="G138" s="12">
        <v>2020</v>
      </c>
      <c r="H138" s="14">
        <v>44039</v>
      </c>
      <c r="I138" s="12">
        <v>359.66399999999999</v>
      </c>
      <c r="J138" s="12">
        <v>8</v>
      </c>
      <c r="K138" s="11">
        <f t="shared" si="1"/>
        <v>2877.3119999999999</v>
      </c>
      <c r="L138" s="15">
        <f t="shared" si="2"/>
        <v>0.28773119999999996</v>
      </c>
      <c r="M138" s="13">
        <v>61</v>
      </c>
      <c r="N138" s="10">
        <f t="shared" si="3"/>
        <v>212.00342541928023</v>
      </c>
    </row>
    <row r="139" spans="1:14">
      <c r="A139" s="11" t="s">
        <v>16</v>
      </c>
      <c r="B139" s="12">
        <v>4</v>
      </c>
      <c r="C139" s="13">
        <v>1018</v>
      </c>
      <c r="D139" s="12">
        <v>8.1153416099999998</v>
      </c>
      <c r="E139" s="12">
        <v>3.2</v>
      </c>
      <c r="F139" s="7">
        <f t="shared" si="0"/>
        <v>1.477305968536074E-2</v>
      </c>
      <c r="G139" s="12">
        <v>2020</v>
      </c>
      <c r="H139" s="14">
        <v>44039</v>
      </c>
      <c r="I139" s="12">
        <v>359.66399999999999</v>
      </c>
      <c r="J139" s="12">
        <v>8</v>
      </c>
      <c r="K139" s="11">
        <f t="shared" si="1"/>
        <v>2877.3119999999999</v>
      </c>
      <c r="L139" s="15">
        <f t="shared" si="2"/>
        <v>0.28773119999999996</v>
      </c>
      <c r="M139" s="13">
        <v>61</v>
      </c>
      <c r="N139" s="10">
        <f t="shared" si="3"/>
        <v>212.00342541928023</v>
      </c>
    </row>
    <row r="140" spans="1:14">
      <c r="A140" s="11" t="s">
        <v>16</v>
      </c>
      <c r="B140" s="12">
        <v>31</v>
      </c>
      <c r="C140" s="13">
        <v>1318</v>
      </c>
      <c r="D140" s="12">
        <v>7.3280438999999999</v>
      </c>
      <c r="E140" s="12">
        <v>3.2</v>
      </c>
      <c r="F140" s="7">
        <f t="shared" si="0"/>
        <v>1.2177839052478994E-2</v>
      </c>
      <c r="G140" s="12">
        <v>2020</v>
      </c>
      <c r="H140" s="14">
        <v>44039</v>
      </c>
      <c r="I140" s="12">
        <v>359.66399999999999</v>
      </c>
      <c r="J140" s="12">
        <v>8</v>
      </c>
      <c r="K140" s="11">
        <f t="shared" si="1"/>
        <v>2877.3119999999999</v>
      </c>
      <c r="L140" s="15">
        <f t="shared" si="2"/>
        <v>0.28773119999999996</v>
      </c>
      <c r="M140" s="13">
        <v>39</v>
      </c>
      <c r="N140" s="10">
        <f t="shared" si="3"/>
        <v>135.54317362872015</v>
      </c>
    </row>
    <row r="141" spans="1:14">
      <c r="A141" s="11" t="s">
        <v>16</v>
      </c>
      <c r="B141" s="12">
        <v>31</v>
      </c>
      <c r="C141" s="13">
        <v>1338</v>
      </c>
      <c r="D141" s="12">
        <v>7.5594409599999999</v>
      </c>
      <c r="E141" s="12">
        <v>3.2</v>
      </c>
      <c r="F141" s="7">
        <f t="shared" si="0"/>
        <v>1.2929929056023557E-2</v>
      </c>
      <c r="G141" s="12">
        <v>2020</v>
      </c>
      <c r="H141" s="14">
        <v>44039</v>
      </c>
      <c r="I141" s="12">
        <v>359.66399999999999</v>
      </c>
      <c r="J141" s="12">
        <v>8</v>
      </c>
      <c r="K141" s="11">
        <f t="shared" si="1"/>
        <v>2877.3119999999999</v>
      </c>
      <c r="L141" s="15">
        <f t="shared" si="2"/>
        <v>0.28773119999999996</v>
      </c>
      <c r="M141" s="13">
        <v>39</v>
      </c>
      <c r="N141" s="10">
        <f t="shared" si="3"/>
        <v>135.54317362872015</v>
      </c>
    </row>
    <row r="142" spans="1:14">
      <c r="A142" s="11" t="s">
        <v>16</v>
      </c>
      <c r="B142" s="12">
        <v>55</v>
      </c>
      <c r="C142" s="13">
        <v>1357</v>
      </c>
      <c r="D142" s="12">
        <v>5.5316360600000003</v>
      </c>
      <c r="E142" s="12">
        <v>3.2</v>
      </c>
      <c r="F142" s="7">
        <f t="shared" si="0"/>
        <v>6.6426133651871101E-3</v>
      </c>
      <c r="G142" s="12">
        <v>2020</v>
      </c>
      <c r="H142" s="14">
        <v>44039</v>
      </c>
      <c r="I142" s="12">
        <v>359.66399999999999</v>
      </c>
      <c r="J142" s="12">
        <v>8</v>
      </c>
      <c r="K142" s="11">
        <f t="shared" si="1"/>
        <v>2877.3119999999999</v>
      </c>
      <c r="L142" s="15">
        <f t="shared" si="2"/>
        <v>0.28773119999999996</v>
      </c>
      <c r="M142" s="13">
        <v>21</v>
      </c>
      <c r="N142" s="10">
        <f t="shared" si="3"/>
        <v>72.98478580008009</v>
      </c>
    </row>
    <row r="143" spans="1:14">
      <c r="A143" s="11" t="s">
        <v>16</v>
      </c>
      <c r="B143" s="12">
        <v>55</v>
      </c>
      <c r="C143" s="13">
        <v>1359</v>
      </c>
      <c r="D143" s="12">
        <v>5.0929581800000001</v>
      </c>
      <c r="E143" s="12">
        <v>3.2</v>
      </c>
      <c r="F143" s="7">
        <f t="shared" si="0"/>
        <v>5.3728560256606061E-3</v>
      </c>
      <c r="G143" s="12">
        <v>2020</v>
      </c>
      <c r="H143" s="14">
        <v>44039</v>
      </c>
      <c r="I143" s="12">
        <v>359.66399999999999</v>
      </c>
      <c r="J143" s="12">
        <v>8</v>
      </c>
      <c r="K143" s="11">
        <f t="shared" si="1"/>
        <v>2877.3119999999999</v>
      </c>
      <c r="L143" s="15">
        <f t="shared" si="2"/>
        <v>0.28773119999999996</v>
      </c>
      <c r="M143" s="13">
        <v>21</v>
      </c>
      <c r="N143" s="10">
        <f t="shared" si="3"/>
        <v>72.98478580008009</v>
      </c>
    </row>
    <row r="144" spans="1:14">
      <c r="A144" s="11" t="s">
        <v>16</v>
      </c>
      <c r="B144" s="12">
        <v>4</v>
      </c>
      <c r="C144" s="13">
        <v>1002</v>
      </c>
      <c r="D144" s="12">
        <v>8.7809692399999992</v>
      </c>
      <c r="E144" s="12">
        <v>3.24</v>
      </c>
      <c r="F144" s="7">
        <f t="shared" si="0"/>
        <v>1.7128122024488324E-2</v>
      </c>
      <c r="G144" s="12">
        <v>2020</v>
      </c>
      <c r="H144" s="14">
        <v>44039</v>
      </c>
      <c r="I144" s="12">
        <v>359.66399999999999</v>
      </c>
      <c r="J144" s="12">
        <v>8</v>
      </c>
      <c r="K144" s="11">
        <f t="shared" si="1"/>
        <v>2877.3119999999999</v>
      </c>
      <c r="L144" s="15">
        <f t="shared" si="2"/>
        <v>0.28773119999999996</v>
      </c>
      <c r="M144" s="13">
        <v>61</v>
      </c>
      <c r="N144" s="10">
        <f t="shared" si="3"/>
        <v>212.00342541928023</v>
      </c>
    </row>
    <row r="145" spans="1:14">
      <c r="A145" s="11" t="s">
        <v>16</v>
      </c>
      <c r="B145" s="12">
        <v>4</v>
      </c>
      <c r="C145" s="13">
        <v>1046</v>
      </c>
      <c r="D145" s="12">
        <v>6.9810808099999999</v>
      </c>
      <c r="E145" s="12">
        <v>3.25</v>
      </c>
      <c r="F145" s="7">
        <f t="shared" si="0"/>
        <v>1.1130807491863766E-2</v>
      </c>
      <c r="G145" s="12">
        <v>2020</v>
      </c>
      <c r="H145" s="14">
        <v>44039</v>
      </c>
      <c r="I145" s="12">
        <v>359.66399999999999</v>
      </c>
      <c r="J145" s="12">
        <v>8</v>
      </c>
      <c r="K145" s="11">
        <f t="shared" si="1"/>
        <v>2877.3119999999999</v>
      </c>
      <c r="L145" s="15">
        <f t="shared" si="2"/>
        <v>0.28773119999999996</v>
      </c>
      <c r="M145" s="13">
        <v>61</v>
      </c>
      <c r="N145" s="10">
        <f t="shared" si="3"/>
        <v>212.00342541928023</v>
      </c>
    </row>
    <row r="146" spans="1:14">
      <c r="A146" s="11" t="s">
        <v>16</v>
      </c>
      <c r="B146" s="12">
        <v>21</v>
      </c>
      <c r="C146" s="13">
        <v>1096</v>
      </c>
      <c r="D146" s="12">
        <v>7.9768228800000003</v>
      </c>
      <c r="E146" s="12">
        <v>3.25</v>
      </c>
      <c r="F146" s="7">
        <f t="shared" si="0"/>
        <v>1.4392418323905738E-2</v>
      </c>
      <c r="G146" s="12">
        <v>2020</v>
      </c>
      <c r="H146" s="14">
        <v>44039</v>
      </c>
      <c r="I146" s="12">
        <v>359.66399999999999</v>
      </c>
      <c r="J146" s="12">
        <v>8</v>
      </c>
      <c r="K146" s="11">
        <f t="shared" si="1"/>
        <v>2877.3119999999999</v>
      </c>
      <c r="L146" s="15">
        <f t="shared" si="2"/>
        <v>0.28773119999999996</v>
      </c>
      <c r="M146" s="13">
        <v>61</v>
      </c>
      <c r="N146" s="10">
        <f t="shared" si="3"/>
        <v>212.00342541928023</v>
      </c>
    </row>
    <row r="147" spans="1:14">
      <c r="A147" s="11" t="s">
        <v>16</v>
      </c>
      <c r="B147" s="12">
        <v>31</v>
      </c>
      <c r="C147" s="13">
        <v>1319</v>
      </c>
      <c r="D147" s="12">
        <v>8.8499307900000002</v>
      </c>
      <c r="E147" s="12">
        <v>3.25</v>
      </c>
      <c r="F147" s="7">
        <f t="shared" si="0"/>
        <v>1.7389706662918326E-2</v>
      </c>
      <c r="G147" s="12">
        <v>2020</v>
      </c>
      <c r="H147" s="14">
        <v>44039</v>
      </c>
      <c r="I147" s="12">
        <v>359.66399999999999</v>
      </c>
      <c r="J147" s="12">
        <v>8</v>
      </c>
      <c r="K147" s="11">
        <f t="shared" si="1"/>
        <v>2877.3119999999999</v>
      </c>
      <c r="L147" s="15">
        <f t="shared" si="2"/>
        <v>0.28773119999999996</v>
      </c>
      <c r="M147" s="13">
        <v>39</v>
      </c>
      <c r="N147" s="10">
        <f t="shared" si="3"/>
        <v>135.54317362872015</v>
      </c>
    </row>
    <row r="148" spans="1:14">
      <c r="A148" s="11" t="s">
        <v>16</v>
      </c>
      <c r="B148" s="12">
        <v>31</v>
      </c>
      <c r="C148" s="13">
        <v>1345</v>
      </c>
      <c r="D148" s="12">
        <v>6.9810808099999999</v>
      </c>
      <c r="E148" s="12">
        <v>3.25</v>
      </c>
      <c r="F148" s="7">
        <f t="shared" si="0"/>
        <v>1.1130807491863766E-2</v>
      </c>
      <c r="G148" s="12">
        <v>2020</v>
      </c>
      <c r="H148" s="14">
        <v>44039</v>
      </c>
      <c r="I148" s="12">
        <v>359.66399999999999</v>
      </c>
      <c r="J148" s="12">
        <v>8</v>
      </c>
      <c r="K148" s="11">
        <f t="shared" si="1"/>
        <v>2877.3119999999999</v>
      </c>
      <c r="L148" s="15">
        <f t="shared" si="2"/>
        <v>0.28773119999999996</v>
      </c>
      <c r="M148" s="13">
        <v>39</v>
      </c>
      <c r="N148" s="10">
        <f t="shared" si="3"/>
        <v>135.54317362872015</v>
      </c>
    </row>
    <row r="149" spans="1:14">
      <c r="A149" s="11" t="s">
        <v>16</v>
      </c>
      <c r="B149" s="12">
        <v>55</v>
      </c>
      <c r="C149" s="13">
        <v>1353</v>
      </c>
      <c r="D149" s="12">
        <v>6.1228129100000004</v>
      </c>
      <c r="E149" s="12">
        <v>3.25</v>
      </c>
      <c r="F149" s="7">
        <f t="shared" si="0"/>
        <v>8.4539968422472755E-3</v>
      </c>
      <c r="G149" s="12">
        <v>2020</v>
      </c>
      <c r="H149" s="14">
        <v>44039</v>
      </c>
      <c r="I149" s="12">
        <v>359.66399999999999</v>
      </c>
      <c r="J149" s="12">
        <v>8</v>
      </c>
      <c r="K149" s="11">
        <f t="shared" si="1"/>
        <v>2877.3119999999999</v>
      </c>
      <c r="L149" s="15">
        <f t="shared" si="2"/>
        <v>0.28773119999999996</v>
      </c>
      <c r="M149" s="13">
        <v>21</v>
      </c>
      <c r="N149" s="10">
        <f t="shared" si="3"/>
        <v>72.98478580008009</v>
      </c>
    </row>
    <row r="150" spans="1:14">
      <c r="A150" s="11" t="s">
        <v>16</v>
      </c>
      <c r="B150" s="12">
        <v>4</v>
      </c>
      <c r="C150" s="13">
        <v>1037</v>
      </c>
      <c r="D150" s="12">
        <v>5.9209061399999996</v>
      </c>
      <c r="E150" s="12">
        <v>3.26</v>
      </c>
      <c r="F150" s="7">
        <f t="shared" si="0"/>
        <v>7.8516377524153209E-3</v>
      </c>
      <c r="G150" s="12">
        <v>2020</v>
      </c>
      <c r="H150" s="14">
        <v>44039</v>
      </c>
      <c r="I150" s="12">
        <v>359.66399999999999</v>
      </c>
      <c r="J150" s="12">
        <v>8</v>
      </c>
      <c r="K150" s="11">
        <f t="shared" si="1"/>
        <v>2877.3119999999999</v>
      </c>
      <c r="L150" s="15">
        <f t="shared" si="2"/>
        <v>0.28773119999999996</v>
      </c>
      <c r="M150" s="13">
        <v>61</v>
      </c>
      <c r="N150" s="10">
        <f t="shared" si="3"/>
        <v>212.00342541928023</v>
      </c>
    </row>
    <row r="151" spans="1:14">
      <c r="A151" s="11" t="s">
        <v>16</v>
      </c>
      <c r="B151" s="12">
        <v>4</v>
      </c>
      <c r="C151" s="13">
        <v>1004</v>
      </c>
      <c r="D151" s="12">
        <v>7.5661396200000004</v>
      </c>
      <c r="E151" s="12">
        <v>3.28</v>
      </c>
      <c r="F151" s="7">
        <f t="shared" si="0"/>
        <v>1.3071990322755453E-2</v>
      </c>
      <c r="G151" s="12">
        <v>2020</v>
      </c>
      <c r="H151" s="14">
        <v>44039</v>
      </c>
      <c r="I151" s="12">
        <v>359.66399999999999</v>
      </c>
      <c r="J151" s="12">
        <v>8</v>
      </c>
      <c r="K151" s="11">
        <f t="shared" si="1"/>
        <v>2877.3119999999999</v>
      </c>
      <c r="L151" s="15">
        <f t="shared" si="2"/>
        <v>0.28773119999999996</v>
      </c>
      <c r="M151" s="13">
        <v>61</v>
      </c>
      <c r="N151" s="10">
        <f t="shared" si="3"/>
        <v>212.00342541928023</v>
      </c>
    </row>
    <row r="152" spans="1:14">
      <c r="A152" s="11" t="s">
        <v>16</v>
      </c>
      <c r="B152" s="12">
        <v>21</v>
      </c>
      <c r="C152" s="13">
        <v>1088</v>
      </c>
      <c r="D152" s="12">
        <v>11.4768262</v>
      </c>
      <c r="E152" s="12">
        <v>3.28</v>
      </c>
      <c r="F152" s="7">
        <f t="shared" si="0"/>
        <v>2.7278592877904764E-2</v>
      </c>
      <c r="G152" s="12">
        <v>2020</v>
      </c>
      <c r="H152" s="14">
        <v>44039</v>
      </c>
      <c r="I152" s="12">
        <v>359.66399999999999</v>
      </c>
      <c r="J152" s="12">
        <v>8</v>
      </c>
      <c r="K152" s="11">
        <f t="shared" si="1"/>
        <v>2877.3119999999999</v>
      </c>
      <c r="L152" s="15">
        <f t="shared" si="2"/>
        <v>0.28773119999999996</v>
      </c>
      <c r="M152" s="13">
        <v>61</v>
      </c>
      <c r="N152" s="10">
        <f t="shared" si="3"/>
        <v>212.00342541928023</v>
      </c>
    </row>
    <row r="153" spans="1:14">
      <c r="A153" s="11" t="s">
        <v>16</v>
      </c>
      <c r="B153" s="12">
        <v>4</v>
      </c>
      <c r="C153" s="13">
        <v>1024</v>
      </c>
      <c r="D153" s="12">
        <v>6.0478878399999996</v>
      </c>
      <c r="E153" s="12">
        <v>3.29</v>
      </c>
      <c r="F153" s="7">
        <f t="shared" si="0"/>
        <v>8.2647021383879405E-3</v>
      </c>
      <c r="G153" s="12">
        <v>2020</v>
      </c>
      <c r="H153" s="14">
        <v>44039</v>
      </c>
      <c r="I153" s="12">
        <v>359.66399999999999</v>
      </c>
      <c r="J153" s="12">
        <v>8</v>
      </c>
      <c r="K153" s="11">
        <f t="shared" si="1"/>
        <v>2877.3119999999999</v>
      </c>
      <c r="L153" s="15">
        <f t="shared" si="2"/>
        <v>0.28773119999999996</v>
      </c>
      <c r="M153" s="13">
        <v>61</v>
      </c>
      <c r="N153" s="10">
        <f t="shared" si="3"/>
        <v>212.00342541928023</v>
      </c>
    </row>
    <row r="154" spans="1:14">
      <c r="A154" s="11" t="s">
        <v>16</v>
      </c>
      <c r="B154" s="12">
        <v>21</v>
      </c>
      <c r="C154" s="13">
        <v>1091</v>
      </c>
      <c r="D154" s="12">
        <v>7.0028174999999999</v>
      </c>
      <c r="E154" s="12">
        <v>3.3</v>
      </c>
      <c r="F154" s="7">
        <f t="shared" si="0"/>
        <v>1.1264598720788362E-2</v>
      </c>
      <c r="G154" s="12">
        <v>2020</v>
      </c>
      <c r="H154" s="14">
        <v>44039</v>
      </c>
      <c r="I154" s="12">
        <v>359.66399999999999</v>
      </c>
      <c r="J154" s="12">
        <v>8</v>
      </c>
      <c r="K154" s="11">
        <f t="shared" si="1"/>
        <v>2877.3119999999999</v>
      </c>
      <c r="L154" s="15">
        <f t="shared" si="2"/>
        <v>0.28773119999999996</v>
      </c>
      <c r="M154" s="13">
        <v>61</v>
      </c>
      <c r="N154" s="10">
        <f t="shared" si="3"/>
        <v>212.00342541928023</v>
      </c>
    </row>
    <row r="155" spans="1:14">
      <c r="A155" s="11" t="s">
        <v>16</v>
      </c>
      <c r="B155" s="12">
        <v>31</v>
      </c>
      <c r="C155" s="13">
        <v>1312</v>
      </c>
      <c r="D155" s="12">
        <v>7.4582390600000004</v>
      </c>
      <c r="E155" s="12">
        <v>3.3</v>
      </c>
      <c r="F155" s="7">
        <f t="shared" si="0"/>
        <v>1.274586898020974E-2</v>
      </c>
      <c r="G155" s="12">
        <v>2020</v>
      </c>
      <c r="H155" s="14">
        <v>44039</v>
      </c>
      <c r="I155" s="12">
        <v>359.66399999999999</v>
      </c>
      <c r="J155" s="12">
        <v>8</v>
      </c>
      <c r="K155" s="11">
        <f t="shared" si="1"/>
        <v>2877.3119999999999</v>
      </c>
      <c r="L155" s="15">
        <f t="shared" si="2"/>
        <v>0.28773119999999996</v>
      </c>
      <c r="M155" s="13">
        <v>39</v>
      </c>
      <c r="N155" s="10">
        <f t="shared" si="3"/>
        <v>135.54317362872015</v>
      </c>
    </row>
    <row r="156" spans="1:14">
      <c r="A156" s="11" t="s">
        <v>16</v>
      </c>
      <c r="B156" s="12">
        <v>31</v>
      </c>
      <c r="C156" s="13">
        <v>1334</v>
      </c>
      <c r="D156" s="12">
        <v>7.8809825299999998</v>
      </c>
      <c r="E156" s="12">
        <v>3.3</v>
      </c>
      <c r="F156" s="7">
        <f t="shared" si="0"/>
        <v>1.4152650706248949E-2</v>
      </c>
      <c r="G156" s="12">
        <v>2020</v>
      </c>
      <c r="H156" s="14">
        <v>44039</v>
      </c>
      <c r="I156" s="12">
        <v>359.66399999999999</v>
      </c>
      <c r="J156" s="12">
        <v>8</v>
      </c>
      <c r="K156" s="11">
        <f t="shared" si="1"/>
        <v>2877.3119999999999</v>
      </c>
      <c r="L156" s="15">
        <f t="shared" si="2"/>
        <v>0.28773119999999996</v>
      </c>
      <c r="M156" s="13">
        <v>39</v>
      </c>
      <c r="N156" s="10">
        <f t="shared" si="3"/>
        <v>135.54317362872015</v>
      </c>
    </row>
    <row r="157" spans="1:14">
      <c r="A157" s="11" t="s">
        <v>16</v>
      </c>
      <c r="B157" s="12">
        <v>55</v>
      </c>
      <c r="C157" s="13">
        <v>1358</v>
      </c>
      <c r="D157" s="12">
        <v>7.9066535499999997</v>
      </c>
      <c r="E157" s="12">
        <v>3.31</v>
      </c>
      <c r="F157" s="7">
        <f t="shared" si="0"/>
        <v>1.4255453631983909E-2</v>
      </c>
      <c r="G157" s="12">
        <v>2020</v>
      </c>
      <c r="H157" s="14">
        <v>44039</v>
      </c>
      <c r="I157" s="12">
        <v>359.66399999999999</v>
      </c>
      <c r="J157" s="12">
        <v>8</v>
      </c>
      <c r="K157" s="11">
        <f t="shared" si="1"/>
        <v>2877.3119999999999</v>
      </c>
      <c r="L157" s="15">
        <f t="shared" si="2"/>
        <v>0.28773119999999996</v>
      </c>
      <c r="M157" s="13">
        <v>21</v>
      </c>
      <c r="N157" s="10">
        <f t="shared" si="3"/>
        <v>72.98478580008009</v>
      </c>
    </row>
    <row r="158" spans="1:14">
      <c r="A158" s="11" t="s">
        <v>16</v>
      </c>
      <c r="B158" s="12">
        <v>21</v>
      </c>
      <c r="C158" s="13">
        <v>1065</v>
      </c>
      <c r="D158" s="12">
        <v>5.7295779500000004</v>
      </c>
      <c r="E158" s="12">
        <v>3.35</v>
      </c>
      <c r="F158" s="7">
        <f t="shared" si="0"/>
        <v>7.3555983326689623E-3</v>
      </c>
      <c r="G158" s="12">
        <v>2020</v>
      </c>
      <c r="H158" s="14">
        <v>44039</v>
      </c>
      <c r="I158" s="12">
        <v>359.66399999999999</v>
      </c>
      <c r="J158" s="12">
        <v>8</v>
      </c>
      <c r="K158" s="11">
        <f t="shared" si="1"/>
        <v>2877.3119999999999</v>
      </c>
      <c r="L158" s="15">
        <f t="shared" si="2"/>
        <v>0.28773119999999996</v>
      </c>
      <c r="M158" s="13">
        <v>61</v>
      </c>
      <c r="N158" s="10">
        <f t="shared" si="3"/>
        <v>212.00342541928023</v>
      </c>
    </row>
    <row r="159" spans="1:14">
      <c r="A159" s="11" t="s">
        <v>16</v>
      </c>
      <c r="B159" s="12">
        <v>21</v>
      </c>
      <c r="C159" s="13">
        <v>1086</v>
      </c>
      <c r="D159" s="12">
        <v>7.6659172</v>
      </c>
      <c r="E159" s="12">
        <v>3.35</v>
      </c>
      <c r="F159" s="7">
        <f t="shared" si="0"/>
        <v>1.3510215748648254E-2</v>
      </c>
      <c r="G159" s="12">
        <v>2020</v>
      </c>
      <c r="H159" s="14">
        <v>44039</v>
      </c>
      <c r="I159" s="12">
        <v>359.66399999999999</v>
      </c>
      <c r="J159" s="12">
        <v>8</v>
      </c>
      <c r="K159" s="11">
        <f t="shared" si="1"/>
        <v>2877.3119999999999</v>
      </c>
      <c r="L159" s="15">
        <f t="shared" si="2"/>
        <v>0.28773119999999996</v>
      </c>
      <c r="M159" s="13">
        <v>61</v>
      </c>
      <c r="N159" s="10">
        <f t="shared" si="3"/>
        <v>212.00342541928023</v>
      </c>
    </row>
    <row r="160" spans="1:14">
      <c r="A160" s="11" t="s">
        <v>16</v>
      </c>
      <c r="B160" s="12">
        <v>55</v>
      </c>
      <c r="C160" s="13">
        <v>1348</v>
      </c>
      <c r="D160" s="12">
        <v>5.6673463999999996</v>
      </c>
      <c r="E160" s="12">
        <v>3.35</v>
      </c>
      <c r="F160" s="7">
        <f t="shared" si="0"/>
        <v>7.1686565322230293E-3</v>
      </c>
      <c r="G160" s="12">
        <v>2020</v>
      </c>
      <c r="H160" s="14">
        <v>44039</v>
      </c>
      <c r="I160" s="12">
        <v>359.66399999999999</v>
      </c>
      <c r="J160" s="12">
        <v>8</v>
      </c>
      <c r="K160" s="11">
        <f t="shared" si="1"/>
        <v>2877.3119999999999</v>
      </c>
      <c r="L160" s="15">
        <f t="shared" si="2"/>
        <v>0.28773119999999996</v>
      </c>
      <c r="M160" s="13">
        <v>21</v>
      </c>
      <c r="N160" s="10">
        <f t="shared" si="3"/>
        <v>72.98478580008009</v>
      </c>
    </row>
    <row r="161" spans="1:14">
      <c r="A161" s="11" t="s">
        <v>16</v>
      </c>
      <c r="B161" s="12">
        <v>21</v>
      </c>
      <c r="C161" s="13">
        <v>1079</v>
      </c>
      <c r="D161" s="12">
        <v>7.9577471600000003</v>
      </c>
      <c r="E161" s="12">
        <v>3.36</v>
      </c>
      <c r="F161" s="7">
        <f t="shared" si="0"/>
        <v>1.4510996306148485E-2</v>
      </c>
      <c r="G161" s="12">
        <v>2020</v>
      </c>
      <c r="H161" s="14">
        <v>44039</v>
      </c>
      <c r="I161" s="12">
        <v>359.66399999999999</v>
      </c>
      <c r="J161" s="12">
        <v>8</v>
      </c>
      <c r="K161" s="11">
        <f t="shared" si="1"/>
        <v>2877.3119999999999</v>
      </c>
      <c r="L161" s="15">
        <f t="shared" si="2"/>
        <v>0.28773119999999996</v>
      </c>
      <c r="M161" s="13">
        <v>61</v>
      </c>
      <c r="N161" s="10">
        <f t="shared" si="3"/>
        <v>212.00342541928023</v>
      </c>
    </row>
    <row r="162" spans="1:14">
      <c r="A162" s="11" t="s">
        <v>16</v>
      </c>
      <c r="B162" s="12">
        <v>55</v>
      </c>
      <c r="C162" s="13">
        <v>1361</v>
      </c>
      <c r="D162" s="12">
        <v>5.7295779500000004</v>
      </c>
      <c r="E162" s="12">
        <v>3.36</v>
      </c>
      <c r="F162" s="7">
        <f t="shared" si="0"/>
        <v>7.3642304415186136E-3</v>
      </c>
      <c r="G162" s="12">
        <v>2020</v>
      </c>
      <c r="H162" s="14">
        <v>44039</v>
      </c>
      <c r="I162" s="12">
        <v>359.66399999999999</v>
      </c>
      <c r="J162" s="12">
        <v>8</v>
      </c>
      <c r="K162" s="11">
        <f t="shared" si="1"/>
        <v>2877.3119999999999</v>
      </c>
      <c r="L162" s="15">
        <f t="shared" si="2"/>
        <v>0.28773119999999996</v>
      </c>
      <c r="M162" s="13">
        <v>21</v>
      </c>
      <c r="N162" s="10">
        <f t="shared" si="3"/>
        <v>72.98478580008009</v>
      </c>
    </row>
    <row r="163" spans="1:14">
      <c r="A163" s="11" t="s">
        <v>16</v>
      </c>
      <c r="B163" s="12">
        <v>4</v>
      </c>
      <c r="C163" s="13">
        <v>1026</v>
      </c>
      <c r="D163" s="12">
        <v>5.4112680700000002</v>
      </c>
      <c r="E163" s="12">
        <v>3.37</v>
      </c>
      <c r="F163" s="7">
        <f t="shared" si="0"/>
        <v>6.421946025931876E-3</v>
      </c>
      <c r="G163" s="12">
        <v>2020</v>
      </c>
      <c r="H163" s="14">
        <v>44039</v>
      </c>
      <c r="I163" s="12">
        <v>359.66399999999999</v>
      </c>
      <c r="J163" s="12">
        <v>8</v>
      </c>
      <c r="K163" s="11">
        <f t="shared" si="1"/>
        <v>2877.3119999999999</v>
      </c>
      <c r="L163" s="15">
        <f t="shared" si="2"/>
        <v>0.28773119999999996</v>
      </c>
      <c r="M163" s="13">
        <v>61</v>
      </c>
      <c r="N163" s="10">
        <f t="shared" si="3"/>
        <v>212.00342541928023</v>
      </c>
    </row>
    <row r="164" spans="1:14">
      <c r="A164" s="11" t="s">
        <v>16</v>
      </c>
      <c r="B164" s="12">
        <v>4</v>
      </c>
      <c r="C164" s="13">
        <v>1043</v>
      </c>
      <c r="D164" s="12">
        <v>7.5928751800000001</v>
      </c>
      <c r="E164" s="12">
        <v>3.39</v>
      </c>
      <c r="F164" s="7">
        <f t="shared" si="0"/>
        <v>1.332668756479651E-2</v>
      </c>
      <c r="G164" s="12">
        <v>2020</v>
      </c>
      <c r="H164" s="14">
        <v>44039</v>
      </c>
      <c r="I164" s="12">
        <v>359.66399999999999</v>
      </c>
      <c r="J164" s="12">
        <v>8</v>
      </c>
      <c r="K164" s="11">
        <f t="shared" si="1"/>
        <v>2877.3119999999999</v>
      </c>
      <c r="L164" s="15">
        <f t="shared" si="2"/>
        <v>0.28773119999999996</v>
      </c>
      <c r="M164" s="13">
        <v>61</v>
      </c>
      <c r="N164" s="10">
        <f t="shared" si="3"/>
        <v>212.00342541928023</v>
      </c>
    </row>
    <row r="165" spans="1:14">
      <c r="A165" s="11" t="s">
        <v>16</v>
      </c>
      <c r="B165" s="12">
        <v>21</v>
      </c>
      <c r="C165" s="13">
        <v>1085</v>
      </c>
      <c r="D165" s="12">
        <v>9.6810172399999992</v>
      </c>
      <c r="E165" s="12">
        <v>3.4</v>
      </c>
      <c r="F165" s="7">
        <f t="shared" si="0"/>
        <v>2.0728931285005529E-2</v>
      </c>
      <c r="G165" s="12">
        <v>2020</v>
      </c>
      <c r="H165" s="14">
        <v>44039</v>
      </c>
      <c r="I165" s="12">
        <v>359.66399999999999</v>
      </c>
      <c r="J165" s="12">
        <v>8</v>
      </c>
      <c r="K165" s="11">
        <f t="shared" si="1"/>
        <v>2877.3119999999999</v>
      </c>
      <c r="L165" s="15">
        <f t="shared" si="2"/>
        <v>0.28773119999999996</v>
      </c>
      <c r="M165" s="13">
        <v>61</v>
      </c>
      <c r="N165" s="10">
        <f t="shared" si="3"/>
        <v>212.00342541928023</v>
      </c>
    </row>
    <row r="166" spans="1:14">
      <c r="A166" s="11" t="s">
        <v>16</v>
      </c>
      <c r="B166" s="12">
        <v>21</v>
      </c>
      <c r="C166" s="13">
        <v>1093</v>
      </c>
      <c r="D166" s="12">
        <v>9.2309867000000008</v>
      </c>
      <c r="E166" s="12">
        <v>3.4</v>
      </c>
      <c r="F166" s="7">
        <f t="shared" si="0"/>
        <v>1.9072304136384503E-2</v>
      </c>
      <c r="G166" s="12">
        <v>2020</v>
      </c>
      <c r="H166" s="14">
        <v>44039</v>
      </c>
      <c r="I166" s="12">
        <v>359.66399999999999</v>
      </c>
      <c r="J166" s="12">
        <v>8</v>
      </c>
      <c r="K166" s="11">
        <f t="shared" si="1"/>
        <v>2877.3119999999999</v>
      </c>
      <c r="L166" s="15">
        <f t="shared" si="2"/>
        <v>0.28773119999999996</v>
      </c>
      <c r="M166" s="13">
        <v>61</v>
      </c>
      <c r="N166" s="10">
        <f t="shared" si="3"/>
        <v>212.00342541928023</v>
      </c>
    </row>
    <row r="167" spans="1:14">
      <c r="A167" s="11" t="s">
        <v>16</v>
      </c>
      <c r="B167" s="12">
        <v>31</v>
      </c>
      <c r="C167" s="13">
        <v>1310</v>
      </c>
      <c r="D167" s="12">
        <v>8.6881690700000007</v>
      </c>
      <c r="E167" s="12">
        <v>3.4</v>
      </c>
      <c r="F167" s="7">
        <f t="shared" si="0"/>
        <v>1.7121229744044373E-2</v>
      </c>
      <c r="G167" s="12">
        <v>2020</v>
      </c>
      <c r="H167" s="14">
        <v>44039</v>
      </c>
      <c r="I167" s="12">
        <v>359.66399999999999</v>
      </c>
      <c r="J167" s="12">
        <v>8</v>
      </c>
      <c r="K167" s="11">
        <f t="shared" si="1"/>
        <v>2877.3119999999999</v>
      </c>
      <c r="L167" s="15">
        <f t="shared" si="2"/>
        <v>0.28773119999999996</v>
      </c>
      <c r="M167" s="13">
        <v>39</v>
      </c>
      <c r="N167" s="10">
        <f t="shared" si="3"/>
        <v>135.54317362872015</v>
      </c>
    </row>
    <row r="168" spans="1:14">
      <c r="A168" s="11" t="s">
        <v>16</v>
      </c>
      <c r="B168" s="12">
        <v>55</v>
      </c>
      <c r="C168" s="13">
        <v>1355</v>
      </c>
      <c r="D168" s="12">
        <v>8.6472558399999997</v>
      </c>
      <c r="E168" s="12">
        <v>3.4</v>
      </c>
      <c r="F168" s="7">
        <f t="shared" si="0"/>
        <v>1.6976265299238482E-2</v>
      </c>
      <c r="G168" s="12">
        <v>2020</v>
      </c>
      <c r="H168" s="14">
        <v>44039</v>
      </c>
      <c r="I168" s="12">
        <v>359.66399999999999</v>
      </c>
      <c r="J168" s="12">
        <v>8</v>
      </c>
      <c r="K168" s="11">
        <f t="shared" si="1"/>
        <v>2877.3119999999999</v>
      </c>
      <c r="L168" s="15">
        <f t="shared" si="2"/>
        <v>0.28773119999999996</v>
      </c>
      <c r="M168" s="13">
        <v>21</v>
      </c>
      <c r="N168" s="10">
        <f t="shared" si="3"/>
        <v>72.98478580008009</v>
      </c>
    </row>
    <row r="169" spans="1:14">
      <c r="A169" s="11" t="s">
        <v>16</v>
      </c>
      <c r="B169" s="12">
        <v>21</v>
      </c>
      <c r="C169" s="13">
        <v>1073</v>
      </c>
      <c r="D169" s="12">
        <v>9.9951331700000008</v>
      </c>
      <c r="E169" s="12">
        <v>3.41</v>
      </c>
      <c r="F169" s="7">
        <f t="shared" si="0"/>
        <v>2.1932260510793566E-2</v>
      </c>
      <c r="G169" s="12">
        <v>2020</v>
      </c>
      <c r="H169" s="14">
        <v>44039</v>
      </c>
      <c r="I169" s="12">
        <v>359.66399999999999</v>
      </c>
      <c r="J169" s="12">
        <v>8</v>
      </c>
      <c r="K169" s="11">
        <f t="shared" si="1"/>
        <v>2877.3119999999999</v>
      </c>
      <c r="L169" s="15">
        <f t="shared" si="2"/>
        <v>0.28773119999999996</v>
      </c>
      <c r="M169" s="13">
        <v>61</v>
      </c>
      <c r="N169" s="10">
        <f t="shared" si="3"/>
        <v>212.00342541928023</v>
      </c>
    </row>
    <row r="170" spans="1:14">
      <c r="A170" s="11" t="s">
        <v>16</v>
      </c>
      <c r="B170" s="12">
        <v>31</v>
      </c>
      <c r="C170" s="13">
        <v>1333</v>
      </c>
      <c r="D170" s="12">
        <v>9.39418708</v>
      </c>
      <c r="E170" s="12">
        <v>3.42</v>
      </c>
      <c r="F170" s="7">
        <f t="shared" si="0"/>
        <v>1.9715132053272671E-2</v>
      </c>
      <c r="G170" s="12">
        <v>2020</v>
      </c>
      <c r="H170" s="14">
        <v>44039</v>
      </c>
      <c r="I170" s="12">
        <v>359.66399999999999</v>
      </c>
      <c r="J170" s="12">
        <v>8</v>
      </c>
      <c r="K170" s="11">
        <f t="shared" si="1"/>
        <v>2877.3119999999999</v>
      </c>
      <c r="L170" s="15">
        <f t="shared" si="2"/>
        <v>0.28773119999999996</v>
      </c>
      <c r="M170" s="13">
        <v>39</v>
      </c>
      <c r="N170" s="10">
        <f t="shared" si="3"/>
        <v>135.54317362872015</v>
      </c>
    </row>
    <row r="171" spans="1:14">
      <c r="A171" s="11" t="s">
        <v>16</v>
      </c>
      <c r="B171" s="12">
        <v>4</v>
      </c>
      <c r="C171" s="13">
        <v>1003</v>
      </c>
      <c r="D171" s="12">
        <v>7.9768228800000003</v>
      </c>
      <c r="E171" s="12">
        <v>3.45</v>
      </c>
      <c r="F171" s="7">
        <f t="shared" si="0"/>
        <v>1.4726032840875392E-2</v>
      </c>
      <c r="G171" s="12">
        <v>2020</v>
      </c>
      <c r="H171" s="14">
        <v>44039</v>
      </c>
      <c r="I171" s="12">
        <v>359.66399999999999</v>
      </c>
      <c r="J171" s="12">
        <v>8</v>
      </c>
      <c r="K171" s="11">
        <f t="shared" si="1"/>
        <v>2877.3119999999999</v>
      </c>
      <c r="L171" s="15">
        <f t="shared" si="2"/>
        <v>0.28773119999999996</v>
      </c>
      <c r="M171" s="13">
        <v>61</v>
      </c>
      <c r="N171" s="10">
        <f t="shared" si="3"/>
        <v>212.00342541928023</v>
      </c>
    </row>
    <row r="172" spans="1:14">
      <c r="A172" s="11" t="s">
        <v>16</v>
      </c>
      <c r="B172" s="12">
        <v>31</v>
      </c>
      <c r="C172" s="13">
        <v>1309</v>
      </c>
      <c r="D172" s="12">
        <v>5.4112680700000002</v>
      </c>
      <c r="E172" s="12">
        <v>3.45</v>
      </c>
      <c r="F172" s="7">
        <f t="shared" si="0"/>
        <v>6.4835616679025715E-3</v>
      </c>
      <c r="G172" s="12">
        <v>2020</v>
      </c>
      <c r="H172" s="14">
        <v>44039</v>
      </c>
      <c r="I172" s="12">
        <v>359.66399999999999</v>
      </c>
      <c r="J172" s="12">
        <v>8</v>
      </c>
      <c r="K172" s="11">
        <f t="shared" si="1"/>
        <v>2877.3119999999999</v>
      </c>
      <c r="L172" s="15">
        <f t="shared" si="2"/>
        <v>0.28773119999999996</v>
      </c>
      <c r="M172" s="13">
        <v>39</v>
      </c>
      <c r="N172" s="10">
        <f t="shared" si="3"/>
        <v>135.54317362872015</v>
      </c>
    </row>
    <row r="173" spans="1:14">
      <c r="A173" s="11" t="s">
        <v>16</v>
      </c>
      <c r="B173" s="12">
        <v>4</v>
      </c>
      <c r="C173" s="13">
        <v>1009</v>
      </c>
      <c r="D173" s="12">
        <v>10.2008262</v>
      </c>
      <c r="E173" s="12">
        <v>3.48</v>
      </c>
      <c r="F173" s="7">
        <f t="shared" si="0"/>
        <v>2.2903666175715983E-2</v>
      </c>
      <c r="G173" s="12">
        <v>2020</v>
      </c>
      <c r="H173" s="14">
        <v>44039</v>
      </c>
      <c r="I173" s="12">
        <v>359.66399999999999</v>
      </c>
      <c r="J173" s="12">
        <v>8</v>
      </c>
      <c r="K173" s="11">
        <f t="shared" si="1"/>
        <v>2877.3119999999999</v>
      </c>
      <c r="L173" s="15">
        <f t="shared" si="2"/>
        <v>0.28773119999999996</v>
      </c>
      <c r="M173" s="13">
        <v>61</v>
      </c>
      <c r="N173" s="10">
        <f t="shared" si="3"/>
        <v>212.00342541928023</v>
      </c>
    </row>
    <row r="174" spans="1:14">
      <c r="A174" s="11" t="s">
        <v>16</v>
      </c>
      <c r="B174" s="12">
        <v>4</v>
      </c>
      <c r="C174" s="13">
        <v>1031</v>
      </c>
      <c r="D174" s="12">
        <v>8.2821761200000008</v>
      </c>
      <c r="E174" s="12">
        <v>3.49</v>
      </c>
      <c r="F174" s="7">
        <f t="shared" si="0"/>
        <v>1.5857443024114102E-2</v>
      </c>
      <c r="G174" s="12">
        <v>2020</v>
      </c>
      <c r="H174" s="14">
        <v>44039</v>
      </c>
      <c r="I174" s="12">
        <v>359.66399999999999</v>
      </c>
      <c r="J174" s="12">
        <v>8</v>
      </c>
      <c r="K174" s="11">
        <f t="shared" si="1"/>
        <v>2877.3119999999999</v>
      </c>
      <c r="L174" s="15">
        <f t="shared" si="2"/>
        <v>0.28773119999999996</v>
      </c>
      <c r="M174" s="13">
        <v>61</v>
      </c>
      <c r="N174" s="10">
        <f t="shared" si="3"/>
        <v>212.00342541928023</v>
      </c>
    </row>
    <row r="175" spans="1:14">
      <c r="A175" s="11" t="s">
        <v>16</v>
      </c>
      <c r="B175" s="12">
        <v>4</v>
      </c>
      <c r="C175" s="13">
        <v>1006</v>
      </c>
      <c r="D175" s="12">
        <v>9.5810747000000003</v>
      </c>
      <c r="E175" s="12">
        <v>3.5</v>
      </c>
      <c r="F175" s="7">
        <f t="shared" si="0"/>
        <v>2.0597889147525684E-2</v>
      </c>
      <c r="G175" s="12">
        <v>2020</v>
      </c>
      <c r="H175" s="14">
        <v>44039</v>
      </c>
      <c r="I175" s="12">
        <v>359.66399999999999</v>
      </c>
      <c r="J175" s="12">
        <v>8</v>
      </c>
      <c r="K175" s="11">
        <f t="shared" si="1"/>
        <v>2877.3119999999999</v>
      </c>
      <c r="L175" s="15">
        <f t="shared" si="2"/>
        <v>0.28773119999999996</v>
      </c>
      <c r="M175" s="13">
        <v>61</v>
      </c>
      <c r="N175" s="10">
        <f t="shared" si="3"/>
        <v>212.00342541928023</v>
      </c>
    </row>
    <row r="176" spans="1:14">
      <c r="A176" s="11" t="s">
        <v>16</v>
      </c>
      <c r="B176" s="12">
        <v>21</v>
      </c>
      <c r="C176" s="13">
        <v>1094</v>
      </c>
      <c r="D176" s="12">
        <v>7.0028174999999999</v>
      </c>
      <c r="E176" s="12">
        <v>3.5</v>
      </c>
      <c r="F176" s="7">
        <f t="shared" si="0"/>
        <v>1.1522067433828607E-2</v>
      </c>
      <c r="G176" s="12">
        <v>2020</v>
      </c>
      <c r="H176" s="14">
        <v>44039</v>
      </c>
      <c r="I176" s="12">
        <v>359.66399999999999</v>
      </c>
      <c r="J176" s="12">
        <v>8</v>
      </c>
      <c r="K176" s="11">
        <f t="shared" si="1"/>
        <v>2877.3119999999999</v>
      </c>
      <c r="L176" s="15">
        <f t="shared" si="2"/>
        <v>0.28773119999999996</v>
      </c>
      <c r="M176" s="13">
        <v>61</v>
      </c>
      <c r="N176" s="10">
        <f t="shared" si="3"/>
        <v>212.00342541928023</v>
      </c>
    </row>
    <row r="177" spans="1:14">
      <c r="A177" s="11" t="s">
        <v>16</v>
      </c>
      <c r="B177" s="12">
        <v>21</v>
      </c>
      <c r="C177" s="13">
        <v>1067</v>
      </c>
      <c r="D177" s="12">
        <v>9.1814609300000001</v>
      </c>
      <c r="E177" s="12">
        <v>3.52</v>
      </c>
      <c r="F177" s="7">
        <f t="shared" si="0"/>
        <v>1.9156731597599876E-2</v>
      </c>
      <c r="G177" s="12">
        <v>2020</v>
      </c>
      <c r="H177" s="14">
        <v>44039</v>
      </c>
      <c r="I177" s="12">
        <v>359.66399999999999</v>
      </c>
      <c r="J177" s="12">
        <v>8</v>
      </c>
      <c r="K177" s="11">
        <f t="shared" si="1"/>
        <v>2877.3119999999999</v>
      </c>
      <c r="L177" s="15">
        <f t="shared" si="2"/>
        <v>0.28773119999999996</v>
      </c>
      <c r="M177" s="13">
        <v>61</v>
      </c>
      <c r="N177" s="10">
        <f t="shared" si="3"/>
        <v>212.00342541928023</v>
      </c>
    </row>
    <row r="178" spans="1:14">
      <c r="A178" s="11" t="s">
        <v>16</v>
      </c>
      <c r="B178" s="12">
        <v>4</v>
      </c>
      <c r="C178" s="13">
        <v>1032</v>
      </c>
      <c r="D178" s="12">
        <v>7.3280438999999999</v>
      </c>
      <c r="E178" s="12">
        <v>3.54</v>
      </c>
      <c r="F178" s="7">
        <f t="shared" si="0"/>
        <v>1.2656934338073057E-2</v>
      </c>
      <c r="G178" s="12">
        <v>2020</v>
      </c>
      <c r="H178" s="14">
        <v>44039</v>
      </c>
      <c r="I178" s="12">
        <v>359.66399999999999</v>
      </c>
      <c r="J178" s="12">
        <v>8</v>
      </c>
      <c r="K178" s="11">
        <f t="shared" si="1"/>
        <v>2877.3119999999999</v>
      </c>
      <c r="L178" s="15">
        <f t="shared" si="2"/>
        <v>0.28773119999999996</v>
      </c>
      <c r="M178" s="13">
        <v>61</v>
      </c>
      <c r="N178" s="10">
        <f t="shared" si="3"/>
        <v>212.00342541928023</v>
      </c>
    </row>
    <row r="179" spans="1:14">
      <c r="A179" s="11" t="s">
        <v>16</v>
      </c>
      <c r="B179" s="12">
        <v>31</v>
      </c>
      <c r="C179" s="13">
        <v>1311</v>
      </c>
      <c r="D179" s="12">
        <v>9.0592581800000005</v>
      </c>
      <c r="E179" s="12">
        <v>3.55</v>
      </c>
      <c r="F179" s="7">
        <f t="shared" si="0"/>
        <v>1.8771513862669072E-2</v>
      </c>
      <c r="G179" s="12">
        <v>2020</v>
      </c>
      <c r="H179" s="14">
        <v>44039</v>
      </c>
      <c r="I179" s="12">
        <v>359.66399999999999</v>
      </c>
      <c r="J179" s="12">
        <v>8</v>
      </c>
      <c r="K179" s="11">
        <f t="shared" si="1"/>
        <v>2877.3119999999999</v>
      </c>
      <c r="L179" s="15">
        <f t="shared" si="2"/>
        <v>0.28773119999999996</v>
      </c>
      <c r="M179" s="13">
        <v>39</v>
      </c>
      <c r="N179" s="10">
        <f t="shared" si="3"/>
        <v>135.54317362872015</v>
      </c>
    </row>
    <row r="180" spans="1:14">
      <c r="A180" s="11" t="s">
        <v>16</v>
      </c>
      <c r="B180" s="12">
        <v>4</v>
      </c>
      <c r="C180" s="13">
        <v>1038</v>
      </c>
      <c r="D180" s="12">
        <v>8.3552555599999998</v>
      </c>
      <c r="E180" s="12">
        <v>3.56</v>
      </c>
      <c r="F180" s="7">
        <f t="shared" si="0"/>
        <v>1.6242731809336389E-2</v>
      </c>
      <c r="G180" s="12">
        <v>2020</v>
      </c>
      <c r="H180" s="14">
        <v>44039</v>
      </c>
      <c r="I180" s="12">
        <v>359.66399999999999</v>
      </c>
      <c r="J180" s="12">
        <v>8</v>
      </c>
      <c r="K180" s="11">
        <f t="shared" si="1"/>
        <v>2877.3119999999999</v>
      </c>
      <c r="L180" s="15">
        <f t="shared" si="2"/>
        <v>0.28773119999999996</v>
      </c>
      <c r="M180" s="13">
        <v>61</v>
      </c>
      <c r="N180" s="10">
        <f t="shared" si="3"/>
        <v>212.00342541928023</v>
      </c>
    </row>
    <row r="181" spans="1:14">
      <c r="A181" s="11" t="s">
        <v>16</v>
      </c>
      <c r="B181" s="12">
        <v>4</v>
      </c>
      <c r="C181" s="13">
        <v>1048</v>
      </c>
      <c r="D181" s="12">
        <v>5.7295779500000004</v>
      </c>
      <c r="E181" s="12">
        <v>3.56</v>
      </c>
      <c r="F181" s="7">
        <f t="shared" si="0"/>
        <v>7.5368551335562974E-3</v>
      </c>
      <c r="G181" s="12">
        <v>2020</v>
      </c>
      <c r="H181" s="14">
        <v>44039</v>
      </c>
      <c r="I181" s="12">
        <v>359.66399999999999</v>
      </c>
      <c r="J181" s="12">
        <v>8</v>
      </c>
      <c r="K181" s="11">
        <f t="shared" si="1"/>
        <v>2877.3119999999999</v>
      </c>
      <c r="L181" s="15">
        <f t="shared" si="2"/>
        <v>0.28773119999999996</v>
      </c>
      <c r="M181" s="13">
        <v>61</v>
      </c>
      <c r="N181" s="10">
        <f t="shared" si="3"/>
        <v>212.00342541928023</v>
      </c>
    </row>
    <row r="182" spans="1:14">
      <c r="A182" s="11" t="s">
        <v>16</v>
      </c>
      <c r="B182" s="12">
        <v>21</v>
      </c>
      <c r="C182" s="13">
        <v>1062</v>
      </c>
      <c r="D182" s="12">
        <v>6.6845076099999998</v>
      </c>
      <c r="E182" s="12">
        <v>3.56</v>
      </c>
      <c r="F182" s="7">
        <f t="shared" si="0"/>
        <v>1.0555512564020946E-2</v>
      </c>
      <c r="G182" s="12">
        <v>2020</v>
      </c>
      <c r="H182" s="14">
        <v>44039</v>
      </c>
      <c r="I182" s="12">
        <v>359.66399999999999</v>
      </c>
      <c r="J182" s="12">
        <v>8</v>
      </c>
      <c r="K182" s="11">
        <f t="shared" si="1"/>
        <v>2877.3119999999999</v>
      </c>
      <c r="L182" s="15">
        <f t="shared" si="2"/>
        <v>0.28773119999999996</v>
      </c>
      <c r="M182" s="13">
        <v>61</v>
      </c>
      <c r="N182" s="10">
        <f t="shared" si="3"/>
        <v>212.00342541928023</v>
      </c>
    </row>
    <row r="183" spans="1:14">
      <c r="A183" s="11" t="s">
        <v>16</v>
      </c>
      <c r="B183" s="12">
        <v>4</v>
      </c>
      <c r="C183" s="13">
        <v>1020</v>
      </c>
      <c r="D183" s="12">
        <v>9.2966106499999999</v>
      </c>
      <c r="E183" s="12">
        <v>3.57</v>
      </c>
      <c r="F183" s="7">
        <f t="shared" si="0"/>
        <v>1.9695843847856678E-2</v>
      </c>
      <c r="G183" s="12">
        <v>2020</v>
      </c>
      <c r="H183" s="14">
        <v>44039</v>
      </c>
      <c r="I183" s="12">
        <v>359.66399999999999</v>
      </c>
      <c r="J183" s="12">
        <v>8</v>
      </c>
      <c r="K183" s="11">
        <f t="shared" si="1"/>
        <v>2877.3119999999999</v>
      </c>
      <c r="L183" s="15">
        <f t="shared" si="2"/>
        <v>0.28773119999999996</v>
      </c>
      <c r="M183" s="13">
        <v>61</v>
      </c>
      <c r="N183" s="10">
        <f t="shared" si="3"/>
        <v>212.00342541928023</v>
      </c>
    </row>
    <row r="184" spans="1:14">
      <c r="A184" s="11" t="s">
        <v>16</v>
      </c>
      <c r="B184" s="12">
        <v>21</v>
      </c>
      <c r="C184" s="13">
        <v>1084</v>
      </c>
      <c r="D184" s="12">
        <v>7.5661396200000004</v>
      </c>
      <c r="E184" s="12">
        <v>3.6</v>
      </c>
      <c r="F184" s="7">
        <f t="shared" si="0"/>
        <v>1.3552454962149414E-2</v>
      </c>
      <c r="G184" s="12">
        <v>2020</v>
      </c>
      <c r="H184" s="14">
        <v>44039</v>
      </c>
      <c r="I184" s="12">
        <v>359.66399999999999</v>
      </c>
      <c r="J184" s="12">
        <v>8</v>
      </c>
      <c r="K184" s="11">
        <f t="shared" si="1"/>
        <v>2877.3119999999999</v>
      </c>
      <c r="L184" s="15">
        <f t="shared" si="2"/>
        <v>0.28773119999999996</v>
      </c>
      <c r="M184" s="13">
        <v>61</v>
      </c>
      <c r="N184" s="10">
        <f t="shared" si="3"/>
        <v>212.00342541928023</v>
      </c>
    </row>
    <row r="185" spans="1:14">
      <c r="A185" s="11" t="s">
        <v>16</v>
      </c>
      <c r="B185" s="12">
        <v>31</v>
      </c>
      <c r="C185" s="13">
        <v>1321</v>
      </c>
      <c r="D185" s="12">
        <v>7.1176254300000004</v>
      </c>
      <c r="E185" s="12">
        <v>3.6</v>
      </c>
      <c r="F185" s="7">
        <f t="shared" si="0"/>
        <v>1.2033536911881354E-2</v>
      </c>
      <c r="G185" s="12">
        <v>2020</v>
      </c>
      <c r="H185" s="14">
        <v>44039</v>
      </c>
      <c r="I185" s="12">
        <v>359.66399999999999</v>
      </c>
      <c r="J185" s="12">
        <v>8</v>
      </c>
      <c r="K185" s="11">
        <f t="shared" si="1"/>
        <v>2877.3119999999999</v>
      </c>
      <c r="L185" s="15">
        <f t="shared" si="2"/>
        <v>0.28773119999999996</v>
      </c>
      <c r="M185" s="13">
        <v>39</v>
      </c>
      <c r="N185" s="10">
        <f t="shared" si="3"/>
        <v>135.54317362872015</v>
      </c>
    </row>
    <row r="186" spans="1:14">
      <c r="A186" s="11" t="s">
        <v>16</v>
      </c>
      <c r="B186" s="12">
        <v>31</v>
      </c>
      <c r="C186" s="13">
        <v>1322</v>
      </c>
      <c r="D186" s="12">
        <v>7.0532759199999999</v>
      </c>
      <c r="E186" s="12">
        <v>3.6</v>
      </c>
      <c r="F186" s="7">
        <f t="shared" si="0"/>
        <v>1.1818695871181424E-2</v>
      </c>
      <c r="G186" s="12">
        <v>2020</v>
      </c>
      <c r="H186" s="14">
        <v>44039</v>
      </c>
      <c r="I186" s="12">
        <v>359.66399999999999</v>
      </c>
      <c r="J186" s="12">
        <v>8</v>
      </c>
      <c r="K186" s="11">
        <f t="shared" si="1"/>
        <v>2877.3119999999999</v>
      </c>
      <c r="L186" s="15">
        <f t="shared" si="2"/>
        <v>0.28773119999999996</v>
      </c>
      <c r="M186" s="13">
        <v>39</v>
      </c>
      <c r="N186" s="10">
        <f t="shared" si="3"/>
        <v>135.54317362872015</v>
      </c>
    </row>
    <row r="187" spans="1:14">
      <c r="A187" s="11" t="s">
        <v>16</v>
      </c>
      <c r="B187" s="12">
        <v>55</v>
      </c>
      <c r="C187" s="13">
        <v>1364</v>
      </c>
      <c r="D187" s="12">
        <v>5.0929581800000001</v>
      </c>
      <c r="E187" s="12">
        <v>3.6</v>
      </c>
      <c r="F187" s="7">
        <f t="shared" si="0"/>
        <v>5.6458492288429547E-3</v>
      </c>
      <c r="G187" s="12">
        <v>2020</v>
      </c>
      <c r="H187" s="14">
        <v>44039</v>
      </c>
      <c r="I187" s="12">
        <v>359.66399999999999</v>
      </c>
      <c r="J187" s="12">
        <v>8</v>
      </c>
      <c r="K187" s="11">
        <f t="shared" si="1"/>
        <v>2877.3119999999999</v>
      </c>
      <c r="L187" s="15">
        <f t="shared" si="2"/>
        <v>0.28773119999999996</v>
      </c>
      <c r="M187" s="13">
        <v>21</v>
      </c>
      <c r="N187" s="10">
        <f t="shared" si="3"/>
        <v>72.98478580008009</v>
      </c>
    </row>
    <row r="188" spans="1:14">
      <c r="A188" s="11" t="s">
        <v>16</v>
      </c>
      <c r="B188" s="12">
        <v>55</v>
      </c>
      <c r="C188" s="13">
        <v>1366</v>
      </c>
      <c r="D188" s="12">
        <v>5.8433927600000004</v>
      </c>
      <c r="E188" s="12">
        <v>3.6</v>
      </c>
      <c r="F188" s="7">
        <f t="shared" si="0"/>
        <v>7.9236535679576021E-3</v>
      </c>
      <c r="G188" s="12">
        <v>2020</v>
      </c>
      <c r="H188" s="14">
        <v>44039</v>
      </c>
      <c r="I188" s="12">
        <v>359.66399999999999</v>
      </c>
      <c r="J188" s="12">
        <v>8</v>
      </c>
      <c r="K188" s="11">
        <f t="shared" si="1"/>
        <v>2877.3119999999999</v>
      </c>
      <c r="L188" s="15">
        <f t="shared" si="2"/>
        <v>0.28773119999999996</v>
      </c>
      <c r="M188" s="13">
        <v>21</v>
      </c>
      <c r="N188" s="10">
        <f t="shared" si="3"/>
        <v>72.98478580008009</v>
      </c>
    </row>
    <row r="189" spans="1:14">
      <c r="A189" s="11" t="s">
        <v>16</v>
      </c>
      <c r="B189" s="12">
        <v>55</v>
      </c>
      <c r="C189" s="13">
        <v>1367</v>
      </c>
      <c r="D189" s="12">
        <v>6.6235996699999999</v>
      </c>
      <c r="E189" s="12">
        <v>3.6</v>
      </c>
      <c r="F189" s="7">
        <f t="shared" si="0"/>
        <v>1.0404006124966999E-2</v>
      </c>
      <c r="G189" s="12">
        <v>2020</v>
      </c>
      <c r="H189" s="14">
        <v>44039</v>
      </c>
      <c r="I189" s="12">
        <v>359.66399999999999</v>
      </c>
      <c r="J189" s="12">
        <v>8</v>
      </c>
      <c r="K189" s="11">
        <f t="shared" si="1"/>
        <v>2877.3119999999999</v>
      </c>
      <c r="L189" s="15">
        <f t="shared" si="2"/>
        <v>0.28773119999999996</v>
      </c>
      <c r="M189" s="13">
        <v>21</v>
      </c>
      <c r="N189" s="10">
        <f t="shared" si="3"/>
        <v>72.98478580008009</v>
      </c>
    </row>
    <row r="190" spans="1:14">
      <c r="A190" s="11" t="s">
        <v>16</v>
      </c>
      <c r="B190" s="12">
        <v>21</v>
      </c>
      <c r="C190" s="13">
        <v>1069</v>
      </c>
      <c r="D190" s="12">
        <v>8.2760570399999995</v>
      </c>
      <c r="E190" s="12">
        <v>3.61</v>
      </c>
      <c r="F190" s="7">
        <f t="shared" si="0"/>
        <v>1.6051219747080986E-2</v>
      </c>
      <c r="G190" s="12">
        <v>2020</v>
      </c>
      <c r="H190" s="14">
        <v>44039</v>
      </c>
      <c r="I190" s="12">
        <v>359.66399999999999</v>
      </c>
      <c r="J190" s="12">
        <v>8</v>
      </c>
      <c r="K190" s="11">
        <f t="shared" si="1"/>
        <v>2877.3119999999999</v>
      </c>
      <c r="L190" s="15">
        <f t="shared" si="2"/>
        <v>0.28773119999999996</v>
      </c>
      <c r="M190" s="13">
        <v>61</v>
      </c>
      <c r="N190" s="10">
        <f t="shared" si="3"/>
        <v>212.00342541928023</v>
      </c>
    </row>
    <row r="191" spans="1:14">
      <c r="A191" s="11" t="s">
        <v>16</v>
      </c>
      <c r="B191" s="12">
        <v>21</v>
      </c>
      <c r="C191" s="13">
        <v>1077</v>
      </c>
      <c r="D191" s="12">
        <v>9.3617746099999994</v>
      </c>
      <c r="E191" s="12">
        <v>3.62</v>
      </c>
      <c r="F191" s="7">
        <f t="shared" si="0"/>
        <v>2.0054168943296938E-2</v>
      </c>
      <c r="G191" s="12">
        <v>2020</v>
      </c>
      <c r="H191" s="14">
        <v>44039</v>
      </c>
      <c r="I191" s="12">
        <v>359.66399999999999</v>
      </c>
      <c r="J191" s="12">
        <v>8</v>
      </c>
      <c r="K191" s="11">
        <f t="shared" si="1"/>
        <v>2877.3119999999999</v>
      </c>
      <c r="L191" s="15">
        <f t="shared" si="2"/>
        <v>0.28773119999999996</v>
      </c>
      <c r="M191" s="13">
        <v>61</v>
      </c>
      <c r="N191" s="10">
        <f t="shared" si="3"/>
        <v>212.00342541928023</v>
      </c>
    </row>
    <row r="192" spans="1:14">
      <c r="A192" s="11" t="s">
        <v>16</v>
      </c>
      <c r="B192" s="12">
        <v>31</v>
      </c>
      <c r="C192" s="13">
        <v>1336</v>
      </c>
      <c r="D192" s="12">
        <v>8.8327408799999994</v>
      </c>
      <c r="E192" s="12">
        <v>3.62</v>
      </c>
      <c r="F192" s="7">
        <f t="shared" si="0"/>
        <v>1.808497944948859E-2</v>
      </c>
      <c r="G192" s="12">
        <v>2020</v>
      </c>
      <c r="H192" s="14">
        <v>44039</v>
      </c>
      <c r="I192" s="12">
        <v>359.66399999999999</v>
      </c>
      <c r="J192" s="12">
        <v>8</v>
      </c>
      <c r="K192" s="11">
        <f t="shared" si="1"/>
        <v>2877.3119999999999</v>
      </c>
      <c r="L192" s="15">
        <f t="shared" si="2"/>
        <v>0.28773119999999996</v>
      </c>
      <c r="M192" s="13">
        <v>39</v>
      </c>
      <c r="N192" s="10">
        <f t="shared" si="3"/>
        <v>135.54317362872015</v>
      </c>
    </row>
    <row r="193" spans="1:14">
      <c r="A193" s="11" t="s">
        <v>16</v>
      </c>
      <c r="B193" s="12">
        <v>4</v>
      </c>
      <c r="C193" s="13">
        <v>1011</v>
      </c>
      <c r="D193" s="12">
        <v>9.2966106499999999</v>
      </c>
      <c r="E193" s="12">
        <v>3.63</v>
      </c>
      <c r="F193" s="7">
        <f t="shared" si="0"/>
        <v>1.9831393912988632E-2</v>
      </c>
      <c r="G193" s="12">
        <v>2020</v>
      </c>
      <c r="H193" s="14">
        <v>44039</v>
      </c>
      <c r="I193" s="12">
        <v>359.66399999999999</v>
      </c>
      <c r="J193" s="12">
        <v>8</v>
      </c>
      <c r="K193" s="11">
        <f t="shared" si="1"/>
        <v>2877.3119999999999</v>
      </c>
      <c r="L193" s="15">
        <f t="shared" si="2"/>
        <v>0.28773119999999996</v>
      </c>
      <c r="M193" s="13">
        <v>61</v>
      </c>
      <c r="N193" s="10">
        <f t="shared" si="3"/>
        <v>212.00342541928023</v>
      </c>
    </row>
    <row r="194" spans="1:14">
      <c r="A194" s="11" t="s">
        <v>16</v>
      </c>
      <c r="B194" s="12">
        <v>4</v>
      </c>
      <c r="C194" s="13">
        <v>1016</v>
      </c>
      <c r="D194" s="12">
        <v>9.0144100900000002</v>
      </c>
      <c r="E194" s="12">
        <v>3.65</v>
      </c>
      <c r="F194" s="7">
        <f t="shared" si="0"/>
        <v>1.8819079411167748E-2</v>
      </c>
      <c r="G194" s="12">
        <v>2020</v>
      </c>
      <c r="H194" s="14">
        <v>44039</v>
      </c>
      <c r="I194" s="12">
        <v>359.66399999999999</v>
      </c>
      <c r="J194" s="12">
        <v>8</v>
      </c>
      <c r="K194" s="11">
        <f t="shared" si="1"/>
        <v>2877.3119999999999</v>
      </c>
      <c r="L194" s="15">
        <f t="shared" si="2"/>
        <v>0.28773119999999996</v>
      </c>
      <c r="M194" s="13">
        <v>61</v>
      </c>
      <c r="N194" s="10">
        <f t="shared" si="3"/>
        <v>212.00342541928023</v>
      </c>
    </row>
    <row r="195" spans="1:14">
      <c r="A195" s="11" t="s">
        <v>16</v>
      </c>
      <c r="B195" s="12">
        <v>31</v>
      </c>
      <c r="C195" s="13">
        <v>1323</v>
      </c>
      <c r="D195" s="12">
        <v>8.9240377800000008</v>
      </c>
      <c r="E195" s="12">
        <v>3.65</v>
      </c>
      <c r="F195" s="7">
        <f t="shared" si="0"/>
        <v>1.8483582581418457E-2</v>
      </c>
      <c r="G195" s="12">
        <v>2020</v>
      </c>
      <c r="H195" s="14">
        <v>44039</v>
      </c>
      <c r="I195" s="12">
        <v>359.66399999999999</v>
      </c>
      <c r="J195" s="12">
        <v>8</v>
      </c>
      <c r="K195" s="11">
        <f t="shared" si="1"/>
        <v>2877.3119999999999</v>
      </c>
      <c r="L195" s="15">
        <f t="shared" si="2"/>
        <v>0.28773119999999996</v>
      </c>
      <c r="M195" s="13">
        <v>39</v>
      </c>
      <c r="N195" s="10">
        <f t="shared" si="3"/>
        <v>135.54317362872015</v>
      </c>
    </row>
    <row r="196" spans="1:14">
      <c r="A196" s="11" t="s">
        <v>16</v>
      </c>
      <c r="B196" s="12">
        <v>21</v>
      </c>
      <c r="C196" s="13">
        <v>1097</v>
      </c>
      <c r="D196" s="12">
        <v>9.2309867000000008</v>
      </c>
      <c r="E196" s="12">
        <v>3.66</v>
      </c>
      <c r="F196" s="7">
        <f t="shared" si="0"/>
        <v>1.9651601462686404E-2</v>
      </c>
      <c r="G196" s="12">
        <v>2020</v>
      </c>
      <c r="H196" s="14">
        <v>44039</v>
      </c>
      <c r="I196" s="12">
        <v>359.66399999999999</v>
      </c>
      <c r="J196" s="12">
        <v>8</v>
      </c>
      <c r="K196" s="11">
        <f t="shared" si="1"/>
        <v>2877.3119999999999</v>
      </c>
      <c r="L196" s="15">
        <f t="shared" si="2"/>
        <v>0.28773119999999996</v>
      </c>
      <c r="M196" s="13">
        <v>61</v>
      </c>
      <c r="N196" s="10">
        <f t="shared" si="3"/>
        <v>212.00342541928023</v>
      </c>
    </row>
    <row r="197" spans="1:14">
      <c r="A197" s="11" t="s">
        <v>16</v>
      </c>
      <c r="B197" s="12">
        <v>4</v>
      </c>
      <c r="C197" s="13">
        <v>1039</v>
      </c>
      <c r="D197" s="12">
        <v>7.8293879799999999</v>
      </c>
      <c r="E197" s="12">
        <v>3.68</v>
      </c>
      <c r="F197" s="7">
        <f t="shared" si="0"/>
        <v>1.4589957841814452E-2</v>
      </c>
      <c r="G197" s="12">
        <v>2020</v>
      </c>
      <c r="H197" s="14">
        <v>44039</v>
      </c>
      <c r="I197" s="12">
        <v>359.66399999999999</v>
      </c>
      <c r="J197" s="12">
        <v>8</v>
      </c>
      <c r="K197" s="11">
        <f t="shared" si="1"/>
        <v>2877.3119999999999</v>
      </c>
      <c r="L197" s="15">
        <f t="shared" si="2"/>
        <v>0.28773119999999996</v>
      </c>
      <c r="M197" s="13">
        <v>61</v>
      </c>
      <c r="N197" s="10">
        <f t="shared" si="3"/>
        <v>212.00342541928023</v>
      </c>
    </row>
    <row r="198" spans="1:14">
      <c r="A198" s="11" t="s">
        <v>16</v>
      </c>
      <c r="B198" s="12">
        <v>21</v>
      </c>
      <c r="C198" s="13">
        <v>1074</v>
      </c>
      <c r="D198" s="12">
        <v>8.5943669299999996</v>
      </c>
      <c r="E198" s="12">
        <v>3.68</v>
      </c>
      <c r="F198" s="7">
        <f t="shared" si="0"/>
        <v>1.7330708152320819E-2</v>
      </c>
      <c r="G198" s="12">
        <v>2020</v>
      </c>
      <c r="H198" s="14">
        <v>44039</v>
      </c>
      <c r="I198" s="12">
        <v>359.66399999999999</v>
      </c>
      <c r="J198" s="12">
        <v>8</v>
      </c>
      <c r="K198" s="11">
        <f t="shared" si="1"/>
        <v>2877.3119999999999</v>
      </c>
      <c r="L198" s="15">
        <f t="shared" si="2"/>
        <v>0.28773119999999996</v>
      </c>
      <c r="M198" s="13">
        <v>61</v>
      </c>
      <c r="N198" s="10">
        <f t="shared" si="3"/>
        <v>212.00342541928023</v>
      </c>
    </row>
    <row r="199" spans="1:14">
      <c r="A199" s="11" t="s">
        <v>16</v>
      </c>
      <c r="B199" s="12">
        <v>21</v>
      </c>
      <c r="C199" s="13">
        <v>1092</v>
      </c>
      <c r="D199" s="12">
        <v>11.2943955</v>
      </c>
      <c r="E199" s="12">
        <v>3.7</v>
      </c>
      <c r="F199" s="7">
        <f t="shared" si="0"/>
        <v>2.7953685468699092E-2</v>
      </c>
      <c r="G199" s="12">
        <v>2020</v>
      </c>
      <c r="H199" s="14">
        <v>44039</v>
      </c>
      <c r="I199" s="12">
        <v>359.66399999999999</v>
      </c>
      <c r="J199" s="12">
        <v>8</v>
      </c>
      <c r="K199" s="11">
        <f t="shared" si="1"/>
        <v>2877.3119999999999</v>
      </c>
      <c r="L199" s="15">
        <f t="shared" si="2"/>
        <v>0.28773119999999996</v>
      </c>
      <c r="M199" s="13">
        <v>61</v>
      </c>
      <c r="N199" s="10">
        <f t="shared" si="3"/>
        <v>212.00342541928023</v>
      </c>
    </row>
    <row r="200" spans="1:14">
      <c r="A200" s="11" t="s">
        <v>16</v>
      </c>
      <c r="B200" s="12">
        <v>21</v>
      </c>
      <c r="C200" s="13">
        <v>1058</v>
      </c>
      <c r="D200" s="12">
        <v>10.1510415</v>
      </c>
      <c r="E200" s="12">
        <v>3.71</v>
      </c>
      <c r="F200" s="7">
        <f t="shared" si="0"/>
        <v>2.3330487155345692E-2</v>
      </c>
      <c r="G200" s="12">
        <v>2020</v>
      </c>
      <c r="H200" s="14">
        <v>44039</v>
      </c>
      <c r="I200" s="12">
        <v>359.66399999999999</v>
      </c>
      <c r="J200" s="12">
        <v>8</v>
      </c>
      <c r="K200" s="11">
        <f t="shared" si="1"/>
        <v>2877.3119999999999</v>
      </c>
      <c r="L200" s="15">
        <f t="shared" si="2"/>
        <v>0.28773119999999996</v>
      </c>
      <c r="M200" s="13">
        <v>61</v>
      </c>
      <c r="N200" s="10">
        <f t="shared" si="3"/>
        <v>212.00342541928023</v>
      </c>
    </row>
    <row r="201" spans="1:14">
      <c r="A201" s="11" t="s">
        <v>16</v>
      </c>
      <c r="B201" s="12">
        <v>31</v>
      </c>
      <c r="C201" s="13">
        <v>1316</v>
      </c>
      <c r="D201" s="12">
        <v>10.509048</v>
      </c>
      <c r="E201" s="12">
        <v>3.71</v>
      </c>
      <c r="F201" s="7">
        <f t="shared" si="0"/>
        <v>2.4761993110573789E-2</v>
      </c>
      <c r="G201" s="12">
        <v>2020</v>
      </c>
      <c r="H201" s="14">
        <v>44039</v>
      </c>
      <c r="I201" s="12">
        <v>359.66399999999999</v>
      </c>
      <c r="J201" s="12">
        <v>8</v>
      </c>
      <c r="K201" s="11">
        <f t="shared" si="1"/>
        <v>2877.3119999999999</v>
      </c>
      <c r="L201" s="15">
        <f t="shared" si="2"/>
        <v>0.28773119999999996</v>
      </c>
      <c r="M201" s="13">
        <v>39</v>
      </c>
      <c r="N201" s="10">
        <f t="shared" si="3"/>
        <v>135.54317362872015</v>
      </c>
    </row>
    <row r="202" spans="1:14">
      <c r="A202" s="11" t="s">
        <v>16</v>
      </c>
      <c r="B202" s="12">
        <v>21</v>
      </c>
      <c r="C202" s="13">
        <v>1070</v>
      </c>
      <c r="D202" s="12">
        <v>12.4140856</v>
      </c>
      <c r="E202" s="12">
        <v>3.75</v>
      </c>
      <c r="F202" s="7">
        <f t="shared" si="0"/>
        <v>3.2944438816659712E-2</v>
      </c>
      <c r="G202" s="12">
        <v>2020</v>
      </c>
      <c r="H202" s="14">
        <v>44039</v>
      </c>
      <c r="I202" s="12">
        <v>359.66399999999999</v>
      </c>
      <c r="J202" s="12">
        <v>8</v>
      </c>
      <c r="K202" s="11">
        <f t="shared" si="1"/>
        <v>2877.3119999999999</v>
      </c>
      <c r="L202" s="15">
        <f t="shared" si="2"/>
        <v>0.28773119999999996</v>
      </c>
      <c r="M202" s="13">
        <v>61</v>
      </c>
      <c r="N202" s="10">
        <f t="shared" si="3"/>
        <v>212.00342541928023</v>
      </c>
    </row>
    <row r="203" spans="1:14">
      <c r="A203" s="11" t="s">
        <v>16</v>
      </c>
      <c r="B203" s="12">
        <v>21</v>
      </c>
      <c r="C203" s="13">
        <v>1098</v>
      </c>
      <c r="D203" s="12">
        <v>8.6002595300000007</v>
      </c>
      <c r="E203" s="12">
        <v>3.75</v>
      </c>
      <c r="F203" s="7">
        <f t="shared" si="0"/>
        <v>1.7487734708809443E-2</v>
      </c>
      <c r="G203" s="12">
        <v>2020</v>
      </c>
      <c r="H203" s="14">
        <v>44039</v>
      </c>
      <c r="I203" s="12">
        <v>359.66399999999999</v>
      </c>
      <c r="J203" s="12">
        <v>8</v>
      </c>
      <c r="K203" s="11">
        <f t="shared" si="1"/>
        <v>2877.3119999999999</v>
      </c>
      <c r="L203" s="15">
        <f t="shared" si="2"/>
        <v>0.28773119999999996</v>
      </c>
      <c r="M203" s="13">
        <v>61</v>
      </c>
      <c r="N203" s="10">
        <f t="shared" si="3"/>
        <v>212.00342541928023</v>
      </c>
    </row>
    <row r="204" spans="1:14">
      <c r="A204" s="11" t="s">
        <v>16</v>
      </c>
      <c r="B204" s="12">
        <v>4</v>
      </c>
      <c r="C204" s="13">
        <v>1042</v>
      </c>
      <c r="D204" s="12">
        <v>10.6002449</v>
      </c>
      <c r="E204" s="12">
        <v>3.76</v>
      </c>
      <c r="F204" s="7">
        <f t="shared" si="0"/>
        <v>2.5276903631143235E-2</v>
      </c>
      <c r="G204" s="12">
        <v>2020</v>
      </c>
      <c r="H204" s="14">
        <v>44039</v>
      </c>
      <c r="I204" s="12">
        <v>359.66399999999999</v>
      </c>
      <c r="J204" s="12">
        <v>8</v>
      </c>
      <c r="K204" s="11">
        <f t="shared" si="1"/>
        <v>2877.3119999999999</v>
      </c>
      <c r="L204" s="15">
        <f t="shared" si="2"/>
        <v>0.28773119999999996</v>
      </c>
      <c r="M204" s="13">
        <v>61</v>
      </c>
      <c r="N204" s="10">
        <f t="shared" si="3"/>
        <v>212.00342541928023</v>
      </c>
    </row>
    <row r="205" spans="1:14">
      <c r="A205" s="11" t="s">
        <v>16</v>
      </c>
      <c r="B205" s="12">
        <v>4</v>
      </c>
      <c r="C205" s="13">
        <v>1047</v>
      </c>
      <c r="D205" s="12">
        <v>7.6988890400000001</v>
      </c>
      <c r="E205" s="12">
        <v>3.78</v>
      </c>
      <c r="F205" s="7">
        <f t="shared" si="0"/>
        <v>1.4288865624393838E-2</v>
      </c>
      <c r="G205" s="12">
        <v>2020</v>
      </c>
      <c r="H205" s="14">
        <v>44039</v>
      </c>
      <c r="I205" s="12">
        <v>359.66399999999999</v>
      </c>
      <c r="J205" s="12">
        <v>8</v>
      </c>
      <c r="K205" s="11">
        <f t="shared" si="1"/>
        <v>2877.3119999999999</v>
      </c>
      <c r="L205" s="15">
        <f t="shared" si="2"/>
        <v>0.28773119999999996</v>
      </c>
      <c r="M205" s="13">
        <v>61</v>
      </c>
      <c r="N205" s="10">
        <f t="shared" si="3"/>
        <v>212.00342541928023</v>
      </c>
    </row>
    <row r="206" spans="1:14">
      <c r="A206" s="11" t="s">
        <v>16</v>
      </c>
      <c r="B206" s="12">
        <v>4</v>
      </c>
      <c r="C206" s="13">
        <v>1021</v>
      </c>
      <c r="D206" s="12">
        <v>9.4533213200000006</v>
      </c>
      <c r="E206" s="12">
        <v>3.8</v>
      </c>
      <c r="F206" s="7">
        <f t="shared" si="0"/>
        <v>2.0820428026684872E-2</v>
      </c>
      <c r="G206" s="12">
        <v>2020</v>
      </c>
      <c r="H206" s="14">
        <v>44039</v>
      </c>
      <c r="I206" s="12">
        <v>359.66399999999999</v>
      </c>
      <c r="J206" s="12">
        <v>8</v>
      </c>
      <c r="K206" s="11">
        <f t="shared" si="1"/>
        <v>2877.3119999999999</v>
      </c>
      <c r="L206" s="15">
        <f t="shared" si="2"/>
        <v>0.28773119999999996</v>
      </c>
      <c r="M206" s="13">
        <v>61</v>
      </c>
      <c r="N206" s="10">
        <f t="shared" si="3"/>
        <v>212.00342541928023</v>
      </c>
    </row>
    <row r="207" spans="1:14">
      <c r="A207" s="11" t="s">
        <v>16</v>
      </c>
      <c r="B207" s="12">
        <v>4</v>
      </c>
      <c r="C207" s="13">
        <v>1040</v>
      </c>
      <c r="D207" s="12">
        <v>9.7071468900000006</v>
      </c>
      <c r="E207" s="12">
        <v>3.8</v>
      </c>
      <c r="F207" s="7">
        <f t="shared" si="0"/>
        <v>2.1810626800200027E-2</v>
      </c>
      <c r="G207" s="12">
        <v>2020</v>
      </c>
      <c r="H207" s="14">
        <v>44039</v>
      </c>
      <c r="I207" s="12">
        <v>359.66399999999999</v>
      </c>
      <c r="J207" s="12">
        <v>8</v>
      </c>
      <c r="K207" s="11">
        <f t="shared" si="1"/>
        <v>2877.3119999999999</v>
      </c>
      <c r="L207" s="15">
        <f t="shared" si="2"/>
        <v>0.28773119999999996</v>
      </c>
      <c r="M207" s="13">
        <v>61</v>
      </c>
      <c r="N207" s="10">
        <f t="shared" si="3"/>
        <v>212.00342541928023</v>
      </c>
    </row>
    <row r="208" spans="1:14">
      <c r="A208" s="11" t="s">
        <v>16</v>
      </c>
      <c r="B208" s="12">
        <v>21</v>
      </c>
      <c r="C208" s="13">
        <v>1071</v>
      </c>
      <c r="D208" s="12">
        <v>10.6764382</v>
      </c>
      <c r="E208" s="12">
        <v>3.8</v>
      </c>
      <c r="F208" s="7">
        <f t="shared" si="0"/>
        <v>2.5706845787119473E-2</v>
      </c>
      <c r="G208" s="12">
        <v>2020</v>
      </c>
      <c r="H208" s="14">
        <v>44039</v>
      </c>
      <c r="I208" s="12">
        <v>359.66399999999999</v>
      </c>
      <c r="J208" s="12">
        <v>8</v>
      </c>
      <c r="K208" s="11">
        <f t="shared" si="1"/>
        <v>2877.3119999999999</v>
      </c>
      <c r="L208" s="15">
        <f t="shared" si="2"/>
        <v>0.28773119999999996</v>
      </c>
      <c r="M208" s="13">
        <v>61</v>
      </c>
      <c r="N208" s="10">
        <f t="shared" si="3"/>
        <v>212.00342541928023</v>
      </c>
    </row>
    <row r="209" spans="1:14">
      <c r="A209" s="11" t="s">
        <v>16</v>
      </c>
      <c r="B209" s="12">
        <v>21</v>
      </c>
      <c r="C209" s="13">
        <v>1087</v>
      </c>
      <c r="D209" s="12">
        <v>8.5943669299999996</v>
      </c>
      <c r="E209" s="12">
        <v>3.8</v>
      </c>
      <c r="F209" s="7">
        <f t="shared" si="0"/>
        <v>1.7562637570290609E-2</v>
      </c>
      <c r="G209" s="12">
        <v>2020</v>
      </c>
      <c r="H209" s="14">
        <v>44039</v>
      </c>
      <c r="I209" s="12">
        <v>359.66399999999999</v>
      </c>
      <c r="J209" s="12">
        <v>8</v>
      </c>
      <c r="K209" s="11">
        <f t="shared" si="1"/>
        <v>2877.3119999999999</v>
      </c>
      <c r="L209" s="15">
        <f t="shared" si="2"/>
        <v>0.28773119999999996</v>
      </c>
      <c r="M209" s="13">
        <v>61</v>
      </c>
      <c r="N209" s="10">
        <f t="shared" si="3"/>
        <v>212.00342541928023</v>
      </c>
    </row>
    <row r="210" spans="1:14">
      <c r="A210" s="11" t="s">
        <v>16</v>
      </c>
      <c r="B210" s="12">
        <v>31</v>
      </c>
      <c r="C210" s="13">
        <v>1332</v>
      </c>
      <c r="D210" s="12">
        <v>5.5681488999999997</v>
      </c>
      <c r="E210" s="12">
        <v>3.8</v>
      </c>
      <c r="F210" s="7">
        <f t="shared" si="0"/>
        <v>7.2389289577378425E-3</v>
      </c>
      <c r="G210" s="12">
        <v>2020</v>
      </c>
      <c r="H210" s="14">
        <v>44039</v>
      </c>
      <c r="I210" s="12">
        <v>359.66399999999999</v>
      </c>
      <c r="J210" s="12">
        <v>8</v>
      </c>
      <c r="K210" s="11">
        <f t="shared" si="1"/>
        <v>2877.3119999999999</v>
      </c>
      <c r="L210" s="15">
        <f t="shared" si="2"/>
        <v>0.28773119999999996</v>
      </c>
      <c r="M210" s="13">
        <v>39</v>
      </c>
      <c r="N210" s="10">
        <f t="shared" si="3"/>
        <v>135.54317362872015</v>
      </c>
    </row>
    <row r="211" spans="1:14">
      <c r="A211" s="11" t="s">
        <v>16</v>
      </c>
      <c r="B211" s="12">
        <v>4</v>
      </c>
      <c r="C211" s="13">
        <v>1044</v>
      </c>
      <c r="D211" s="12">
        <v>7.88740811</v>
      </c>
      <c r="E211" s="12">
        <v>3.82</v>
      </c>
      <c r="F211" s="7">
        <f t="shared" si="0"/>
        <v>1.5022122375298284E-2</v>
      </c>
      <c r="G211" s="12">
        <v>2020</v>
      </c>
      <c r="H211" s="14">
        <v>44039</v>
      </c>
      <c r="I211" s="12">
        <v>359.66399999999999</v>
      </c>
      <c r="J211" s="12">
        <v>8</v>
      </c>
      <c r="K211" s="11">
        <f t="shared" si="1"/>
        <v>2877.3119999999999</v>
      </c>
      <c r="L211" s="15">
        <f t="shared" si="2"/>
        <v>0.28773119999999996</v>
      </c>
      <c r="M211" s="13">
        <v>61</v>
      </c>
      <c r="N211" s="10">
        <f t="shared" si="3"/>
        <v>212.00342541928023</v>
      </c>
    </row>
    <row r="212" spans="1:14">
      <c r="A212" s="11" t="s">
        <v>16</v>
      </c>
      <c r="B212" s="12">
        <v>21</v>
      </c>
      <c r="C212" s="13">
        <v>1072</v>
      </c>
      <c r="D212" s="12">
        <v>9.2309867000000008</v>
      </c>
      <c r="E212" s="12">
        <v>3.85</v>
      </c>
      <c r="F212" s="7">
        <f t="shared" si="0"/>
        <v>2.0074694305360446E-2</v>
      </c>
      <c r="G212" s="12">
        <v>2020</v>
      </c>
      <c r="H212" s="14">
        <v>44039</v>
      </c>
      <c r="I212" s="12">
        <v>359.66399999999999</v>
      </c>
      <c r="J212" s="12">
        <v>8</v>
      </c>
      <c r="K212" s="11">
        <f t="shared" si="1"/>
        <v>2877.3119999999999</v>
      </c>
      <c r="L212" s="15">
        <f t="shared" si="2"/>
        <v>0.28773119999999996</v>
      </c>
      <c r="M212" s="13">
        <v>61</v>
      </c>
      <c r="N212" s="10">
        <f t="shared" si="3"/>
        <v>212.00342541928023</v>
      </c>
    </row>
    <row r="213" spans="1:14">
      <c r="A213" s="11" t="s">
        <v>16</v>
      </c>
      <c r="B213" s="12">
        <v>4</v>
      </c>
      <c r="C213" s="13">
        <v>1007</v>
      </c>
      <c r="D213" s="12">
        <v>7.6394372700000002</v>
      </c>
      <c r="E213" s="12">
        <v>3.86</v>
      </c>
      <c r="F213" s="7">
        <f t="shared" si="0"/>
        <v>1.4201984593801332E-2</v>
      </c>
      <c r="G213" s="12">
        <v>2020</v>
      </c>
      <c r="H213" s="14">
        <v>44039</v>
      </c>
      <c r="I213" s="12">
        <v>359.66399999999999</v>
      </c>
      <c r="J213" s="12">
        <v>8</v>
      </c>
      <c r="K213" s="11">
        <f t="shared" si="1"/>
        <v>2877.3119999999999</v>
      </c>
      <c r="L213" s="15">
        <f t="shared" si="2"/>
        <v>0.28773119999999996</v>
      </c>
      <c r="M213" s="13">
        <v>61</v>
      </c>
      <c r="N213" s="10">
        <f t="shared" si="3"/>
        <v>212.00342541928023</v>
      </c>
    </row>
    <row r="214" spans="1:14">
      <c r="A214" s="11" t="s">
        <v>16</v>
      </c>
      <c r="B214" s="12">
        <v>4</v>
      </c>
      <c r="C214" s="13">
        <v>1034</v>
      </c>
      <c r="D214" s="12">
        <v>8.4577039200000002</v>
      </c>
      <c r="E214" s="12">
        <v>3.86</v>
      </c>
      <c r="F214" s="7">
        <f t="shared" si="0"/>
        <v>1.7169907815064993E-2</v>
      </c>
      <c r="G214" s="12">
        <v>2020</v>
      </c>
      <c r="H214" s="14">
        <v>44039</v>
      </c>
      <c r="I214" s="12">
        <v>359.66399999999999</v>
      </c>
      <c r="J214" s="12">
        <v>8</v>
      </c>
      <c r="K214" s="11">
        <f t="shared" si="1"/>
        <v>2877.3119999999999</v>
      </c>
      <c r="L214" s="15">
        <f t="shared" si="2"/>
        <v>0.28773119999999996</v>
      </c>
      <c r="M214" s="13">
        <v>61</v>
      </c>
      <c r="N214" s="10">
        <f t="shared" si="3"/>
        <v>212.00342541928023</v>
      </c>
    </row>
    <row r="215" spans="1:14">
      <c r="A215" s="11" t="s">
        <v>16</v>
      </c>
      <c r="B215" s="12">
        <v>21</v>
      </c>
      <c r="C215" s="13">
        <v>1089</v>
      </c>
      <c r="D215" s="12">
        <v>10.509048</v>
      </c>
      <c r="E215" s="12">
        <v>3.86</v>
      </c>
      <c r="F215" s="7">
        <f t="shared" si="0"/>
        <v>2.5193654403676092E-2</v>
      </c>
      <c r="G215" s="12">
        <v>2020</v>
      </c>
      <c r="H215" s="14">
        <v>44039</v>
      </c>
      <c r="I215" s="12">
        <v>359.66399999999999</v>
      </c>
      <c r="J215" s="12">
        <v>8</v>
      </c>
      <c r="K215" s="11">
        <f t="shared" si="1"/>
        <v>2877.3119999999999</v>
      </c>
      <c r="L215" s="15">
        <f t="shared" si="2"/>
        <v>0.28773119999999996</v>
      </c>
      <c r="M215" s="13">
        <v>61</v>
      </c>
      <c r="N215" s="10">
        <f t="shared" si="3"/>
        <v>212.00342541928023</v>
      </c>
    </row>
    <row r="216" spans="1:14">
      <c r="A216" s="11" t="s">
        <v>16</v>
      </c>
      <c r="B216" s="12">
        <v>4</v>
      </c>
      <c r="C216" s="13">
        <v>1023</v>
      </c>
      <c r="D216" s="12">
        <v>8.3005063000000003</v>
      </c>
      <c r="E216" s="12">
        <v>3.87</v>
      </c>
      <c r="F216" s="7">
        <f t="shared" si="0"/>
        <v>1.6607428014044068E-2</v>
      </c>
      <c r="G216" s="12">
        <v>2020</v>
      </c>
      <c r="H216" s="14">
        <v>44039</v>
      </c>
      <c r="I216" s="12">
        <v>359.66399999999999</v>
      </c>
      <c r="J216" s="12">
        <v>8</v>
      </c>
      <c r="K216" s="11">
        <f t="shared" si="1"/>
        <v>2877.3119999999999</v>
      </c>
      <c r="L216" s="15">
        <f t="shared" si="2"/>
        <v>0.28773119999999996</v>
      </c>
      <c r="M216" s="13">
        <v>61</v>
      </c>
      <c r="N216" s="10">
        <f t="shared" si="3"/>
        <v>212.00342541928023</v>
      </c>
    </row>
    <row r="217" spans="1:14">
      <c r="A217" s="11" t="s">
        <v>16</v>
      </c>
      <c r="B217" s="12">
        <v>4</v>
      </c>
      <c r="C217" s="13">
        <v>1036</v>
      </c>
      <c r="D217" s="12">
        <v>8.5648430799999993</v>
      </c>
      <c r="E217" s="12">
        <v>3.87</v>
      </c>
      <c r="F217" s="7">
        <f t="shared" si="0"/>
        <v>1.7587565797549422E-2</v>
      </c>
      <c r="G217" s="12">
        <v>2020</v>
      </c>
      <c r="H217" s="14">
        <v>44039</v>
      </c>
      <c r="I217" s="12">
        <v>359.66399999999999</v>
      </c>
      <c r="J217" s="12">
        <v>8</v>
      </c>
      <c r="K217" s="11">
        <f t="shared" si="1"/>
        <v>2877.3119999999999</v>
      </c>
      <c r="L217" s="15">
        <f t="shared" si="2"/>
        <v>0.28773119999999996</v>
      </c>
      <c r="M217" s="13">
        <v>61</v>
      </c>
      <c r="N217" s="10">
        <f t="shared" si="3"/>
        <v>212.00342541928023</v>
      </c>
    </row>
    <row r="218" spans="1:14">
      <c r="A218" s="11" t="s">
        <v>16</v>
      </c>
      <c r="B218" s="12">
        <v>4</v>
      </c>
      <c r="C218" s="13">
        <v>1019</v>
      </c>
      <c r="D218" s="12">
        <v>10.2947539</v>
      </c>
      <c r="E218" s="12">
        <v>3.88</v>
      </c>
      <c r="F218" s="7">
        <f t="shared" si="0"/>
        <v>2.4371906626414998E-2</v>
      </c>
      <c r="G218" s="12">
        <v>2020</v>
      </c>
      <c r="H218" s="14">
        <v>44039</v>
      </c>
      <c r="I218" s="12">
        <v>359.66399999999999</v>
      </c>
      <c r="J218" s="12">
        <v>8</v>
      </c>
      <c r="K218" s="11">
        <f t="shared" si="1"/>
        <v>2877.3119999999999</v>
      </c>
      <c r="L218" s="15">
        <f t="shared" si="2"/>
        <v>0.28773119999999996</v>
      </c>
      <c r="M218" s="13">
        <v>61</v>
      </c>
      <c r="N218" s="10">
        <f t="shared" si="3"/>
        <v>212.00342541928023</v>
      </c>
    </row>
    <row r="219" spans="1:14">
      <c r="A219" s="11" t="s">
        <v>16</v>
      </c>
      <c r="B219" s="12">
        <v>21</v>
      </c>
      <c r="C219" s="13">
        <v>1099</v>
      </c>
      <c r="D219" s="12">
        <v>10.407321700000001</v>
      </c>
      <c r="E219" s="12">
        <v>3.9</v>
      </c>
      <c r="F219" s="7">
        <f t="shared" si="0"/>
        <v>2.4889103827235567E-2</v>
      </c>
      <c r="G219" s="12">
        <v>2020</v>
      </c>
      <c r="H219" s="14">
        <v>44039</v>
      </c>
      <c r="I219" s="12">
        <v>359.66399999999999</v>
      </c>
      <c r="J219" s="12">
        <v>8</v>
      </c>
      <c r="K219" s="11">
        <f t="shared" si="1"/>
        <v>2877.3119999999999</v>
      </c>
      <c r="L219" s="15">
        <f t="shared" si="2"/>
        <v>0.28773119999999996</v>
      </c>
      <c r="M219" s="13">
        <v>61</v>
      </c>
      <c r="N219" s="10">
        <f t="shared" si="3"/>
        <v>212.00342541928023</v>
      </c>
    </row>
    <row r="220" spans="1:14">
      <c r="A220" s="11" t="s">
        <v>16</v>
      </c>
      <c r="B220" s="12">
        <v>31</v>
      </c>
      <c r="C220" s="13">
        <v>1347</v>
      </c>
      <c r="D220" s="12">
        <v>10.513867599999999</v>
      </c>
      <c r="E220" s="12">
        <v>3.95</v>
      </c>
      <c r="F220" s="7">
        <f t="shared" si="0"/>
        <v>2.5472611513165853E-2</v>
      </c>
      <c r="G220" s="12">
        <v>2020</v>
      </c>
      <c r="H220" s="14">
        <v>44039</v>
      </c>
      <c r="I220" s="12">
        <v>359.66399999999999</v>
      </c>
      <c r="J220" s="12">
        <v>8</v>
      </c>
      <c r="K220" s="11">
        <f t="shared" si="1"/>
        <v>2877.3119999999999</v>
      </c>
      <c r="L220" s="15">
        <f t="shared" si="2"/>
        <v>0.28773119999999996</v>
      </c>
      <c r="M220" s="13">
        <v>39</v>
      </c>
      <c r="N220" s="10">
        <f t="shared" si="3"/>
        <v>135.54317362872015</v>
      </c>
    </row>
    <row r="221" spans="1:14">
      <c r="A221" s="11" t="s">
        <v>16</v>
      </c>
      <c r="B221" s="12">
        <v>4</v>
      </c>
      <c r="C221" s="13">
        <v>1045</v>
      </c>
      <c r="D221" s="12">
        <v>10.426774699999999</v>
      </c>
      <c r="E221" s="12">
        <v>3.97</v>
      </c>
      <c r="F221" s="7">
        <f t="shared" si="0"/>
        <v>2.5167432245989652E-2</v>
      </c>
      <c r="G221" s="12">
        <v>2020</v>
      </c>
      <c r="H221" s="14">
        <v>44039</v>
      </c>
      <c r="I221" s="12">
        <v>359.66399999999999</v>
      </c>
      <c r="J221" s="12">
        <v>8</v>
      </c>
      <c r="K221" s="11">
        <f t="shared" si="1"/>
        <v>2877.3119999999999</v>
      </c>
      <c r="L221" s="15">
        <f t="shared" si="2"/>
        <v>0.28773119999999996</v>
      </c>
      <c r="M221" s="13">
        <v>61</v>
      </c>
      <c r="N221" s="10">
        <f t="shared" si="3"/>
        <v>212.00342541928023</v>
      </c>
    </row>
    <row r="222" spans="1:14">
      <c r="A222" s="11" t="s">
        <v>16</v>
      </c>
      <c r="B222" s="12">
        <v>21</v>
      </c>
      <c r="C222" s="13">
        <v>1066</v>
      </c>
      <c r="D222" s="12">
        <v>11.656402</v>
      </c>
      <c r="E222" s="12">
        <v>4.05</v>
      </c>
      <c r="F222" s="7">
        <f t="shared" si="0"/>
        <v>3.0712226429309805E-2</v>
      </c>
      <c r="G222" s="12">
        <v>2020</v>
      </c>
      <c r="H222" s="14">
        <v>44039</v>
      </c>
      <c r="I222" s="12">
        <v>359.66399999999999</v>
      </c>
      <c r="J222" s="12">
        <v>8</v>
      </c>
      <c r="K222" s="11">
        <f t="shared" si="1"/>
        <v>2877.3119999999999</v>
      </c>
      <c r="L222" s="15">
        <f t="shared" si="2"/>
        <v>0.28773119999999996</v>
      </c>
      <c r="M222" s="13">
        <v>61</v>
      </c>
      <c r="N222" s="10">
        <f t="shared" si="3"/>
        <v>212.00342541928023</v>
      </c>
    </row>
    <row r="223" spans="1:14">
      <c r="A223" s="11" t="s">
        <v>16</v>
      </c>
      <c r="B223" s="12">
        <v>21</v>
      </c>
      <c r="C223" s="13">
        <v>1075</v>
      </c>
      <c r="D223" s="12">
        <v>10.5042262</v>
      </c>
      <c r="E223" s="12">
        <v>4.05</v>
      </c>
      <c r="F223" s="7">
        <f t="shared" si="0"/>
        <v>2.571979401922108E-2</v>
      </c>
      <c r="G223" s="12">
        <v>2020</v>
      </c>
      <c r="H223" s="14">
        <v>44039</v>
      </c>
      <c r="I223" s="12">
        <v>359.66399999999999</v>
      </c>
      <c r="J223" s="12">
        <v>8</v>
      </c>
      <c r="K223" s="11">
        <f t="shared" si="1"/>
        <v>2877.3119999999999</v>
      </c>
      <c r="L223" s="15">
        <f t="shared" si="2"/>
        <v>0.28773119999999996</v>
      </c>
      <c r="M223" s="13">
        <v>61</v>
      </c>
      <c r="N223" s="10">
        <f t="shared" si="3"/>
        <v>212.00342541928023</v>
      </c>
    </row>
    <row r="224" spans="1:14">
      <c r="A224" s="11" t="s">
        <v>16</v>
      </c>
      <c r="B224" s="12">
        <v>21</v>
      </c>
      <c r="C224" s="13">
        <v>1080</v>
      </c>
      <c r="D224" s="12">
        <v>11.9821583</v>
      </c>
      <c r="E224" s="12">
        <v>4.18</v>
      </c>
      <c r="F224" s="7">
        <f t="shared" si="0"/>
        <v>3.2656655342011509E-2</v>
      </c>
      <c r="G224" s="12">
        <v>2020</v>
      </c>
      <c r="H224" s="14">
        <v>44039</v>
      </c>
      <c r="I224" s="12">
        <v>359.66399999999999</v>
      </c>
      <c r="J224" s="12">
        <v>8</v>
      </c>
      <c r="K224" s="11">
        <f t="shared" si="1"/>
        <v>2877.3119999999999</v>
      </c>
      <c r="L224" s="15">
        <f t="shared" si="2"/>
        <v>0.28773119999999996</v>
      </c>
      <c r="M224" s="13">
        <v>61</v>
      </c>
      <c r="N224" s="10">
        <f t="shared" si="3"/>
        <v>212.00342541928023</v>
      </c>
    </row>
    <row r="225" spans="1:14">
      <c r="A225" s="11" t="s">
        <v>16</v>
      </c>
      <c r="B225" s="12">
        <v>55</v>
      </c>
      <c r="C225" s="13">
        <v>1351</v>
      </c>
      <c r="D225" s="12">
        <v>11.0495261</v>
      </c>
      <c r="E225" s="12">
        <v>4.2</v>
      </c>
      <c r="F225" s="7">
        <f t="shared" si="0"/>
        <v>2.8524782839050002E-2</v>
      </c>
      <c r="G225" s="12">
        <v>2020</v>
      </c>
      <c r="H225" s="14">
        <v>44039</v>
      </c>
      <c r="I225" s="12">
        <v>359.66399999999999</v>
      </c>
      <c r="J225" s="12">
        <v>8</v>
      </c>
      <c r="K225" s="11">
        <f t="shared" si="1"/>
        <v>2877.3119999999999</v>
      </c>
      <c r="L225" s="15">
        <f t="shared" si="2"/>
        <v>0.28773119999999996</v>
      </c>
      <c r="M225" s="13">
        <v>21</v>
      </c>
      <c r="N225" s="10">
        <f t="shared" si="3"/>
        <v>72.98478580008009</v>
      </c>
    </row>
    <row r="226" spans="1:14">
      <c r="A226" s="11" t="s">
        <v>16</v>
      </c>
      <c r="B226" s="12">
        <v>4</v>
      </c>
      <c r="C226" s="13">
        <v>1022</v>
      </c>
      <c r="D226" s="12">
        <v>10.7568021</v>
      </c>
      <c r="E226" s="12">
        <v>4.25</v>
      </c>
      <c r="F226" s="7">
        <f t="shared" si="0"/>
        <v>2.7392876335062856E-2</v>
      </c>
      <c r="G226" s="12">
        <v>2020</v>
      </c>
      <c r="H226" s="14">
        <v>44039</v>
      </c>
      <c r="I226" s="12">
        <v>359.66399999999999</v>
      </c>
      <c r="J226" s="12">
        <v>8</v>
      </c>
      <c r="K226" s="11">
        <f t="shared" si="1"/>
        <v>2877.3119999999999</v>
      </c>
      <c r="L226" s="15">
        <f t="shared" si="2"/>
        <v>0.28773119999999996</v>
      </c>
      <c r="M226" s="13">
        <v>61</v>
      </c>
      <c r="N226" s="10">
        <f t="shared" si="3"/>
        <v>212.00342541928023</v>
      </c>
    </row>
    <row r="227" spans="1:14">
      <c r="A227" s="11" t="s">
        <v>16</v>
      </c>
      <c r="B227" s="12">
        <v>4</v>
      </c>
      <c r="C227" s="13">
        <v>1053</v>
      </c>
      <c r="D227" s="12">
        <v>12.608447099999999</v>
      </c>
      <c r="E227" s="12">
        <v>4.3</v>
      </c>
      <c r="F227" s="7">
        <f t="shared" si="0"/>
        <v>3.606931767215274E-2</v>
      </c>
      <c r="G227" s="12">
        <v>2020</v>
      </c>
      <c r="H227" s="14">
        <v>44039</v>
      </c>
      <c r="I227" s="12">
        <v>359.66399999999999</v>
      </c>
      <c r="J227" s="12">
        <v>8</v>
      </c>
      <c r="K227" s="11">
        <f t="shared" si="1"/>
        <v>2877.3119999999999</v>
      </c>
      <c r="L227" s="15">
        <f t="shared" si="2"/>
        <v>0.28773119999999996</v>
      </c>
      <c r="M227" s="13">
        <v>61</v>
      </c>
      <c r="N227" s="10">
        <f t="shared" si="3"/>
        <v>212.00342541928023</v>
      </c>
    </row>
    <row r="228" spans="1:14">
      <c r="A228" s="11" t="s">
        <v>16</v>
      </c>
      <c r="B228" s="12">
        <v>21</v>
      </c>
      <c r="C228" s="13">
        <v>1078</v>
      </c>
      <c r="D228" s="12">
        <v>12.4303984</v>
      </c>
      <c r="E228" s="12">
        <v>4.3499999999999996</v>
      </c>
      <c r="F228" s="7">
        <f t="shared" si="0"/>
        <v>3.5417314866413786E-2</v>
      </c>
      <c r="G228" s="12">
        <v>2020</v>
      </c>
      <c r="H228" s="14">
        <v>44039</v>
      </c>
      <c r="I228" s="12">
        <v>359.66399999999999</v>
      </c>
      <c r="J228" s="12">
        <v>8</v>
      </c>
      <c r="K228" s="11">
        <f t="shared" si="1"/>
        <v>2877.3119999999999</v>
      </c>
      <c r="L228" s="15">
        <f t="shared" si="2"/>
        <v>0.28773119999999996</v>
      </c>
      <c r="M228" s="13">
        <v>61</v>
      </c>
      <c r="N228" s="10">
        <f t="shared" si="3"/>
        <v>212.00342541928023</v>
      </c>
    </row>
    <row r="229" spans="1:14">
      <c r="A229" s="11" t="s">
        <v>16</v>
      </c>
      <c r="B229" s="12">
        <v>21</v>
      </c>
      <c r="C229" s="13">
        <v>1090</v>
      </c>
      <c r="D229" s="12">
        <v>12.624508799999999</v>
      </c>
      <c r="E229" s="12">
        <v>4.45</v>
      </c>
      <c r="F229" s="7">
        <f t="shared" si="0"/>
        <v>3.6764273138888845E-2</v>
      </c>
      <c r="G229" s="12">
        <v>2020</v>
      </c>
      <c r="H229" s="14">
        <v>44039</v>
      </c>
      <c r="I229" s="12">
        <v>359.66399999999999</v>
      </c>
      <c r="J229" s="12">
        <v>8</v>
      </c>
      <c r="K229" s="11">
        <f t="shared" si="1"/>
        <v>2877.3119999999999</v>
      </c>
      <c r="L229" s="15">
        <f t="shared" si="2"/>
        <v>0.28773119999999996</v>
      </c>
      <c r="M229" s="13">
        <v>61</v>
      </c>
      <c r="N229" s="10">
        <f t="shared" si="3"/>
        <v>212.00342541928023</v>
      </c>
    </row>
    <row r="230" spans="1:14">
      <c r="A230" s="11" t="s">
        <v>17</v>
      </c>
      <c r="B230" s="12">
        <v>31</v>
      </c>
      <c r="C230" s="13">
        <v>1442</v>
      </c>
      <c r="D230" s="12">
        <v>9.7227909799999992</v>
      </c>
      <c r="E230" s="12">
        <v>2.9</v>
      </c>
      <c r="F230" s="7">
        <f t="shared" si="0"/>
        <v>1.9648487350576147E-2</v>
      </c>
      <c r="G230" s="12">
        <v>2018</v>
      </c>
      <c r="H230" s="14">
        <v>43332</v>
      </c>
      <c r="I230" s="12">
        <v>176.78399999999999</v>
      </c>
      <c r="J230" s="12">
        <v>8</v>
      </c>
      <c r="K230" s="11">
        <f t="shared" si="1"/>
        <v>1414.2719999999999</v>
      </c>
      <c r="L230" s="15">
        <f t="shared" si="2"/>
        <v>0.1414272</v>
      </c>
      <c r="M230" s="13">
        <v>34</v>
      </c>
      <c r="N230" s="10">
        <f t="shared" si="3"/>
        <v>240.40637161734094</v>
      </c>
    </row>
    <row r="231" spans="1:14">
      <c r="A231" s="11" t="s">
        <v>17</v>
      </c>
      <c r="B231" s="12">
        <v>31</v>
      </c>
      <c r="C231" s="13">
        <v>1418</v>
      </c>
      <c r="D231" s="12">
        <v>7.8809825299999998</v>
      </c>
      <c r="E231" s="12">
        <v>3.4</v>
      </c>
      <c r="F231" s="7">
        <f t="shared" si="0"/>
        <v>1.431549814686507E-2</v>
      </c>
      <c r="G231" s="12">
        <v>2018</v>
      </c>
      <c r="H231" s="14">
        <v>43332</v>
      </c>
      <c r="I231" s="12">
        <v>176.78399999999999</v>
      </c>
      <c r="J231" s="12">
        <v>8</v>
      </c>
      <c r="K231" s="11">
        <f t="shared" si="1"/>
        <v>1414.2719999999999</v>
      </c>
      <c r="L231" s="15">
        <f t="shared" si="2"/>
        <v>0.1414272</v>
      </c>
      <c r="M231" s="13">
        <v>34</v>
      </c>
      <c r="N231" s="10">
        <f t="shared" si="3"/>
        <v>240.40637161734094</v>
      </c>
    </row>
    <row r="232" spans="1:14">
      <c r="A232" s="11" t="s">
        <v>17</v>
      </c>
      <c r="B232" s="12">
        <v>31</v>
      </c>
      <c r="C232" s="13">
        <v>1441</v>
      </c>
      <c r="D232" s="12">
        <v>10.7709218</v>
      </c>
      <c r="E232" s="12">
        <v>3.42</v>
      </c>
      <c r="F232" s="7">
        <f t="shared" si="0"/>
        <v>2.4947656201839297E-2</v>
      </c>
      <c r="G232" s="12">
        <v>2018</v>
      </c>
      <c r="H232" s="14">
        <v>43332</v>
      </c>
      <c r="I232" s="12">
        <v>176.78399999999999</v>
      </c>
      <c r="J232" s="12">
        <v>8</v>
      </c>
      <c r="K232" s="11">
        <f t="shared" si="1"/>
        <v>1414.2719999999999</v>
      </c>
      <c r="L232" s="15">
        <f t="shared" si="2"/>
        <v>0.1414272</v>
      </c>
      <c r="M232" s="13">
        <v>34</v>
      </c>
      <c r="N232" s="10">
        <f t="shared" si="3"/>
        <v>240.40637161734094</v>
      </c>
    </row>
    <row r="233" spans="1:14">
      <c r="A233" s="11" t="s">
        <v>17</v>
      </c>
      <c r="B233" s="12">
        <v>31</v>
      </c>
      <c r="C233" s="13">
        <v>1444</v>
      </c>
      <c r="D233" s="12">
        <v>11.2314235</v>
      </c>
      <c r="E233" s="12">
        <v>3.51</v>
      </c>
      <c r="F233" s="7">
        <f t="shared" si="0"/>
        <v>2.7067348440781219E-2</v>
      </c>
      <c r="G233" s="12">
        <v>2018</v>
      </c>
      <c r="H233" s="14">
        <v>43332</v>
      </c>
      <c r="I233" s="12">
        <v>176.78399999999999</v>
      </c>
      <c r="J233" s="12">
        <v>8</v>
      </c>
      <c r="K233" s="11">
        <f t="shared" si="1"/>
        <v>1414.2719999999999</v>
      </c>
      <c r="L233" s="15">
        <f t="shared" si="2"/>
        <v>0.1414272</v>
      </c>
      <c r="M233" s="13">
        <v>34</v>
      </c>
      <c r="N233" s="10">
        <f t="shared" si="3"/>
        <v>240.40637161734094</v>
      </c>
    </row>
    <row r="234" spans="1:14">
      <c r="A234" s="11" t="s">
        <v>17</v>
      </c>
      <c r="B234" s="12">
        <v>31</v>
      </c>
      <c r="C234" s="13">
        <v>1437</v>
      </c>
      <c r="D234" s="12">
        <v>14.7868561</v>
      </c>
      <c r="E234" s="12">
        <v>3.57</v>
      </c>
      <c r="F234" s="7">
        <f t="shared" si="0"/>
        <v>4.2930153366191527E-2</v>
      </c>
      <c r="G234" s="12">
        <v>2018</v>
      </c>
      <c r="H234" s="14">
        <v>43332</v>
      </c>
      <c r="I234" s="12">
        <v>176.78399999999999</v>
      </c>
      <c r="J234" s="12">
        <v>8</v>
      </c>
      <c r="K234" s="11">
        <f t="shared" si="1"/>
        <v>1414.2719999999999</v>
      </c>
      <c r="L234" s="15">
        <f t="shared" si="2"/>
        <v>0.1414272</v>
      </c>
      <c r="M234" s="13">
        <v>34</v>
      </c>
      <c r="N234" s="10">
        <f t="shared" si="3"/>
        <v>240.40637161734094</v>
      </c>
    </row>
    <row r="235" spans="1:14">
      <c r="A235" s="11" t="s">
        <v>17</v>
      </c>
      <c r="B235" s="12">
        <v>31</v>
      </c>
      <c r="C235" s="13">
        <v>1438</v>
      </c>
      <c r="D235" s="12">
        <v>14.0381517</v>
      </c>
      <c r="E235" s="12">
        <v>3.58</v>
      </c>
      <c r="F235" s="7">
        <f t="shared" si="0"/>
        <v>3.9495366599484896E-2</v>
      </c>
      <c r="G235" s="12">
        <v>2018</v>
      </c>
      <c r="H235" s="14">
        <v>43332</v>
      </c>
      <c r="I235" s="12">
        <v>176.78399999999999</v>
      </c>
      <c r="J235" s="12">
        <v>8</v>
      </c>
      <c r="K235" s="11">
        <f t="shared" si="1"/>
        <v>1414.2719999999999</v>
      </c>
      <c r="L235" s="15">
        <f t="shared" si="2"/>
        <v>0.1414272</v>
      </c>
      <c r="M235" s="13">
        <v>34</v>
      </c>
      <c r="N235" s="10">
        <f t="shared" si="3"/>
        <v>240.40637161734094</v>
      </c>
    </row>
    <row r="236" spans="1:14">
      <c r="A236" s="11" t="s">
        <v>17</v>
      </c>
      <c r="B236" s="12">
        <v>31</v>
      </c>
      <c r="C236" s="13">
        <v>1445</v>
      </c>
      <c r="D236" s="12">
        <v>14.7697159</v>
      </c>
      <c r="E236" s="12">
        <v>3.6</v>
      </c>
      <c r="F236" s="7">
        <f t="shared" si="0"/>
        <v>4.3017937441099892E-2</v>
      </c>
      <c r="G236" s="12">
        <v>2018</v>
      </c>
      <c r="H236" s="14">
        <v>43332</v>
      </c>
      <c r="I236" s="12">
        <v>176.78399999999999</v>
      </c>
      <c r="J236" s="12">
        <v>8</v>
      </c>
      <c r="K236" s="11">
        <f t="shared" si="1"/>
        <v>1414.2719999999999</v>
      </c>
      <c r="L236" s="15">
        <f t="shared" si="2"/>
        <v>0.1414272</v>
      </c>
      <c r="M236" s="13">
        <v>34</v>
      </c>
      <c r="N236" s="10">
        <f t="shared" si="3"/>
        <v>240.40637161734094</v>
      </c>
    </row>
    <row r="237" spans="1:14">
      <c r="A237" s="11" t="s">
        <v>17</v>
      </c>
      <c r="B237" s="12">
        <v>31</v>
      </c>
      <c r="C237" s="13">
        <v>1419</v>
      </c>
      <c r="D237" s="12">
        <v>13.4445897</v>
      </c>
      <c r="E237" s="12">
        <v>3.63</v>
      </c>
      <c r="F237" s="7">
        <f t="shared" si="0"/>
        <v>3.7032046763530876E-2</v>
      </c>
      <c r="G237" s="12">
        <v>2018</v>
      </c>
      <c r="H237" s="14">
        <v>43332</v>
      </c>
      <c r="I237" s="12">
        <v>176.78399999999999</v>
      </c>
      <c r="J237" s="12">
        <v>8</v>
      </c>
      <c r="K237" s="11">
        <f t="shared" si="1"/>
        <v>1414.2719999999999</v>
      </c>
      <c r="L237" s="15">
        <f t="shared" si="2"/>
        <v>0.1414272</v>
      </c>
      <c r="M237" s="13">
        <v>34</v>
      </c>
      <c r="N237" s="10">
        <f t="shared" si="3"/>
        <v>240.40637161734094</v>
      </c>
    </row>
    <row r="238" spans="1:14">
      <c r="A238" s="11" t="s">
        <v>17</v>
      </c>
      <c r="B238" s="12">
        <v>31</v>
      </c>
      <c r="C238" s="13">
        <v>1428</v>
      </c>
      <c r="D238" s="12">
        <v>14.718175499999999</v>
      </c>
      <c r="E238" s="12">
        <v>3.63</v>
      </c>
      <c r="F238" s="7">
        <f t="shared" si="0"/>
        <v>4.2941335602843064E-2</v>
      </c>
      <c r="G238" s="12">
        <v>2018</v>
      </c>
      <c r="H238" s="14">
        <v>43332</v>
      </c>
      <c r="I238" s="12">
        <v>176.78399999999999</v>
      </c>
      <c r="J238" s="12">
        <v>8</v>
      </c>
      <c r="K238" s="11">
        <f t="shared" si="1"/>
        <v>1414.2719999999999</v>
      </c>
      <c r="L238" s="15">
        <f t="shared" si="2"/>
        <v>0.1414272</v>
      </c>
      <c r="M238" s="13">
        <v>34</v>
      </c>
      <c r="N238" s="10">
        <f t="shared" si="3"/>
        <v>240.40637161734094</v>
      </c>
    </row>
    <row r="239" spans="1:14">
      <c r="A239" s="11" t="s">
        <v>17</v>
      </c>
      <c r="B239" s="12">
        <v>31</v>
      </c>
      <c r="C239" s="13">
        <v>1447</v>
      </c>
      <c r="D239" s="12">
        <v>22.8873441</v>
      </c>
      <c r="E239" s="12">
        <v>3.63</v>
      </c>
      <c r="F239" s="7">
        <f t="shared" si="0"/>
        <v>8.7539631679888139E-2</v>
      </c>
      <c r="G239" s="12">
        <v>2018</v>
      </c>
      <c r="H239" s="14">
        <v>43332</v>
      </c>
      <c r="I239" s="12">
        <v>176.78399999999999</v>
      </c>
      <c r="J239" s="12">
        <v>8</v>
      </c>
      <c r="K239" s="11">
        <f t="shared" si="1"/>
        <v>1414.2719999999999</v>
      </c>
      <c r="L239" s="15">
        <f t="shared" si="2"/>
        <v>0.1414272</v>
      </c>
      <c r="M239" s="13">
        <v>34</v>
      </c>
      <c r="N239" s="10">
        <f t="shared" si="3"/>
        <v>240.40637161734094</v>
      </c>
    </row>
    <row r="240" spans="1:14">
      <c r="A240" s="11" t="s">
        <v>17</v>
      </c>
      <c r="B240" s="12">
        <v>31</v>
      </c>
      <c r="C240" s="13">
        <v>1427</v>
      </c>
      <c r="D240" s="12">
        <v>10.1160464</v>
      </c>
      <c r="E240" s="12">
        <v>3.64</v>
      </c>
      <c r="F240" s="7">
        <f t="shared" si="0"/>
        <v>2.3004968122907126E-2</v>
      </c>
      <c r="G240" s="12">
        <v>2018</v>
      </c>
      <c r="H240" s="14">
        <v>43332</v>
      </c>
      <c r="I240" s="12">
        <v>176.78399999999999</v>
      </c>
      <c r="J240" s="12">
        <v>8</v>
      </c>
      <c r="K240" s="11">
        <f t="shared" si="1"/>
        <v>1414.2719999999999</v>
      </c>
      <c r="L240" s="15">
        <f t="shared" si="2"/>
        <v>0.1414272</v>
      </c>
      <c r="M240" s="13">
        <v>34</v>
      </c>
      <c r="N240" s="10">
        <f t="shared" si="3"/>
        <v>240.40637161734094</v>
      </c>
    </row>
    <row r="241" spans="1:14">
      <c r="A241" s="11" t="s">
        <v>17</v>
      </c>
      <c r="B241" s="12">
        <v>31</v>
      </c>
      <c r="C241" s="13">
        <v>1446</v>
      </c>
      <c r="D241" s="12">
        <v>18.978851599999999</v>
      </c>
      <c r="E241" s="12">
        <v>3.65</v>
      </c>
      <c r="F241" s="7">
        <f t="shared" si="0"/>
        <v>6.497225975730897E-2</v>
      </c>
      <c r="G241" s="12">
        <v>2018</v>
      </c>
      <c r="H241" s="14">
        <v>43332</v>
      </c>
      <c r="I241" s="12">
        <v>176.78399999999999</v>
      </c>
      <c r="J241" s="12">
        <v>8</v>
      </c>
      <c r="K241" s="11">
        <f t="shared" si="1"/>
        <v>1414.2719999999999</v>
      </c>
      <c r="L241" s="15">
        <f t="shared" si="2"/>
        <v>0.1414272</v>
      </c>
      <c r="M241" s="13">
        <v>34</v>
      </c>
      <c r="N241" s="10">
        <f t="shared" si="3"/>
        <v>240.40637161734094</v>
      </c>
    </row>
    <row r="242" spans="1:14">
      <c r="A242" s="11" t="s">
        <v>17</v>
      </c>
      <c r="B242" s="12">
        <v>41</v>
      </c>
      <c r="C242" s="13">
        <v>806</v>
      </c>
      <c r="D242" s="12">
        <v>10.934303699999999</v>
      </c>
      <c r="E242" s="12">
        <v>3.7</v>
      </c>
      <c r="F242" s="7">
        <f t="shared" si="0"/>
        <v>2.6462687967809626E-2</v>
      </c>
      <c r="G242" s="12">
        <v>2018</v>
      </c>
      <c r="H242" s="14">
        <v>43332</v>
      </c>
      <c r="I242" s="12">
        <v>176.78399999999999</v>
      </c>
      <c r="J242" s="12">
        <v>8</v>
      </c>
      <c r="K242" s="11">
        <f t="shared" si="1"/>
        <v>1414.2719999999999</v>
      </c>
      <c r="L242" s="15">
        <f t="shared" si="2"/>
        <v>0.1414272</v>
      </c>
      <c r="M242" s="13">
        <v>17</v>
      </c>
      <c r="N242" s="10">
        <f t="shared" si="3"/>
        <v>120.20318580867047</v>
      </c>
    </row>
    <row r="243" spans="1:14">
      <c r="A243" s="11" t="s">
        <v>17</v>
      </c>
      <c r="B243" s="12">
        <v>41</v>
      </c>
      <c r="C243" s="13">
        <v>810</v>
      </c>
      <c r="D243" s="12">
        <v>10.8832194</v>
      </c>
      <c r="E243" s="12">
        <v>3.7</v>
      </c>
      <c r="F243" s="7">
        <f t="shared" si="0"/>
        <v>2.6253137097695136E-2</v>
      </c>
      <c r="G243" s="12">
        <v>2018</v>
      </c>
      <c r="H243" s="14">
        <v>43332</v>
      </c>
      <c r="I243" s="12">
        <v>176.78399999999999</v>
      </c>
      <c r="J243" s="12">
        <v>8</v>
      </c>
      <c r="K243" s="11">
        <f t="shared" si="1"/>
        <v>1414.2719999999999</v>
      </c>
      <c r="L243" s="15">
        <f t="shared" si="2"/>
        <v>0.1414272</v>
      </c>
      <c r="M243" s="13">
        <v>17</v>
      </c>
      <c r="N243" s="10">
        <f t="shared" si="3"/>
        <v>120.20318580867047</v>
      </c>
    </row>
    <row r="244" spans="1:14">
      <c r="A244" s="11" t="s">
        <v>17</v>
      </c>
      <c r="B244" s="12">
        <v>31</v>
      </c>
      <c r="C244" s="13">
        <v>1423</v>
      </c>
      <c r="D244" s="12">
        <v>9.5120879400000007</v>
      </c>
      <c r="E244" s="12">
        <v>3.72</v>
      </c>
      <c r="F244" s="7">
        <f t="shared" si="0"/>
        <v>2.0859522349185818E-2</v>
      </c>
      <c r="G244" s="12">
        <v>2018</v>
      </c>
      <c r="H244" s="14">
        <v>43332</v>
      </c>
      <c r="I244" s="12">
        <v>176.78399999999999</v>
      </c>
      <c r="J244" s="12">
        <v>8</v>
      </c>
      <c r="K244" s="11">
        <f t="shared" si="1"/>
        <v>1414.2719999999999</v>
      </c>
      <c r="L244" s="15">
        <f t="shared" si="2"/>
        <v>0.1414272</v>
      </c>
      <c r="M244" s="13">
        <v>34</v>
      </c>
      <c r="N244" s="10">
        <f t="shared" si="3"/>
        <v>240.40637161734094</v>
      </c>
    </row>
    <row r="245" spans="1:14">
      <c r="A245" s="11" t="s">
        <v>17</v>
      </c>
      <c r="B245" s="12">
        <v>31</v>
      </c>
      <c r="C245" s="13">
        <v>1434</v>
      </c>
      <c r="D245" s="12">
        <v>16.3581553</v>
      </c>
      <c r="E245" s="12">
        <v>3.72</v>
      </c>
      <c r="F245" s="7">
        <f t="shared" si="0"/>
        <v>5.1593027698517001E-2</v>
      </c>
      <c r="G245" s="12">
        <v>2018</v>
      </c>
      <c r="H245" s="14">
        <v>43332</v>
      </c>
      <c r="I245" s="12">
        <v>176.78399999999999</v>
      </c>
      <c r="J245" s="12">
        <v>8</v>
      </c>
      <c r="K245" s="11">
        <f t="shared" si="1"/>
        <v>1414.2719999999999</v>
      </c>
      <c r="L245" s="15">
        <f t="shared" si="2"/>
        <v>0.1414272</v>
      </c>
      <c r="M245" s="13">
        <v>34</v>
      </c>
      <c r="N245" s="10">
        <f t="shared" si="3"/>
        <v>240.40637161734094</v>
      </c>
    </row>
    <row r="246" spans="1:14">
      <c r="A246" s="11" t="s">
        <v>17</v>
      </c>
      <c r="B246" s="12">
        <v>31</v>
      </c>
      <c r="C246" s="13">
        <v>1435</v>
      </c>
      <c r="D246" s="12">
        <v>12.831481699999999</v>
      </c>
      <c r="E246" s="12">
        <v>3.72</v>
      </c>
      <c r="F246" s="7">
        <f t="shared" si="0"/>
        <v>3.4675442149689623E-2</v>
      </c>
      <c r="G246" s="12">
        <v>2018</v>
      </c>
      <c r="H246" s="14">
        <v>43332</v>
      </c>
      <c r="I246" s="12">
        <v>176.78399999999999</v>
      </c>
      <c r="J246" s="12">
        <v>8</v>
      </c>
      <c r="K246" s="11">
        <f t="shared" si="1"/>
        <v>1414.2719999999999</v>
      </c>
      <c r="L246" s="15">
        <f t="shared" si="2"/>
        <v>0.1414272</v>
      </c>
      <c r="M246" s="13">
        <v>34</v>
      </c>
      <c r="N246" s="10">
        <f t="shared" si="3"/>
        <v>240.40637161734094</v>
      </c>
    </row>
    <row r="247" spans="1:14">
      <c r="A247" s="11" t="s">
        <v>17</v>
      </c>
      <c r="B247" s="12">
        <v>31</v>
      </c>
      <c r="C247" s="13">
        <v>1416</v>
      </c>
      <c r="D247" s="12">
        <v>16.640636900000001</v>
      </c>
      <c r="E247" s="12">
        <v>3.76</v>
      </c>
      <c r="F247" s="7">
        <f t="shared" si="0"/>
        <v>5.3328948957109004E-2</v>
      </c>
      <c r="G247" s="12">
        <v>2018</v>
      </c>
      <c r="H247" s="14">
        <v>43332</v>
      </c>
      <c r="I247" s="12">
        <v>176.78399999999999</v>
      </c>
      <c r="J247" s="12">
        <v>8</v>
      </c>
      <c r="K247" s="11">
        <f t="shared" si="1"/>
        <v>1414.2719999999999</v>
      </c>
      <c r="L247" s="15">
        <f t="shared" si="2"/>
        <v>0.1414272</v>
      </c>
      <c r="M247" s="13">
        <v>34</v>
      </c>
      <c r="N247" s="10">
        <f t="shared" si="3"/>
        <v>240.40637161734094</v>
      </c>
    </row>
    <row r="248" spans="1:14">
      <c r="A248" s="11" t="s">
        <v>17</v>
      </c>
      <c r="B248" s="12">
        <v>31</v>
      </c>
      <c r="C248" s="13">
        <v>1421</v>
      </c>
      <c r="D248" s="12">
        <v>11.086144300000001</v>
      </c>
      <c r="E248" s="12">
        <v>3.76</v>
      </c>
      <c r="F248" s="7">
        <f t="shared" si="0"/>
        <v>2.7280355531199278E-2</v>
      </c>
      <c r="G248" s="12">
        <v>2018</v>
      </c>
      <c r="H248" s="14">
        <v>43332</v>
      </c>
      <c r="I248" s="12">
        <v>176.78399999999999</v>
      </c>
      <c r="J248" s="12">
        <v>8</v>
      </c>
      <c r="K248" s="11">
        <f t="shared" si="1"/>
        <v>1414.2719999999999</v>
      </c>
      <c r="L248" s="15">
        <f t="shared" si="2"/>
        <v>0.1414272</v>
      </c>
      <c r="M248" s="13">
        <v>34</v>
      </c>
      <c r="N248" s="10">
        <f t="shared" si="3"/>
        <v>240.40637161734094</v>
      </c>
    </row>
    <row r="249" spans="1:14">
      <c r="A249" s="11" t="s">
        <v>17</v>
      </c>
      <c r="B249" s="12">
        <v>31</v>
      </c>
      <c r="C249" s="13">
        <v>1432</v>
      </c>
      <c r="D249" s="12">
        <v>17.4606827</v>
      </c>
      <c r="E249" s="12">
        <v>3.76</v>
      </c>
      <c r="F249" s="7">
        <f t="shared" si="0"/>
        <v>5.7653966816666125E-2</v>
      </c>
      <c r="G249" s="12">
        <v>2018</v>
      </c>
      <c r="H249" s="14">
        <v>43332</v>
      </c>
      <c r="I249" s="12">
        <v>176.78399999999999</v>
      </c>
      <c r="J249" s="12">
        <v>8</v>
      </c>
      <c r="K249" s="11">
        <f t="shared" si="1"/>
        <v>1414.2719999999999</v>
      </c>
      <c r="L249" s="15">
        <f t="shared" si="2"/>
        <v>0.1414272</v>
      </c>
      <c r="M249" s="13">
        <v>34</v>
      </c>
      <c r="N249" s="10">
        <f t="shared" si="3"/>
        <v>240.40637161734094</v>
      </c>
    </row>
    <row r="250" spans="1:14">
      <c r="A250" s="11" t="s">
        <v>17</v>
      </c>
      <c r="B250" s="12">
        <v>31</v>
      </c>
      <c r="C250" s="13">
        <v>1431</v>
      </c>
      <c r="D250" s="12">
        <v>18.199421699999998</v>
      </c>
      <c r="E250" s="12">
        <v>3.78</v>
      </c>
      <c r="F250" s="7">
        <f t="shared" si="0"/>
        <v>6.1821270549726061E-2</v>
      </c>
      <c r="G250" s="12">
        <v>2018</v>
      </c>
      <c r="H250" s="14">
        <v>43332</v>
      </c>
      <c r="I250" s="12">
        <v>176.78399999999999</v>
      </c>
      <c r="J250" s="12">
        <v>8</v>
      </c>
      <c r="K250" s="11">
        <f t="shared" si="1"/>
        <v>1414.2719999999999</v>
      </c>
      <c r="L250" s="15">
        <f t="shared" si="2"/>
        <v>0.1414272</v>
      </c>
      <c r="M250" s="13">
        <v>34</v>
      </c>
      <c r="N250" s="10">
        <f t="shared" si="3"/>
        <v>240.40637161734094</v>
      </c>
    </row>
    <row r="251" spans="1:14">
      <c r="A251" s="11" t="s">
        <v>17</v>
      </c>
      <c r="B251" s="12">
        <v>41</v>
      </c>
      <c r="C251" s="13">
        <v>805</v>
      </c>
      <c r="D251" s="12">
        <v>10.966688</v>
      </c>
      <c r="E251" s="12">
        <v>3.8</v>
      </c>
      <c r="F251" s="7">
        <f t="shared" si="0"/>
        <v>2.6908860825758631E-2</v>
      </c>
      <c r="G251" s="12">
        <v>2018</v>
      </c>
      <c r="H251" s="14">
        <v>43332</v>
      </c>
      <c r="I251" s="12">
        <v>176.78399999999999</v>
      </c>
      <c r="J251" s="12">
        <v>8</v>
      </c>
      <c r="K251" s="11">
        <f t="shared" si="1"/>
        <v>1414.2719999999999</v>
      </c>
      <c r="L251" s="15">
        <f t="shared" si="2"/>
        <v>0.1414272</v>
      </c>
      <c r="M251" s="13">
        <v>17</v>
      </c>
      <c r="N251" s="10">
        <f t="shared" si="3"/>
        <v>120.20318580867047</v>
      </c>
    </row>
    <row r="252" spans="1:14">
      <c r="A252" s="11" t="s">
        <v>17</v>
      </c>
      <c r="B252" s="12">
        <v>41</v>
      </c>
      <c r="C252" s="13">
        <v>807</v>
      </c>
      <c r="D252" s="12">
        <v>14.084987699999999</v>
      </c>
      <c r="E252" s="12">
        <v>3.8</v>
      </c>
      <c r="F252" s="7">
        <f t="shared" si="0"/>
        <v>4.0837527561623184E-2</v>
      </c>
      <c r="G252" s="12">
        <v>2018</v>
      </c>
      <c r="H252" s="14">
        <v>43332</v>
      </c>
      <c r="I252" s="12">
        <v>176.78399999999999</v>
      </c>
      <c r="J252" s="12">
        <v>8</v>
      </c>
      <c r="K252" s="11">
        <f t="shared" si="1"/>
        <v>1414.2719999999999</v>
      </c>
      <c r="L252" s="15">
        <f t="shared" si="2"/>
        <v>0.1414272</v>
      </c>
      <c r="M252" s="13">
        <v>17</v>
      </c>
      <c r="N252" s="10">
        <f t="shared" si="3"/>
        <v>120.20318580867047</v>
      </c>
    </row>
    <row r="253" spans="1:14">
      <c r="A253" s="11" t="s">
        <v>17</v>
      </c>
      <c r="B253" s="12">
        <v>41</v>
      </c>
      <c r="C253" s="13">
        <v>808</v>
      </c>
      <c r="D253" s="12">
        <v>12.692544399999999</v>
      </c>
      <c r="E253" s="12">
        <v>3.8</v>
      </c>
      <c r="F253" s="7">
        <f t="shared" si="0"/>
        <v>3.4389693003829984E-2</v>
      </c>
      <c r="G253" s="12">
        <v>2018</v>
      </c>
      <c r="H253" s="14">
        <v>43332</v>
      </c>
      <c r="I253" s="12">
        <v>176.78399999999999</v>
      </c>
      <c r="J253" s="12">
        <v>8</v>
      </c>
      <c r="K253" s="11">
        <f t="shared" si="1"/>
        <v>1414.2719999999999</v>
      </c>
      <c r="L253" s="15">
        <f t="shared" si="2"/>
        <v>0.1414272</v>
      </c>
      <c r="M253" s="13">
        <v>17</v>
      </c>
      <c r="N253" s="10">
        <f t="shared" si="3"/>
        <v>120.20318580867047</v>
      </c>
    </row>
    <row r="254" spans="1:14">
      <c r="A254" s="11" t="s">
        <v>17</v>
      </c>
      <c r="B254" s="12">
        <v>41</v>
      </c>
      <c r="C254" s="13">
        <v>813</v>
      </c>
      <c r="D254" s="12">
        <v>12.1334117</v>
      </c>
      <c r="E254" s="12">
        <v>3.8</v>
      </c>
      <c r="F254" s="7">
        <f t="shared" si="0"/>
        <v>3.1903813691497272E-2</v>
      </c>
      <c r="G254" s="12">
        <v>2018</v>
      </c>
      <c r="H254" s="14">
        <v>43332</v>
      </c>
      <c r="I254" s="12">
        <v>176.78399999999999</v>
      </c>
      <c r="J254" s="12">
        <v>8</v>
      </c>
      <c r="K254" s="11">
        <f t="shared" si="1"/>
        <v>1414.2719999999999</v>
      </c>
      <c r="L254" s="15">
        <f t="shared" si="2"/>
        <v>0.1414272</v>
      </c>
      <c r="M254" s="13">
        <v>17</v>
      </c>
      <c r="N254" s="10">
        <f t="shared" si="3"/>
        <v>120.20318580867047</v>
      </c>
    </row>
    <row r="255" spans="1:14">
      <c r="A255" s="11" t="s">
        <v>17</v>
      </c>
      <c r="B255" s="12">
        <v>41</v>
      </c>
      <c r="C255" s="13">
        <v>816</v>
      </c>
      <c r="D255" s="12">
        <v>12.688552400000001</v>
      </c>
      <c r="E255" s="12">
        <v>3.8</v>
      </c>
      <c r="F255" s="7">
        <f t="shared" si="0"/>
        <v>3.4371734194613937E-2</v>
      </c>
      <c r="G255" s="12">
        <v>2018</v>
      </c>
      <c r="H255" s="14">
        <v>43332</v>
      </c>
      <c r="I255" s="12">
        <v>176.78399999999999</v>
      </c>
      <c r="J255" s="12">
        <v>8</v>
      </c>
      <c r="K255" s="11">
        <f t="shared" si="1"/>
        <v>1414.2719999999999</v>
      </c>
      <c r="L255" s="15">
        <f t="shared" si="2"/>
        <v>0.1414272</v>
      </c>
      <c r="M255" s="13">
        <v>17</v>
      </c>
      <c r="N255" s="10">
        <f t="shared" si="3"/>
        <v>120.20318580867047</v>
      </c>
    </row>
    <row r="256" spans="1:14">
      <c r="A256" s="11" t="s">
        <v>17</v>
      </c>
      <c r="B256" s="12">
        <v>31</v>
      </c>
      <c r="C256" s="13">
        <v>1425</v>
      </c>
      <c r="D256" s="12">
        <v>9.7436106799999997</v>
      </c>
      <c r="E256" s="12">
        <v>3.8</v>
      </c>
      <c r="F256" s="7">
        <f t="shared" si="0"/>
        <v>2.1953903868969879E-2</v>
      </c>
      <c r="G256" s="12">
        <v>2018</v>
      </c>
      <c r="H256" s="14">
        <v>43332</v>
      </c>
      <c r="I256" s="12">
        <v>176.78399999999999</v>
      </c>
      <c r="J256" s="12">
        <v>8</v>
      </c>
      <c r="K256" s="11">
        <f t="shared" si="1"/>
        <v>1414.2719999999999</v>
      </c>
      <c r="L256" s="15">
        <f t="shared" si="2"/>
        <v>0.1414272</v>
      </c>
      <c r="M256" s="13">
        <v>34</v>
      </c>
      <c r="N256" s="10">
        <f t="shared" si="3"/>
        <v>240.40637161734094</v>
      </c>
    </row>
    <row r="257" spans="1:14">
      <c r="A257" s="11" t="s">
        <v>17</v>
      </c>
      <c r="B257" s="12">
        <v>31</v>
      </c>
      <c r="C257" s="13">
        <v>1433</v>
      </c>
      <c r="D257" s="12">
        <v>12.1626037</v>
      </c>
      <c r="E257" s="12">
        <v>3.8</v>
      </c>
      <c r="F257" s="7">
        <f t="shared" ref="F257:F511" si="4">-0.007 + 0.002*D257 + 0.00002638*D257^2*E257 - 0.0000000003863*(D257^2*E257)^2</f>
        <v>3.2032127975764102E-2</v>
      </c>
      <c r="G257" s="12">
        <v>2018</v>
      </c>
      <c r="H257" s="14">
        <v>43332</v>
      </c>
      <c r="I257" s="12">
        <v>176.78399999999999</v>
      </c>
      <c r="J257" s="12">
        <v>8</v>
      </c>
      <c r="K257" s="11">
        <f t="shared" ref="K257:K511" si="5">J257*I257</f>
        <v>1414.2719999999999</v>
      </c>
      <c r="L257" s="15">
        <f t="shared" ref="L257:L511" si="6">K257/10000</f>
        <v>0.1414272</v>
      </c>
      <c r="M257" s="13">
        <v>34</v>
      </c>
      <c r="N257" s="10">
        <f t="shared" ref="N257:N511" si="7">M257/L257</f>
        <v>240.40637161734094</v>
      </c>
    </row>
    <row r="258" spans="1:14">
      <c r="A258" s="11" t="s">
        <v>17</v>
      </c>
      <c r="B258" s="12">
        <v>31</v>
      </c>
      <c r="C258" s="13">
        <v>1443</v>
      </c>
      <c r="D258" s="12">
        <v>15.378024699999999</v>
      </c>
      <c r="E258" s="12">
        <v>3.8</v>
      </c>
      <c r="F258" s="7">
        <f t="shared" si="4"/>
        <v>4.7150159219861654E-2</v>
      </c>
      <c r="G258" s="12">
        <v>2018</v>
      </c>
      <c r="H258" s="14">
        <v>43332</v>
      </c>
      <c r="I258" s="12">
        <v>176.78399999999999</v>
      </c>
      <c r="J258" s="12">
        <v>8</v>
      </c>
      <c r="K258" s="11">
        <f t="shared" si="5"/>
        <v>1414.2719999999999</v>
      </c>
      <c r="L258" s="15">
        <f t="shared" si="6"/>
        <v>0.1414272</v>
      </c>
      <c r="M258" s="13">
        <v>34</v>
      </c>
      <c r="N258" s="10">
        <f t="shared" si="7"/>
        <v>240.40637161734094</v>
      </c>
    </row>
    <row r="259" spans="1:14">
      <c r="A259" s="11" t="s">
        <v>17</v>
      </c>
      <c r="B259" s="12">
        <v>31</v>
      </c>
      <c r="C259" s="13">
        <v>1426</v>
      </c>
      <c r="D259" s="12">
        <v>16.8884319</v>
      </c>
      <c r="E259" s="12">
        <v>3.82</v>
      </c>
      <c r="F259" s="7">
        <f t="shared" si="4"/>
        <v>5.5060278810564932E-2</v>
      </c>
      <c r="G259" s="12">
        <v>2018</v>
      </c>
      <c r="H259" s="14">
        <v>43332</v>
      </c>
      <c r="I259" s="12">
        <v>176.78399999999999</v>
      </c>
      <c r="J259" s="12">
        <v>8</v>
      </c>
      <c r="K259" s="11">
        <f t="shared" si="5"/>
        <v>1414.2719999999999</v>
      </c>
      <c r="L259" s="15">
        <f t="shared" si="6"/>
        <v>0.1414272</v>
      </c>
      <c r="M259" s="13">
        <v>34</v>
      </c>
      <c r="N259" s="10">
        <f t="shared" si="7"/>
        <v>240.40637161734094</v>
      </c>
    </row>
    <row r="260" spans="1:14">
      <c r="A260" s="11" t="s">
        <v>17</v>
      </c>
      <c r="B260" s="12">
        <v>31</v>
      </c>
      <c r="C260" s="13">
        <v>1420</v>
      </c>
      <c r="D260" s="12">
        <v>13.3234648</v>
      </c>
      <c r="E260" s="12">
        <v>3.87</v>
      </c>
      <c r="F260" s="7">
        <f t="shared" si="4"/>
        <v>3.7587201248086774E-2</v>
      </c>
      <c r="G260" s="12">
        <v>2018</v>
      </c>
      <c r="H260" s="14">
        <v>43332</v>
      </c>
      <c r="I260" s="12">
        <v>176.78399999999999</v>
      </c>
      <c r="J260" s="12">
        <v>8</v>
      </c>
      <c r="K260" s="11">
        <f t="shared" si="5"/>
        <v>1414.2719999999999</v>
      </c>
      <c r="L260" s="15">
        <f t="shared" si="6"/>
        <v>0.1414272</v>
      </c>
      <c r="M260" s="13">
        <v>34</v>
      </c>
      <c r="N260" s="10">
        <f t="shared" si="7"/>
        <v>240.40637161734094</v>
      </c>
    </row>
    <row r="261" spans="1:14">
      <c r="A261" s="11" t="s">
        <v>17</v>
      </c>
      <c r="B261" s="12">
        <v>41</v>
      </c>
      <c r="C261" s="13">
        <v>804</v>
      </c>
      <c r="D261" s="12">
        <v>13.101071900000001</v>
      </c>
      <c r="E261" s="12">
        <v>3.9</v>
      </c>
      <c r="F261" s="7">
        <f t="shared" si="4"/>
        <v>3.6687519561147651E-2</v>
      </c>
      <c r="G261" s="12">
        <v>2018</v>
      </c>
      <c r="H261" s="14">
        <v>43332</v>
      </c>
      <c r="I261" s="12">
        <v>176.78399999999999</v>
      </c>
      <c r="J261" s="12">
        <v>8</v>
      </c>
      <c r="K261" s="11">
        <f t="shared" si="5"/>
        <v>1414.2719999999999</v>
      </c>
      <c r="L261" s="15">
        <f t="shared" si="6"/>
        <v>0.1414272</v>
      </c>
      <c r="M261" s="13">
        <v>17</v>
      </c>
      <c r="N261" s="10">
        <f t="shared" si="7"/>
        <v>120.20318580867047</v>
      </c>
    </row>
    <row r="262" spans="1:14">
      <c r="A262" s="11" t="s">
        <v>17</v>
      </c>
      <c r="B262" s="12">
        <v>41</v>
      </c>
      <c r="C262" s="13">
        <v>809</v>
      </c>
      <c r="D262" s="12">
        <v>14.4156078</v>
      </c>
      <c r="E262" s="12">
        <v>3.9</v>
      </c>
      <c r="F262" s="7">
        <f t="shared" si="4"/>
        <v>4.2957359977235404E-2</v>
      </c>
      <c r="G262" s="12">
        <v>2018</v>
      </c>
      <c r="H262" s="14">
        <v>43332</v>
      </c>
      <c r="I262" s="12">
        <v>176.78399999999999</v>
      </c>
      <c r="J262" s="12">
        <v>8</v>
      </c>
      <c r="K262" s="11">
        <f t="shared" si="5"/>
        <v>1414.2719999999999</v>
      </c>
      <c r="L262" s="15">
        <f t="shared" si="6"/>
        <v>0.1414272</v>
      </c>
      <c r="M262" s="13">
        <v>17</v>
      </c>
      <c r="N262" s="10">
        <f t="shared" si="7"/>
        <v>120.20318580867047</v>
      </c>
    </row>
    <row r="263" spans="1:14">
      <c r="A263" s="11" t="s">
        <v>17</v>
      </c>
      <c r="B263" s="12">
        <v>41</v>
      </c>
      <c r="C263" s="13">
        <v>811</v>
      </c>
      <c r="D263" s="12">
        <v>13.731668600000001</v>
      </c>
      <c r="E263" s="12">
        <v>3.9</v>
      </c>
      <c r="F263" s="7">
        <f t="shared" si="4"/>
        <v>3.9653731489902151E-2</v>
      </c>
      <c r="G263" s="12">
        <v>2018</v>
      </c>
      <c r="H263" s="14">
        <v>43332</v>
      </c>
      <c r="I263" s="12">
        <v>176.78399999999999</v>
      </c>
      <c r="J263" s="12">
        <v>8</v>
      </c>
      <c r="K263" s="11">
        <f t="shared" si="5"/>
        <v>1414.2719999999999</v>
      </c>
      <c r="L263" s="15">
        <f t="shared" si="6"/>
        <v>0.1414272</v>
      </c>
      <c r="M263" s="13">
        <v>17</v>
      </c>
      <c r="N263" s="10">
        <f t="shared" si="7"/>
        <v>120.20318580867047</v>
      </c>
    </row>
    <row r="264" spans="1:14">
      <c r="A264" s="11" t="s">
        <v>17</v>
      </c>
      <c r="B264" s="12">
        <v>41</v>
      </c>
      <c r="C264" s="13">
        <v>812</v>
      </c>
      <c r="D264" s="12">
        <v>11.656402</v>
      </c>
      <c r="E264" s="12">
        <v>3.9</v>
      </c>
      <c r="F264" s="7">
        <f t="shared" si="4"/>
        <v>3.0183086433125686E-2</v>
      </c>
      <c r="G264" s="12">
        <v>2018</v>
      </c>
      <c r="H264" s="14">
        <v>43332</v>
      </c>
      <c r="I264" s="12">
        <v>176.78399999999999</v>
      </c>
      <c r="J264" s="12">
        <v>8</v>
      </c>
      <c r="K264" s="11">
        <f t="shared" si="5"/>
        <v>1414.2719999999999</v>
      </c>
      <c r="L264" s="15">
        <f t="shared" si="6"/>
        <v>0.1414272</v>
      </c>
      <c r="M264" s="13">
        <v>17</v>
      </c>
      <c r="N264" s="10">
        <f t="shared" si="7"/>
        <v>120.20318580867047</v>
      </c>
    </row>
    <row r="265" spans="1:14">
      <c r="A265" s="11" t="s">
        <v>17</v>
      </c>
      <c r="B265" s="12">
        <v>41</v>
      </c>
      <c r="C265" s="13">
        <v>815</v>
      </c>
      <c r="D265" s="12">
        <v>11.3614783</v>
      </c>
      <c r="E265" s="12">
        <v>3.9</v>
      </c>
      <c r="F265" s="7">
        <f t="shared" si="4"/>
        <v>2.8905390876952611E-2</v>
      </c>
      <c r="G265" s="12">
        <v>2018</v>
      </c>
      <c r="H265" s="14">
        <v>43332</v>
      </c>
      <c r="I265" s="12">
        <v>176.78399999999999</v>
      </c>
      <c r="J265" s="12">
        <v>8</v>
      </c>
      <c r="K265" s="11">
        <f t="shared" si="5"/>
        <v>1414.2719999999999</v>
      </c>
      <c r="L265" s="15">
        <f t="shared" si="6"/>
        <v>0.1414272</v>
      </c>
      <c r="M265" s="13">
        <v>17</v>
      </c>
      <c r="N265" s="10">
        <f t="shared" si="7"/>
        <v>120.20318580867047</v>
      </c>
    </row>
    <row r="266" spans="1:14">
      <c r="A266" s="11" t="s">
        <v>17</v>
      </c>
      <c r="B266" s="12">
        <v>41</v>
      </c>
      <c r="C266" s="13">
        <v>817</v>
      </c>
      <c r="D266" s="12">
        <v>12.116699000000001</v>
      </c>
      <c r="E266" s="12">
        <v>3.9</v>
      </c>
      <c r="F266" s="7">
        <f t="shared" si="4"/>
        <v>3.2211310632067308E-2</v>
      </c>
      <c r="G266" s="12">
        <v>2018</v>
      </c>
      <c r="H266" s="14">
        <v>43332</v>
      </c>
      <c r="I266" s="12">
        <v>176.78399999999999</v>
      </c>
      <c r="J266" s="12">
        <v>8</v>
      </c>
      <c r="K266" s="11">
        <f t="shared" si="5"/>
        <v>1414.2719999999999</v>
      </c>
      <c r="L266" s="15">
        <f t="shared" si="6"/>
        <v>0.1414272</v>
      </c>
      <c r="M266" s="13">
        <v>17</v>
      </c>
      <c r="N266" s="10">
        <f t="shared" si="7"/>
        <v>120.20318580867047</v>
      </c>
    </row>
    <row r="267" spans="1:14">
      <c r="A267" s="11" t="s">
        <v>17</v>
      </c>
      <c r="B267" s="12">
        <v>41</v>
      </c>
      <c r="C267" s="13">
        <v>819</v>
      </c>
      <c r="D267" s="12">
        <v>16.364348100000001</v>
      </c>
      <c r="E267" s="12">
        <v>3.9</v>
      </c>
      <c r="F267" s="7">
        <f t="shared" si="4"/>
        <v>5.285830570817153E-2</v>
      </c>
      <c r="G267" s="12">
        <v>2018</v>
      </c>
      <c r="H267" s="14">
        <v>43332</v>
      </c>
      <c r="I267" s="12">
        <v>176.78399999999999</v>
      </c>
      <c r="J267" s="12">
        <v>8</v>
      </c>
      <c r="K267" s="11">
        <f t="shared" si="5"/>
        <v>1414.2719999999999</v>
      </c>
      <c r="L267" s="15">
        <f t="shared" si="6"/>
        <v>0.1414272</v>
      </c>
      <c r="M267" s="13">
        <v>17</v>
      </c>
      <c r="N267" s="10">
        <f t="shared" si="7"/>
        <v>120.20318580867047</v>
      </c>
    </row>
    <row r="268" spans="1:14">
      <c r="A268" s="11" t="s">
        <v>17</v>
      </c>
      <c r="B268" s="12">
        <v>31</v>
      </c>
      <c r="C268" s="13">
        <v>1436</v>
      </c>
      <c r="D268" s="12">
        <v>13.527233900000001</v>
      </c>
      <c r="E268" s="12">
        <v>3.9</v>
      </c>
      <c r="F268" s="7">
        <f t="shared" si="4"/>
        <v>3.8683700559119925E-2</v>
      </c>
      <c r="G268" s="12">
        <v>2018</v>
      </c>
      <c r="H268" s="14">
        <v>43332</v>
      </c>
      <c r="I268" s="12">
        <v>176.78399999999999</v>
      </c>
      <c r="J268" s="12">
        <v>8</v>
      </c>
      <c r="K268" s="11">
        <f t="shared" si="5"/>
        <v>1414.2719999999999</v>
      </c>
      <c r="L268" s="15">
        <f t="shared" si="6"/>
        <v>0.1414272</v>
      </c>
      <c r="M268" s="13">
        <v>34</v>
      </c>
      <c r="N268" s="10">
        <f t="shared" si="7"/>
        <v>240.40637161734094</v>
      </c>
    </row>
    <row r="269" spans="1:14">
      <c r="A269" s="11" t="s">
        <v>17</v>
      </c>
      <c r="B269" s="12">
        <v>41</v>
      </c>
      <c r="C269" s="13">
        <v>803</v>
      </c>
      <c r="D269" s="12">
        <v>13.0662234</v>
      </c>
      <c r="E269" s="12">
        <v>4</v>
      </c>
      <c r="F269" s="7">
        <f t="shared" si="4"/>
        <v>3.6967320328691579E-2</v>
      </c>
      <c r="G269" s="12">
        <v>2018</v>
      </c>
      <c r="H269" s="14">
        <v>43332</v>
      </c>
      <c r="I269" s="12">
        <v>176.78399999999999</v>
      </c>
      <c r="J269" s="12">
        <v>8</v>
      </c>
      <c r="K269" s="11">
        <f t="shared" si="5"/>
        <v>1414.2719999999999</v>
      </c>
      <c r="L269" s="15">
        <f t="shared" si="6"/>
        <v>0.1414272</v>
      </c>
      <c r="M269" s="13">
        <v>17</v>
      </c>
      <c r="N269" s="10">
        <f t="shared" si="7"/>
        <v>120.20318580867047</v>
      </c>
    </row>
    <row r="270" spans="1:14">
      <c r="A270" s="11" t="s">
        <v>17</v>
      </c>
      <c r="B270" s="12">
        <v>41</v>
      </c>
      <c r="C270" s="13">
        <v>814</v>
      </c>
      <c r="D270" s="12">
        <v>14.206751799999999</v>
      </c>
      <c r="E270" s="12">
        <v>4</v>
      </c>
      <c r="F270" s="7">
        <f t="shared" si="4"/>
        <v>4.245901326132203E-2</v>
      </c>
      <c r="G270" s="12">
        <v>2018</v>
      </c>
      <c r="H270" s="14">
        <v>43332</v>
      </c>
      <c r="I270" s="12">
        <v>176.78399999999999</v>
      </c>
      <c r="J270" s="12">
        <v>8</v>
      </c>
      <c r="K270" s="11">
        <f t="shared" si="5"/>
        <v>1414.2719999999999</v>
      </c>
      <c r="L270" s="15">
        <f t="shared" si="6"/>
        <v>0.1414272</v>
      </c>
      <c r="M270" s="13">
        <v>17</v>
      </c>
      <c r="N270" s="10">
        <f t="shared" si="7"/>
        <v>120.20318580867047</v>
      </c>
    </row>
    <row r="271" spans="1:14">
      <c r="A271" s="11" t="s">
        <v>17</v>
      </c>
      <c r="B271" s="12">
        <v>41</v>
      </c>
      <c r="C271" s="13">
        <v>818</v>
      </c>
      <c r="D271" s="12">
        <v>10.1310591</v>
      </c>
      <c r="E271" s="12">
        <v>4</v>
      </c>
      <c r="F271" s="7">
        <f t="shared" si="4"/>
        <v>2.4027405330243008E-2</v>
      </c>
      <c r="G271" s="12">
        <v>2018</v>
      </c>
      <c r="H271" s="14">
        <v>43332</v>
      </c>
      <c r="I271" s="12">
        <v>176.78399999999999</v>
      </c>
      <c r="J271" s="12">
        <v>8</v>
      </c>
      <c r="K271" s="11">
        <f t="shared" si="5"/>
        <v>1414.2719999999999</v>
      </c>
      <c r="L271" s="15">
        <f t="shared" si="6"/>
        <v>0.1414272</v>
      </c>
      <c r="M271" s="13">
        <v>17</v>
      </c>
      <c r="N271" s="10">
        <f t="shared" si="7"/>
        <v>120.20318580867047</v>
      </c>
    </row>
    <row r="272" spans="1:14">
      <c r="A272" s="11" t="s">
        <v>17</v>
      </c>
      <c r="B272" s="12">
        <v>31</v>
      </c>
      <c r="C272" s="13">
        <v>1414</v>
      </c>
      <c r="D272" s="12">
        <v>19.794166199999999</v>
      </c>
      <c r="E272" s="12">
        <v>4.0999999999999996</v>
      </c>
      <c r="F272" s="7">
        <f t="shared" si="4"/>
        <v>7.3968735603434824E-2</v>
      </c>
      <c r="G272" s="12">
        <v>2018</v>
      </c>
      <c r="H272" s="14">
        <v>43332</v>
      </c>
      <c r="I272" s="12">
        <v>176.78399999999999</v>
      </c>
      <c r="J272" s="12">
        <v>8</v>
      </c>
      <c r="K272" s="11">
        <f t="shared" si="5"/>
        <v>1414.2719999999999</v>
      </c>
      <c r="L272" s="15">
        <f t="shared" si="6"/>
        <v>0.1414272</v>
      </c>
      <c r="M272" s="13">
        <v>34</v>
      </c>
      <c r="N272" s="10">
        <f t="shared" si="7"/>
        <v>240.40637161734094</v>
      </c>
    </row>
    <row r="273" spans="1:14">
      <c r="A273" s="11" t="s">
        <v>17</v>
      </c>
      <c r="B273" s="12">
        <v>31</v>
      </c>
      <c r="C273" s="13">
        <v>1424</v>
      </c>
      <c r="D273" s="12">
        <v>14.862038200000001</v>
      </c>
      <c r="E273" s="12">
        <v>4.1399999999999997</v>
      </c>
      <c r="F273" s="7">
        <f t="shared" si="4"/>
        <v>4.6524080571116226E-2</v>
      </c>
      <c r="G273" s="12">
        <v>2018</v>
      </c>
      <c r="H273" s="14">
        <v>43332</v>
      </c>
      <c r="I273" s="12">
        <v>176.78399999999999</v>
      </c>
      <c r="J273" s="12">
        <v>8</v>
      </c>
      <c r="K273" s="11">
        <f t="shared" si="5"/>
        <v>1414.2719999999999</v>
      </c>
      <c r="L273" s="15">
        <f t="shared" si="6"/>
        <v>0.1414272</v>
      </c>
      <c r="M273" s="13">
        <v>34</v>
      </c>
      <c r="N273" s="10">
        <f t="shared" si="7"/>
        <v>240.40637161734094</v>
      </c>
    </row>
    <row r="274" spans="1:14">
      <c r="A274" s="11" t="s">
        <v>17</v>
      </c>
      <c r="B274" s="12">
        <v>31</v>
      </c>
      <c r="C274" s="13">
        <v>1422</v>
      </c>
      <c r="D274" s="12">
        <v>16.070709300000001</v>
      </c>
      <c r="E274" s="12">
        <v>4.2</v>
      </c>
      <c r="F274" s="7">
        <f t="shared" si="4"/>
        <v>5.3301915441759329E-2</v>
      </c>
      <c r="G274" s="12">
        <v>2018</v>
      </c>
      <c r="H274" s="14">
        <v>43332</v>
      </c>
      <c r="I274" s="12">
        <v>176.78399999999999</v>
      </c>
      <c r="J274" s="12">
        <v>8</v>
      </c>
      <c r="K274" s="11">
        <f t="shared" si="5"/>
        <v>1414.2719999999999</v>
      </c>
      <c r="L274" s="15">
        <f t="shared" si="6"/>
        <v>0.1414272</v>
      </c>
      <c r="M274" s="13">
        <v>34</v>
      </c>
      <c r="N274" s="10">
        <f t="shared" si="7"/>
        <v>240.40637161734094</v>
      </c>
    </row>
    <row r="275" spans="1:14">
      <c r="A275" s="11" t="s">
        <v>17</v>
      </c>
      <c r="B275" s="12">
        <v>31</v>
      </c>
      <c r="C275" s="13">
        <v>1429</v>
      </c>
      <c r="D275" s="12">
        <v>13.281573</v>
      </c>
      <c r="E275" s="12">
        <v>4.2</v>
      </c>
      <c r="F275" s="7">
        <f t="shared" si="4"/>
        <v>3.889553876107002E-2</v>
      </c>
      <c r="G275" s="12">
        <v>2018</v>
      </c>
      <c r="H275" s="14">
        <v>43332</v>
      </c>
      <c r="I275" s="12">
        <v>176.78399999999999</v>
      </c>
      <c r="J275" s="12">
        <v>8</v>
      </c>
      <c r="K275" s="11">
        <f t="shared" si="5"/>
        <v>1414.2719999999999</v>
      </c>
      <c r="L275" s="15">
        <f t="shared" si="6"/>
        <v>0.1414272</v>
      </c>
      <c r="M275" s="13">
        <v>34</v>
      </c>
      <c r="N275" s="10">
        <f t="shared" si="7"/>
        <v>240.40637161734094</v>
      </c>
    </row>
    <row r="276" spans="1:14">
      <c r="A276" s="11" t="s">
        <v>17</v>
      </c>
      <c r="B276" s="12">
        <v>31</v>
      </c>
      <c r="C276" s="13">
        <v>1430</v>
      </c>
      <c r="D276" s="12">
        <v>16.7529006</v>
      </c>
      <c r="E276" s="12">
        <v>4.2</v>
      </c>
      <c r="F276" s="7">
        <f t="shared" si="4"/>
        <v>5.7065006996041293E-2</v>
      </c>
      <c r="G276" s="12">
        <v>2018</v>
      </c>
      <c r="H276" s="14">
        <v>43332</v>
      </c>
      <c r="I276" s="12">
        <v>176.78399999999999</v>
      </c>
      <c r="J276" s="12">
        <v>8</v>
      </c>
      <c r="K276" s="11">
        <f t="shared" si="5"/>
        <v>1414.2719999999999</v>
      </c>
      <c r="L276" s="15">
        <f t="shared" si="6"/>
        <v>0.1414272</v>
      </c>
      <c r="M276" s="13">
        <v>34</v>
      </c>
      <c r="N276" s="10">
        <f t="shared" si="7"/>
        <v>240.40637161734094</v>
      </c>
    </row>
    <row r="277" spans="1:14">
      <c r="A277" s="11" t="s">
        <v>17</v>
      </c>
      <c r="B277" s="12">
        <v>31</v>
      </c>
      <c r="C277" s="13">
        <v>1417</v>
      </c>
      <c r="D277" s="12">
        <v>17.0228842</v>
      </c>
      <c r="E277" s="12">
        <v>4.3</v>
      </c>
      <c r="F277" s="7">
        <f t="shared" si="4"/>
        <v>5.9316729515365152E-2</v>
      </c>
      <c r="G277" s="12">
        <v>2018</v>
      </c>
      <c r="H277" s="14">
        <v>43332</v>
      </c>
      <c r="I277" s="12">
        <v>176.78399999999999</v>
      </c>
      <c r="J277" s="12">
        <v>8</v>
      </c>
      <c r="K277" s="11">
        <f t="shared" si="5"/>
        <v>1414.2719999999999</v>
      </c>
      <c r="L277" s="15">
        <f t="shared" si="6"/>
        <v>0.1414272</v>
      </c>
      <c r="M277" s="13">
        <v>34</v>
      </c>
      <c r="N277" s="10">
        <f t="shared" si="7"/>
        <v>240.40637161734094</v>
      </c>
    </row>
    <row r="278" spans="1:14">
      <c r="A278" s="11" t="s">
        <v>17</v>
      </c>
      <c r="B278" s="12">
        <v>31</v>
      </c>
      <c r="C278" s="13">
        <v>1415</v>
      </c>
      <c r="D278" s="12">
        <v>16.3983664</v>
      </c>
      <c r="E278" s="12">
        <v>4.5</v>
      </c>
      <c r="F278" s="7">
        <f t="shared" si="4"/>
        <v>5.7152958403196903E-2</v>
      </c>
      <c r="G278" s="12">
        <v>2018</v>
      </c>
      <c r="H278" s="14">
        <v>43332</v>
      </c>
      <c r="I278" s="12">
        <v>176.78399999999999</v>
      </c>
      <c r="J278" s="12">
        <v>8</v>
      </c>
      <c r="K278" s="11">
        <f t="shared" si="5"/>
        <v>1414.2719999999999</v>
      </c>
      <c r="L278" s="15">
        <f t="shared" si="6"/>
        <v>0.1414272</v>
      </c>
      <c r="M278" s="13">
        <v>34</v>
      </c>
      <c r="N278" s="10">
        <f t="shared" si="7"/>
        <v>240.40637161734094</v>
      </c>
    </row>
    <row r="279" spans="1:14">
      <c r="A279" s="11" t="s">
        <v>17</v>
      </c>
      <c r="B279" s="12">
        <v>31</v>
      </c>
      <c r="C279" s="13">
        <v>1439</v>
      </c>
      <c r="D279" s="12">
        <v>16.317845200000001</v>
      </c>
      <c r="E279" s="12">
        <v>4.7</v>
      </c>
      <c r="F279" s="7">
        <f t="shared" si="4"/>
        <v>5.8044676829228321E-2</v>
      </c>
      <c r="G279" s="12">
        <v>2018</v>
      </c>
      <c r="H279" s="14">
        <v>43332</v>
      </c>
      <c r="I279" s="12">
        <v>176.78399999999999</v>
      </c>
      <c r="J279" s="12">
        <v>8</v>
      </c>
      <c r="K279" s="11">
        <f t="shared" si="5"/>
        <v>1414.2719999999999</v>
      </c>
      <c r="L279" s="15">
        <f t="shared" si="6"/>
        <v>0.1414272</v>
      </c>
      <c r="M279" s="13">
        <v>34</v>
      </c>
      <c r="N279" s="10">
        <f t="shared" si="7"/>
        <v>240.40637161734094</v>
      </c>
    </row>
    <row r="280" spans="1:14">
      <c r="A280" s="11" t="s">
        <v>17</v>
      </c>
      <c r="B280" s="12">
        <v>31</v>
      </c>
      <c r="C280" s="13">
        <v>1413</v>
      </c>
      <c r="D280" s="12">
        <v>21.710507700000001</v>
      </c>
      <c r="E280" s="12">
        <v>4.8</v>
      </c>
      <c r="F280" s="7">
        <f t="shared" si="4"/>
        <v>9.4127383436545281E-2</v>
      </c>
      <c r="G280" s="12">
        <v>2018</v>
      </c>
      <c r="H280" s="14">
        <v>43332</v>
      </c>
      <c r="I280" s="12">
        <v>176.78399999999999</v>
      </c>
      <c r="J280" s="12">
        <v>8</v>
      </c>
      <c r="K280" s="11">
        <f t="shared" si="5"/>
        <v>1414.2719999999999</v>
      </c>
      <c r="L280" s="15">
        <f t="shared" si="6"/>
        <v>0.1414272</v>
      </c>
      <c r="M280" s="13">
        <v>34</v>
      </c>
      <c r="N280" s="10">
        <f t="shared" si="7"/>
        <v>240.40637161734094</v>
      </c>
    </row>
    <row r="281" spans="1:14">
      <c r="A281" s="11" t="s">
        <v>18</v>
      </c>
      <c r="B281" s="12">
        <v>14</v>
      </c>
      <c r="C281" s="13">
        <v>659</v>
      </c>
      <c r="D281" s="12">
        <v>6.2780575799999996</v>
      </c>
      <c r="E281" s="12">
        <v>1.9</v>
      </c>
      <c r="F281" s="7">
        <f t="shared" si="4"/>
        <v>7.5294576454693523E-3</v>
      </c>
      <c r="G281" s="12">
        <v>2018</v>
      </c>
      <c r="H281" s="14">
        <v>43388</v>
      </c>
      <c r="I281" s="12">
        <v>164.59200000000001</v>
      </c>
      <c r="J281" s="12">
        <v>8</v>
      </c>
      <c r="K281" s="11">
        <f t="shared" si="5"/>
        <v>1316.7360000000001</v>
      </c>
      <c r="L281" s="15">
        <f t="shared" si="6"/>
        <v>0.1316736</v>
      </c>
      <c r="M281" s="13">
        <v>28</v>
      </c>
      <c r="N281" s="10">
        <f t="shared" si="7"/>
        <v>212.64703023233207</v>
      </c>
    </row>
    <row r="282" spans="1:14">
      <c r="A282" s="11" t="s">
        <v>18</v>
      </c>
      <c r="B282" s="12">
        <v>14</v>
      </c>
      <c r="C282" s="13">
        <v>673</v>
      </c>
      <c r="D282" s="12">
        <v>16.224453100000002</v>
      </c>
      <c r="E282" s="12">
        <v>2.4</v>
      </c>
      <c r="F282" s="7">
        <f t="shared" si="4"/>
        <v>4.1960526404335494E-2</v>
      </c>
      <c r="G282" s="12">
        <v>2018</v>
      </c>
      <c r="H282" s="14">
        <v>43388</v>
      </c>
      <c r="I282" s="12">
        <v>164.59200000000001</v>
      </c>
      <c r="J282" s="12">
        <v>8</v>
      </c>
      <c r="K282" s="11">
        <f t="shared" si="5"/>
        <v>1316.7360000000001</v>
      </c>
      <c r="L282" s="15">
        <f t="shared" si="6"/>
        <v>0.1316736</v>
      </c>
      <c r="M282" s="13">
        <v>28</v>
      </c>
      <c r="N282" s="10">
        <f t="shared" si="7"/>
        <v>212.64703023233207</v>
      </c>
    </row>
    <row r="283" spans="1:14">
      <c r="A283" s="11" t="s">
        <v>18</v>
      </c>
      <c r="B283" s="12">
        <v>31</v>
      </c>
      <c r="C283" s="13">
        <v>834</v>
      </c>
      <c r="D283" s="12">
        <v>16.460037799999998</v>
      </c>
      <c r="E283" s="12">
        <v>3.1</v>
      </c>
      <c r="F283" s="7">
        <f t="shared" si="4"/>
        <v>4.7803918671642472E-2</v>
      </c>
      <c r="G283" s="12">
        <v>2018</v>
      </c>
      <c r="H283" s="14">
        <v>43388</v>
      </c>
      <c r="I283" s="12">
        <v>164.59200000000001</v>
      </c>
      <c r="J283" s="12">
        <v>8</v>
      </c>
      <c r="K283" s="11">
        <f t="shared" si="5"/>
        <v>1316.7360000000001</v>
      </c>
      <c r="L283" s="15">
        <f t="shared" si="6"/>
        <v>0.1316736</v>
      </c>
      <c r="M283" s="13">
        <v>30</v>
      </c>
      <c r="N283" s="10">
        <f t="shared" si="7"/>
        <v>227.83610382035579</v>
      </c>
    </row>
    <row r="284" spans="1:14">
      <c r="A284" s="11" t="s">
        <v>18</v>
      </c>
      <c r="B284" s="12">
        <v>14</v>
      </c>
      <c r="C284" s="13">
        <v>655</v>
      </c>
      <c r="D284" s="12">
        <v>19.109216700000001</v>
      </c>
      <c r="E284" s="12">
        <v>3.2</v>
      </c>
      <c r="F284" s="7">
        <f t="shared" si="4"/>
        <v>6.1516494434227006E-2</v>
      </c>
      <c r="G284" s="12">
        <v>2018</v>
      </c>
      <c r="H284" s="14">
        <v>43388</v>
      </c>
      <c r="I284" s="12">
        <v>164.59200000000001</v>
      </c>
      <c r="J284" s="12">
        <v>8</v>
      </c>
      <c r="K284" s="11">
        <f t="shared" si="5"/>
        <v>1316.7360000000001</v>
      </c>
      <c r="L284" s="15">
        <f t="shared" si="6"/>
        <v>0.1316736</v>
      </c>
      <c r="M284" s="13">
        <v>28</v>
      </c>
      <c r="N284" s="10">
        <f t="shared" si="7"/>
        <v>212.64703023233207</v>
      </c>
    </row>
    <row r="285" spans="1:14">
      <c r="A285" s="11" t="s">
        <v>18</v>
      </c>
      <c r="B285" s="12">
        <v>31</v>
      </c>
      <c r="C285" s="13">
        <v>831</v>
      </c>
      <c r="D285" s="12">
        <v>14.2388092</v>
      </c>
      <c r="E285" s="12">
        <v>3.2</v>
      </c>
      <c r="F285" s="7">
        <f t="shared" si="4"/>
        <v>3.8429829965615343E-2</v>
      </c>
      <c r="G285" s="12">
        <v>2018</v>
      </c>
      <c r="H285" s="14">
        <v>43388</v>
      </c>
      <c r="I285" s="12">
        <v>164.59200000000001</v>
      </c>
      <c r="J285" s="12">
        <v>8</v>
      </c>
      <c r="K285" s="11">
        <f t="shared" si="5"/>
        <v>1316.7360000000001</v>
      </c>
      <c r="L285" s="15">
        <f t="shared" si="6"/>
        <v>0.1316736</v>
      </c>
      <c r="M285" s="13">
        <v>30</v>
      </c>
      <c r="N285" s="10">
        <f t="shared" si="7"/>
        <v>227.83610382035579</v>
      </c>
    </row>
    <row r="286" spans="1:14">
      <c r="A286" s="11" t="s">
        <v>18</v>
      </c>
      <c r="B286" s="12">
        <v>31</v>
      </c>
      <c r="C286" s="13">
        <v>848</v>
      </c>
      <c r="D286" s="12">
        <v>11.948286400000001</v>
      </c>
      <c r="E286" s="12">
        <v>3.2</v>
      </c>
      <c r="F286" s="7">
        <f t="shared" si="4"/>
        <v>2.8867310816501578E-2</v>
      </c>
      <c r="G286" s="12">
        <v>2018</v>
      </c>
      <c r="H286" s="14">
        <v>43388</v>
      </c>
      <c r="I286" s="12">
        <v>164.59200000000001</v>
      </c>
      <c r="J286" s="12">
        <v>8</v>
      </c>
      <c r="K286" s="11">
        <f t="shared" si="5"/>
        <v>1316.7360000000001</v>
      </c>
      <c r="L286" s="15">
        <f t="shared" si="6"/>
        <v>0.1316736</v>
      </c>
      <c r="M286" s="13">
        <v>30</v>
      </c>
      <c r="N286" s="10">
        <f t="shared" si="7"/>
        <v>227.83610382035579</v>
      </c>
    </row>
    <row r="287" spans="1:14">
      <c r="A287" s="11" t="s">
        <v>18</v>
      </c>
      <c r="B287" s="12">
        <v>31</v>
      </c>
      <c r="C287" s="13">
        <v>849</v>
      </c>
      <c r="D287" s="12">
        <v>13.1781831</v>
      </c>
      <c r="E287" s="12">
        <v>3.2</v>
      </c>
      <c r="F287" s="7">
        <f t="shared" si="4"/>
        <v>3.389712771066531E-2</v>
      </c>
      <c r="G287" s="12">
        <v>2018</v>
      </c>
      <c r="H287" s="14">
        <v>43388</v>
      </c>
      <c r="I287" s="12">
        <v>164.59200000000001</v>
      </c>
      <c r="J287" s="12">
        <v>8</v>
      </c>
      <c r="K287" s="11">
        <f t="shared" si="5"/>
        <v>1316.7360000000001</v>
      </c>
      <c r="L287" s="15">
        <f t="shared" si="6"/>
        <v>0.1316736</v>
      </c>
      <c r="M287" s="13">
        <v>30</v>
      </c>
      <c r="N287" s="10">
        <f t="shared" si="7"/>
        <v>227.83610382035579</v>
      </c>
    </row>
    <row r="288" spans="1:14">
      <c r="A288" s="11" t="s">
        <v>18</v>
      </c>
      <c r="B288" s="12">
        <v>14</v>
      </c>
      <c r="C288" s="13">
        <v>663</v>
      </c>
      <c r="D288" s="12">
        <v>10.504235100000001</v>
      </c>
      <c r="E288" s="12">
        <v>3.3</v>
      </c>
      <c r="F288" s="7">
        <f t="shared" si="4"/>
        <v>2.3562701041635929E-2</v>
      </c>
      <c r="G288" s="12">
        <v>2018</v>
      </c>
      <c r="H288" s="14">
        <v>43388</v>
      </c>
      <c r="I288" s="12">
        <v>164.59200000000001</v>
      </c>
      <c r="J288" s="12">
        <v>8</v>
      </c>
      <c r="K288" s="11">
        <f t="shared" si="5"/>
        <v>1316.7360000000001</v>
      </c>
      <c r="L288" s="15">
        <f t="shared" si="6"/>
        <v>0.1316736</v>
      </c>
      <c r="M288" s="13">
        <v>28</v>
      </c>
      <c r="N288" s="10">
        <f t="shared" si="7"/>
        <v>212.64703023233207</v>
      </c>
    </row>
    <row r="289" spans="1:14">
      <c r="A289" s="11" t="s">
        <v>18</v>
      </c>
      <c r="B289" s="12">
        <v>14</v>
      </c>
      <c r="C289" s="13">
        <v>670</v>
      </c>
      <c r="D289" s="12">
        <v>13.3272779</v>
      </c>
      <c r="E289" s="12">
        <v>3.3</v>
      </c>
      <c r="F289" s="7">
        <f t="shared" si="4"/>
        <v>3.4984053825215522E-2</v>
      </c>
      <c r="G289" s="12">
        <v>2018</v>
      </c>
      <c r="H289" s="14">
        <v>43388</v>
      </c>
      <c r="I289" s="12">
        <v>164.59200000000001</v>
      </c>
      <c r="J289" s="12">
        <v>8</v>
      </c>
      <c r="K289" s="11">
        <f t="shared" si="5"/>
        <v>1316.7360000000001</v>
      </c>
      <c r="L289" s="15">
        <f t="shared" si="6"/>
        <v>0.1316736</v>
      </c>
      <c r="M289" s="13">
        <v>28</v>
      </c>
      <c r="N289" s="10">
        <f t="shared" si="7"/>
        <v>212.64703023233207</v>
      </c>
    </row>
    <row r="290" spans="1:14">
      <c r="A290" s="11" t="s">
        <v>18</v>
      </c>
      <c r="B290" s="12">
        <v>14</v>
      </c>
      <c r="C290" s="13">
        <v>661</v>
      </c>
      <c r="D290" s="12">
        <v>18.9280826</v>
      </c>
      <c r="E290" s="12">
        <v>3.4</v>
      </c>
      <c r="F290" s="7">
        <f t="shared" si="4"/>
        <v>6.2417121548131858E-2</v>
      </c>
      <c r="G290" s="12">
        <v>2018</v>
      </c>
      <c r="H290" s="14">
        <v>43388</v>
      </c>
      <c r="I290" s="12">
        <v>164.59200000000001</v>
      </c>
      <c r="J290" s="12">
        <v>8</v>
      </c>
      <c r="K290" s="11">
        <f t="shared" si="5"/>
        <v>1316.7360000000001</v>
      </c>
      <c r="L290" s="15">
        <f t="shared" si="6"/>
        <v>0.1316736</v>
      </c>
      <c r="M290" s="13">
        <v>28</v>
      </c>
      <c r="N290" s="10">
        <f t="shared" si="7"/>
        <v>212.64703023233207</v>
      </c>
    </row>
    <row r="291" spans="1:14">
      <c r="A291" s="11" t="s">
        <v>18</v>
      </c>
      <c r="B291" s="12">
        <v>14</v>
      </c>
      <c r="C291" s="13">
        <v>664</v>
      </c>
      <c r="D291" s="12">
        <v>16.080177200000001</v>
      </c>
      <c r="E291" s="12">
        <v>3.4</v>
      </c>
      <c r="F291" s="7">
        <f t="shared" si="4"/>
        <v>4.8053633293643483E-2</v>
      </c>
      <c r="G291" s="12">
        <v>2018</v>
      </c>
      <c r="H291" s="14">
        <v>43388</v>
      </c>
      <c r="I291" s="12">
        <v>164.59200000000001</v>
      </c>
      <c r="J291" s="12">
        <v>8</v>
      </c>
      <c r="K291" s="11">
        <f t="shared" si="5"/>
        <v>1316.7360000000001</v>
      </c>
      <c r="L291" s="15">
        <f t="shared" si="6"/>
        <v>0.1316736</v>
      </c>
      <c r="M291" s="13">
        <v>28</v>
      </c>
      <c r="N291" s="10">
        <f t="shared" si="7"/>
        <v>212.64703023233207</v>
      </c>
    </row>
    <row r="292" spans="1:14">
      <c r="A292" s="11" t="s">
        <v>18</v>
      </c>
      <c r="B292" s="12">
        <v>31</v>
      </c>
      <c r="C292" s="13">
        <v>842</v>
      </c>
      <c r="D292" s="12">
        <v>16.552114100000001</v>
      </c>
      <c r="E292" s="12">
        <v>3.4</v>
      </c>
      <c r="F292" s="7">
        <f t="shared" si="4"/>
        <v>5.0342173833905692E-2</v>
      </c>
      <c r="G292" s="12">
        <v>2018</v>
      </c>
      <c r="H292" s="14">
        <v>43388</v>
      </c>
      <c r="I292" s="12">
        <v>164.59200000000001</v>
      </c>
      <c r="J292" s="12">
        <v>8</v>
      </c>
      <c r="K292" s="11">
        <f t="shared" si="5"/>
        <v>1316.7360000000001</v>
      </c>
      <c r="L292" s="15">
        <f t="shared" si="6"/>
        <v>0.1316736</v>
      </c>
      <c r="M292" s="13">
        <v>30</v>
      </c>
      <c r="N292" s="10">
        <f t="shared" si="7"/>
        <v>227.83610382035579</v>
      </c>
    </row>
    <row r="293" spans="1:14">
      <c r="A293" s="11" t="s">
        <v>18</v>
      </c>
      <c r="B293" s="12">
        <v>14</v>
      </c>
      <c r="C293" s="13">
        <v>657</v>
      </c>
      <c r="D293" s="12">
        <v>13.097215500000001</v>
      </c>
      <c r="E293" s="12">
        <v>3.45</v>
      </c>
      <c r="F293" s="7">
        <f t="shared" si="4"/>
        <v>3.4670895728845179E-2</v>
      </c>
      <c r="G293" s="12">
        <v>2018</v>
      </c>
      <c r="H293" s="14">
        <v>43388</v>
      </c>
      <c r="I293" s="12">
        <v>164.59200000000001</v>
      </c>
      <c r="J293" s="12">
        <v>8</v>
      </c>
      <c r="K293" s="11">
        <f t="shared" si="5"/>
        <v>1316.7360000000001</v>
      </c>
      <c r="L293" s="15">
        <f t="shared" si="6"/>
        <v>0.1316736</v>
      </c>
      <c r="M293" s="13">
        <v>28</v>
      </c>
      <c r="N293" s="10">
        <f t="shared" si="7"/>
        <v>212.64703023233207</v>
      </c>
    </row>
    <row r="294" spans="1:14">
      <c r="A294" s="11" t="s">
        <v>18</v>
      </c>
      <c r="B294" s="12">
        <v>14</v>
      </c>
      <c r="C294" s="13">
        <v>672</v>
      </c>
      <c r="D294" s="12">
        <v>19.372513999999999</v>
      </c>
      <c r="E294" s="12">
        <v>3.45</v>
      </c>
      <c r="F294" s="7">
        <f t="shared" si="4"/>
        <v>6.5253337429287336E-2</v>
      </c>
      <c r="G294" s="12">
        <v>2018</v>
      </c>
      <c r="H294" s="14">
        <v>43388</v>
      </c>
      <c r="I294" s="12">
        <v>164.59200000000001</v>
      </c>
      <c r="J294" s="12">
        <v>8</v>
      </c>
      <c r="K294" s="11">
        <f t="shared" si="5"/>
        <v>1316.7360000000001</v>
      </c>
      <c r="L294" s="15">
        <f t="shared" si="6"/>
        <v>0.1316736</v>
      </c>
      <c r="M294" s="13">
        <v>28</v>
      </c>
      <c r="N294" s="10">
        <f t="shared" si="7"/>
        <v>212.64703023233207</v>
      </c>
    </row>
    <row r="295" spans="1:14">
      <c r="A295" s="11" t="s">
        <v>18</v>
      </c>
      <c r="B295" s="12">
        <v>14</v>
      </c>
      <c r="C295" s="13">
        <v>651</v>
      </c>
      <c r="D295" s="12">
        <v>16.020205700000002</v>
      </c>
      <c r="E295" s="12">
        <v>3.5</v>
      </c>
      <c r="F295" s="7">
        <f t="shared" si="4"/>
        <v>4.8424930670301507E-2</v>
      </c>
      <c r="G295" s="12">
        <v>2018</v>
      </c>
      <c r="H295" s="14">
        <v>43388</v>
      </c>
      <c r="I295" s="12">
        <v>164.59200000000001</v>
      </c>
      <c r="J295" s="12">
        <v>8</v>
      </c>
      <c r="K295" s="11">
        <f t="shared" si="5"/>
        <v>1316.7360000000001</v>
      </c>
      <c r="L295" s="15">
        <f t="shared" si="6"/>
        <v>0.1316736</v>
      </c>
      <c r="M295" s="13">
        <v>28</v>
      </c>
      <c r="N295" s="10">
        <f t="shared" si="7"/>
        <v>212.64703023233207</v>
      </c>
    </row>
    <row r="296" spans="1:14">
      <c r="A296" s="11" t="s">
        <v>18</v>
      </c>
      <c r="B296" s="12">
        <v>14</v>
      </c>
      <c r="C296" s="13">
        <v>652</v>
      </c>
      <c r="D296" s="12">
        <v>14.005646799999999</v>
      </c>
      <c r="E296" s="12">
        <v>3.5</v>
      </c>
      <c r="F296" s="7">
        <f t="shared" si="4"/>
        <v>3.8940490168218059E-2</v>
      </c>
      <c r="G296" s="12">
        <v>2018</v>
      </c>
      <c r="H296" s="14">
        <v>43388</v>
      </c>
      <c r="I296" s="12">
        <v>164.59200000000001</v>
      </c>
      <c r="J296" s="12">
        <v>8</v>
      </c>
      <c r="K296" s="11">
        <f t="shared" si="5"/>
        <v>1316.7360000000001</v>
      </c>
      <c r="L296" s="15">
        <f t="shared" si="6"/>
        <v>0.1316736</v>
      </c>
      <c r="M296" s="13">
        <v>28</v>
      </c>
      <c r="N296" s="10">
        <f t="shared" si="7"/>
        <v>212.64703023233207</v>
      </c>
    </row>
    <row r="297" spans="1:14">
      <c r="A297" s="11" t="s">
        <v>18</v>
      </c>
      <c r="B297" s="12">
        <v>14</v>
      </c>
      <c r="C297" s="13">
        <v>653</v>
      </c>
      <c r="D297" s="12">
        <v>16.546005600000001</v>
      </c>
      <c r="E297" s="12">
        <v>3.5</v>
      </c>
      <c r="F297" s="7">
        <f t="shared" si="4"/>
        <v>5.1014545762415466E-2</v>
      </c>
      <c r="G297" s="12">
        <v>2018</v>
      </c>
      <c r="H297" s="14">
        <v>43388</v>
      </c>
      <c r="I297" s="12">
        <v>164.59200000000001</v>
      </c>
      <c r="J297" s="12">
        <v>8</v>
      </c>
      <c r="K297" s="11">
        <f t="shared" si="5"/>
        <v>1316.7360000000001</v>
      </c>
      <c r="L297" s="15">
        <f t="shared" si="6"/>
        <v>0.1316736</v>
      </c>
      <c r="M297" s="13">
        <v>28</v>
      </c>
      <c r="N297" s="10">
        <f t="shared" si="7"/>
        <v>212.64703023233207</v>
      </c>
    </row>
    <row r="298" spans="1:14">
      <c r="A298" s="11" t="s">
        <v>18</v>
      </c>
      <c r="B298" s="12">
        <v>14</v>
      </c>
      <c r="C298" s="13">
        <v>654</v>
      </c>
      <c r="D298" s="12">
        <v>14.323957</v>
      </c>
      <c r="E298" s="12">
        <v>3.5</v>
      </c>
      <c r="F298" s="7">
        <f t="shared" si="4"/>
        <v>4.0392579678388267E-2</v>
      </c>
      <c r="G298" s="12">
        <v>2018</v>
      </c>
      <c r="H298" s="14">
        <v>43388</v>
      </c>
      <c r="I298" s="12">
        <v>164.59200000000001</v>
      </c>
      <c r="J298" s="12">
        <v>8</v>
      </c>
      <c r="K298" s="11">
        <f t="shared" si="5"/>
        <v>1316.7360000000001</v>
      </c>
      <c r="L298" s="15">
        <f t="shared" si="6"/>
        <v>0.1316736</v>
      </c>
      <c r="M298" s="13">
        <v>28</v>
      </c>
      <c r="N298" s="10">
        <f t="shared" si="7"/>
        <v>212.64703023233207</v>
      </c>
    </row>
    <row r="299" spans="1:14">
      <c r="A299" s="11" t="s">
        <v>18</v>
      </c>
      <c r="B299" s="12">
        <v>14</v>
      </c>
      <c r="C299" s="13">
        <v>656</v>
      </c>
      <c r="D299" s="12">
        <v>16.628468900000001</v>
      </c>
      <c r="E299" s="12">
        <v>3.5</v>
      </c>
      <c r="F299" s="7">
        <f t="shared" si="4"/>
        <v>5.1424933674898164E-2</v>
      </c>
      <c r="G299" s="12">
        <v>2018</v>
      </c>
      <c r="H299" s="14">
        <v>43388</v>
      </c>
      <c r="I299" s="12">
        <v>164.59200000000001</v>
      </c>
      <c r="J299" s="12">
        <v>8</v>
      </c>
      <c r="K299" s="11">
        <f t="shared" si="5"/>
        <v>1316.7360000000001</v>
      </c>
      <c r="L299" s="15">
        <f t="shared" si="6"/>
        <v>0.1316736</v>
      </c>
      <c r="M299" s="13">
        <v>28</v>
      </c>
      <c r="N299" s="10">
        <f t="shared" si="7"/>
        <v>212.64703023233207</v>
      </c>
    </row>
    <row r="300" spans="1:14">
      <c r="A300" s="11" t="s">
        <v>18</v>
      </c>
      <c r="B300" s="12">
        <v>14</v>
      </c>
      <c r="C300" s="13">
        <v>658</v>
      </c>
      <c r="D300" s="12">
        <v>17.449088</v>
      </c>
      <c r="E300" s="12">
        <v>3.5</v>
      </c>
      <c r="F300" s="7">
        <f t="shared" si="4"/>
        <v>5.5571269215689514E-2</v>
      </c>
      <c r="G300" s="12">
        <v>2018</v>
      </c>
      <c r="H300" s="14">
        <v>43388</v>
      </c>
      <c r="I300" s="12">
        <v>164.59200000000001</v>
      </c>
      <c r="J300" s="12">
        <v>8</v>
      </c>
      <c r="K300" s="11">
        <f t="shared" si="5"/>
        <v>1316.7360000000001</v>
      </c>
      <c r="L300" s="15">
        <f t="shared" si="6"/>
        <v>0.1316736</v>
      </c>
      <c r="M300" s="13">
        <v>28</v>
      </c>
      <c r="N300" s="10">
        <f t="shared" si="7"/>
        <v>212.64703023233207</v>
      </c>
    </row>
    <row r="301" spans="1:14">
      <c r="A301" s="11" t="s">
        <v>18</v>
      </c>
      <c r="B301" s="12">
        <v>14</v>
      </c>
      <c r="C301" s="13">
        <v>662</v>
      </c>
      <c r="D301" s="12">
        <v>15.522312400000001</v>
      </c>
      <c r="E301" s="12">
        <v>3.5</v>
      </c>
      <c r="F301" s="7">
        <f t="shared" si="4"/>
        <v>4.60160988915242E-2</v>
      </c>
      <c r="G301" s="12">
        <v>2018</v>
      </c>
      <c r="H301" s="14">
        <v>43388</v>
      </c>
      <c r="I301" s="12">
        <v>164.59200000000001</v>
      </c>
      <c r="J301" s="12">
        <v>8</v>
      </c>
      <c r="K301" s="11">
        <f t="shared" si="5"/>
        <v>1316.7360000000001</v>
      </c>
      <c r="L301" s="15">
        <f t="shared" si="6"/>
        <v>0.1316736</v>
      </c>
      <c r="M301" s="13">
        <v>28</v>
      </c>
      <c r="N301" s="10">
        <f t="shared" si="7"/>
        <v>212.64703023233207</v>
      </c>
    </row>
    <row r="302" spans="1:14">
      <c r="A302" s="11" t="s">
        <v>18</v>
      </c>
      <c r="B302" s="12">
        <v>14</v>
      </c>
      <c r="C302" s="13">
        <v>666</v>
      </c>
      <c r="D302" s="12">
        <v>14.412105199999999</v>
      </c>
      <c r="E302" s="12">
        <v>3.5</v>
      </c>
      <c r="F302" s="7">
        <f t="shared" si="4"/>
        <v>4.0797801793413094E-2</v>
      </c>
      <c r="G302" s="12">
        <v>2018</v>
      </c>
      <c r="H302" s="14">
        <v>43388</v>
      </c>
      <c r="I302" s="12">
        <v>164.59200000000001</v>
      </c>
      <c r="J302" s="12">
        <v>8</v>
      </c>
      <c r="K302" s="11">
        <f t="shared" si="5"/>
        <v>1316.7360000000001</v>
      </c>
      <c r="L302" s="15">
        <f t="shared" si="6"/>
        <v>0.1316736</v>
      </c>
      <c r="M302" s="13">
        <v>28</v>
      </c>
      <c r="N302" s="10">
        <f t="shared" si="7"/>
        <v>212.64703023233207</v>
      </c>
    </row>
    <row r="303" spans="1:14">
      <c r="A303" s="11" t="s">
        <v>18</v>
      </c>
      <c r="B303" s="12">
        <v>14</v>
      </c>
      <c r="C303" s="13">
        <v>669</v>
      </c>
      <c r="D303" s="12">
        <v>19.593534999999999</v>
      </c>
      <c r="E303" s="12">
        <v>3.5</v>
      </c>
      <c r="F303" s="7">
        <f t="shared" si="4"/>
        <v>6.6935719408187835E-2</v>
      </c>
      <c r="G303" s="12">
        <v>2018</v>
      </c>
      <c r="H303" s="14">
        <v>43388</v>
      </c>
      <c r="I303" s="12">
        <v>164.59200000000001</v>
      </c>
      <c r="J303" s="12">
        <v>8</v>
      </c>
      <c r="K303" s="11">
        <f t="shared" si="5"/>
        <v>1316.7360000000001</v>
      </c>
      <c r="L303" s="15">
        <f t="shared" si="6"/>
        <v>0.1316736</v>
      </c>
      <c r="M303" s="13">
        <v>28</v>
      </c>
      <c r="N303" s="10">
        <f t="shared" si="7"/>
        <v>212.64703023233207</v>
      </c>
    </row>
    <row r="304" spans="1:14">
      <c r="A304" s="11" t="s">
        <v>18</v>
      </c>
      <c r="B304" s="12">
        <v>31</v>
      </c>
      <c r="C304" s="13">
        <v>830</v>
      </c>
      <c r="D304" s="12">
        <v>10.5042262</v>
      </c>
      <c r="E304" s="12">
        <v>3.5</v>
      </c>
      <c r="F304" s="7">
        <f t="shared" si="4"/>
        <v>2.4138418310323633E-2</v>
      </c>
      <c r="G304" s="12">
        <v>2018</v>
      </c>
      <c r="H304" s="14">
        <v>43388</v>
      </c>
      <c r="I304" s="12">
        <v>164.59200000000001</v>
      </c>
      <c r="J304" s="12">
        <v>8</v>
      </c>
      <c r="K304" s="11">
        <f t="shared" si="5"/>
        <v>1316.7360000000001</v>
      </c>
      <c r="L304" s="15">
        <f t="shared" si="6"/>
        <v>0.1316736</v>
      </c>
      <c r="M304" s="13">
        <v>30</v>
      </c>
      <c r="N304" s="10">
        <f t="shared" si="7"/>
        <v>227.83610382035579</v>
      </c>
    </row>
    <row r="305" spans="1:14">
      <c r="A305" s="11" t="s">
        <v>18</v>
      </c>
      <c r="B305" s="12">
        <v>14</v>
      </c>
      <c r="C305" s="13">
        <v>458</v>
      </c>
      <c r="D305" s="12">
        <v>17.739902099999998</v>
      </c>
      <c r="E305" s="12">
        <v>3.54</v>
      </c>
      <c r="F305" s="7">
        <f t="shared" si="4"/>
        <v>5.7389069961446701E-2</v>
      </c>
      <c r="G305" s="12">
        <v>2018</v>
      </c>
      <c r="H305" s="14">
        <v>43388</v>
      </c>
      <c r="I305" s="12">
        <v>164.59200000000001</v>
      </c>
      <c r="J305" s="12">
        <v>8</v>
      </c>
      <c r="K305" s="11">
        <f t="shared" si="5"/>
        <v>1316.7360000000001</v>
      </c>
      <c r="L305" s="15">
        <f t="shared" si="6"/>
        <v>0.1316736</v>
      </c>
      <c r="M305" s="13">
        <v>28</v>
      </c>
      <c r="N305" s="10">
        <f t="shared" si="7"/>
        <v>212.64703023233207</v>
      </c>
    </row>
    <row r="306" spans="1:14">
      <c r="A306" s="11" t="s">
        <v>18</v>
      </c>
      <c r="B306" s="12">
        <v>14</v>
      </c>
      <c r="C306" s="13">
        <v>660</v>
      </c>
      <c r="D306" s="12">
        <v>16.948334500000001</v>
      </c>
      <c r="E306" s="12">
        <v>3.55</v>
      </c>
      <c r="F306" s="7">
        <f t="shared" si="4"/>
        <v>5.3395285003629611E-2</v>
      </c>
      <c r="G306" s="12">
        <v>2018</v>
      </c>
      <c r="H306" s="14">
        <v>43388</v>
      </c>
      <c r="I306" s="12">
        <v>164.59200000000001</v>
      </c>
      <c r="J306" s="12">
        <v>8</v>
      </c>
      <c r="K306" s="11">
        <f t="shared" si="5"/>
        <v>1316.7360000000001</v>
      </c>
      <c r="L306" s="15">
        <f t="shared" si="6"/>
        <v>0.1316736</v>
      </c>
      <c r="M306" s="13">
        <v>28</v>
      </c>
      <c r="N306" s="10">
        <f t="shared" si="7"/>
        <v>212.64703023233207</v>
      </c>
    </row>
    <row r="307" spans="1:14">
      <c r="A307" s="11" t="s">
        <v>18</v>
      </c>
      <c r="B307" s="12">
        <v>14</v>
      </c>
      <c r="C307" s="13">
        <v>665</v>
      </c>
      <c r="D307" s="12">
        <v>13.687336699999999</v>
      </c>
      <c r="E307" s="12">
        <v>3.55</v>
      </c>
      <c r="F307" s="7">
        <f t="shared" si="4"/>
        <v>3.7748308804427796E-2</v>
      </c>
      <c r="G307" s="12">
        <v>2018</v>
      </c>
      <c r="H307" s="14">
        <v>43388</v>
      </c>
      <c r="I307" s="12">
        <v>164.59200000000001</v>
      </c>
      <c r="J307" s="12">
        <v>8</v>
      </c>
      <c r="K307" s="11">
        <f t="shared" si="5"/>
        <v>1316.7360000000001</v>
      </c>
      <c r="L307" s="15">
        <f t="shared" si="6"/>
        <v>0.1316736</v>
      </c>
      <c r="M307" s="13">
        <v>28</v>
      </c>
      <c r="N307" s="10">
        <f t="shared" si="7"/>
        <v>212.64703023233207</v>
      </c>
    </row>
    <row r="308" spans="1:14">
      <c r="A308" s="11" t="s">
        <v>18</v>
      </c>
      <c r="B308" s="12">
        <v>14</v>
      </c>
      <c r="C308" s="13">
        <v>457</v>
      </c>
      <c r="D308" s="12">
        <v>19.9217406</v>
      </c>
      <c r="E308" s="12">
        <v>3.58</v>
      </c>
      <c r="F308" s="7">
        <f t="shared" si="4"/>
        <v>6.9544755737934685E-2</v>
      </c>
      <c r="G308" s="12">
        <v>2018</v>
      </c>
      <c r="H308" s="14">
        <v>43388</v>
      </c>
      <c r="I308" s="12">
        <v>164.59200000000001</v>
      </c>
      <c r="J308" s="12">
        <v>8</v>
      </c>
      <c r="K308" s="11">
        <f t="shared" si="5"/>
        <v>1316.7360000000001</v>
      </c>
      <c r="L308" s="15">
        <f t="shared" si="6"/>
        <v>0.1316736</v>
      </c>
      <c r="M308" s="13">
        <v>28</v>
      </c>
      <c r="N308" s="10">
        <f t="shared" si="7"/>
        <v>212.64703023233207</v>
      </c>
    </row>
    <row r="309" spans="1:14">
      <c r="A309" s="11" t="s">
        <v>18</v>
      </c>
      <c r="B309" s="12">
        <v>14</v>
      </c>
      <c r="C309" s="13">
        <v>667</v>
      </c>
      <c r="D309" s="12">
        <v>16.080177200000001</v>
      </c>
      <c r="E309" s="12">
        <v>3.6</v>
      </c>
      <c r="F309" s="7">
        <f t="shared" si="4"/>
        <v>4.9381700715664487E-2</v>
      </c>
      <c r="G309" s="12">
        <v>2018</v>
      </c>
      <c r="H309" s="14">
        <v>43388</v>
      </c>
      <c r="I309" s="12">
        <v>164.59200000000001</v>
      </c>
      <c r="J309" s="12">
        <v>8</v>
      </c>
      <c r="K309" s="11">
        <f t="shared" si="5"/>
        <v>1316.7360000000001</v>
      </c>
      <c r="L309" s="15">
        <f t="shared" si="6"/>
        <v>0.1316736</v>
      </c>
      <c r="M309" s="13">
        <v>28</v>
      </c>
      <c r="N309" s="10">
        <f t="shared" si="7"/>
        <v>212.64703023233207</v>
      </c>
    </row>
    <row r="310" spans="1:14">
      <c r="A310" s="11" t="s">
        <v>18</v>
      </c>
      <c r="B310" s="12">
        <v>14</v>
      </c>
      <c r="C310" s="13">
        <v>668</v>
      </c>
      <c r="D310" s="12">
        <v>13.050716400000001</v>
      </c>
      <c r="E310" s="12">
        <v>3.6</v>
      </c>
      <c r="F310" s="7">
        <f t="shared" si="4"/>
        <v>3.5131262778784762E-2</v>
      </c>
      <c r="G310" s="12">
        <v>2018</v>
      </c>
      <c r="H310" s="14">
        <v>43388</v>
      </c>
      <c r="I310" s="12">
        <v>164.59200000000001</v>
      </c>
      <c r="J310" s="12">
        <v>8</v>
      </c>
      <c r="K310" s="11">
        <f t="shared" si="5"/>
        <v>1316.7360000000001</v>
      </c>
      <c r="L310" s="15">
        <f t="shared" si="6"/>
        <v>0.1316736</v>
      </c>
      <c r="M310" s="13">
        <v>28</v>
      </c>
      <c r="N310" s="10">
        <f t="shared" si="7"/>
        <v>212.64703023233207</v>
      </c>
    </row>
    <row r="311" spans="1:14">
      <c r="A311" s="11" t="s">
        <v>18</v>
      </c>
      <c r="B311" s="12">
        <v>14</v>
      </c>
      <c r="C311" s="13">
        <v>671</v>
      </c>
      <c r="D311" s="12">
        <v>16.752914799999999</v>
      </c>
      <c r="E311" s="12">
        <v>3.6</v>
      </c>
      <c r="F311" s="7">
        <f t="shared" si="4"/>
        <v>5.2765204612392695E-2</v>
      </c>
      <c r="G311" s="12">
        <v>2018</v>
      </c>
      <c r="H311" s="14">
        <v>43388</v>
      </c>
      <c r="I311" s="12">
        <v>164.59200000000001</v>
      </c>
      <c r="J311" s="12">
        <v>8</v>
      </c>
      <c r="K311" s="11">
        <f t="shared" si="5"/>
        <v>1316.7360000000001</v>
      </c>
      <c r="L311" s="15">
        <f t="shared" si="6"/>
        <v>0.1316736</v>
      </c>
      <c r="M311" s="13">
        <v>28</v>
      </c>
      <c r="N311" s="10">
        <f t="shared" si="7"/>
        <v>212.64703023233207</v>
      </c>
    </row>
    <row r="312" spans="1:14">
      <c r="A312" s="11" t="s">
        <v>18</v>
      </c>
      <c r="B312" s="12">
        <v>31</v>
      </c>
      <c r="C312" s="13">
        <v>837</v>
      </c>
      <c r="D312" s="12">
        <v>14.718175499999999</v>
      </c>
      <c r="E312" s="12">
        <v>3.6</v>
      </c>
      <c r="F312" s="7">
        <f t="shared" si="4"/>
        <v>4.2773830702359898E-2</v>
      </c>
      <c r="G312" s="12">
        <v>2018</v>
      </c>
      <c r="H312" s="14">
        <v>43388</v>
      </c>
      <c r="I312" s="12">
        <v>164.59200000000001</v>
      </c>
      <c r="J312" s="12">
        <v>8</v>
      </c>
      <c r="K312" s="11">
        <f t="shared" si="5"/>
        <v>1316.7360000000001</v>
      </c>
      <c r="L312" s="15">
        <f t="shared" si="6"/>
        <v>0.1316736</v>
      </c>
      <c r="M312" s="13">
        <v>30</v>
      </c>
      <c r="N312" s="10">
        <f t="shared" si="7"/>
        <v>227.83610382035579</v>
      </c>
    </row>
    <row r="313" spans="1:14">
      <c r="A313" s="11" t="s">
        <v>18</v>
      </c>
      <c r="B313" s="12">
        <v>31</v>
      </c>
      <c r="C313" s="13">
        <v>850</v>
      </c>
      <c r="D313" s="12">
        <v>16.0864634</v>
      </c>
      <c r="E313" s="12">
        <v>3.6</v>
      </c>
      <c r="F313" s="7">
        <f t="shared" si="4"/>
        <v>4.9412952481910064E-2</v>
      </c>
      <c r="G313" s="12">
        <v>2018</v>
      </c>
      <c r="H313" s="14">
        <v>43388</v>
      </c>
      <c r="I313" s="12">
        <v>164.59200000000001</v>
      </c>
      <c r="J313" s="12">
        <v>8</v>
      </c>
      <c r="K313" s="11">
        <f t="shared" si="5"/>
        <v>1316.7360000000001</v>
      </c>
      <c r="L313" s="15">
        <f t="shared" si="6"/>
        <v>0.1316736</v>
      </c>
      <c r="M313" s="13">
        <v>30</v>
      </c>
      <c r="N313" s="10">
        <f t="shared" si="7"/>
        <v>227.83610382035579</v>
      </c>
    </row>
    <row r="314" spans="1:14">
      <c r="A314" s="11" t="s">
        <v>18</v>
      </c>
      <c r="B314" s="12">
        <v>14</v>
      </c>
      <c r="C314" s="13">
        <v>461</v>
      </c>
      <c r="D314" s="12">
        <v>18.243920899999999</v>
      </c>
      <c r="E314" s="12">
        <v>3.7</v>
      </c>
      <c r="F314" s="7">
        <f t="shared" si="4"/>
        <v>6.1389216779470422E-2</v>
      </c>
      <c r="G314" s="12">
        <v>2018</v>
      </c>
      <c r="H314" s="14">
        <v>43388</v>
      </c>
      <c r="I314" s="12">
        <v>164.59200000000001</v>
      </c>
      <c r="J314" s="12">
        <v>8</v>
      </c>
      <c r="K314" s="11">
        <f t="shared" si="5"/>
        <v>1316.7360000000001</v>
      </c>
      <c r="L314" s="15">
        <f t="shared" si="6"/>
        <v>0.1316736</v>
      </c>
      <c r="M314" s="13">
        <v>28</v>
      </c>
      <c r="N314" s="10">
        <f t="shared" si="7"/>
        <v>212.64703023233207</v>
      </c>
    </row>
    <row r="315" spans="1:14">
      <c r="A315" s="11" t="s">
        <v>18</v>
      </c>
      <c r="B315" s="12">
        <v>31</v>
      </c>
      <c r="C315" s="13">
        <v>829</v>
      </c>
      <c r="D315" s="12">
        <v>13.9766678</v>
      </c>
      <c r="E315" s="12">
        <v>3.7</v>
      </c>
      <c r="F315" s="7">
        <f t="shared" si="4"/>
        <v>3.9818588558780968E-2</v>
      </c>
      <c r="G315" s="12">
        <v>2018</v>
      </c>
      <c r="H315" s="14">
        <v>43388</v>
      </c>
      <c r="I315" s="12">
        <v>164.59200000000001</v>
      </c>
      <c r="J315" s="12">
        <v>8</v>
      </c>
      <c r="K315" s="11">
        <f t="shared" si="5"/>
        <v>1316.7360000000001</v>
      </c>
      <c r="L315" s="15">
        <f t="shared" si="6"/>
        <v>0.1316736</v>
      </c>
      <c r="M315" s="13">
        <v>30</v>
      </c>
      <c r="N315" s="10">
        <f t="shared" si="7"/>
        <v>227.83610382035579</v>
      </c>
    </row>
    <row r="316" spans="1:14">
      <c r="A316" s="11" t="s">
        <v>18</v>
      </c>
      <c r="B316" s="12">
        <v>31</v>
      </c>
      <c r="C316" s="13">
        <v>835</v>
      </c>
      <c r="D316" s="12">
        <v>13.158947599999999</v>
      </c>
      <c r="E316" s="12">
        <v>3.7</v>
      </c>
      <c r="F316" s="7">
        <f t="shared" si="4"/>
        <v>3.6060578385202026E-2</v>
      </c>
      <c r="G316" s="12">
        <v>2018</v>
      </c>
      <c r="H316" s="14">
        <v>43388</v>
      </c>
      <c r="I316" s="12">
        <v>164.59200000000001</v>
      </c>
      <c r="J316" s="12">
        <v>8</v>
      </c>
      <c r="K316" s="11">
        <f t="shared" si="5"/>
        <v>1316.7360000000001</v>
      </c>
      <c r="L316" s="15">
        <f t="shared" si="6"/>
        <v>0.1316736</v>
      </c>
      <c r="M316" s="13">
        <v>30</v>
      </c>
      <c r="N316" s="10">
        <f t="shared" si="7"/>
        <v>227.83610382035579</v>
      </c>
    </row>
    <row r="317" spans="1:14">
      <c r="A317" s="11" t="s">
        <v>18</v>
      </c>
      <c r="B317" s="12">
        <v>31</v>
      </c>
      <c r="C317" s="13">
        <v>836</v>
      </c>
      <c r="D317" s="12">
        <v>15.3615441</v>
      </c>
      <c r="E317" s="12">
        <v>3.7</v>
      </c>
      <c r="F317" s="7">
        <f t="shared" si="4"/>
        <v>4.6461374858502866E-2</v>
      </c>
      <c r="G317" s="12">
        <v>2018</v>
      </c>
      <c r="H317" s="14">
        <v>43388</v>
      </c>
      <c r="I317" s="12">
        <v>164.59200000000001</v>
      </c>
      <c r="J317" s="12">
        <v>8</v>
      </c>
      <c r="K317" s="11">
        <f t="shared" si="5"/>
        <v>1316.7360000000001</v>
      </c>
      <c r="L317" s="15">
        <f t="shared" si="6"/>
        <v>0.1316736</v>
      </c>
      <c r="M317" s="13">
        <v>30</v>
      </c>
      <c r="N317" s="10">
        <f t="shared" si="7"/>
        <v>227.83610382035579</v>
      </c>
    </row>
    <row r="318" spans="1:14">
      <c r="A318" s="11" t="s">
        <v>18</v>
      </c>
      <c r="B318" s="12">
        <v>31</v>
      </c>
      <c r="C318" s="13">
        <v>839</v>
      </c>
      <c r="D318" s="12">
        <v>18.560496300000001</v>
      </c>
      <c r="E318" s="12">
        <v>3.7</v>
      </c>
      <c r="F318" s="7">
        <f t="shared" si="4"/>
        <v>6.3117875841464749E-2</v>
      </c>
      <c r="G318" s="12">
        <v>2018</v>
      </c>
      <c r="H318" s="14">
        <v>43388</v>
      </c>
      <c r="I318" s="12">
        <v>164.59200000000001</v>
      </c>
      <c r="J318" s="12">
        <v>8</v>
      </c>
      <c r="K318" s="11">
        <f t="shared" si="5"/>
        <v>1316.7360000000001</v>
      </c>
      <c r="L318" s="15">
        <f t="shared" si="6"/>
        <v>0.1316736</v>
      </c>
      <c r="M318" s="13">
        <v>30</v>
      </c>
      <c r="N318" s="10">
        <f t="shared" si="7"/>
        <v>227.83610382035579</v>
      </c>
    </row>
    <row r="319" spans="1:14">
      <c r="A319" s="11" t="s">
        <v>18</v>
      </c>
      <c r="B319" s="12">
        <v>31</v>
      </c>
      <c r="C319" s="13">
        <v>840</v>
      </c>
      <c r="D319" s="12">
        <v>14.4120931</v>
      </c>
      <c r="E319" s="12">
        <v>3.7</v>
      </c>
      <c r="F319" s="7">
        <f t="shared" si="4"/>
        <v>4.1869616613899631E-2</v>
      </c>
      <c r="G319" s="12">
        <v>2018</v>
      </c>
      <c r="H319" s="14">
        <v>43388</v>
      </c>
      <c r="I319" s="12">
        <v>164.59200000000001</v>
      </c>
      <c r="J319" s="12">
        <v>8</v>
      </c>
      <c r="K319" s="11">
        <f t="shared" si="5"/>
        <v>1316.7360000000001</v>
      </c>
      <c r="L319" s="15">
        <f t="shared" si="6"/>
        <v>0.1316736</v>
      </c>
      <c r="M319" s="13">
        <v>30</v>
      </c>
      <c r="N319" s="10">
        <f t="shared" si="7"/>
        <v>227.83610382035579</v>
      </c>
    </row>
    <row r="320" spans="1:14">
      <c r="A320" s="11" t="s">
        <v>18</v>
      </c>
      <c r="B320" s="12">
        <v>31</v>
      </c>
      <c r="C320" s="13">
        <v>844</v>
      </c>
      <c r="D320" s="12">
        <v>17.576356000000001</v>
      </c>
      <c r="E320" s="12">
        <v>3.7</v>
      </c>
      <c r="F320" s="7">
        <f t="shared" si="4"/>
        <v>5.780125482800233E-2</v>
      </c>
      <c r="G320" s="12">
        <v>2018</v>
      </c>
      <c r="H320" s="14">
        <v>43388</v>
      </c>
      <c r="I320" s="12">
        <v>164.59200000000001</v>
      </c>
      <c r="J320" s="12">
        <v>8</v>
      </c>
      <c r="K320" s="11">
        <f t="shared" si="5"/>
        <v>1316.7360000000001</v>
      </c>
      <c r="L320" s="15">
        <f t="shared" si="6"/>
        <v>0.1316736</v>
      </c>
      <c r="M320" s="13">
        <v>30</v>
      </c>
      <c r="N320" s="10">
        <f t="shared" si="7"/>
        <v>227.83610382035579</v>
      </c>
    </row>
    <row r="321" spans="1:14">
      <c r="A321" s="11" t="s">
        <v>18</v>
      </c>
      <c r="B321" s="12">
        <v>31</v>
      </c>
      <c r="C321" s="13">
        <v>847</v>
      </c>
      <c r="D321" s="12">
        <v>12.732395500000001</v>
      </c>
      <c r="E321" s="12">
        <v>3.7</v>
      </c>
      <c r="F321" s="7">
        <f t="shared" si="4"/>
        <v>3.4149094625684516E-2</v>
      </c>
      <c r="G321" s="12">
        <v>2018</v>
      </c>
      <c r="H321" s="14">
        <v>43388</v>
      </c>
      <c r="I321" s="12">
        <v>164.59200000000001</v>
      </c>
      <c r="J321" s="12">
        <v>8</v>
      </c>
      <c r="K321" s="11">
        <f t="shared" si="5"/>
        <v>1316.7360000000001</v>
      </c>
      <c r="L321" s="15">
        <f t="shared" si="6"/>
        <v>0.1316736</v>
      </c>
      <c r="M321" s="13">
        <v>30</v>
      </c>
      <c r="N321" s="10">
        <f t="shared" si="7"/>
        <v>227.83610382035579</v>
      </c>
    </row>
    <row r="322" spans="1:14">
      <c r="A322" s="11" t="s">
        <v>18</v>
      </c>
      <c r="B322" s="12">
        <v>14</v>
      </c>
      <c r="C322" s="13">
        <v>459</v>
      </c>
      <c r="D322" s="12">
        <v>18.398767500000002</v>
      </c>
      <c r="E322" s="12">
        <v>3.71</v>
      </c>
      <c r="F322" s="7">
        <f t="shared" si="4"/>
        <v>6.2318600880333079E-2</v>
      </c>
      <c r="G322" s="12">
        <v>2018</v>
      </c>
      <c r="H322" s="14">
        <v>43388</v>
      </c>
      <c r="I322" s="12">
        <v>164.59200000000001</v>
      </c>
      <c r="J322" s="12">
        <v>8</v>
      </c>
      <c r="K322" s="11">
        <f t="shared" si="5"/>
        <v>1316.7360000000001</v>
      </c>
      <c r="L322" s="15">
        <f t="shared" si="6"/>
        <v>0.1316736</v>
      </c>
      <c r="M322" s="13">
        <v>28</v>
      </c>
      <c r="N322" s="10">
        <f t="shared" si="7"/>
        <v>212.64703023233207</v>
      </c>
    </row>
    <row r="323" spans="1:14">
      <c r="A323" s="11" t="s">
        <v>18</v>
      </c>
      <c r="B323" s="12">
        <v>31</v>
      </c>
      <c r="C323" s="13">
        <v>822</v>
      </c>
      <c r="D323" s="12">
        <v>15.1222324</v>
      </c>
      <c r="E323" s="12">
        <v>3.8</v>
      </c>
      <c r="F323" s="7">
        <f t="shared" si="4"/>
        <v>4.5876741630590467E-2</v>
      </c>
      <c r="G323" s="12">
        <v>2018</v>
      </c>
      <c r="H323" s="14">
        <v>43388</v>
      </c>
      <c r="I323" s="12">
        <v>164.59200000000001</v>
      </c>
      <c r="J323" s="12">
        <v>8</v>
      </c>
      <c r="K323" s="11">
        <f t="shared" si="5"/>
        <v>1316.7360000000001</v>
      </c>
      <c r="L323" s="15">
        <f t="shared" si="6"/>
        <v>0.1316736</v>
      </c>
      <c r="M323" s="13">
        <v>30</v>
      </c>
      <c r="N323" s="10">
        <f t="shared" si="7"/>
        <v>227.83610382035579</v>
      </c>
    </row>
    <row r="324" spans="1:14">
      <c r="A324" s="11" t="s">
        <v>18</v>
      </c>
      <c r="B324" s="12">
        <v>31</v>
      </c>
      <c r="C324" s="13">
        <v>824</v>
      </c>
      <c r="D324" s="12">
        <v>10.5042262</v>
      </c>
      <c r="E324" s="12">
        <v>3.8</v>
      </c>
      <c r="F324" s="7">
        <f t="shared" si="4"/>
        <v>2.5001339608678827E-2</v>
      </c>
      <c r="G324" s="12">
        <v>2018</v>
      </c>
      <c r="H324" s="14">
        <v>43388</v>
      </c>
      <c r="I324" s="12">
        <v>164.59200000000001</v>
      </c>
      <c r="J324" s="12">
        <v>8</v>
      </c>
      <c r="K324" s="11">
        <f t="shared" si="5"/>
        <v>1316.7360000000001</v>
      </c>
      <c r="L324" s="15">
        <f t="shared" si="6"/>
        <v>0.1316736</v>
      </c>
      <c r="M324" s="13">
        <v>30</v>
      </c>
      <c r="N324" s="10">
        <f t="shared" si="7"/>
        <v>227.83610382035579</v>
      </c>
    </row>
    <row r="325" spans="1:14">
      <c r="A325" s="11" t="s">
        <v>18</v>
      </c>
      <c r="B325" s="12">
        <v>31</v>
      </c>
      <c r="C325" s="13">
        <v>826</v>
      </c>
      <c r="D325" s="12">
        <v>12.066421999999999</v>
      </c>
      <c r="E325" s="12">
        <v>3.8</v>
      </c>
      <c r="F325" s="7">
        <f t="shared" si="4"/>
        <v>3.1609972727320336E-2</v>
      </c>
      <c r="G325" s="12">
        <v>2018</v>
      </c>
      <c r="H325" s="14">
        <v>43388</v>
      </c>
      <c r="I325" s="12">
        <v>164.59200000000001</v>
      </c>
      <c r="J325" s="12">
        <v>8</v>
      </c>
      <c r="K325" s="11">
        <f t="shared" si="5"/>
        <v>1316.7360000000001</v>
      </c>
      <c r="L325" s="15">
        <f t="shared" si="6"/>
        <v>0.1316736</v>
      </c>
      <c r="M325" s="13">
        <v>30</v>
      </c>
      <c r="N325" s="10">
        <f t="shared" si="7"/>
        <v>227.83610382035579</v>
      </c>
    </row>
    <row r="326" spans="1:14">
      <c r="A326" s="11" t="s">
        <v>18</v>
      </c>
      <c r="B326" s="12">
        <v>31</v>
      </c>
      <c r="C326" s="13">
        <v>828</v>
      </c>
      <c r="D326" s="12">
        <v>18.954812499999999</v>
      </c>
      <c r="E326" s="12">
        <v>3.8</v>
      </c>
      <c r="F326" s="7">
        <f t="shared" si="4"/>
        <v>6.6205720243835892E-2</v>
      </c>
      <c r="G326" s="12">
        <v>2018</v>
      </c>
      <c r="H326" s="14">
        <v>43388</v>
      </c>
      <c r="I326" s="12">
        <v>164.59200000000001</v>
      </c>
      <c r="J326" s="12">
        <v>8</v>
      </c>
      <c r="K326" s="11">
        <f t="shared" si="5"/>
        <v>1316.7360000000001</v>
      </c>
      <c r="L326" s="15">
        <f t="shared" si="6"/>
        <v>0.1316736</v>
      </c>
      <c r="M326" s="13">
        <v>30</v>
      </c>
      <c r="N326" s="10">
        <f t="shared" si="7"/>
        <v>227.83610382035579</v>
      </c>
    </row>
    <row r="327" spans="1:14">
      <c r="A327" s="11" t="s">
        <v>18</v>
      </c>
      <c r="B327" s="12">
        <v>31</v>
      </c>
      <c r="C327" s="13">
        <v>838</v>
      </c>
      <c r="D327" s="12">
        <v>17.782671700000002</v>
      </c>
      <c r="E327" s="12">
        <v>3.8</v>
      </c>
      <c r="F327" s="7">
        <f t="shared" si="4"/>
        <v>5.9707041349561292E-2</v>
      </c>
      <c r="G327" s="12">
        <v>2018</v>
      </c>
      <c r="H327" s="14">
        <v>43388</v>
      </c>
      <c r="I327" s="12">
        <v>164.59200000000001</v>
      </c>
      <c r="J327" s="12">
        <v>8</v>
      </c>
      <c r="K327" s="11">
        <f t="shared" si="5"/>
        <v>1316.7360000000001</v>
      </c>
      <c r="L327" s="15">
        <f t="shared" si="6"/>
        <v>0.1316736</v>
      </c>
      <c r="M327" s="13">
        <v>30</v>
      </c>
      <c r="N327" s="10">
        <f t="shared" si="7"/>
        <v>227.83610382035579</v>
      </c>
    </row>
    <row r="328" spans="1:14">
      <c r="A328" s="11" t="s">
        <v>18</v>
      </c>
      <c r="B328" s="12">
        <v>31</v>
      </c>
      <c r="C328" s="13">
        <v>841</v>
      </c>
      <c r="D328" s="12">
        <v>18.682919399999999</v>
      </c>
      <c r="E328" s="12">
        <v>3.8</v>
      </c>
      <c r="F328" s="7">
        <f t="shared" si="4"/>
        <v>6.4676527718407012E-2</v>
      </c>
      <c r="G328" s="12">
        <v>2018</v>
      </c>
      <c r="H328" s="14">
        <v>43388</v>
      </c>
      <c r="I328" s="12">
        <v>164.59200000000001</v>
      </c>
      <c r="J328" s="12">
        <v>8</v>
      </c>
      <c r="K328" s="11">
        <f t="shared" si="5"/>
        <v>1316.7360000000001</v>
      </c>
      <c r="L328" s="15">
        <f t="shared" si="6"/>
        <v>0.1316736</v>
      </c>
      <c r="M328" s="13">
        <v>30</v>
      </c>
      <c r="N328" s="10">
        <f t="shared" si="7"/>
        <v>227.83610382035579</v>
      </c>
    </row>
    <row r="329" spans="1:14">
      <c r="A329" s="11" t="s">
        <v>18</v>
      </c>
      <c r="B329" s="12">
        <v>31</v>
      </c>
      <c r="C329" s="13">
        <v>846</v>
      </c>
      <c r="D329" s="12">
        <v>14.440186799999999</v>
      </c>
      <c r="E329" s="12">
        <v>3.8</v>
      </c>
      <c r="F329" s="7">
        <f t="shared" si="4"/>
        <v>4.2540611843080611E-2</v>
      </c>
      <c r="G329" s="12">
        <v>2018</v>
      </c>
      <c r="H329" s="14">
        <v>43388</v>
      </c>
      <c r="I329" s="12">
        <v>164.59200000000001</v>
      </c>
      <c r="J329" s="12">
        <v>8</v>
      </c>
      <c r="K329" s="11">
        <f t="shared" si="5"/>
        <v>1316.7360000000001</v>
      </c>
      <c r="L329" s="15">
        <f t="shared" si="6"/>
        <v>0.1316736</v>
      </c>
      <c r="M329" s="13">
        <v>30</v>
      </c>
      <c r="N329" s="10">
        <f t="shared" si="7"/>
        <v>227.83610382035579</v>
      </c>
    </row>
    <row r="330" spans="1:14">
      <c r="A330" s="11" t="s">
        <v>18</v>
      </c>
      <c r="B330" s="12">
        <v>14</v>
      </c>
      <c r="C330" s="13">
        <v>460</v>
      </c>
      <c r="D330" s="12">
        <v>12.286936900000001</v>
      </c>
      <c r="E330" s="12">
        <v>3.81</v>
      </c>
      <c r="F330" s="7">
        <f t="shared" si="4"/>
        <v>3.2619612214036392E-2</v>
      </c>
      <c r="G330" s="12">
        <v>2018</v>
      </c>
      <c r="H330" s="14">
        <v>43388</v>
      </c>
      <c r="I330" s="12">
        <v>164.59200000000001</v>
      </c>
      <c r="J330" s="12">
        <v>8</v>
      </c>
      <c r="K330" s="11">
        <f t="shared" si="5"/>
        <v>1316.7360000000001</v>
      </c>
      <c r="L330" s="15">
        <f t="shared" si="6"/>
        <v>0.1316736</v>
      </c>
      <c r="M330" s="13">
        <v>28</v>
      </c>
      <c r="N330" s="10">
        <f t="shared" si="7"/>
        <v>212.64703023233207</v>
      </c>
    </row>
    <row r="331" spans="1:14">
      <c r="A331" s="11" t="s">
        <v>18</v>
      </c>
      <c r="B331" s="12">
        <v>31</v>
      </c>
      <c r="C331" s="13">
        <v>821</v>
      </c>
      <c r="D331" s="12">
        <v>13.951272100000001</v>
      </c>
      <c r="E331" s="12">
        <v>3.9</v>
      </c>
      <c r="F331" s="7">
        <f t="shared" si="4"/>
        <v>4.0704698418699371E-2</v>
      </c>
      <c r="G331" s="12">
        <v>2018</v>
      </c>
      <c r="H331" s="14">
        <v>43388</v>
      </c>
      <c r="I331" s="12">
        <v>164.59200000000001</v>
      </c>
      <c r="J331" s="12">
        <v>8</v>
      </c>
      <c r="K331" s="11">
        <f t="shared" si="5"/>
        <v>1316.7360000000001</v>
      </c>
      <c r="L331" s="15">
        <f t="shared" si="6"/>
        <v>0.1316736</v>
      </c>
      <c r="M331" s="13">
        <v>30</v>
      </c>
      <c r="N331" s="10">
        <f t="shared" si="7"/>
        <v>227.83610382035579</v>
      </c>
    </row>
    <row r="332" spans="1:14">
      <c r="A332" s="11" t="s">
        <v>18</v>
      </c>
      <c r="B332" s="12">
        <v>31</v>
      </c>
      <c r="C332" s="13">
        <v>823</v>
      </c>
      <c r="D332" s="12">
        <v>19.611609099999999</v>
      </c>
      <c r="E332" s="12">
        <v>3.9</v>
      </c>
      <c r="F332" s="7">
        <f t="shared" si="4"/>
        <v>7.092402617110885E-2</v>
      </c>
      <c r="G332" s="12">
        <v>2018</v>
      </c>
      <c r="H332" s="14">
        <v>43388</v>
      </c>
      <c r="I332" s="12">
        <v>164.59200000000001</v>
      </c>
      <c r="J332" s="12">
        <v>8</v>
      </c>
      <c r="K332" s="11">
        <f t="shared" si="5"/>
        <v>1316.7360000000001</v>
      </c>
      <c r="L332" s="15">
        <f t="shared" si="6"/>
        <v>0.1316736</v>
      </c>
      <c r="M332" s="13">
        <v>30</v>
      </c>
      <c r="N332" s="10">
        <f t="shared" si="7"/>
        <v>227.83610382035579</v>
      </c>
    </row>
    <row r="333" spans="1:14">
      <c r="A333" s="11" t="s">
        <v>18</v>
      </c>
      <c r="B333" s="12">
        <v>31</v>
      </c>
      <c r="C333" s="13">
        <v>827</v>
      </c>
      <c r="D333" s="12">
        <v>17.480980800000001</v>
      </c>
      <c r="E333" s="12">
        <v>3.9</v>
      </c>
      <c r="F333" s="7">
        <f t="shared" si="4"/>
        <v>5.8852448206551521E-2</v>
      </c>
      <c r="G333" s="12">
        <v>2018</v>
      </c>
      <c r="H333" s="14">
        <v>43388</v>
      </c>
      <c r="I333" s="12">
        <v>164.59200000000001</v>
      </c>
      <c r="J333" s="12">
        <v>8</v>
      </c>
      <c r="K333" s="11">
        <f t="shared" si="5"/>
        <v>1316.7360000000001</v>
      </c>
      <c r="L333" s="15">
        <f t="shared" si="6"/>
        <v>0.1316736</v>
      </c>
      <c r="M333" s="13">
        <v>30</v>
      </c>
      <c r="N333" s="10">
        <f t="shared" si="7"/>
        <v>227.83610382035579</v>
      </c>
    </row>
    <row r="334" spans="1:14">
      <c r="A334" s="11" t="s">
        <v>18</v>
      </c>
      <c r="B334" s="12">
        <v>31</v>
      </c>
      <c r="C334" s="13">
        <v>832</v>
      </c>
      <c r="D334" s="12">
        <v>12.4140856</v>
      </c>
      <c r="E334" s="12">
        <v>3.9</v>
      </c>
      <c r="F334" s="7">
        <f t="shared" si="4"/>
        <v>3.3543722423429005E-2</v>
      </c>
      <c r="G334" s="12">
        <v>2018</v>
      </c>
      <c r="H334" s="14">
        <v>43388</v>
      </c>
      <c r="I334" s="12">
        <v>164.59200000000001</v>
      </c>
      <c r="J334" s="12">
        <v>8</v>
      </c>
      <c r="K334" s="11">
        <f t="shared" si="5"/>
        <v>1316.7360000000001</v>
      </c>
      <c r="L334" s="15">
        <f t="shared" si="6"/>
        <v>0.1316736</v>
      </c>
      <c r="M334" s="13">
        <v>30</v>
      </c>
      <c r="N334" s="10">
        <f t="shared" si="7"/>
        <v>227.83610382035579</v>
      </c>
    </row>
    <row r="335" spans="1:14">
      <c r="A335" s="11" t="s">
        <v>18</v>
      </c>
      <c r="B335" s="12">
        <v>31</v>
      </c>
      <c r="C335" s="13">
        <v>843</v>
      </c>
      <c r="D335" s="12">
        <v>12.732395500000001</v>
      </c>
      <c r="E335" s="12">
        <v>3.9</v>
      </c>
      <c r="F335" s="7">
        <f t="shared" si="4"/>
        <v>3.498897601404314E-2</v>
      </c>
      <c r="G335" s="12">
        <v>2018</v>
      </c>
      <c r="H335" s="14">
        <v>43388</v>
      </c>
      <c r="I335" s="12">
        <v>164.59200000000001</v>
      </c>
      <c r="J335" s="12">
        <v>8</v>
      </c>
      <c r="K335" s="11">
        <f t="shared" si="5"/>
        <v>1316.7360000000001</v>
      </c>
      <c r="L335" s="15">
        <f t="shared" si="6"/>
        <v>0.1316736</v>
      </c>
      <c r="M335" s="13">
        <v>30</v>
      </c>
      <c r="N335" s="10">
        <f t="shared" si="7"/>
        <v>227.83610382035579</v>
      </c>
    </row>
    <row r="336" spans="1:14">
      <c r="A336" s="11" t="s">
        <v>18</v>
      </c>
      <c r="B336" s="12">
        <v>31</v>
      </c>
      <c r="C336" s="13">
        <v>825</v>
      </c>
      <c r="D336" s="12">
        <v>12.095775700000001</v>
      </c>
      <c r="E336" s="12">
        <v>4</v>
      </c>
      <c r="F336" s="7">
        <f t="shared" si="4"/>
        <v>3.2497643362713748E-2</v>
      </c>
      <c r="G336" s="12">
        <v>2018</v>
      </c>
      <c r="H336" s="14">
        <v>43388</v>
      </c>
      <c r="I336" s="12">
        <v>164.59200000000001</v>
      </c>
      <c r="J336" s="12">
        <v>8</v>
      </c>
      <c r="K336" s="11">
        <f t="shared" si="5"/>
        <v>1316.7360000000001</v>
      </c>
      <c r="L336" s="15">
        <f t="shared" si="6"/>
        <v>0.1316736</v>
      </c>
      <c r="M336" s="13">
        <v>30</v>
      </c>
      <c r="N336" s="10">
        <f t="shared" si="7"/>
        <v>227.83610382035579</v>
      </c>
    </row>
    <row r="337" spans="1:14">
      <c r="A337" s="11" t="s">
        <v>18</v>
      </c>
      <c r="B337" s="12">
        <v>31</v>
      </c>
      <c r="C337" s="13">
        <v>845</v>
      </c>
      <c r="D337" s="12">
        <v>15.278874500000001</v>
      </c>
      <c r="E337" s="12">
        <v>4</v>
      </c>
      <c r="F337" s="7">
        <f t="shared" si="4"/>
        <v>4.7853930992544286E-2</v>
      </c>
      <c r="G337" s="12">
        <v>2018</v>
      </c>
      <c r="H337" s="14">
        <v>43388</v>
      </c>
      <c r="I337" s="12">
        <v>164.59200000000001</v>
      </c>
      <c r="J337" s="12">
        <v>8</v>
      </c>
      <c r="K337" s="11">
        <f t="shared" si="5"/>
        <v>1316.7360000000001</v>
      </c>
      <c r="L337" s="15">
        <f t="shared" si="6"/>
        <v>0.1316736</v>
      </c>
      <c r="M337" s="13">
        <v>30</v>
      </c>
      <c r="N337" s="10">
        <f t="shared" si="7"/>
        <v>227.83610382035579</v>
      </c>
    </row>
    <row r="338" spans="1:14">
      <c r="A338" s="11" t="s">
        <v>18</v>
      </c>
      <c r="B338" s="12">
        <v>31</v>
      </c>
      <c r="C338" s="13">
        <v>820</v>
      </c>
      <c r="D338" s="12">
        <v>18.631327800000001</v>
      </c>
      <c r="E338" s="12">
        <v>4.0999999999999996</v>
      </c>
      <c r="F338" s="7">
        <f t="shared" si="4"/>
        <v>6.7024680214925539E-2</v>
      </c>
      <c r="G338" s="12">
        <v>2018</v>
      </c>
      <c r="H338" s="14">
        <v>43388</v>
      </c>
      <c r="I338" s="12">
        <v>164.59200000000001</v>
      </c>
      <c r="J338" s="12">
        <v>8</v>
      </c>
      <c r="K338" s="11">
        <f t="shared" si="5"/>
        <v>1316.7360000000001</v>
      </c>
      <c r="L338" s="15">
        <f t="shared" si="6"/>
        <v>0.1316736</v>
      </c>
      <c r="M338" s="13">
        <v>30</v>
      </c>
      <c r="N338" s="10">
        <f t="shared" si="7"/>
        <v>227.83610382035579</v>
      </c>
    </row>
    <row r="339" spans="1:14">
      <c r="A339" s="11" t="s">
        <v>19</v>
      </c>
      <c r="B339" s="12">
        <v>15</v>
      </c>
      <c r="C339" s="13">
        <v>124</v>
      </c>
      <c r="D339" s="12">
        <v>11.267460099999999</v>
      </c>
      <c r="E339" s="12">
        <v>2</v>
      </c>
      <c r="F339" s="7">
        <f t="shared" si="4"/>
        <v>2.2208195538761206E-2</v>
      </c>
      <c r="G339" s="12">
        <v>2018</v>
      </c>
      <c r="H339" s="14">
        <v>43447</v>
      </c>
      <c r="I339" s="12">
        <v>164.59200000000001</v>
      </c>
      <c r="J339" s="12">
        <v>8</v>
      </c>
      <c r="K339" s="11">
        <f t="shared" si="5"/>
        <v>1316.7360000000001</v>
      </c>
      <c r="L339" s="15">
        <f t="shared" si="6"/>
        <v>0.1316736</v>
      </c>
      <c r="M339" s="13">
        <v>30</v>
      </c>
      <c r="N339" s="10">
        <f t="shared" si="7"/>
        <v>227.83610382035579</v>
      </c>
    </row>
    <row r="340" spans="1:14">
      <c r="A340" s="11" t="s">
        <v>19</v>
      </c>
      <c r="B340" s="12">
        <v>15</v>
      </c>
      <c r="C340" s="13">
        <v>129</v>
      </c>
      <c r="D340" s="12">
        <v>10.3927169</v>
      </c>
      <c r="E340" s="12">
        <v>2</v>
      </c>
      <c r="F340" s="7">
        <f t="shared" si="4"/>
        <v>1.9465939594923185E-2</v>
      </c>
      <c r="G340" s="12">
        <v>2018</v>
      </c>
      <c r="H340" s="14">
        <v>43447</v>
      </c>
      <c r="I340" s="12">
        <v>164.59200000000001</v>
      </c>
      <c r="J340" s="12">
        <v>8</v>
      </c>
      <c r="K340" s="11">
        <f t="shared" si="5"/>
        <v>1316.7360000000001</v>
      </c>
      <c r="L340" s="15">
        <f t="shared" si="6"/>
        <v>0.1316736</v>
      </c>
      <c r="M340" s="13">
        <v>30</v>
      </c>
      <c r="N340" s="10">
        <f t="shared" si="7"/>
        <v>227.83610382035579</v>
      </c>
    </row>
    <row r="341" spans="1:14">
      <c r="A341" s="11" t="s">
        <v>19</v>
      </c>
      <c r="B341" s="12">
        <v>15</v>
      </c>
      <c r="C341" s="13">
        <v>104</v>
      </c>
      <c r="D341" s="12">
        <v>17.825368699999999</v>
      </c>
      <c r="E341" s="12">
        <v>3</v>
      </c>
      <c r="F341" s="7">
        <f t="shared" si="4"/>
        <v>5.3445967835151827E-2</v>
      </c>
      <c r="G341" s="12">
        <v>2018</v>
      </c>
      <c r="H341" s="14">
        <v>43447</v>
      </c>
      <c r="I341" s="12">
        <v>164.59200000000001</v>
      </c>
      <c r="J341" s="12">
        <v>8</v>
      </c>
      <c r="K341" s="11">
        <f t="shared" si="5"/>
        <v>1316.7360000000001</v>
      </c>
      <c r="L341" s="15">
        <f t="shared" si="6"/>
        <v>0.1316736</v>
      </c>
      <c r="M341" s="13">
        <v>30</v>
      </c>
      <c r="N341" s="10">
        <f t="shared" si="7"/>
        <v>227.83610382035579</v>
      </c>
    </row>
    <row r="342" spans="1:14">
      <c r="A342" s="11" t="s">
        <v>19</v>
      </c>
      <c r="B342" s="12">
        <v>15</v>
      </c>
      <c r="C342" s="13">
        <v>105</v>
      </c>
      <c r="D342" s="12">
        <v>18.266122200000002</v>
      </c>
      <c r="E342" s="12">
        <v>3</v>
      </c>
      <c r="F342" s="7">
        <f t="shared" si="4"/>
        <v>5.5550364819066819E-2</v>
      </c>
      <c r="G342" s="12">
        <v>2018</v>
      </c>
      <c r="H342" s="14">
        <v>43447</v>
      </c>
      <c r="I342" s="12">
        <v>164.59200000000001</v>
      </c>
      <c r="J342" s="12">
        <v>8</v>
      </c>
      <c r="K342" s="11">
        <f t="shared" si="5"/>
        <v>1316.7360000000001</v>
      </c>
      <c r="L342" s="15">
        <f t="shared" si="6"/>
        <v>0.1316736</v>
      </c>
      <c r="M342" s="13">
        <v>30</v>
      </c>
      <c r="N342" s="10">
        <f t="shared" si="7"/>
        <v>227.83610382035579</v>
      </c>
    </row>
    <row r="343" spans="1:14">
      <c r="A343" s="11" t="s">
        <v>19</v>
      </c>
      <c r="B343" s="12">
        <v>15</v>
      </c>
      <c r="C343" s="13">
        <v>106</v>
      </c>
      <c r="D343" s="12">
        <v>20.923899599999999</v>
      </c>
      <c r="E343" s="12">
        <v>3</v>
      </c>
      <c r="F343" s="7">
        <f t="shared" si="4"/>
        <v>6.8829644720688671E-2</v>
      </c>
      <c r="G343" s="12">
        <v>2018</v>
      </c>
      <c r="H343" s="14">
        <v>43447</v>
      </c>
      <c r="I343" s="12">
        <v>164.59200000000001</v>
      </c>
      <c r="J343" s="12">
        <v>8</v>
      </c>
      <c r="K343" s="11">
        <f t="shared" si="5"/>
        <v>1316.7360000000001</v>
      </c>
      <c r="L343" s="15">
        <f t="shared" si="6"/>
        <v>0.1316736</v>
      </c>
      <c r="M343" s="13">
        <v>30</v>
      </c>
      <c r="N343" s="10">
        <f t="shared" si="7"/>
        <v>227.83610382035579</v>
      </c>
    </row>
    <row r="344" spans="1:14">
      <c r="A344" s="11" t="s">
        <v>19</v>
      </c>
      <c r="B344" s="12">
        <v>15</v>
      </c>
      <c r="C344" s="13">
        <v>107</v>
      </c>
      <c r="D344" s="12">
        <v>15.5451417</v>
      </c>
      <c r="E344" s="12">
        <v>3</v>
      </c>
      <c r="F344" s="7">
        <f t="shared" si="4"/>
        <v>4.3011554272308267E-2</v>
      </c>
      <c r="G344" s="12">
        <v>2018</v>
      </c>
      <c r="H344" s="14">
        <v>43447</v>
      </c>
      <c r="I344" s="12">
        <v>164.59200000000001</v>
      </c>
      <c r="J344" s="12">
        <v>8</v>
      </c>
      <c r="K344" s="11">
        <f t="shared" si="5"/>
        <v>1316.7360000000001</v>
      </c>
      <c r="L344" s="15">
        <f t="shared" si="6"/>
        <v>0.1316736</v>
      </c>
      <c r="M344" s="13">
        <v>30</v>
      </c>
      <c r="N344" s="10">
        <f t="shared" si="7"/>
        <v>227.83610382035579</v>
      </c>
    </row>
    <row r="345" spans="1:14">
      <c r="A345" s="11" t="s">
        <v>19</v>
      </c>
      <c r="B345" s="12">
        <v>15</v>
      </c>
      <c r="C345" s="13">
        <v>109</v>
      </c>
      <c r="D345" s="12">
        <v>14.433180699999999</v>
      </c>
      <c r="E345" s="12">
        <v>3</v>
      </c>
      <c r="F345" s="7">
        <f t="shared" si="4"/>
        <v>3.8201671092691888E-2</v>
      </c>
      <c r="G345" s="12">
        <v>2018</v>
      </c>
      <c r="H345" s="14">
        <v>43447</v>
      </c>
      <c r="I345" s="12">
        <v>164.59200000000001</v>
      </c>
      <c r="J345" s="12">
        <v>8</v>
      </c>
      <c r="K345" s="11">
        <f t="shared" si="5"/>
        <v>1316.7360000000001</v>
      </c>
      <c r="L345" s="15">
        <f t="shared" si="6"/>
        <v>0.1316736</v>
      </c>
      <c r="M345" s="13">
        <v>30</v>
      </c>
      <c r="N345" s="10">
        <f t="shared" si="7"/>
        <v>227.83610382035579</v>
      </c>
    </row>
    <row r="346" spans="1:14">
      <c r="A346" s="11" t="s">
        <v>19</v>
      </c>
      <c r="B346" s="12">
        <v>15</v>
      </c>
      <c r="C346" s="13">
        <v>110</v>
      </c>
      <c r="D346" s="12">
        <v>17.825368699999999</v>
      </c>
      <c r="E346" s="12">
        <v>3</v>
      </c>
      <c r="F346" s="7">
        <f t="shared" si="4"/>
        <v>5.3445967835151827E-2</v>
      </c>
      <c r="G346" s="12">
        <v>2018</v>
      </c>
      <c r="H346" s="14">
        <v>43447</v>
      </c>
      <c r="I346" s="12">
        <v>164.59200000000001</v>
      </c>
      <c r="J346" s="12">
        <v>8</v>
      </c>
      <c r="K346" s="11">
        <f t="shared" si="5"/>
        <v>1316.7360000000001</v>
      </c>
      <c r="L346" s="15">
        <f t="shared" si="6"/>
        <v>0.1316736</v>
      </c>
      <c r="M346" s="13">
        <v>30</v>
      </c>
      <c r="N346" s="10">
        <f t="shared" si="7"/>
        <v>227.83610382035579</v>
      </c>
    </row>
    <row r="347" spans="1:14">
      <c r="A347" s="11" t="s">
        <v>19</v>
      </c>
      <c r="B347" s="12">
        <v>15</v>
      </c>
      <c r="C347" s="13">
        <v>111</v>
      </c>
      <c r="D347" s="12">
        <v>17.5677217</v>
      </c>
      <c r="E347" s="12">
        <v>3</v>
      </c>
      <c r="F347" s="7">
        <f t="shared" si="4"/>
        <v>5.2228860465644657E-2</v>
      </c>
      <c r="G347" s="12">
        <v>2018</v>
      </c>
      <c r="H347" s="14">
        <v>43447</v>
      </c>
      <c r="I347" s="12">
        <v>164.59200000000001</v>
      </c>
      <c r="J347" s="12">
        <v>8</v>
      </c>
      <c r="K347" s="11">
        <f t="shared" si="5"/>
        <v>1316.7360000000001</v>
      </c>
      <c r="L347" s="15">
        <f t="shared" si="6"/>
        <v>0.1316736</v>
      </c>
      <c r="M347" s="13">
        <v>30</v>
      </c>
      <c r="N347" s="10">
        <f t="shared" si="7"/>
        <v>227.83610382035579</v>
      </c>
    </row>
    <row r="348" spans="1:14">
      <c r="A348" s="11" t="s">
        <v>19</v>
      </c>
      <c r="B348" s="12">
        <v>15</v>
      </c>
      <c r="C348" s="13">
        <v>112</v>
      </c>
      <c r="D348" s="12">
        <v>16.233817899999998</v>
      </c>
      <c r="E348" s="12">
        <v>3</v>
      </c>
      <c r="F348" s="7">
        <f t="shared" si="4"/>
        <v>4.6082478989396533E-2</v>
      </c>
      <c r="G348" s="12">
        <v>2018</v>
      </c>
      <c r="H348" s="14">
        <v>43447</v>
      </c>
      <c r="I348" s="12">
        <v>164.59200000000001</v>
      </c>
      <c r="J348" s="12">
        <v>8</v>
      </c>
      <c r="K348" s="11">
        <f t="shared" si="5"/>
        <v>1316.7360000000001</v>
      </c>
      <c r="L348" s="15">
        <f t="shared" si="6"/>
        <v>0.1316736</v>
      </c>
      <c r="M348" s="13">
        <v>30</v>
      </c>
      <c r="N348" s="10">
        <f t="shared" si="7"/>
        <v>227.83610382035579</v>
      </c>
    </row>
    <row r="349" spans="1:14">
      <c r="A349" s="11" t="s">
        <v>19</v>
      </c>
      <c r="B349" s="12">
        <v>15</v>
      </c>
      <c r="C349" s="13">
        <v>113</v>
      </c>
      <c r="D349" s="12">
        <v>14.383956599999999</v>
      </c>
      <c r="E349" s="12">
        <v>3</v>
      </c>
      <c r="F349" s="7">
        <f t="shared" si="4"/>
        <v>3.7993010700369187E-2</v>
      </c>
      <c r="G349" s="12">
        <v>2018</v>
      </c>
      <c r="H349" s="14">
        <v>43447</v>
      </c>
      <c r="I349" s="12">
        <v>164.59200000000001</v>
      </c>
      <c r="J349" s="12">
        <v>8</v>
      </c>
      <c r="K349" s="11">
        <f t="shared" si="5"/>
        <v>1316.7360000000001</v>
      </c>
      <c r="L349" s="15">
        <f t="shared" si="6"/>
        <v>0.1316736</v>
      </c>
      <c r="M349" s="13">
        <v>30</v>
      </c>
      <c r="N349" s="10">
        <f t="shared" si="7"/>
        <v>227.83610382035579</v>
      </c>
    </row>
    <row r="350" spans="1:14">
      <c r="A350" s="11" t="s">
        <v>19</v>
      </c>
      <c r="B350" s="12">
        <v>15</v>
      </c>
      <c r="C350" s="13">
        <v>114</v>
      </c>
      <c r="D350" s="12">
        <v>13.7501145</v>
      </c>
      <c r="E350" s="12">
        <v>3</v>
      </c>
      <c r="F350" s="7">
        <f t="shared" si="4"/>
        <v>3.5338606952310128E-2</v>
      </c>
      <c r="G350" s="12">
        <v>2018</v>
      </c>
      <c r="H350" s="14">
        <v>43447</v>
      </c>
      <c r="I350" s="12">
        <v>164.59200000000001</v>
      </c>
      <c r="J350" s="12">
        <v>8</v>
      </c>
      <c r="K350" s="11">
        <f t="shared" si="5"/>
        <v>1316.7360000000001</v>
      </c>
      <c r="L350" s="15">
        <f t="shared" si="6"/>
        <v>0.1316736</v>
      </c>
      <c r="M350" s="13">
        <v>30</v>
      </c>
      <c r="N350" s="10">
        <f t="shared" si="7"/>
        <v>227.83610382035579</v>
      </c>
    </row>
    <row r="351" spans="1:14">
      <c r="A351" s="11" t="s">
        <v>19</v>
      </c>
      <c r="B351" s="12">
        <v>15</v>
      </c>
      <c r="C351" s="13">
        <v>115</v>
      </c>
      <c r="D351" s="12">
        <v>17.0020536</v>
      </c>
      <c r="E351" s="12">
        <v>3</v>
      </c>
      <c r="F351" s="7">
        <f t="shared" si="4"/>
        <v>4.9590575481975679E-2</v>
      </c>
      <c r="G351" s="12">
        <v>2018</v>
      </c>
      <c r="H351" s="14">
        <v>43447</v>
      </c>
      <c r="I351" s="12">
        <v>164.59200000000001</v>
      </c>
      <c r="J351" s="12">
        <v>8</v>
      </c>
      <c r="K351" s="11">
        <f t="shared" si="5"/>
        <v>1316.7360000000001</v>
      </c>
      <c r="L351" s="15">
        <f t="shared" si="6"/>
        <v>0.1316736</v>
      </c>
      <c r="M351" s="13">
        <v>30</v>
      </c>
      <c r="N351" s="10">
        <f t="shared" si="7"/>
        <v>227.83610382035579</v>
      </c>
    </row>
    <row r="352" spans="1:14">
      <c r="A352" s="11" t="s">
        <v>19</v>
      </c>
      <c r="B352" s="12">
        <v>15</v>
      </c>
      <c r="C352" s="13">
        <v>116</v>
      </c>
      <c r="D352" s="12">
        <v>15.8069118</v>
      </c>
      <c r="E352" s="12">
        <v>3</v>
      </c>
      <c r="F352" s="7">
        <f t="shared" si="4"/>
        <v>4.4170574401350596E-2</v>
      </c>
      <c r="G352" s="12">
        <v>2018</v>
      </c>
      <c r="H352" s="14">
        <v>43447</v>
      </c>
      <c r="I352" s="12">
        <v>164.59200000000001</v>
      </c>
      <c r="J352" s="12">
        <v>8</v>
      </c>
      <c r="K352" s="11">
        <f t="shared" si="5"/>
        <v>1316.7360000000001</v>
      </c>
      <c r="L352" s="15">
        <f t="shared" si="6"/>
        <v>0.1316736</v>
      </c>
      <c r="M352" s="13">
        <v>30</v>
      </c>
      <c r="N352" s="10">
        <f t="shared" si="7"/>
        <v>227.83610382035579</v>
      </c>
    </row>
    <row r="353" spans="1:14">
      <c r="A353" s="11" t="s">
        <v>19</v>
      </c>
      <c r="B353" s="12">
        <v>15</v>
      </c>
      <c r="C353" s="13">
        <v>117</v>
      </c>
      <c r="D353" s="12">
        <v>19.755755099999998</v>
      </c>
      <c r="E353" s="12">
        <v>3</v>
      </c>
      <c r="F353" s="7">
        <f t="shared" si="4"/>
        <v>6.2869457275634047E-2</v>
      </c>
      <c r="G353" s="12">
        <v>2018</v>
      </c>
      <c r="H353" s="14">
        <v>43447</v>
      </c>
      <c r="I353" s="12">
        <v>164.59200000000001</v>
      </c>
      <c r="J353" s="12">
        <v>8</v>
      </c>
      <c r="K353" s="11">
        <f t="shared" si="5"/>
        <v>1316.7360000000001</v>
      </c>
      <c r="L353" s="15">
        <f t="shared" si="6"/>
        <v>0.1316736</v>
      </c>
      <c r="M353" s="13">
        <v>30</v>
      </c>
      <c r="N353" s="10">
        <f t="shared" si="7"/>
        <v>227.83610382035579</v>
      </c>
    </row>
    <row r="354" spans="1:14">
      <c r="A354" s="11" t="s">
        <v>19</v>
      </c>
      <c r="B354" s="12">
        <v>15</v>
      </c>
      <c r="C354" s="13">
        <v>118</v>
      </c>
      <c r="D354" s="12">
        <v>17.215253799999999</v>
      </c>
      <c r="E354" s="12">
        <v>3</v>
      </c>
      <c r="F354" s="7">
        <f t="shared" si="4"/>
        <v>5.0579464623057672E-2</v>
      </c>
      <c r="G354" s="12">
        <v>2018</v>
      </c>
      <c r="H354" s="14">
        <v>43447</v>
      </c>
      <c r="I354" s="12">
        <v>164.59200000000001</v>
      </c>
      <c r="J354" s="12">
        <v>8</v>
      </c>
      <c r="K354" s="11">
        <f t="shared" si="5"/>
        <v>1316.7360000000001</v>
      </c>
      <c r="L354" s="15">
        <f t="shared" si="6"/>
        <v>0.1316736</v>
      </c>
      <c r="M354" s="13">
        <v>30</v>
      </c>
      <c r="N354" s="10">
        <f t="shared" si="7"/>
        <v>227.83610382035579</v>
      </c>
    </row>
    <row r="355" spans="1:14">
      <c r="A355" s="11" t="s">
        <v>19</v>
      </c>
      <c r="B355" s="12">
        <v>15</v>
      </c>
      <c r="C355" s="13">
        <v>119</v>
      </c>
      <c r="D355" s="12">
        <v>14.323957</v>
      </c>
      <c r="E355" s="12">
        <v>3</v>
      </c>
      <c r="F355" s="7">
        <f t="shared" si="4"/>
        <v>3.7739163452233944E-2</v>
      </c>
      <c r="G355" s="12">
        <v>2018</v>
      </c>
      <c r="H355" s="14">
        <v>43447</v>
      </c>
      <c r="I355" s="12">
        <v>164.59200000000001</v>
      </c>
      <c r="J355" s="12">
        <v>8</v>
      </c>
      <c r="K355" s="11">
        <f t="shared" si="5"/>
        <v>1316.7360000000001</v>
      </c>
      <c r="L355" s="15">
        <f t="shared" si="6"/>
        <v>0.1316736</v>
      </c>
      <c r="M355" s="13">
        <v>30</v>
      </c>
      <c r="N355" s="10">
        <f t="shared" si="7"/>
        <v>227.83610382035579</v>
      </c>
    </row>
    <row r="356" spans="1:14">
      <c r="A356" s="11" t="s">
        <v>19</v>
      </c>
      <c r="B356" s="12">
        <v>15</v>
      </c>
      <c r="C356" s="13">
        <v>120</v>
      </c>
      <c r="D356" s="12">
        <v>15.410945999999999</v>
      </c>
      <c r="E356" s="12">
        <v>3</v>
      </c>
      <c r="F356" s="7">
        <f t="shared" si="4"/>
        <v>4.2421321809618572E-2</v>
      </c>
      <c r="G356" s="12">
        <v>2018</v>
      </c>
      <c r="H356" s="14">
        <v>43447</v>
      </c>
      <c r="I356" s="12">
        <v>164.59200000000001</v>
      </c>
      <c r="J356" s="12">
        <v>8</v>
      </c>
      <c r="K356" s="11">
        <f t="shared" si="5"/>
        <v>1316.7360000000001</v>
      </c>
      <c r="L356" s="15">
        <f t="shared" si="6"/>
        <v>0.1316736</v>
      </c>
      <c r="M356" s="13">
        <v>30</v>
      </c>
      <c r="N356" s="10">
        <f t="shared" si="7"/>
        <v>227.83610382035579</v>
      </c>
    </row>
    <row r="357" spans="1:14">
      <c r="A357" s="11" t="s">
        <v>19</v>
      </c>
      <c r="B357" s="12">
        <v>15</v>
      </c>
      <c r="C357" s="13">
        <v>121</v>
      </c>
      <c r="D357" s="12">
        <v>12.878783200000001</v>
      </c>
      <c r="E357" s="12">
        <v>3</v>
      </c>
      <c r="F357" s="7">
        <f t="shared" si="4"/>
        <v>3.1788322766596641E-2</v>
      </c>
      <c r="G357" s="12">
        <v>2018</v>
      </c>
      <c r="H357" s="14">
        <v>43447</v>
      </c>
      <c r="I357" s="12">
        <v>164.59200000000001</v>
      </c>
      <c r="J357" s="12">
        <v>8</v>
      </c>
      <c r="K357" s="11">
        <f t="shared" si="5"/>
        <v>1316.7360000000001</v>
      </c>
      <c r="L357" s="15">
        <f t="shared" si="6"/>
        <v>0.1316736</v>
      </c>
      <c r="M357" s="13">
        <v>30</v>
      </c>
      <c r="N357" s="10">
        <f t="shared" si="7"/>
        <v>227.83610382035579</v>
      </c>
    </row>
    <row r="358" spans="1:14">
      <c r="A358" s="11" t="s">
        <v>19</v>
      </c>
      <c r="B358" s="12">
        <v>15</v>
      </c>
      <c r="C358" s="13">
        <v>122</v>
      </c>
      <c r="D358" s="12">
        <v>18.1436788</v>
      </c>
      <c r="E358" s="12">
        <v>3</v>
      </c>
      <c r="F358" s="7">
        <f t="shared" si="4"/>
        <v>5.4962934664389333E-2</v>
      </c>
      <c r="G358" s="12">
        <v>2018</v>
      </c>
      <c r="H358" s="14">
        <v>43447</v>
      </c>
      <c r="I358" s="12">
        <v>164.59200000000001</v>
      </c>
      <c r="J358" s="12">
        <v>8</v>
      </c>
      <c r="K358" s="11">
        <f t="shared" si="5"/>
        <v>1316.7360000000001</v>
      </c>
      <c r="L358" s="15">
        <f t="shared" si="6"/>
        <v>0.1316736</v>
      </c>
      <c r="M358" s="13">
        <v>30</v>
      </c>
      <c r="N358" s="10">
        <f t="shared" si="7"/>
        <v>227.83610382035579</v>
      </c>
    </row>
    <row r="359" spans="1:14">
      <c r="A359" s="11" t="s">
        <v>19</v>
      </c>
      <c r="B359" s="12">
        <v>15</v>
      </c>
      <c r="C359" s="13">
        <v>125</v>
      </c>
      <c r="D359" s="12">
        <v>15.858108400000001</v>
      </c>
      <c r="E359" s="12">
        <v>3</v>
      </c>
      <c r="F359" s="7">
        <f t="shared" si="4"/>
        <v>4.4398439076898735E-2</v>
      </c>
      <c r="G359" s="12">
        <v>2018</v>
      </c>
      <c r="H359" s="14">
        <v>43447</v>
      </c>
      <c r="I359" s="12">
        <v>164.59200000000001</v>
      </c>
      <c r="J359" s="12">
        <v>8</v>
      </c>
      <c r="K359" s="11">
        <f t="shared" si="5"/>
        <v>1316.7360000000001</v>
      </c>
      <c r="L359" s="15">
        <f t="shared" si="6"/>
        <v>0.1316736</v>
      </c>
      <c r="M359" s="13">
        <v>30</v>
      </c>
      <c r="N359" s="10">
        <f t="shared" si="7"/>
        <v>227.83610382035579</v>
      </c>
    </row>
    <row r="360" spans="1:14">
      <c r="A360" s="11" t="s">
        <v>19</v>
      </c>
      <c r="B360" s="12">
        <v>15</v>
      </c>
      <c r="C360" s="13">
        <v>126</v>
      </c>
      <c r="D360" s="12">
        <v>18.056913399999999</v>
      </c>
      <c r="E360" s="12">
        <v>3</v>
      </c>
      <c r="F360" s="7">
        <f t="shared" si="4"/>
        <v>5.45479837701092E-2</v>
      </c>
      <c r="G360" s="12">
        <v>2018</v>
      </c>
      <c r="H360" s="14">
        <v>43447</v>
      </c>
      <c r="I360" s="12">
        <v>164.59200000000001</v>
      </c>
      <c r="J360" s="12">
        <v>8</v>
      </c>
      <c r="K360" s="11">
        <f t="shared" si="5"/>
        <v>1316.7360000000001</v>
      </c>
      <c r="L360" s="15">
        <f t="shared" si="6"/>
        <v>0.1316736</v>
      </c>
      <c r="M360" s="13">
        <v>30</v>
      </c>
      <c r="N360" s="10">
        <f t="shared" si="7"/>
        <v>227.83610382035579</v>
      </c>
    </row>
    <row r="361" spans="1:14">
      <c r="A361" s="11" t="s">
        <v>19</v>
      </c>
      <c r="B361" s="12">
        <v>15</v>
      </c>
      <c r="C361" s="13">
        <v>127</v>
      </c>
      <c r="D361" s="12">
        <v>20.933582099999999</v>
      </c>
      <c r="E361" s="12">
        <v>3</v>
      </c>
      <c r="F361" s="7">
        <f t="shared" si="4"/>
        <v>6.8879849614605748E-2</v>
      </c>
      <c r="G361" s="12">
        <v>2018</v>
      </c>
      <c r="H361" s="14">
        <v>43447</v>
      </c>
      <c r="I361" s="12">
        <v>164.59200000000001</v>
      </c>
      <c r="J361" s="12">
        <v>8</v>
      </c>
      <c r="K361" s="11">
        <f t="shared" si="5"/>
        <v>1316.7360000000001</v>
      </c>
      <c r="L361" s="15">
        <f t="shared" si="6"/>
        <v>0.1316736</v>
      </c>
      <c r="M361" s="13">
        <v>30</v>
      </c>
      <c r="N361" s="10">
        <f t="shared" si="7"/>
        <v>227.83610382035579</v>
      </c>
    </row>
    <row r="362" spans="1:14">
      <c r="A362" s="11" t="s">
        <v>19</v>
      </c>
      <c r="B362" s="12">
        <v>15</v>
      </c>
      <c r="C362" s="13">
        <v>128</v>
      </c>
      <c r="D362" s="12">
        <v>19.5235995</v>
      </c>
      <c r="E362" s="12">
        <v>3</v>
      </c>
      <c r="F362" s="7">
        <f t="shared" si="4"/>
        <v>6.1707932783211829E-2</v>
      </c>
      <c r="G362" s="12">
        <v>2018</v>
      </c>
      <c r="H362" s="14">
        <v>43447</v>
      </c>
      <c r="I362" s="12">
        <v>164.59200000000001</v>
      </c>
      <c r="J362" s="12">
        <v>8</v>
      </c>
      <c r="K362" s="11">
        <f t="shared" si="5"/>
        <v>1316.7360000000001</v>
      </c>
      <c r="L362" s="15">
        <f t="shared" si="6"/>
        <v>0.1316736</v>
      </c>
      <c r="M362" s="13">
        <v>30</v>
      </c>
      <c r="N362" s="10">
        <f t="shared" si="7"/>
        <v>227.83610382035579</v>
      </c>
    </row>
    <row r="363" spans="1:14">
      <c r="A363" s="11" t="s">
        <v>19</v>
      </c>
      <c r="B363" s="12">
        <v>15</v>
      </c>
      <c r="C363" s="13">
        <v>130</v>
      </c>
      <c r="D363" s="12">
        <v>17.159249899999999</v>
      </c>
      <c r="E363" s="12">
        <v>3</v>
      </c>
      <c r="F363" s="7">
        <f t="shared" si="4"/>
        <v>5.0319058179711308E-2</v>
      </c>
      <c r="G363" s="12">
        <v>2018</v>
      </c>
      <c r="H363" s="14">
        <v>43447</v>
      </c>
      <c r="I363" s="12">
        <v>164.59200000000001</v>
      </c>
      <c r="J363" s="12">
        <v>8</v>
      </c>
      <c r="K363" s="11">
        <f t="shared" si="5"/>
        <v>1316.7360000000001</v>
      </c>
      <c r="L363" s="15">
        <f t="shared" si="6"/>
        <v>0.1316736</v>
      </c>
      <c r="M363" s="13">
        <v>30</v>
      </c>
      <c r="N363" s="10">
        <f t="shared" si="7"/>
        <v>227.83610382035579</v>
      </c>
    </row>
    <row r="364" spans="1:14">
      <c r="A364" s="11" t="s">
        <v>19</v>
      </c>
      <c r="B364" s="12">
        <v>15</v>
      </c>
      <c r="C364" s="13">
        <v>131</v>
      </c>
      <c r="D364" s="12">
        <v>22.869648699999999</v>
      </c>
      <c r="E364" s="12">
        <v>3</v>
      </c>
      <c r="F364" s="7">
        <f t="shared" si="4"/>
        <v>7.9180111984868018E-2</v>
      </c>
      <c r="G364" s="12">
        <v>2018</v>
      </c>
      <c r="H364" s="14">
        <v>43447</v>
      </c>
      <c r="I364" s="12">
        <v>164.59200000000001</v>
      </c>
      <c r="J364" s="12">
        <v>8</v>
      </c>
      <c r="K364" s="11">
        <f t="shared" si="5"/>
        <v>1316.7360000000001</v>
      </c>
      <c r="L364" s="15">
        <f t="shared" si="6"/>
        <v>0.1316736</v>
      </c>
      <c r="M364" s="13">
        <v>30</v>
      </c>
      <c r="N364" s="10">
        <f t="shared" si="7"/>
        <v>227.83610382035579</v>
      </c>
    </row>
    <row r="365" spans="1:14">
      <c r="A365" s="11" t="s">
        <v>19</v>
      </c>
      <c r="B365" s="12">
        <v>15</v>
      </c>
      <c r="C365" s="13">
        <v>132</v>
      </c>
      <c r="D365" s="12">
        <v>19.645178600000001</v>
      </c>
      <c r="E365" s="12">
        <v>3</v>
      </c>
      <c r="F365" s="7">
        <f t="shared" si="4"/>
        <v>6.231526346846631E-2</v>
      </c>
      <c r="G365" s="12">
        <v>2018</v>
      </c>
      <c r="H365" s="14">
        <v>43447</v>
      </c>
      <c r="I365" s="12">
        <v>164.59200000000001</v>
      </c>
      <c r="J365" s="12">
        <v>8</v>
      </c>
      <c r="K365" s="11">
        <f t="shared" si="5"/>
        <v>1316.7360000000001</v>
      </c>
      <c r="L365" s="15">
        <f t="shared" si="6"/>
        <v>0.1316736</v>
      </c>
      <c r="M365" s="13">
        <v>30</v>
      </c>
      <c r="N365" s="10">
        <f t="shared" si="7"/>
        <v>227.83610382035579</v>
      </c>
    </row>
    <row r="366" spans="1:14">
      <c r="A366" s="11" t="s">
        <v>19</v>
      </c>
      <c r="B366" s="12">
        <v>15</v>
      </c>
      <c r="C366" s="13">
        <v>133</v>
      </c>
      <c r="D366" s="12">
        <v>14.673373099999999</v>
      </c>
      <c r="E366" s="12">
        <v>3</v>
      </c>
      <c r="F366" s="7">
        <f t="shared" si="4"/>
        <v>3.9225040616340849E-2</v>
      </c>
      <c r="G366" s="12">
        <v>2018</v>
      </c>
      <c r="H366" s="14">
        <v>43447</v>
      </c>
      <c r="I366" s="12">
        <v>164.59200000000001</v>
      </c>
      <c r="J366" s="12">
        <v>8</v>
      </c>
      <c r="K366" s="11">
        <f t="shared" si="5"/>
        <v>1316.7360000000001</v>
      </c>
      <c r="L366" s="15">
        <f t="shared" si="6"/>
        <v>0.1316736</v>
      </c>
      <c r="M366" s="13">
        <v>30</v>
      </c>
      <c r="N366" s="10">
        <f t="shared" si="7"/>
        <v>227.83610382035579</v>
      </c>
    </row>
    <row r="367" spans="1:14">
      <c r="A367" s="11" t="s">
        <v>19</v>
      </c>
      <c r="B367" s="12">
        <v>15</v>
      </c>
      <c r="C367" s="13">
        <v>134</v>
      </c>
      <c r="D367" s="12">
        <v>13.0623567</v>
      </c>
      <c r="E367" s="12">
        <v>3</v>
      </c>
      <c r="F367" s="7">
        <f t="shared" si="4"/>
        <v>3.2526771785144126E-2</v>
      </c>
      <c r="G367" s="12">
        <v>2018</v>
      </c>
      <c r="H367" s="14">
        <v>43447</v>
      </c>
      <c r="I367" s="12">
        <v>164.59200000000001</v>
      </c>
      <c r="J367" s="12">
        <v>8</v>
      </c>
      <c r="K367" s="11">
        <f t="shared" si="5"/>
        <v>1316.7360000000001</v>
      </c>
      <c r="L367" s="15">
        <f t="shared" si="6"/>
        <v>0.1316736</v>
      </c>
      <c r="M367" s="13">
        <v>30</v>
      </c>
      <c r="N367" s="10">
        <f t="shared" si="7"/>
        <v>227.83610382035579</v>
      </c>
    </row>
    <row r="368" spans="1:14">
      <c r="A368" s="11" t="s">
        <v>19</v>
      </c>
      <c r="B368" s="12">
        <v>15</v>
      </c>
      <c r="C368" s="13">
        <v>135</v>
      </c>
      <c r="D368" s="12">
        <v>17.930216399999999</v>
      </c>
      <c r="E368" s="12">
        <v>3</v>
      </c>
      <c r="F368" s="7">
        <f t="shared" si="4"/>
        <v>5.3944018797939981E-2</v>
      </c>
      <c r="G368" s="12">
        <v>2018</v>
      </c>
      <c r="H368" s="14">
        <v>43447</v>
      </c>
      <c r="I368" s="12">
        <v>164.59200000000001</v>
      </c>
      <c r="J368" s="12">
        <v>8</v>
      </c>
      <c r="K368" s="11">
        <f t="shared" si="5"/>
        <v>1316.7360000000001</v>
      </c>
      <c r="L368" s="15">
        <f t="shared" si="6"/>
        <v>0.1316736</v>
      </c>
      <c r="M368" s="13">
        <v>30</v>
      </c>
      <c r="N368" s="10">
        <f t="shared" si="7"/>
        <v>227.83610382035579</v>
      </c>
    </row>
    <row r="369" spans="1:14">
      <c r="A369" s="11" t="s">
        <v>19</v>
      </c>
      <c r="B369" s="12">
        <v>43</v>
      </c>
      <c r="C369" s="13">
        <v>1179</v>
      </c>
      <c r="D369" s="12">
        <v>14.3168696</v>
      </c>
      <c r="E369" s="12">
        <v>3.55</v>
      </c>
      <c r="F369" s="7">
        <f t="shared" si="4"/>
        <v>4.0624694893993764E-2</v>
      </c>
      <c r="G369" s="12">
        <v>2018</v>
      </c>
      <c r="H369" s="14">
        <v>43447</v>
      </c>
      <c r="I369" s="12">
        <v>164.59200000000001</v>
      </c>
      <c r="J369" s="12">
        <v>8</v>
      </c>
      <c r="K369" s="11">
        <f t="shared" si="5"/>
        <v>1316.7360000000001</v>
      </c>
      <c r="L369" s="15">
        <f t="shared" si="6"/>
        <v>0.1316736</v>
      </c>
      <c r="M369" s="13">
        <v>30</v>
      </c>
      <c r="N369" s="10">
        <f t="shared" si="7"/>
        <v>227.83610382035579</v>
      </c>
    </row>
    <row r="370" spans="1:14">
      <c r="A370" s="11" t="s">
        <v>19</v>
      </c>
      <c r="B370" s="12">
        <v>43</v>
      </c>
      <c r="C370" s="13">
        <v>1164</v>
      </c>
      <c r="D370" s="12">
        <v>18.715430300000001</v>
      </c>
      <c r="E370" s="12">
        <v>3.62</v>
      </c>
      <c r="F370" s="7">
        <f t="shared" si="4"/>
        <v>6.3258778757000339E-2</v>
      </c>
      <c r="G370" s="12">
        <v>2018</v>
      </c>
      <c r="H370" s="14">
        <v>43447</v>
      </c>
      <c r="I370" s="12">
        <v>164.59200000000001</v>
      </c>
      <c r="J370" s="12">
        <v>8</v>
      </c>
      <c r="K370" s="11">
        <f t="shared" si="5"/>
        <v>1316.7360000000001</v>
      </c>
      <c r="L370" s="15">
        <f t="shared" si="6"/>
        <v>0.1316736</v>
      </c>
      <c r="M370" s="13">
        <v>30</v>
      </c>
      <c r="N370" s="10">
        <f t="shared" si="7"/>
        <v>227.83610382035579</v>
      </c>
    </row>
    <row r="371" spans="1:14">
      <c r="A371" s="11" t="s">
        <v>19</v>
      </c>
      <c r="B371" s="12">
        <v>11</v>
      </c>
      <c r="C371" s="13">
        <v>1157</v>
      </c>
      <c r="D371" s="12">
        <v>12.4140856</v>
      </c>
      <c r="E371" s="12">
        <v>3.63</v>
      </c>
      <c r="F371" s="7">
        <f t="shared" si="4"/>
        <v>3.2464714676591518E-2</v>
      </c>
      <c r="G371" s="12">
        <v>2018</v>
      </c>
      <c r="H371" s="14">
        <v>43447</v>
      </c>
      <c r="I371" s="12">
        <v>164.59200000000001</v>
      </c>
      <c r="J371" s="12">
        <v>8</v>
      </c>
      <c r="K371" s="11">
        <f t="shared" si="5"/>
        <v>1316.7360000000001</v>
      </c>
      <c r="L371" s="15">
        <f t="shared" si="6"/>
        <v>0.1316736</v>
      </c>
      <c r="M371" s="13">
        <v>30</v>
      </c>
      <c r="N371" s="10">
        <f t="shared" si="7"/>
        <v>227.83610382035579</v>
      </c>
    </row>
    <row r="372" spans="1:14">
      <c r="A372" s="11" t="s">
        <v>19</v>
      </c>
      <c r="B372" s="12">
        <v>43</v>
      </c>
      <c r="C372" s="13">
        <v>1167</v>
      </c>
      <c r="D372" s="12">
        <v>14.7456862</v>
      </c>
      <c r="E372" s="12">
        <v>3.65</v>
      </c>
      <c r="F372" s="7">
        <f t="shared" si="4"/>
        <v>4.3184245582375852E-2</v>
      </c>
      <c r="G372" s="12">
        <v>2018</v>
      </c>
      <c r="H372" s="14">
        <v>43447</v>
      </c>
      <c r="I372" s="12">
        <v>164.59200000000001</v>
      </c>
      <c r="J372" s="12">
        <v>8</v>
      </c>
      <c r="K372" s="11">
        <f t="shared" si="5"/>
        <v>1316.7360000000001</v>
      </c>
      <c r="L372" s="15">
        <f t="shared" si="6"/>
        <v>0.1316736</v>
      </c>
      <c r="M372" s="13">
        <v>30</v>
      </c>
      <c r="N372" s="10">
        <f t="shared" si="7"/>
        <v>227.83610382035579</v>
      </c>
    </row>
    <row r="373" spans="1:14">
      <c r="A373" s="11" t="s">
        <v>19</v>
      </c>
      <c r="B373" s="12">
        <v>11</v>
      </c>
      <c r="C373" s="13">
        <v>1142</v>
      </c>
      <c r="D373" s="12">
        <v>17.498360399999999</v>
      </c>
      <c r="E373" s="12">
        <v>3.7</v>
      </c>
      <c r="F373" s="7">
        <f t="shared" si="4"/>
        <v>5.7387144715371222E-2</v>
      </c>
      <c r="G373" s="12">
        <v>2018</v>
      </c>
      <c r="H373" s="14">
        <v>43447</v>
      </c>
      <c r="I373" s="12">
        <v>164.59200000000001</v>
      </c>
      <c r="J373" s="12">
        <v>8</v>
      </c>
      <c r="K373" s="11">
        <f t="shared" si="5"/>
        <v>1316.7360000000001</v>
      </c>
      <c r="L373" s="15">
        <f t="shared" si="6"/>
        <v>0.1316736</v>
      </c>
      <c r="M373" s="13">
        <v>30</v>
      </c>
      <c r="N373" s="10">
        <f t="shared" si="7"/>
        <v>227.83610382035579</v>
      </c>
    </row>
    <row r="374" spans="1:14">
      <c r="A374" s="11" t="s">
        <v>19</v>
      </c>
      <c r="B374" s="12">
        <v>11</v>
      </c>
      <c r="C374" s="13">
        <v>1152</v>
      </c>
      <c r="D374" s="12">
        <v>14.070593199999999</v>
      </c>
      <c r="E374" s="12">
        <v>3.7</v>
      </c>
      <c r="F374" s="7">
        <f t="shared" si="4"/>
        <v>4.0258088036767115E-2</v>
      </c>
      <c r="G374" s="12">
        <v>2018</v>
      </c>
      <c r="H374" s="14">
        <v>43447</v>
      </c>
      <c r="I374" s="12">
        <v>164.59200000000001</v>
      </c>
      <c r="J374" s="12">
        <v>8</v>
      </c>
      <c r="K374" s="11">
        <f t="shared" si="5"/>
        <v>1316.7360000000001</v>
      </c>
      <c r="L374" s="15">
        <f t="shared" si="6"/>
        <v>0.1316736</v>
      </c>
      <c r="M374" s="13">
        <v>30</v>
      </c>
      <c r="N374" s="10">
        <f t="shared" si="7"/>
        <v>227.83610382035579</v>
      </c>
    </row>
    <row r="375" spans="1:14">
      <c r="A375" s="11" t="s">
        <v>19</v>
      </c>
      <c r="B375" s="12">
        <v>11</v>
      </c>
      <c r="C375" s="13">
        <v>1141</v>
      </c>
      <c r="D375" s="12">
        <v>17.556168199999998</v>
      </c>
      <c r="E375" s="12">
        <v>3.72</v>
      </c>
      <c r="F375" s="7">
        <f t="shared" si="4"/>
        <v>5.7851137509143773E-2</v>
      </c>
      <c r="G375" s="12">
        <v>2018</v>
      </c>
      <c r="H375" s="14">
        <v>43447</v>
      </c>
      <c r="I375" s="12">
        <v>164.59200000000001</v>
      </c>
      <c r="J375" s="12">
        <v>8</v>
      </c>
      <c r="K375" s="11">
        <f t="shared" si="5"/>
        <v>1316.7360000000001</v>
      </c>
      <c r="L375" s="15">
        <f t="shared" si="6"/>
        <v>0.1316736</v>
      </c>
      <c r="M375" s="13">
        <v>30</v>
      </c>
      <c r="N375" s="10">
        <f t="shared" si="7"/>
        <v>227.83610382035579</v>
      </c>
    </row>
    <row r="376" spans="1:14">
      <c r="A376" s="11" t="s">
        <v>19</v>
      </c>
      <c r="B376" s="12">
        <v>11</v>
      </c>
      <c r="C376" s="13">
        <v>1153</v>
      </c>
      <c r="D376" s="12">
        <v>12.4507595</v>
      </c>
      <c r="E376" s="12">
        <v>3.75</v>
      </c>
      <c r="F376" s="7">
        <f t="shared" si="4"/>
        <v>3.3106464074972954E-2</v>
      </c>
      <c r="G376" s="12">
        <v>2018</v>
      </c>
      <c r="H376" s="14">
        <v>43447</v>
      </c>
      <c r="I376" s="12">
        <v>164.59200000000001</v>
      </c>
      <c r="J376" s="12">
        <v>8</v>
      </c>
      <c r="K376" s="11">
        <f t="shared" si="5"/>
        <v>1316.7360000000001</v>
      </c>
      <c r="L376" s="15">
        <f t="shared" si="6"/>
        <v>0.1316736</v>
      </c>
      <c r="M376" s="13">
        <v>30</v>
      </c>
      <c r="N376" s="10">
        <f t="shared" si="7"/>
        <v>227.83610382035579</v>
      </c>
    </row>
    <row r="377" spans="1:14">
      <c r="A377" s="11" t="s">
        <v>19</v>
      </c>
      <c r="B377" s="12">
        <v>43</v>
      </c>
      <c r="C377" s="13">
        <v>1171</v>
      </c>
      <c r="D377" s="12">
        <v>15.639352199999999</v>
      </c>
      <c r="E377" s="12">
        <v>3.75</v>
      </c>
      <c r="F377" s="7">
        <f t="shared" si="4"/>
        <v>4.8149720358348393E-2</v>
      </c>
      <c r="G377" s="12">
        <v>2018</v>
      </c>
      <c r="H377" s="14">
        <v>43447</v>
      </c>
      <c r="I377" s="12">
        <v>164.59200000000001</v>
      </c>
      <c r="J377" s="12">
        <v>8</v>
      </c>
      <c r="K377" s="11">
        <f t="shared" si="5"/>
        <v>1316.7360000000001</v>
      </c>
      <c r="L377" s="15">
        <f t="shared" si="6"/>
        <v>0.1316736</v>
      </c>
      <c r="M377" s="13">
        <v>30</v>
      </c>
      <c r="N377" s="10">
        <f t="shared" si="7"/>
        <v>227.83610382035579</v>
      </c>
    </row>
    <row r="378" spans="1:14">
      <c r="A378" s="11" t="s">
        <v>19</v>
      </c>
      <c r="B378" s="12">
        <v>43</v>
      </c>
      <c r="C378" s="13">
        <v>1183</v>
      </c>
      <c r="D378" s="12">
        <v>12.4140856</v>
      </c>
      <c r="E378" s="12">
        <v>3.75</v>
      </c>
      <c r="F378" s="7">
        <f t="shared" si="4"/>
        <v>3.2944438816659712E-2</v>
      </c>
      <c r="G378" s="12">
        <v>2018</v>
      </c>
      <c r="H378" s="14">
        <v>43447</v>
      </c>
      <c r="I378" s="12">
        <v>164.59200000000001</v>
      </c>
      <c r="J378" s="12">
        <v>8</v>
      </c>
      <c r="K378" s="11">
        <f t="shared" si="5"/>
        <v>1316.7360000000001</v>
      </c>
      <c r="L378" s="15">
        <f t="shared" si="6"/>
        <v>0.1316736</v>
      </c>
      <c r="M378" s="13">
        <v>30</v>
      </c>
      <c r="N378" s="10">
        <f t="shared" si="7"/>
        <v>227.83610382035579</v>
      </c>
    </row>
    <row r="379" spans="1:14">
      <c r="A379" s="11" t="s">
        <v>19</v>
      </c>
      <c r="B379" s="12">
        <v>11</v>
      </c>
      <c r="C379" s="13">
        <v>1144</v>
      </c>
      <c r="D379" s="12">
        <v>15.0819779</v>
      </c>
      <c r="E379" s="12">
        <v>3.76</v>
      </c>
      <c r="F379" s="7">
        <f t="shared" si="4"/>
        <v>4.5443466161650528E-2</v>
      </c>
      <c r="G379" s="12">
        <v>2018</v>
      </c>
      <c r="H379" s="14">
        <v>43447</v>
      </c>
      <c r="I379" s="12">
        <v>164.59200000000001</v>
      </c>
      <c r="J379" s="12">
        <v>8</v>
      </c>
      <c r="K379" s="11">
        <f t="shared" si="5"/>
        <v>1316.7360000000001</v>
      </c>
      <c r="L379" s="15">
        <f t="shared" si="6"/>
        <v>0.1316736</v>
      </c>
      <c r="M379" s="13">
        <v>30</v>
      </c>
      <c r="N379" s="10">
        <f t="shared" si="7"/>
        <v>227.83610382035579</v>
      </c>
    </row>
    <row r="380" spans="1:14">
      <c r="A380" s="11" t="s">
        <v>19</v>
      </c>
      <c r="B380" s="12">
        <v>11</v>
      </c>
      <c r="C380" s="13">
        <v>1150</v>
      </c>
      <c r="D380" s="12">
        <v>12.894497400000001</v>
      </c>
      <c r="E380" s="12">
        <v>3.82</v>
      </c>
      <c r="F380" s="7">
        <f t="shared" si="4"/>
        <v>3.5388257084674253E-2</v>
      </c>
      <c r="G380" s="12">
        <v>2018</v>
      </c>
      <c r="H380" s="14">
        <v>43447</v>
      </c>
      <c r="I380" s="12">
        <v>164.59200000000001</v>
      </c>
      <c r="J380" s="12">
        <v>8</v>
      </c>
      <c r="K380" s="11">
        <f t="shared" si="5"/>
        <v>1316.7360000000001</v>
      </c>
      <c r="L380" s="15">
        <f t="shared" si="6"/>
        <v>0.1316736</v>
      </c>
      <c r="M380" s="13">
        <v>30</v>
      </c>
      <c r="N380" s="10">
        <f t="shared" si="7"/>
        <v>227.83610382035579</v>
      </c>
    </row>
    <row r="381" spans="1:14">
      <c r="A381" s="11" t="s">
        <v>19</v>
      </c>
      <c r="B381" s="12">
        <v>43</v>
      </c>
      <c r="C381" s="13">
        <v>1193</v>
      </c>
      <c r="D381" s="12">
        <v>17.608032900000001</v>
      </c>
      <c r="E381" s="12">
        <v>3.82</v>
      </c>
      <c r="F381" s="7">
        <f t="shared" si="4"/>
        <v>5.891770748878792E-2</v>
      </c>
      <c r="G381" s="12">
        <v>2018</v>
      </c>
      <c r="H381" s="14">
        <v>43447</v>
      </c>
      <c r="I381" s="12">
        <v>164.59200000000001</v>
      </c>
      <c r="J381" s="12">
        <v>8</v>
      </c>
      <c r="K381" s="11">
        <f t="shared" si="5"/>
        <v>1316.7360000000001</v>
      </c>
      <c r="L381" s="15">
        <f t="shared" si="6"/>
        <v>0.1316736</v>
      </c>
      <c r="M381" s="13">
        <v>30</v>
      </c>
      <c r="N381" s="10">
        <f t="shared" si="7"/>
        <v>227.83610382035579</v>
      </c>
    </row>
    <row r="382" spans="1:14">
      <c r="A382" s="11" t="s">
        <v>19</v>
      </c>
      <c r="B382" s="12">
        <v>43</v>
      </c>
      <c r="C382" s="13">
        <v>1178</v>
      </c>
      <c r="D382" s="12">
        <v>15.826116600000001</v>
      </c>
      <c r="E382" s="12">
        <v>3.85</v>
      </c>
      <c r="F382" s="7">
        <f t="shared" si="4"/>
        <v>4.9731102145335444E-2</v>
      </c>
      <c r="G382" s="12">
        <v>2018</v>
      </c>
      <c r="H382" s="14">
        <v>43447</v>
      </c>
      <c r="I382" s="12">
        <v>164.59200000000001</v>
      </c>
      <c r="J382" s="12">
        <v>8</v>
      </c>
      <c r="K382" s="11">
        <f t="shared" si="5"/>
        <v>1316.7360000000001</v>
      </c>
      <c r="L382" s="15">
        <f t="shared" si="6"/>
        <v>0.1316736</v>
      </c>
      <c r="M382" s="13">
        <v>30</v>
      </c>
      <c r="N382" s="10">
        <f t="shared" si="7"/>
        <v>227.83610382035579</v>
      </c>
    </row>
    <row r="383" spans="1:14">
      <c r="A383" s="11" t="s">
        <v>19</v>
      </c>
      <c r="B383" s="12">
        <v>43</v>
      </c>
      <c r="C383" s="13">
        <v>1186</v>
      </c>
      <c r="D383" s="12">
        <v>15.2689241</v>
      </c>
      <c r="E383" s="12">
        <v>3.85</v>
      </c>
      <c r="F383" s="7">
        <f t="shared" si="4"/>
        <v>4.6905021508578629E-2</v>
      </c>
      <c r="G383" s="12">
        <v>2018</v>
      </c>
      <c r="H383" s="14">
        <v>43447</v>
      </c>
      <c r="I383" s="12">
        <v>164.59200000000001</v>
      </c>
      <c r="J383" s="12">
        <v>8</v>
      </c>
      <c r="K383" s="11">
        <f t="shared" si="5"/>
        <v>1316.7360000000001</v>
      </c>
      <c r="L383" s="15">
        <f t="shared" si="6"/>
        <v>0.1316736</v>
      </c>
      <c r="M383" s="13">
        <v>30</v>
      </c>
      <c r="N383" s="10">
        <f t="shared" si="7"/>
        <v>227.83610382035579</v>
      </c>
    </row>
    <row r="384" spans="1:14">
      <c r="A384" s="11" t="s">
        <v>19</v>
      </c>
      <c r="B384" s="12">
        <v>43</v>
      </c>
      <c r="C384" s="13">
        <v>1165</v>
      </c>
      <c r="D384" s="12">
        <v>12.878772400000001</v>
      </c>
      <c r="E384" s="12">
        <v>3.91</v>
      </c>
      <c r="F384" s="7">
        <f t="shared" si="4"/>
        <v>3.5703122691193433E-2</v>
      </c>
      <c r="G384" s="12">
        <v>2018</v>
      </c>
      <c r="H384" s="14">
        <v>43447</v>
      </c>
      <c r="I384" s="12">
        <v>164.59200000000001</v>
      </c>
      <c r="J384" s="12">
        <v>8</v>
      </c>
      <c r="K384" s="11">
        <f t="shared" si="5"/>
        <v>1316.7360000000001</v>
      </c>
      <c r="L384" s="15">
        <f t="shared" si="6"/>
        <v>0.1316736</v>
      </c>
      <c r="M384" s="13">
        <v>30</v>
      </c>
      <c r="N384" s="10">
        <f t="shared" si="7"/>
        <v>227.83610382035579</v>
      </c>
    </row>
    <row r="385" spans="1:14">
      <c r="A385" s="11" t="s">
        <v>19</v>
      </c>
      <c r="B385" s="12">
        <v>11</v>
      </c>
      <c r="C385" s="13">
        <v>1148</v>
      </c>
      <c r="D385" s="12">
        <v>16.5000006</v>
      </c>
      <c r="E385" s="12">
        <v>3.92</v>
      </c>
      <c r="F385" s="7">
        <f t="shared" si="4"/>
        <v>5.3713287103992154E-2</v>
      </c>
      <c r="G385" s="12">
        <v>2018</v>
      </c>
      <c r="H385" s="14">
        <v>43447</v>
      </c>
      <c r="I385" s="12">
        <v>164.59200000000001</v>
      </c>
      <c r="J385" s="12">
        <v>8</v>
      </c>
      <c r="K385" s="11">
        <f t="shared" si="5"/>
        <v>1316.7360000000001</v>
      </c>
      <c r="L385" s="15">
        <f t="shared" si="6"/>
        <v>0.1316736</v>
      </c>
      <c r="M385" s="13">
        <v>30</v>
      </c>
      <c r="N385" s="10">
        <f t="shared" si="7"/>
        <v>227.83610382035579</v>
      </c>
    </row>
    <row r="386" spans="1:14">
      <c r="A386" s="11" t="s">
        <v>19</v>
      </c>
      <c r="B386" s="12">
        <v>11</v>
      </c>
      <c r="C386" s="13">
        <v>1155</v>
      </c>
      <c r="D386" s="12">
        <v>16.582692600000001</v>
      </c>
      <c r="E386" s="12">
        <v>4</v>
      </c>
      <c r="F386" s="7">
        <f t="shared" si="4"/>
        <v>5.4714501248329175E-2</v>
      </c>
      <c r="G386" s="12">
        <v>2018</v>
      </c>
      <c r="H386" s="14">
        <v>43447</v>
      </c>
      <c r="I386" s="12">
        <v>164.59200000000001</v>
      </c>
      <c r="J386" s="12">
        <v>8</v>
      </c>
      <c r="K386" s="11">
        <f t="shared" si="5"/>
        <v>1316.7360000000001</v>
      </c>
      <c r="L386" s="15">
        <f t="shared" si="6"/>
        <v>0.1316736</v>
      </c>
      <c r="M386" s="13">
        <v>30</v>
      </c>
      <c r="N386" s="10">
        <f t="shared" si="7"/>
        <v>227.83610382035579</v>
      </c>
    </row>
    <row r="387" spans="1:14">
      <c r="A387" s="11" t="s">
        <v>19</v>
      </c>
      <c r="B387" s="12">
        <v>11</v>
      </c>
      <c r="C387" s="13">
        <v>1149</v>
      </c>
      <c r="D387" s="12">
        <v>15.4404904</v>
      </c>
      <c r="E387" s="12">
        <v>4.05</v>
      </c>
      <c r="F387" s="7">
        <f t="shared" si="4"/>
        <v>4.8992186148695722E-2</v>
      </c>
      <c r="G387" s="12">
        <v>2018</v>
      </c>
      <c r="H387" s="14">
        <v>43447</v>
      </c>
      <c r="I387" s="12">
        <v>164.59200000000001</v>
      </c>
      <c r="J387" s="12">
        <v>8</v>
      </c>
      <c r="K387" s="11">
        <f t="shared" si="5"/>
        <v>1316.7360000000001</v>
      </c>
      <c r="L387" s="15">
        <f t="shared" si="6"/>
        <v>0.1316736</v>
      </c>
      <c r="M387" s="13">
        <v>30</v>
      </c>
      <c r="N387" s="10">
        <f t="shared" si="7"/>
        <v>227.83610382035579</v>
      </c>
    </row>
    <row r="388" spans="1:14">
      <c r="A388" s="11" t="s">
        <v>19</v>
      </c>
      <c r="B388" s="12">
        <v>11</v>
      </c>
      <c r="C388" s="13">
        <v>1154</v>
      </c>
      <c r="D388" s="12">
        <v>13.542206</v>
      </c>
      <c r="E388" s="12">
        <v>4.05</v>
      </c>
      <c r="F388" s="7">
        <f t="shared" si="4"/>
        <v>3.9464655331151823E-2</v>
      </c>
      <c r="G388" s="12">
        <v>2018</v>
      </c>
      <c r="H388" s="14">
        <v>43447</v>
      </c>
      <c r="I388" s="12">
        <v>164.59200000000001</v>
      </c>
      <c r="J388" s="12">
        <v>8</v>
      </c>
      <c r="K388" s="11">
        <f t="shared" si="5"/>
        <v>1316.7360000000001</v>
      </c>
      <c r="L388" s="15">
        <f t="shared" si="6"/>
        <v>0.1316736</v>
      </c>
      <c r="M388" s="13">
        <v>30</v>
      </c>
      <c r="N388" s="10">
        <f t="shared" si="7"/>
        <v>227.83610382035579</v>
      </c>
    </row>
    <row r="389" spans="1:14">
      <c r="A389" s="11" t="s">
        <v>19</v>
      </c>
      <c r="B389" s="12">
        <v>43</v>
      </c>
      <c r="C389" s="13">
        <v>1177</v>
      </c>
      <c r="D389" s="12">
        <v>12.295170000000001</v>
      </c>
      <c r="E389" s="12">
        <v>4.05</v>
      </c>
      <c r="F389" s="7">
        <f t="shared" si="4"/>
        <v>3.359651895764653E-2</v>
      </c>
      <c r="G389" s="12">
        <v>2018</v>
      </c>
      <c r="H389" s="14">
        <v>43447</v>
      </c>
      <c r="I389" s="12">
        <v>164.59200000000001</v>
      </c>
      <c r="J389" s="12">
        <v>8</v>
      </c>
      <c r="K389" s="11">
        <f t="shared" si="5"/>
        <v>1316.7360000000001</v>
      </c>
      <c r="L389" s="15">
        <f t="shared" si="6"/>
        <v>0.1316736</v>
      </c>
      <c r="M389" s="13">
        <v>30</v>
      </c>
      <c r="N389" s="10">
        <f t="shared" si="7"/>
        <v>227.83610382035579</v>
      </c>
    </row>
    <row r="390" spans="1:14">
      <c r="A390" s="11" t="s">
        <v>19</v>
      </c>
      <c r="B390" s="12">
        <v>43</v>
      </c>
      <c r="C390" s="13">
        <v>1181</v>
      </c>
      <c r="D390" s="12">
        <v>15.736231200000001</v>
      </c>
      <c r="E390" s="12">
        <v>4.05</v>
      </c>
      <c r="F390" s="7">
        <f t="shared" si="4"/>
        <v>5.0540352453823705E-2</v>
      </c>
      <c r="G390" s="12">
        <v>2018</v>
      </c>
      <c r="H390" s="14">
        <v>43447</v>
      </c>
      <c r="I390" s="12">
        <v>164.59200000000001</v>
      </c>
      <c r="J390" s="12">
        <v>8</v>
      </c>
      <c r="K390" s="11">
        <f t="shared" si="5"/>
        <v>1316.7360000000001</v>
      </c>
      <c r="L390" s="15">
        <f t="shared" si="6"/>
        <v>0.1316736</v>
      </c>
      <c r="M390" s="13">
        <v>30</v>
      </c>
      <c r="N390" s="10">
        <f t="shared" si="7"/>
        <v>227.83610382035579</v>
      </c>
    </row>
    <row r="391" spans="1:14">
      <c r="A391" s="11" t="s">
        <v>19</v>
      </c>
      <c r="B391" s="12">
        <v>43</v>
      </c>
      <c r="C391" s="13">
        <v>1182</v>
      </c>
      <c r="D391" s="12">
        <v>15.9853691</v>
      </c>
      <c r="E391" s="12">
        <v>4.05</v>
      </c>
      <c r="F391" s="7">
        <f t="shared" si="4"/>
        <v>5.1857786230025751E-2</v>
      </c>
      <c r="G391" s="12">
        <v>2018</v>
      </c>
      <c r="H391" s="14">
        <v>43447</v>
      </c>
      <c r="I391" s="12">
        <v>164.59200000000001</v>
      </c>
      <c r="J391" s="12">
        <v>8</v>
      </c>
      <c r="K391" s="11">
        <f t="shared" si="5"/>
        <v>1316.7360000000001</v>
      </c>
      <c r="L391" s="15">
        <f t="shared" si="6"/>
        <v>0.1316736</v>
      </c>
      <c r="M391" s="13">
        <v>30</v>
      </c>
      <c r="N391" s="10">
        <f t="shared" si="7"/>
        <v>227.83610382035579</v>
      </c>
    </row>
    <row r="392" spans="1:14">
      <c r="A392" s="11" t="s">
        <v>19</v>
      </c>
      <c r="B392" s="12">
        <v>11</v>
      </c>
      <c r="C392" s="13">
        <v>1159</v>
      </c>
      <c r="D392" s="12">
        <v>15.994873800000001</v>
      </c>
      <c r="E392" s="12">
        <v>4.0999999999999996</v>
      </c>
      <c r="F392" s="7">
        <f t="shared" si="4"/>
        <v>5.2235430185968997E-2</v>
      </c>
      <c r="G392" s="12">
        <v>2018</v>
      </c>
      <c r="H392" s="14">
        <v>43447</v>
      </c>
      <c r="I392" s="12">
        <v>164.59200000000001</v>
      </c>
      <c r="J392" s="12">
        <v>8</v>
      </c>
      <c r="K392" s="11">
        <f t="shared" si="5"/>
        <v>1316.7360000000001</v>
      </c>
      <c r="L392" s="15">
        <f t="shared" si="6"/>
        <v>0.1316736</v>
      </c>
      <c r="M392" s="13">
        <v>30</v>
      </c>
      <c r="N392" s="10">
        <f t="shared" si="7"/>
        <v>227.83610382035579</v>
      </c>
    </row>
    <row r="393" spans="1:14">
      <c r="A393" s="11" t="s">
        <v>19</v>
      </c>
      <c r="B393" s="12">
        <v>11</v>
      </c>
      <c r="C393" s="13">
        <v>1160</v>
      </c>
      <c r="D393" s="12">
        <v>16.233804200000002</v>
      </c>
      <c r="E393" s="12">
        <v>4.0999999999999996</v>
      </c>
      <c r="F393" s="7">
        <f t="shared" si="4"/>
        <v>5.3520181239798445E-2</v>
      </c>
      <c r="G393" s="12">
        <v>2018</v>
      </c>
      <c r="H393" s="14">
        <v>43447</v>
      </c>
      <c r="I393" s="12">
        <v>164.59200000000001</v>
      </c>
      <c r="J393" s="12">
        <v>8</v>
      </c>
      <c r="K393" s="11">
        <f t="shared" si="5"/>
        <v>1316.7360000000001</v>
      </c>
      <c r="L393" s="15">
        <f t="shared" si="6"/>
        <v>0.1316736</v>
      </c>
      <c r="M393" s="13">
        <v>30</v>
      </c>
      <c r="N393" s="10">
        <f t="shared" si="7"/>
        <v>227.83610382035579</v>
      </c>
    </row>
    <row r="394" spans="1:14">
      <c r="A394" s="11" t="s">
        <v>19</v>
      </c>
      <c r="B394" s="12">
        <v>43</v>
      </c>
      <c r="C394" s="13">
        <v>1194</v>
      </c>
      <c r="D394" s="12">
        <v>13.4483573</v>
      </c>
      <c r="E394" s="12">
        <v>4.0999999999999996</v>
      </c>
      <c r="F394" s="7">
        <f t="shared" si="4"/>
        <v>3.924558086269523E-2</v>
      </c>
      <c r="G394" s="12">
        <v>2018</v>
      </c>
      <c r="H394" s="14">
        <v>43447</v>
      </c>
      <c r="I394" s="12">
        <v>164.59200000000001</v>
      </c>
      <c r="J394" s="12">
        <v>8</v>
      </c>
      <c r="K394" s="11">
        <f t="shared" si="5"/>
        <v>1316.7360000000001</v>
      </c>
      <c r="L394" s="15">
        <f t="shared" si="6"/>
        <v>0.1316736</v>
      </c>
      <c r="M394" s="13">
        <v>30</v>
      </c>
      <c r="N394" s="10">
        <f t="shared" si="7"/>
        <v>227.83610382035579</v>
      </c>
    </row>
    <row r="395" spans="1:14">
      <c r="A395" s="11" t="s">
        <v>19</v>
      </c>
      <c r="B395" s="12">
        <v>43</v>
      </c>
      <c r="C395" s="13">
        <v>1180</v>
      </c>
      <c r="D395" s="12">
        <v>15.6069256</v>
      </c>
      <c r="E395" s="12">
        <v>4.12</v>
      </c>
      <c r="F395" s="7">
        <f t="shared" si="4"/>
        <v>5.0298033758975007E-2</v>
      </c>
      <c r="G395" s="12">
        <v>2018</v>
      </c>
      <c r="H395" s="14">
        <v>43447</v>
      </c>
      <c r="I395" s="12">
        <v>164.59200000000001</v>
      </c>
      <c r="J395" s="12">
        <v>8</v>
      </c>
      <c r="K395" s="11">
        <f t="shared" si="5"/>
        <v>1316.7360000000001</v>
      </c>
      <c r="L395" s="15">
        <f t="shared" si="6"/>
        <v>0.1316736</v>
      </c>
      <c r="M395" s="13">
        <v>30</v>
      </c>
      <c r="N395" s="10">
        <f t="shared" si="7"/>
        <v>227.83610382035579</v>
      </c>
    </row>
    <row r="396" spans="1:14">
      <c r="A396" s="11" t="s">
        <v>19</v>
      </c>
      <c r="B396" s="12">
        <v>43</v>
      </c>
      <c r="C396" s="13">
        <v>1192</v>
      </c>
      <c r="D396" s="12">
        <v>11.3257502</v>
      </c>
      <c r="E396" s="12">
        <v>4.12</v>
      </c>
      <c r="F396" s="7">
        <f t="shared" si="4"/>
        <v>2.9484995350456837E-2</v>
      </c>
      <c r="G396" s="12">
        <v>2018</v>
      </c>
      <c r="H396" s="14">
        <v>43447</v>
      </c>
      <c r="I396" s="12">
        <v>164.59200000000001</v>
      </c>
      <c r="J396" s="12">
        <v>8</v>
      </c>
      <c r="K396" s="11">
        <f t="shared" si="5"/>
        <v>1316.7360000000001</v>
      </c>
      <c r="L396" s="15">
        <f t="shared" si="6"/>
        <v>0.1316736</v>
      </c>
      <c r="M396" s="13">
        <v>30</v>
      </c>
      <c r="N396" s="10">
        <f t="shared" si="7"/>
        <v>227.83610382035579</v>
      </c>
    </row>
    <row r="397" spans="1:14">
      <c r="A397" s="11" t="s">
        <v>19</v>
      </c>
      <c r="B397" s="12">
        <v>43</v>
      </c>
      <c r="C397" s="13">
        <v>1195</v>
      </c>
      <c r="D397" s="12">
        <v>18.398752000000002</v>
      </c>
      <c r="E397" s="12">
        <v>4.18</v>
      </c>
      <c r="F397" s="7">
        <f t="shared" si="4"/>
        <v>6.6351462134371444E-2</v>
      </c>
      <c r="G397" s="12">
        <v>2018</v>
      </c>
      <c r="H397" s="14">
        <v>43447</v>
      </c>
      <c r="I397" s="12">
        <v>164.59200000000001</v>
      </c>
      <c r="J397" s="12">
        <v>8</v>
      </c>
      <c r="K397" s="11">
        <f t="shared" si="5"/>
        <v>1316.7360000000001</v>
      </c>
      <c r="L397" s="15">
        <f t="shared" si="6"/>
        <v>0.1316736</v>
      </c>
      <c r="M397" s="13">
        <v>30</v>
      </c>
      <c r="N397" s="10">
        <f t="shared" si="7"/>
        <v>227.83610382035579</v>
      </c>
    </row>
    <row r="398" spans="1:14">
      <c r="A398" s="11" t="s">
        <v>19</v>
      </c>
      <c r="B398" s="12">
        <v>11</v>
      </c>
      <c r="C398" s="13">
        <v>1143</v>
      </c>
      <c r="D398" s="12">
        <v>10.6954016</v>
      </c>
      <c r="E398" s="12">
        <v>4.2</v>
      </c>
      <c r="F398" s="7">
        <f t="shared" si="4"/>
        <v>2.6975768074318663E-2</v>
      </c>
      <c r="G398" s="12">
        <v>2018</v>
      </c>
      <c r="H398" s="14">
        <v>43447</v>
      </c>
      <c r="I398" s="12">
        <v>164.59200000000001</v>
      </c>
      <c r="J398" s="12">
        <v>8</v>
      </c>
      <c r="K398" s="11">
        <f t="shared" si="5"/>
        <v>1316.7360000000001</v>
      </c>
      <c r="L398" s="15">
        <f t="shared" si="6"/>
        <v>0.1316736</v>
      </c>
      <c r="M398" s="13">
        <v>30</v>
      </c>
      <c r="N398" s="10">
        <f t="shared" si="7"/>
        <v>227.83610382035579</v>
      </c>
    </row>
    <row r="399" spans="1:14">
      <c r="A399" s="11" t="s">
        <v>19</v>
      </c>
      <c r="B399" s="12">
        <v>11</v>
      </c>
      <c r="C399" s="13">
        <v>1156</v>
      </c>
      <c r="D399" s="12">
        <v>10.822536100000001</v>
      </c>
      <c r="E399" s="12">
        <v>4.2</v>
      </c>
      <c r="F399" s="7">
        <f t="shared" si="4"/>
        <v>2.7528822692772573E-2</v>
      </c>
      <c r="G399" s="12">
        <v>2018</v>
      </c>
      <c r="H399" s="14">
        <v>43447</v>
      </c>
      <c r="I399" s="12">
        <v>164.59200000000001</v>
      </c>
      <c r="J399" s="12">
        <v>8</v>
      </c>
      <c r="K399" s="11">
        <f t="shared" si="5"/>
        <v>1316.7360000000001</v>
      </c>
      <c r="L399" s="15">
        <f t="shared" si="6"/>
        <v>0.1316736</v>
      </c>
      <c r="M399" s="13">
        <v>30</v>
      </c>
      <c r="N399" s="10">
        <f t="shared" si="7"/>
        <v>227.83610382035579</v>
      </c>
    </row>
    <row r="400" spans="1:14">
      <c r="A400" s="11" t="s">
        <v>19</v>
      </c>
      <c r="B400" s="12">
        <v>43</v>
      </c>
      <c r="C400" s="13">
        <v>1168</v>
      </c>
      <c r="D400" s="12">
        <v>17.370506200000001</v>
      </c>
      <c r="E400" s="12">
        <v>4.2</v>
      </c>
      <c r="F400" s="7">
        <f t="shared" si="4"/>
        <v>6.0551584474309576E-2</v>
      </c>
      <c r="G400" s="12">
        <v>2018</v>
      </c>
      <c r="H400" s="14">
        <v>43447</v>
      </c>
      <c r="I400" s="12">
        <v>164.59200000000001</v>
      </c>
      <c r="J400" s="12">
        <v>8</v>
      </c>
      <c r="K400" s="11">
        <f t="shared" si="5"/>
        <v>1316.7360000000001</v>
      </c>
      <c r="L400" s="15">
        <f t="shared" si="6"/>
        <v>0.1316736</v>
      </c>
      <c r="M400" s="13">
        <v>30</v>
      </c>
      <c r="N400" s="10">
        <f t="shared" si="7"/>
        <v>227.83610382035579</v>
      </c>
    </row>
    <row r="401" spans="1:14">
      <c r="A401" s="11" t="s">
        <v>19</v>
      </c>
      <c r="B401" s="12">
        <v>43</v>
      </c>
      <c r="C401" s="13">
        <v>1190</v>
      </c>
      <c r="D401" s="12">
        <v>19.005526</v>
      </c>
      <c r="E401" s="12">
        <v>4.2</v>
      </c>
      <c r="F401" s="7">
        <f t="shared" si="4"/>
        <v>7.0142593072435144E-2</v>
      </c>
      <c r="G401" s="12">
        <v>2018</v>
      </c>
      <c r="H401" s="14">
        <v>43447</v>
      </c>
      <c r="I401" s="12">
        <v>164.59200000000001</v>
      </c>
      <c r="J401" s="12">
        <v>8</v>
      </c>
      <c r="K401" s="11">
        <f t="shared" si="5"/>
        <v>1316.7360000000001</v>
      </c>
      <c r="L401" s="15">
        <f t="shared" si="6"/>
        <v>0.1316736</v>
      </c>
      <c r="M401" s="13">
        <v>30</v>
      </c>
      <c r="N401" s="10">
        <f t="shared" si="7"/>
        <v>227.83610382035579</v>
      </c>
    </row>
    <row r="402" spans="1:14">
      <c r="A402" s="11" t="s">
        <v>19</v>
      </c>
      <c r="B402" s="12">
        <v>11</v>
      </c>
      <c r="C402" s="13">
        <v>1145</v>
      </c>
      <c r="D402" s="12">
        <v>13.8638481</v>
      </c>
      <c r="E402" s="12">
        <v>4.21</v>
      </c>
      <c r="F402" s="7">
        <f t="shared" si="4"/>
        <v>4.1821143859860327E-2</v>
      </c>
      <c r="G402" s="12">
        <v>2018</v>
      </c>
      <c r="H402" s="14">
        <v>43447</v>
      </c>
      <c r="I402" s="12">
        <v>164.59200000000001</v>
      </c>
      <c r="J402" s="12">
        <v>8</v>
      </c>
      <c r="K402" s="11">
        <f t="shared" si="5"/>
        <v>1316.7360000000001</v>
      </c>
      <c r="L402" s="15">
        <f t="shared" si="6"/>
        <v>0.1316736</v>
      </c>
      <c r="M402" s="13">
        <v>30</v>
      </c>
      <c r="N402" s="10">
        <f t="shared" si="7"/>
        <v>227.83610382035579</v>
      </c>
    </row>
    <row r="403" spans="1:14">
      <c r="A403" s="11" t="s">
        <v>19</v>
      </c>
      <c r="B403" s="12">
        <v>43</v>
      </c>
      <c r="C403" s="13">
        <v>1166</v>
      </c>
      <c r="D403" s="12">
        <v>13.7021222</v>
      </c>
      <c r="E403" s="12">
        <v>4.2699999999999996</v>
      </c>
      <c r="F403" s="7">
        <f t="shared" si="4"/>
        <v>4.1304410153244965E-2</v>
      </c>
      <c r="G403" s="12">
        <v>2018</v>
      </c>
      <c r="H403" s="14">
        <v>43447</v>
      </c>
      <c r="I403" s="12">
        <v>164.59200000000001</v>
      </c>
      <c r="J403" s="12">
        <v>8</v>
      </c>
      <c r="K403" s="11">
        <f t="shared" si="5"/>
        <v>1316.7360000000001</v>
      </c>
      <c r="L403" s="15">
        <f t="shared" si="6"/>
        <v>0.1316736</v>
      </c>
      <c r="M403" s="13">
        <v>30</v>
      </c>
      <c r="N403" s="10">
        <f t="shared" si="7"/>
        <v>227.83610382035579</v>
      </c>
    </row>
    <row r="404" spans="1:14">
      <c r="A404" s="11" t="s">
        <v>19</v>
      </c>
      <c r="B404" s="12">
        <v>11</v>
      </c>
      <c r="C404" s="13">
        <v>1158</v>
      </c>
      <c r="D404" s="12">
        <v>15.410933</v>
      </c>
      <c r="E404" s="12">
        <v>4.3</v>
      </c>
      <c r="F404" s="7">
        <f t="shared" si="4"/>
        <v>5.0359202834079332E-2</v>
      </c>
      <c r="G404" s="12">
        <v>2018</v>
      </c>
      <c r="H404" s="14">
        <v>43447</v>
      </c>
      <c r="I404" s="12">
        <v>164.59200000000001</v>
      </c>
      <c r="J404" s="12">
        <v>8</v>
      </c>
      <c r="K404" s="11">
        <f t="shared" si="5"/>
        <v>1316.7360000000001</v>
      </c>
      <c r="L404" s="15">
        <f t="shared" si="6"/>
        <v>0.1316736</v>
      </c>
      <c r="M404" s="13">
        <v>30</v>
      </c>
      <c r="N404" s="10">
        <f t="shared" si="7"/>
        <v>227.83610382035579</v>
      </c>
    </row>
    <row r="405" spans="1:14">
      <c r="A405" s="11" t="s">
        <v>19</v>
      </c>
      <c r="B405" s="12">
        <v>11</v>
      </c>
      <c r="C405" s="13">
        <v>1163</v>
      </c>
      <c r="D405" s="12">
        <v>14.4120931</v>
      </c>
      <c r="E405" s="12">
        <v>4.3</v>
      </c>
      <c r="F405" s="7">
        <f t="shared" si="4"/>
        <v>4.507722851620289E-2</v>
      </c>
      <c r="G405" s="12">
        <v>2018</v>
      </c>
      <c r="H405" s="14">
        <v>43447</v>
      </c>
      <c r="I405" s="12">
        <v>164.59200000000001</v>
      </c>
      <c r="J405" s="12">
        <v>8</v>
      </c>
      <c r="K405" s="11">
        <f t="shared" si="5"/>
        <v>1316.7360000000001</v>
      </c>
      <c r="L405" s="15">
        <f t="shared" si="6"/>
        <v>0.1316736</v>
      </c>
      <c r="M405" s="13">
        <v>30</v>
      </c>
      <c r="N405" s="10">
        <f t="shared" si="7"/>
        <v>227.83610382035579</v>
      </c>
    </row>
    <row r="406" spans="1:14">
      <c r="A406" s="11" t="s">
        <v>19</v>
      </c>
      <c r="B406" s="12">
        <v>43</v>
      </c>
      <c r="C406" s="13">
        <v>1176</v>
      </c>
      <c r="D406" s="12">
        <v>13.4332806</v>
      </c>
      <c r="E406" s="12">
        <v>4.3</v>
      </c>
      <c r="F406" s="7">
        <f t="shared" si="4"/>
        <v>4.0103480516374503E-2</v>
      </c>
      <c r="G406" s="12">
        <v>2018</v>
      </c>
      <c r="H406" s="14">
        <v>43447</v>
      </c>
      <c r="I406" s="12">
        <v>164.59200000000001</v>
      </c>
      <c r="J406" s="12">
        <v>8</v>
      </c>
      <c r="K406" s="11">
        <f t="shared" si="5"/>
        <v>1316.7360000000001</v>
      </c>
      <c r="L406" s="15">
        <f t="shared" si="6"/>
        <v>0.1316736</v>
      </c>
      <c r="M406" s="13">
        <v>30</v>
      </c>
      <c r="N406" s="10">
        <f t="shared" si="7"/>
        <v>227.83610382035579</v>
      </c>
    </row>
    <row r="407" spans="1:14">
      <c r="A407" s="11" t="s">
        <v>19</v>
      </c>
      <c r="B407" s="12">
        <v>11</v>
      </c>
      <c r="C407" s="13">
        <v>1151</v>
      </c>
      <c r="D407" s="12">
        <v>15.6263896</v>
      </c>
      <c r="E407" s="12">
        <v>4.32</v>
      </c>
      <c r="F407" s="7">
        <f t="shared" si="4"/>
        <v>5.1650524690589311E-2</v>
      </c>
      <c r="G407" s="12">
        <v>2018</v>
      </c>
      <c r="H407" s="14">
        <v>43447</v>
      </c>
      <c r="I407" s="12">
        <v>164.59200000000001</v>
      </c>
      <c r="J407" s="12">
        <v>8</v>
      </c>
      <c r="K407" s="11">
        <f t="shared" si="5"/>
        <v>1316.7360000000001</v>
      </c>
      <c r="L407" s="15">
        <f t="shared" si="6"/>
        <v>0.1316736</v>
      </c>
      <c r="M407" s="13">
        <v>30</v>
      </c>
      <c r="N407" s="10">
        <f t="shared" si="7"/>
        <v>227.83610382035579</v>
      </c>
    </row>
    <row r="408" spans="1:14">
      <c r="A408" s="11" t="s">
        <v>19</v>
      </c>
      <c r="B408" s="12">
        <v>43</v>
      </c>
      <c r="C408" s="13">
        <v>1174</v>
      </c>
      <c r="D408" s="12">
        <v>14.5937359</v>
      </c>
      <c r="E408" s="12">
        <v>4.3499999999999996</v>
      </c>
      <c r="F408" s="7">
        <f t="shared" si="4"/>
        <v>4.6295670753478992E-2</v>
      </c>
      <c r="G408" s="12">
        <v>2018</v>
      </c>
      <c r="H408" s="14">
        <v>43447</v>
      </c>
      <c r="I408" s="12">
        <v>164.59200000000001</v>
      </c>
      <c r="J408" s="12">
        <v>8</v>
      </c>
      <c r="K408" s="11">
        <f t="shared" si="5"/>
        <v>1316.7360000000001</v>
      </c>
      <c r="L408" s="15">
        <f t="shared" si="6"/>
        <v>0.1316736</v>
      </c>
      <c r="M408" s="13">
        <v>30</v>
      </c>
      <c r="N408" s="10">
        <f t="shared" si="7"/>
        <v>227.83610382035579</v>
      </c>
    </row>
    <row r="409" spans="1:14">
      <c r="A409" s="11" t="s">
        <v>19</v>
      </c>
      <c r="B409" s="12">
        <v>11</v>
      </c>
      <c r="C409" s="13">
        <v>1161</v>
      </c>
      <c r="D409" s="12">
        <v>16.429231099999999</v>
      </c>
      <c r="E409" s="12">
        <v>4.37</v>
      </c>
      <c r="F409" s="7">
        <f t="shared" si="4"/>
        <v>5.6437486764520081E-2</v>
      </c>
      <c r="G409" s="12">
        <v>2018</v>
      </c>
      <c r="H409" s="14">
        <v>43447</v>
      </c>
      <c r="I409" s="12">
        <v>164.59200000000001</v>
      </c>
      <c r="J409" s="12">
        <v>8</v>
      </c>
      <c r="K409" s="11">
        <f t="shared" si="5"/>
        <v>1316.7360000000001</v>
      </c>
      <c r="L409" s="15">
        <f t="shared" si="6"/>
        <v>0.1316736</v>
      </c>
      <c r="M409" s="13">
        <v>30</v>
      </c>
      <c r="N409" s="10">
        <f t="shared" si="7"/>
        <v>227.83610382035579</v>
      </c>
    </row>
    <row r="410" spans="1:14">
      <c r="A410" s="11" t="s">
        <v>19</v>
      </c>
      <c r="B410" s="12">
        <v>43</v>
      </c>
      <c r="C410" s="13">
        <v>1187</v>
      </c>
      <c r="D410" s="12">
        <v>12.732395500000001</v>
      </c>
      <c r="E410" s="12">
        <v>4.37</v>
      </c>
      <c r="F410" s="7">
        <f t="shared" si="4"/>
        <v>3.6959500311915527E-2</v>
      </c>
      <c r="G410" s="12">
        <v>2018</v>
      </c>
      <c r="H410" s="14">
        <v>43447</v>
      </c>
      <c r="I410" s="12">
        <v>164.59200000000001</v>
      </c>
      <c r="J410" s="12">
        <v>8</v>
      </c>
      <c r="K410" s="11">
        <f t="shared" si="5"/>
        <v>1316.7360000000001</v>
      </c>
      <c r="L410" s="15">
        <f t="shared" si="6"/>
        <v>0.1316736</v>
      </c>
      <c r="M410" s="13">
        <v>30</v>
      </c>
      <c r="N410" s="10">
        <f t="shared" si="7"/>
        <v>227.83610382035579</v>
      </c>
    </row>
    <row r="411" spans="1:14">
      <c r="A411" s="11" t="s">
        <v>19</v>
      </c>
      <c r="B411" s="12">
        <v>43</v>
      </c>
      <c r="C411" s="13">
        <v>1188</v>
      </c>
      <c r="D411" s="12">
        <v>11.410421599999999</v>
      </c>
      <c r="E411" s="12">
        <v>4.4000000000000004</v>
      </c>
      <c r="F411" s="7">
        <f t="shared" si="4"/>
        <v>3.080637714611556E-2</v>
      </c>
      <c r="G411" s="12">
        <v>2018</v>
      </c>
      <c r="H411" s="14">
        <v>43447</v>
      </c>
      <c r="I411" s="12">
        <v>164.59200000000001</v>
      </c>
      <c r="J411" s="12">
        <v>8</v>
      </c>
      <c r="K411" s="11">
        <f t="shared" si="5"/>
        <v>1316.7360000000001</v>
      </c>
      <c r="L411" s="15">
        <f t="shared" si="6"/>
        <v>0.1316736</v>
      </c>
      <c r="M411" s="13">
        <v>30</v>
      </c>
      <c r="N411" s="10">
        <f t="shared" si="7"/>
        <v>227.83610382035579</v>
      </c>
    </row>
    <row r="412" spans="1:14">
      <c r="A412" s="11" t="s">
        <v>19</v>
      </c>
      <c r="B412" s="12">
        <v>43</v>
      </c>
      <c r="C412" s="13">
        <v>1169</v>
      </c>
      <c r="D412" s="12">
        <v>12.847264600000001</v>
      </c>
      <c r="E412" s="12">
        <v>4.42</v>
      </c>
      <c r="F412" s="7">
        <f t="shared" si="4"/>
        <v>3.7733955893684001E-2</v>
      </c>
      <c r="G412" s="12">
        <v>2018</v>
      </c>
      <c r="H412" s="14">
        <v>43447</v>
      </c>
      <c r="I412" s="12">
        <v>164.59200000000001</v>
      </c>
      <c r="J412" s="12">
        <v>8</v>
      </c>
      <c r="K412" s="11">
        <f t="shared" si="5"/>
        <v>1316.7360000000001</v>
      </c>
      <c r="L412" s="15">
        <f t="shared" si="6"/>
        <v>0.1316736</v>
      </c>
      <c r="M412" s="13">
        <v>30</v>
      </c>
      <c r="N412" s="10">
        <f t="shared" si="7"/>
        <v>227.83610382035579</v>
      </c>
    </row>
    <row r="413" spans="1:14">
      <c r="A413" s="11" t="s">
        <v>19</v>
      </c>
      <c r="B413" s="12">
        <v>43</v>
      </c>
      <c r="C413" s="13">
        <v>1185</v>
      </c>
      <c r="D413" s="12">
        <v>14.7422501</v>
      </c>
      <c r="E413" s="12">
        <v>4.45</v>
      </c>
      <c r="F413" s="7">
        <f t="shared" si="4"/>
        <v>4.7636222004983075E-2</v>
      </c>
      <c r="G413" s="12">
        <v>2018</v>
      </c>
      <c r="H413" s="14">
        <v>43447</v>
      </c>
      <c r="I413" s="12">
        <v>164.59200000000001</v>
      </c>
      <c r="J413" s="12">
        <v>8</v>
      </c>
      <c r="K413" s="11">
        <f t="shared" si="5"/>
        <v>1316.7360000000001</v>
      </c>
      <c r="L413" s="15">
        <f t="shared" si="6"/>
        <v>0.1316736</v>
      </c>
      <c r="M413" s="13">
        <v>30</v>
      </c>
      <c r="N413" s="10">
        <f t="shared" si="7"/>
        <v>227.83610382035579</v>
      </c>
    </row>
    <row r="414" spans="1:14">
      <c r="A414" s="11" t="s">
        <v>19</v>
      </c>
      <c r="B414" s="12">
        <v>43</v>
      </c>
      <c r="C414" s="13">
        <v>1175</v>
      </c>
      <c r="D414" s="12">
        <v>19.629683199999999</v>
      </c>
      <c r="E414" s="12">
        <v>4.4800000000000004</v>
      </c>
      <c r="F414" s="7">
        <f t="shared" si="4"/>
        <v>7.664678091008946E-2</v>
      </c>
      <c r="G414" s="12">
        <v>2018</v>
      </c>
      <c r="H414" s="14">
        <v>43447</v>
      </c>
      <c r="I414" s="12">
        <v>164.59200000000001</v>
      </c>
      <c r="J414" s="12">
        <v>8</v>
      </c>
      <c r="K414" s="11">
        <f t="shared" si="5"/>
        <v>1316.7360000000001</v>
      </c>
      <c r="L414" s="15">
        <f t="shared" si="6"/>
        <v>0.1316736</v>
      </c>
      <c r="M414" s="13">
        <v>30</v>
      </c>
      <c r="N414" s="10">
        <f t="shared" si="7"/>
        <v>227.83610382035579</v>
      </c>
    </row>
    <row r="415" spans="1:14">
      <c r="A415" s="11" t="s">
        <v>19</v>
      </c>
      <c r="B415" s="12">
        <v>11</v>
      </c>
      <c r="C415" s="13">
        <v>1147</v>
      </c>
      <c r="D415" s="12">
        <v>13.6910259</v>
      </c>
      <c r="E415" s="12">
        <v>4.5</v>
      </c>
      <c r="F415" s="7">
        <f t="shared" si="4"/>
        <v>4.2358702907422691E-2</v>
      </c>
      <c r="G415" s="12">
        <v>2018</v>
      </c>
      <c r="H415" s="14">
        <v>43447</v>
      </c>
      <c r="I415" s="12">
        <v>164.59200000000001</v>
      </c>
      <c r="J415" s="12">
        <v>8</v>
      </c>
      <c r="K415" s="11">
        <f t="shared" si="5"/>
        <v>1316.7360000000001</v>
      </c>
      <c r="L415" s="15">
        <f t="shared" si="6"/>
        <v>0.1316736</v>
      </c>
      <c r="M415" s="13">
        <v>30</v>
      </c>
      <c r="N415" s="10">
        <f t="shared" si="7"/>
        <v>227.83610382035579</v>
      </c>
    </row>
    <row r="416" spans="1:14">
      <c r="A416" s="11" t="s">
        <v>19</v>
      </c>
      <c r="B416" s="12">
        <v>43</v>
      </c>
      <c r="C416" s="13">
        <v>1189</v>
      </c>
      <c r="D416" s="12">
        <v>16.789149299999998</v>
      </c>
      <c r="E416" s="12">
        <v>4.54</v>
      </c>
      <c r="F416" s="7">
        <f t="shared" si="4"/>
        <v>5.9704546297600025E-2</v>
      </c>
      <c r="G416" s="12">
        <v>2018</v>
      </c>
      <c r="H416" s="14">
        <v>43447</v>
      </c>
      <c r="I416" s="12">
        <v>164.59200000000001</v>
      </c>
      <c r="J416" s="12">
        <v>8</v>
      </c>
      <c r="K416" s="11">
        <f t="shared" si="5"/>
        <v>1316.7360000000001</v>
      </c>
      <c r="L416" s="15">
        <f t="shared" si="6"/>
        <v>0.1316736</v>
      </c>
      <c r="M416" s="13">
        <v>30</v>
      </c>
      <c r="N416" s="10">
        <f t="shared" si="7"/>
        <v>227.83610382035579</v>
      </c>
    </row>
    <row r="417" spans="1:14">
      <c r="A417" s="11" t="s">
        <v>19</v>
      </c>
      <c r="B417" s="12">
        <v>43</v>
      </c>
      <c r="C417" s="13">
        <v>1184</v>
      </c>
      <c r="D417" s="12">
        <v>16.680167000000001</v>
      </c>
      <c r="E417" s="12">
        <v>4.5999999999999996</v>
      </c>
      <c r="F417" s="7">
        <f t="shared" si="4"/>
        <v>5.9489977571170999E-2</v>
      </c>
      <c r="G417" s="12">
        <v>2018</v>
      </c>
      <c r="H417" s="14">
        <v>43447</v>
      </c>
      <c r="I417" s="12">
        <v>164.59200000000001</v>
      </c>
      <c r="J417" s="12">
        <v>8</v>
      </c>
      <c r="K417" s="11">
        <f t="shared" si="5"/>
        <v>1316.7360000000001</v>
      </c>
      <c r="L417" s="15">
        <f t="shared" si="6"/>
        <v>0.1316736</v>
      </c>
      <c r="M417" s="13">
        <v>30</v>
      </c>
      <c r="N417" s="10">
        <f t="shared" si="7"/>
        <v>227.83610382035579</v>
      </c>
    </row>
    <row r="418" spans="1:14">
      <c r="A418" s="11" t="s">
        <v>19</v>
      </c>
      <c r="B418" s="12">
        <v>43</v>
      </c>
      <c r="C418" s="13">
        <v>1173</v>
      </c>
      <c r="D418" s="12">
        <v>16.6649742</v>
      </c>
      <c r="E418" s="12">
        <v>4.62</v>
      </c>
      <c r="F418" s="7">
        <f t="shared" si="4"/>
        <v>5.9541450149802944E-2</v>
      </c>
      <c r="G418" s="12">
        <v>2018</v>
      </c>
      <c r="H418" s="14">
        <v>43447</v>
      </c>
      <c r="I418" s="12">
        <v>164.59200000000001</v>
      </c>
      <c r="J418" s="12">
        <v>8</v>
      </c>
      <c r="K418" s="11">
        <f t="shared" si="5"/>
        <v>1316.7360000000001</v>
      </c>
      <c r="L418" s="15">
        <f t="shared" si="6"/>
        <v>0.1316736</v>
      </c>
      <c r="M418" s="13">
        <v>30</v>
      </c>
      <c r="N418" s="10">
        <f t="shared" si="7"/>
        <v>227.83610382035579</v>
      </c>
    </row>
    <row r="419" spans="1:14">
      <c r="A419" s="11" t="s">
        <v>19</v>
      </c>
      <c r="B419" s="12">
        <v>11</v>
      </c>
      <c r="C419" s="13">
        <v>1146</v>
      </c>
      <c r="D419" s="12">
        <v>11.7774658</v>
      </c>
      <c r="E419" s="12">
        <v>4.6500000000000004</v>
      </c>
      <c r="F419" s="7">
        <f t="shared" si="4"/>
        <v>3.3409203590943015E-2</v>
      </c>
      <c r="G419" s="12">
        <v>2018</v>
      </c>
      <c r="H419" s="14">
        <v>43447</v>
      </c>
      <c r="I419" s="12">
        <v>164.59200000000001</v>
      </c>
      <c r="J419" s="12">
        <v>8</v>
      </c>
      <c r="K419" s="11">
        <f t="shared" si="5"/>
        <v>1316.7360000000001</v>
      </c>
      <c r="L419" s="15">
        <f t="shared" si="6"/>
        <v>0.1316736</v>
      </c>
      <c r="M419" s="13">
        <v>30</v>
      </c>
      <c r="N419" s="10">
        <f t="shared" si="7"/>
        <v>227.83610382035579</v>
      </c>
    </row>
    <row r="420" spans="1:14">
      <c r="A420" s="11" t="s">
        <v>19</v>
      </c>
      <c r="B420" s="12">
        <v>11</v>
      </c>
      <c r="C420" s="13">
        <v>1162</v>
      </c>
      <c r="D420" s="12">
        <v>11.7127658</v>
      </c>
      <c r="E420" s="12">
        <v>4.72</v>
      </c>
      <c r="F420" s="7">
        <f t="shared" si="4"/>
        <v>3.3345438802121284E-2</v>
      </c>
      <c r="G420" s="12">
        <v>2018</v>
      </c>
      <c r="H420" s="14">
        <v>43447</v>
      </c>
      <c r="I420" s="12">
        <v>164.59200000000001</v>
      </c>
      <c r="J420" s="12">
        <v>8</v>
      </c>
      <c r="K420" s="11">
        <f t="shared" si="5"/>
        <v>1316.7360000000001</v>
      </c>
      <c r="L420" s="15">
        <f t="shared" si="6"/>
        <v>0.1316736</v>
      </c>
      <c r="M420" s="13">
        <v>30</v>
      </c>
      <c r="N420" s="10">
        <f t="shared" si="7"/>
        <v>227.83610382035579</v>
      </c>
    </row>
    <row r="421" spans="1:14">
      <c r="A421" s="11" t="s">
        <v>19</v>
      </c>
      <c r="B421" s="12">
        <v>43</v>
      </c>
      <c r="C421" s="13">
        <v>1172</v>
      </c>
      <c r="D421" s="12">
        <v>13.3690152</v>
      </c>
      <c r="E421" s="12">
        <v>4.75</v>
      </c>
      <c r="F421" s="7">
        <f t="shared" si="4"/>
        <v>4.1855438273708412E-2</v>
      </c>
      <c r="G421" s="12">
        <v>2018</v>
      </c>
      <c r="H421" s="14">
        <v>43447</v>
      </c>
      <c r="I421" s="12">
        <v>164.59200000000001</v>
      </c>
      <c r="J421" s="12">
        <v>8</v>
      </c>
      <c r="K421" s="11">
        <f t="shared" si="5"/>
        <v>1316.7360000000001</v>
      </c>
      <c r="L421" s="15">
        <f t="shared" si="6"/>
        <v>0.1316736</v>
      </c>
      <c r="M421" s="13">
        <v>30</v>
      </c>
      <c r="N421" s="10">
        <f t="shared" si="7"/>
        <v>227.83610382035579</v>
      </c>
    </row>
    <row r="422" spans="1:14">
      <c r="A422" s="11" t="s">
        <v>19</v>
      </c>
      <c r="B422" s="12">
        <v>43</v>
      </c>
      <c r="C422" s="13">
        <v>1170</v>
      </c>
      <c r="D422" s="12">
        <v>19.4690151</v>
      </c>
      <c r="E422" s="12">
        <v>4.76</v>
      </c>
      <c r="F422" s="7">
        <f t="shared" si="4"/>
        <v>7.8276429263418906E-2</v>
      </c>
      <c r="G422" s="12">
        <v>2018</v>
      </c>
      <c r="H422" s="14">
        <v>43447</v>
      </c>
      <c r="I422" s="12">
        <v>164.59200000000001</v>
      </c>
      <c r="J422" s="12">
        <v>8</v>
      </c>
      <c r="K422" s="11">
        <f t="shared" si="5"/>
        <v>1316.7360000000001</v>
      </c>
      <c r="L422" s="15">
        <f t="shared" si="6"/>
        <v>0.1316736</v>
      </c>
      <c r="M422" s="13">
        <v>30</v>
      </c>
      <c r="N422" s="10">
        <f t="shared" si="7"/>
        <v>227.83610382035579</v>
      </c>
    </row>
    <row r="423" spans="1:14">
      <c r="A423" s="11" t="s">
        <v>19</v>
      </c>
      <c r="B423" s="12">
        <v>43</v>
      </c>
      <c r="C423" s="13">
        <v>1191</v>
      </c>
      <c r="D423" s="12">
        <v>14.6457143</v>
      </c>
      <c r="E423" s="12">
        <v>4.8600000000000003</v>
      </c>
      <c r="F423" s="7">
        <f t="shared" si="4"/>
        <v>4.9371598687666989E-2</v>
      </c>
      <c r="G423" s="12">
        <v>2018</v>
      </c>
      <c r="H423" s="14">
        <v>43447</v>
      </c>
      <c r="I423" s="12">
        <v>164.59200000000001</v>
      </c>
      <c r="J423" s="12">
        <v>8</v>
      </c>
      <c r="K423" s="11">
        <f t="shared" si="5"/>
        <v>1316.7360000000001</v>
      </c>
      <c r="L423" s="15">
        <f t="shared" si="6"/>
        <v>0.1316736</v>
      </c>
      <c r="M423" s="13">
        <v>30</v>
      </c>
      <c r="N423" s="10">
        <f t="shared" si="7"/>
        <v>227.83610382035579</v>
      </c>
    </row>
    <row r="424" spans="1:14">
      <c r="A424" s="4" t="s">
        <v>20</v>
      </c>
      <c r="B424" s="5">
        <v>24</v>
      </c>
      <c r="C424" s="6">
        <v>88</v>
      </c>
      <c r="D424" s="5">
        <v>24.055046900000001</v>
      </c>
      <c r="E424" s="5">
        <v>3.5</v>
      </c>
      <c r="F424" s="7">
        <f t="shared" si="4"/>
        <v>9.2951936761478324E-2</v>
      </c>
      <c r="G424" s="5">
        <v>2019</v>
      </c>
      <c r="H424" s="8">
        <v>43592</v>
      </c>
      <c r="I424" s="5">
        <v>173.73599999999999</v>
      </c>
      <c r="J424" s="5">
        <v>8</v>
      </c>
      <c r="K424" s="4">
        <f t="shared" si="5"/>
        <v>1389.8879999999999</v>
      </c>
      <c r="L424" s="9">
        <f t="shared" si="6"/>
        <v>0.1389888</v>
      </c>
      <c r="M424" s="6">
        <v>32</v>
      </c>
      <c r="N424" s="10">
        <f t="shared" si="7"/>
        <v>230.23437859741216</v>
      </c>
    </row>
    <row r="425" spans="1:14">
      <c r="A425" s="4" t="s">
        <v>20</v>
      </c>
      <c r="B425" s="5">
        <v>20</v>
      </c>
      <c r="C425" s="6">
        <v>851</v>
      </c>
      <c r="D425" s="5">
        <v>16.873426599999998</v>
      </c>
      <c r="E425" s="5">
        <v>3.5</v>
      </c>
      <c r="F425" s="7">
        <f t="shared" si="4"/>
        <v>5.2650764765764427E-2</v>
      </c>
      <c r="G425" s="5">
        <v>2019</v>
      </c>
      <c r="H425" s="8">
        <v>43592</v>
      </c>
      <c r="I425" s="5">
        <v>173.73599999999999</v>
      </c>
      <c r="J425" s="5">
        <v>8</v>
      </c>
      <c r="K425" s="4">
        <f t="shared" si="5"/>
        <v>1389.8879999999999</v>
      </c>
      <c r="L425" s="9">
        <f t="shared" si="6"/>
        <v>0.1389888</v>
      </c>
      <c r="M425" s="6">
        <v>29</v>
      </c>
      <c r="N425" s="10">
        <f t="shared" si="7"/>
        <v>208.64990560390478</v>
      </c>
    </row>
    <row r="426" spans="1:14">
      <c r="A426" s="4" t="s">
        <v>20</v>
      </c>
      <c r="B426" s="5">
        <v>20</v>
      </c>
      <c r="C426" s="6">
        <v>858</v>
      </c>
      <c r="D426" s="5">
        <v>16.661933999999999</v>
      </c>
      <c r="E426" s="5">
        <v>3.5</v>
      </c>
      <c r="F426" s="7">
        <f t="shared" si="4"/>
        <v>5.1591804320465715E-2</v>
      </c>
      <c r="G426" s="5">
        <v>2019</v>
      </c>
      <c r="H426" s="8">
        <v>43592</v>
      </c>
      <c r="I426" s="5">
        <v>173.73599999999999</v>
      </c>
      <c r="J426" s="5">
        <v>8</v>
      </c>
      <c r="K426" s="4">
        <f t="shared" si="5"/>
        <v>1389.8879999999999</v>
      </c>
      <c r="L426" s="9">
        <f t="shared" si="6"/>
        <v>0.1389888</v>
      </c>
      <c r="M426" s="6">
        <v>29</v>
      </c>
      <c r="N426" s="10">
        <f t="shared" si="7"/>
        <v>208.64990560390478</v>
      </c>
    </row>
    <row r="427" spans="1:14">
      <c r="A427" s="4" t="s">
        <v>20</v>
      </c>
      <c r="B427" s="5">
        <v>20</v>
      </c>
      <c r="C427" s="6">
        <v>859</v>
      </c>
      <c r="D427" s="5">
        <v>13.867501799999999</v>
      </c>
      <c r="E427" s="5">
        <v>3.5</v>
      </c>
      <c r="F427" s="7">
        <f t="shared" si="4"/>
        <v>3.8315758562830794E-2</v>
      </c>
      <c r="G427" s="5">
        <v>2019</v>
      </c>
      <c r="H427" s="8">
        <v>43592</v>
      </c>
      <c r="I427" s="5">
        <v>173.73599999999999</v>
      </c>
      <c r="J427" s="5">
        <v>8</v>
      </c>
      <c r="K427" s="4">
        <f t="shared" si="5"/>
        <v>1389.8879999999999</v>
      </c>
      <c r="L427" s="9">
        <f t="shared" si="6"/>
        <v>0.1389888</v>
      </c>
      <c r="M427" s="6">
        <v>29</v>
      </c>
      <c r="N427" s="10">
        <f t="shared" si="7"/>
        <v>208.64990560390478</v>
      </c>
    </row>
    <row r="428" spans="1:14">
      <c r="A428" s="4" t="s">
        <v>20</v>
      </c>
      <c r="B428" s="5">
        <v>24</v>
      </c>
      <c r="C428" s="6">
        <v>895</v>
      </c>
      <c r="D428" s="5">
        <v>12.0117178</v>
      </c>
      <c r="E428" s="5">
        <v>3.5</v>
      </c>
      <c r="F428" s="7">
        <f t="shared" si="4"/>
        <v>3.0246423767256427E-2</v>
      </c>
      <c r="G428" s="5">
        <v>2019</v>
      </c>
      <c r="H428" s="8">
        <v>43592</v>
      </c>
      <c r="I428" s="5">
        <v>173.73599999999999</v>
      </c>
      <c r="J428" s="5">
        <v>8</v>
      </c>
      <c r="K428" s="4">
        <f t="shared" si="5"/>
        <v>1389.8879999999999</v>
      </c>
      <c r="L428" s="9">
        <f t="shared" si="6"/>
        <v>0.1389888</v>
      </c>
      <c r="M428" s="6">
        <v>32</v>
      </c>
      <c r="N428" s="10">
        <f t="shared" si="7"/>
        <v>230.23437859741216</v>
      </c>
    </row>
    <row r="429" spans="1:14">
      <c r="A429" s="4" t="s">
        <v>20</v>
      </c>
      <c r="B429" s="5">
        <v>20</v>
      </c>
      <c r="C429" s="6">
        <v>853</v>
      </c>
      <c r="D429" s="5">
        <v>14.4436947</v>
      </c>
      <c r="E429" s="5">
        <v>3.6</v>
      </c>
      <c r="F429" s="7">
        <f t="shared" si="4"/>
        <v>4.1481750810481589E-2</v>
      </c>
      <c r="G429" s="5">
        <v>2019</v>
      </c>
      <c r="H429" s="8">
        <v>43592</v>
      </c>
      <c r="I429" s="5">
        <v>173.73599999999999</v>
      </c>
      <c r="J429" s="5">
        <v>8</v>
      </c>
      <c r="K429" s="4">
        <f t="shared" si="5"/>
        <v>1389.8879999999999</v>
      </c>
      <c r="L429" s="9">
        <f t="shared" si="6"/>
        <v>0.1389888</v>
      </c>
      <c r="M429" s="6">
        <v>29</v>
      </c>
      <c r="N429" s="10">
        <f t="shared" si="7"/>
        <v>208.64990560390478</v>
      </c>
    </row>
    <row r="430" spans="1:14">
      <c r="A430" s="4" t="s">
        <v>20</v>
      </c>
      <c r="B430" s="5">
        <v>20</v>
      </c>
      <c r="C430" s="6">
        <v>856</v>
      </c>
      <c r="D430" s="5">
        <v>13.429508800000001</v>
      </c>
      <c r="E430" s="5">
        <v>3.6</v>
      </c>
      <c r="F430" s="7">
        <f t="shared" si="4"/>
        <v>3.682381505047836E-2</v>
      </c>
      <c r="G430" s="5">
        <v>2019</v>
      </c>
      <c r="H430" s="8">
        <v>43592</v>
      </c>
      <c r="I430" s="5">
        <v>173.73599999999999</v>
      </c>
      <c r="J430" s="5">
        <v>8</v>
      </c>
      <c r="K430" s="4">
        <f t="shared" si="5"/>
        <v>1389.8879999999999</v>
      </c>
      <c r="L430" s="9">
        <f t="shared" si="6"/>
        <v>0.1389888</v>
      </c>
      <c r="M430" s="6">
        <v>29</v>
      </c>
      <c r="N430" s="10">
        <f t="shared" si="7"/>
        <v>208.64990560390478</v>
      </c>
    </row>
    <row r="431" spans="1:14">
      <c r="A431" s="4" t="s">
        <v>20</v>
      </c>
      <c r="B431" s="5">
        <v>20</v>
      </c>
      <c r="C431" s="6">
        <v>864</v>
      </c>
      <c r="D431" s="5">
        <v>14.005635</v>
      </c>
      <c r="E431" s="5">
        <v>3.6</v>
      </c>
      <c r="F431" s="7">
        <f t="shared" si="4"/>
        <v>3.9447347525605109E-2</v>
      </c>
      <c r="G431" s="5">
        <v>2019</v>
      </c>
      <c r="H431" s="8">
        <v>43592</v>
      </c>
      <c r="I431" s="5">
        <v>173.73599999999999</v>
      </c>
      <c r="J431" s="5">
        <v>8</v>
      </c>
      <c r="K431" s="4">
        <f t="shared" si="5"/>
        <v>1389.8879999999999</v>
      </c>
      <c r="L431" s="9">
        <f t="shared" si="6"/>
        <v>0.1389888</v>
      </c>
      <c r="M431" s="6">
        <v>29</v>
      </c>
      <c r="N431" s="10">
        <f t="shared" si="7"/>
        <v>208.64990560390478</v>
      </c>
    </row>
    <row r="432" spans="1:14">
      <c r="A432" s="4" t="s">
        <v>20</v>
      </c>
      <c r="B432" s="5">
        <v>20</v>
      </c>
      <c r="C432" s="6">
        <v>866</v>
      </c>
      <c r="D432" s="5">
        <v>17.4751838</v>
      </c>
      <c r="E432" s="5">
        <v>3.6</v>
      </c>
      <c r="F432" s="7">
        <f t="shared" si="4"/>
        <v>5.6484997706969964E-2</v>
      </c>
      <c r="G432" s="5">
        <v>2019</v>
      </c>
      <c r="H432" s="8">
        <v>43592</v>
      </c>
      <c r="I432" s="5">
        <v>173.73599999999999</v>
      </c>
      <c r="J432" s="5">
        <v>8</v>
      </c>
      <c r="K432" s="4">
        <f t="shared" si="5"/>
        <v>1389.8879999999999</v>
      </c>
      <c r="L432" s="9">
        <f t="shared" si="6"/>
        <v>0.1389888</v>
      </c>
      <c r="M432" s="6">
        <v>29</v>
      </c>
      <c r="N432" s="10">
        <f t="shared" si="7"/>
        <v>208.64990560390478</v>
      </c>
    </row>
    <row r="433" spans="1:14">
      <c r="A433" s="4" t="s">
        <v>20</v>
      </c>
      <c r="B433" s="5">
        <v>20</v>
      </c>
      <c r="C433" s="6">
        <v>871</v>
      </c>
      <c r="D433" s="5">
        <v>17.188733899999999</v>
      </c>
      <c r="E433" s="5">
        <v>3.6</v>
      </c>
      <c r="F433" s="7">
        <f t="shared" si="4"/>
        <v>5.4998983785770859E-2</v>
      </c>
      <c r="G433" s="5">
        <v>2019</v>
      </c>
      <c r="H433" s="8">
        <v>43592</v>
      </c>
      <c r="I433" s="5">
        <v>173.73599999999999</v>
      </c>
      <c r="J433" s="5">
        <v>8</v>
      </c>
      <c r="K433" s="4">
        <f t="shared" si="5"/>
        <v>1389.8879999999999</v>
      </c>
      <c r="L433" s="9">
        <f t="shared" si="6"/>
        <v>0.1389888</v>
      </c>
      <c r="M433" s="6">
        <v>29</v>
      </c>
      <c r="N433" s="10">
        <f t="shared" si="7"/>
        <v>208.64990560390478</v>
      </c>
    </row>
    <row r="434" spans="1:14">
      <c r="A434" s="4" t="s">
        <v>20</v>
      </c>
      <c r="B434" s="5">
        <v>20</v>
      </c>
      <c r="C434" s="6">
        <v>874</v>
      </c>
      <c r="D434" s="5">
        <v>13.823594099999999</v>
      </c>
      <c r="E434" s="5">
        <v>3.6</v>
      </c>
      <c r="F434" s="7">
        <f t="shared" si="4"/>
        <v>3.8611974131349092E-2</v>
      </c>
      <c r="G434" s="5">
        <v>2019</v>
      </c>
      <c r="H434" s="8">
        <v>43592</v>
      </c>
      <c r="I434" s="5">
        <v>173.73599999999999</v>
      </c>
      <c r="J434" s="5">
        <v>8</v>
      </c>
      <c r="K434" s="4">
        <f t="shared" si="5"/>
        <v>1389.8879999999999</v>
      </c>
      <c r="L434" s="9">
        <f t="shared" si="6"/>
        <v>0.1389888</v>
      </c>
      <c r="M434" s="6">
        <v>29</v>
      </c>
      <c r="N434" s="10">
        <f t="shared" si="7"/>
        <v>208.64990560390478</v>
      </c>
    </row>
    <row r="435" spans="1:14">
      <c r="A435" s="4" t="s">
        <v>20</v>
      </c>
      <c r="B435" s="5">
        <v>24</v>
      </c>
      <c r="C435" s="6">
        <v>883</v>
      </c>
      <c r="D435" s="5">
        <v>17.367589500000001</v>
      </c>
      <c r="E435" s="5">
        <v>3.6</v>
      </c>
      <c r="F435" s="7">
        <f t="shared" si="4"/>
        <v>5.5925177930718217E-2</v>
      </c>
      <c r="G435" s="5">
        <v>2019</v>
      </c>
      <c r="H435" s="8">
        <v>43592</v>
      </c>
      <c r="I435" s="5">
        <v>173.73599999999999</v>
      </c>
      <c r="J435" s="5">
        <v>8</v>
      </c>
      <c r="K435" s="4">
        <f t="shared" si="5"/>
        <v>1389.8879999999999</v>
      </c>
      <c r="L435" s="9">
        <f t="shared" si="6"/>
        <v>0.1389888</v>
      </c>
      <c r="M435" s="6">
        <v>32</v>
      </c>
      <c r="N435" s="10">
        <f t="shared" si="7"/>
        <v>230.23437859741216</v>
      </c>
    </row>
    <row r="436" spans="1:14">
      <c r="A436" s="4" t="s">
        <v>20</v>
      </c>
      <c r="B436" s="5">
        <v>24</v>
      </c>
      <c r="C436" s="6">
        <v>885</v>
      </c>
      <c r="D436" s="5">
        <v>16.146188599999999</v>
      </c>
      <c r="E436" s="5">
        <v>3.6</v>
      </c>
      <c r="F436" s="7">
        <f t="shared" si="4"/>
        <v>4.9710219282862275E-2</v>
      </c>
      <c r="G436" s="5">
        <v>2019</v>
      </c>
      <c r="H436" s="8">
        <v>43592</v>
      </c>
      <c r="I436" s="5">
        <v>173.73599999999999</v>
      </c>
      <c r="J436" s="5">
        <v>8</v>
      </c>
      <c r="K436" s="4">
        <f t="shared" si="5"/>
        <v>1389.8879999999999</v>
      </c>
      <c r="L436" s="9">
        <f t="shared" si="6"/>
        <v>0.1389888</v>
      </c>
      <c r="M436" s="6">
        <v>32</v>
      </c>
      <c r="N436" s="10">
        <f t="shared" si="7"/>
        <v>230.23437859741216</v>
      </c>
    </row>
    <row r="437" spans="1:14">
      <c r="A437" s="4" t="s">
        <v>20</v>
      </c>
      <c r="B437" s="5">
        <v>24</v>
      </c>
      <c r="C437" s="6">
        <v>889</v>
      </c>
      <c r="D437" s="5">
        <v>14.963950499999999</v>
      </c>
      <c r="E437" s="5">
        <v>3.6</v>
      </c>
      <c r="F437" s="7">
        <f t="shared" si="4"/>
        <v>4.3942094229711806E-2</v>
      </c>
      <c r="G437" s="5">
        <v>2019</v>
      </c>
      <c r="H437" s="8">
        <v>43592</v>
      </c>
      <c r="I437" s="5">
        <v>173.73599999999999</v>
      </c>
      <c r="J437" s="5">
        <v>8</v>
      </c>
      <c r="K437" s="4">
        <f t="shared" si="5"/>
        <v>1389.8879999999999</v>
      </c>
      <c r="L437" s="9">
        <f t="shared" si="6"/>
        <v>0.1389888</v>
      </c>
      <c r="M437" s="6">
        <v>32</v>
      </c>
      <c r="N437" s="10">
        <f t="shared" si="7"/>
        <v>230.23437859741216</v>
      </c>
    </row>
    <row r="438" spans="1:14">
      <c r="A438" s="4" t="s">
        <v>20</v>
      </c>
      <c r="B438" s="5">
        <v>24</v>
      </c>
      <c r="C438" s="6">
        <v>890</v>
      </c>
      <c r="D438" s="5">
        <v>17.665481799999998</v>
      </c>
      <c r="E438" s="5">
        <v>3.6</v>
      </c>
      <c r="F438" s="7">
        <f t="shared" si="4"/>
        <v>5.7479991842487074E-2</v>
      </c>
      <c r="G438" s="5">
        <v>2019</v>
      </c>
      <c r="H438" s="8">
        <v>43592</v>
      </c>
      <c r="I438" s="5">
        <v>173.73599999999999</v>
      </c>
      <c r="J438" s="5">
        <v>8</v>
      </c>
      <c r="K438" s="4">
        <f t="shared" si="5"/>
        <v>1389.8879999999999</v>
      </c>
      <c r="L438" s="9">
        <f t="shared" si="6"/>
        <v>0.1389888</v>
      </c>
      <c r="M438" s="6">
        <v>32</v>
      </c>
      <c r="N438" s="10">
        <f t="shared" si="7"/>
        <v>230.23437859741216</v>
      </c>
    </row>
    <row r="439" spans="1:14">
      <c r="A439" s="4" t="s">
        <v>20</v>
      </c>
      <c r="B439" s="5">
        <v>24</v>
      </c>
      <c r="C439" s="6">
        <v>891</v>
      </c>
      <c r="D439" s="5">
        <v>19.143633999999999</v>
      </c>
      <c r="E439" s="5">
        <v>3.6</v>
      </c>
      <c r="F439" s="7">
        <f t="shared" si="4"/>
        <v>6.5418620059478003E-2</v>
      </c>
      <c r="G439" s="5">
        <v>2019</v>
      </c>
      <c r="H439" s="8">
        <v>43592</v>
      </c>
      <c r="I439" s="5">
        <v>173.73599999999999</v>
      </c>
      <c r="J439" s="5">
        <v>8</v>
      </c>
      <c r="K439" s="4">
        <f t="shared" si="5"/>
        <v>1389.8879999999999</v>
      </c>
      <c r="L439" s="9">
        <f t="shared" si="6"/>
        <v>0.1389888</v>
      </c>
      <c r="M439" s="6">
        <v>32</v>
      </c>
      <c r="N439" s="10">
        <f t="shared" si="7"/>
        <v>230.23437859741216</v>
      </c>
    </row>
    <row r="440" spans="1:14">
      <c r="A440" s="4" t="s">
        <v>20</v>
      </c>
      <c r="B440" s="5">
        <v>24</v>
      </c>
      <c r="C440" s="6">
        <v>897</v>
      </c>
      <c r="D440" s="5">
        <v>17.633908000000002</v>
      </c>
      <c r="E440" s="5">
        <v>3.6</v>
      </c>
      <c r="F440" s="7">
        <f t="shared" si="4"/>
        <v>5.7314475389775313E-2</v>
      </c>
      <c r="G440" s="5">
        <v>2019</v>
      </c>
      <c r="H440" s="8">
        <v>43592</v>
      </c>
      <c r="I440" s="5">
        <v>173.73599999999999</v>
      </c>
      <c r="J440" s="5">
        <v>8</v>
      </c>
      <c r="K440" s="4">
        <f t="shared" si="5"/>
        <v>1389.8879999999999</v>
      </c>
      <c r="L440" s="9">
        <f t="shared" si="6"/>
        <v>0.1389888</v>
      </c>
      <c r="M440" s="6">
        <v>32</v>
      </c>
      <c r="N440" s="10">
        <f t="shared" si="7"/>
        <v>230.23437859741216</v>
      </c>
    </row>
    <row r="441" spans="1:14">
      <c r="A441" s="4" t="s">
        <v>20</v>
      </c>
      <c r="B441" s="5">
        <v>24</v>
      </c>
      <c r="C441" s="6">
        <v>908</v>
      </c>
      <c r="D441" s="5">
        <v>17.682680000000001</v>
      </c>
      <c r="E441" s="5">
        <v>3.6</v>
      </c>
      <c r="F441" s="7">
        <f t="shared" si="4"/>
        <v>5.757022019772453E-2</v>
      </c>
      <c r="G441" s="5">
        <v>2019</v>
      </c>
      <c r="H441" s="8">
        <v>43592</v>
      </c>
      <c r="I441" s="5">
        <v>173.73599999999999</v>
      </c>
      <c r="J441" s="5">
        <v>8</v>
      </c>
      <c r="K441" s="4">
        <f t="shared" si="5"/>
        <v>1389.8879999999999</v>
      </c>
      <c r="L441" s="9">
        <f t="shared" si="6"/>
        <v>0.1389888</v>
      </c>
      <c r="M441" s="6">
        <v>32</v>
      </c>
      <c r="N441" s="10">
        <f t="shared" si="7"/>
        <v>230.23437859741216</v>
      </c>
    </row>
    <row r="442" spans="1:14">
      <c r="A442" s="4" t="s">
        <v>20</v>
      </c>
      <c r="B442" s="5">
        <v>20</v>
      </c>
      <c r="C442" s="6">
        <v>854</v>
      </c>
      <c r="D442" s="5">
        <v>15.5971844</v>
      </c>
      <c r="E442" s="5">
        <v>3.7</v>
      </c>
      <c r="F442" s="7">
        <f t="shared" si="4"/>
        <v>4.7626213963482732E-2</v>
      </c>
      <c r="G442" s="5">
        <v>2019</v>
      </c>
      <c r="H442" s="8">
        <v>43592</v>
      </c>
      <c r="I442" s="5">
        <v>173.73599999999999</v>
      </c>
      <c r="J442" s="5">
        <v>8</v>
      </c>
      <c r="K442" s="4">
        <f t="shared" si="5"/>
        <v>1389.8879999999999</v>
      </c>
      <c r="L442" s="9">
        <f t="shared" si="6"/>
        <v>0.1389888</v>
      </c>
      <c r="M442" s="6">
        <v>29</v>
      </c>
      <c r="N442" s="10">
        <f t="shared" si="7"/>
        <v>208.64990560390478</v>
      </c>
    </row>
    <row r="443" spans="1:14">
      <c r="A443" s="4" t="s">
        <v>20</v>
      </c>
      <c r="B443" s="5">
        <v>20</v>
      </c>
      <c r="C443" s="6">
        <v>857</v>
      </c>
      <c r="D443" s="5">
        <v>15.0819779</v>
      </c>
      <c r="E443" s="5">
        <v>3.7</v>
      </c>
      <c r="F443" s="7">
        <f t="shared" si="4"/>
        <v>4.5092379279328167E-2</v>
      </c>
      <c r="G443" s="5">
        <v>2019</v>
      </c>
      <c r="H443" s="8">
        <v>43592</v>
      </c>
      <c r="I443" s="5">
        <v>173.73599999999999</v>
      </c>
      <c r="J443" s="5">
        <v>8</v>
      </c>
      <c r="K443" s="4">
        <f t="shared" si="5"/>
        <v>1389.8879999999999</v>
      </c>
      <c r="L443" s="9">
        <f t="shared" si="6"/>
        <v>0.1389888</v>
      </c>
      <c r="M443" s="6">
        <v>29</v>
      </c>
      <c r="N443" s="10">
        <f t="shared" si="7"/>
        <v>208.64990560390478</v>
      </c>
    </row>
    <row r="444" spans="1:14">
      <c r="A444" s="4" t="s">
        <v>20</v>
      </c>
      <c r="B444" s="5">
        <v>20</v>
      </c>
      <c r="C444" s="6">
        <v>860</v>
      </c>
      <c r="D444" s="5">
        <v>15.0987636</v>
      </c>
      <c r="E444" s="5">
        <v>3.7</v>
      </c>
      <c r="F444" s="7">
        <f t="shared" si="4"/>
        <v>4.5174178164502331E-2</v>
      </c>
      <c r="G444" s="5">
        <v>2019</v>
      </c>
      <c r="H444" s="8">
        <v>43592</v>
      </c>
      <c r="I444" s="5">
        <v>173.73599999999999</v>
      </c>
      <c r="J444" s="5">
        <v>8</v>
      </c>
      <c r="K444" s="4">
        <f t="shared" si="5"/>
        <v>1389.8879999999999</v>
      </c>
      <c r="L444" s="9">
        <f t="shared" si="6"/>
        <v>0.1389888</v>
      </c>
      <c r="M444" s="6">
        <v>29</v>
      </c>
      <c r="N444" s="10">
        <f t="shared" si="7"/>
        <v>208.64990560390478</v>
      </c>
    </row>
    <row r="445" spans="1:14">
      <c r="A445" s="4" t="s">
        <v>20</v>
      </c>
      <c r="B445" s="5">
        <v>20</v>
      </c>
      <c r="C445" s="6">
        <v>863</v>
      </c>
      <c r="D445" s="5">
        <v>15.278874500000001</v>
      </c>
      <c r="E445" s="5">
        <v>3.7</v>
      </c>
      <c r="F445" s="7">
        <f t="shared" si="4"/>
        <v>4.6055084890996419E-2</v>
      </c>
      <c r="G445" s="5">
        <v>2019</v>
      </c>
      <c r="H445" s="8">
        <v>43592</v>
      </c>
      <c r="I445" s="5">
        <v>173.73599999999999</v>
      </c>
      <c r="J445" s="5">
        <v>8</v>
      </c>
      <c r="K445" s="4">
        <f t="shared" si="5"/>
        <v>1389.8879999999999</v>
      </c>
      <c r="L445" s="9">
        <f t="shared" si="6"/>
        <v>0.1389888</v>
      </c>
      <c r="M445" s="6">
        <v>29</v>
      </c>
      <c r="N445" s="10">
        <f t="shared" si="7"/>
        <v>208.64990560390478</v>
      </c>
    </row>
    <row r="446" spans="1:14">
      <c r="A446" s="4" t="s">
        <v>20</v>
      </c>
      <c r="B446" s="5">
        <v>20</v>
      </c>
      <c r="C446" s="6">
        <v>865</v>
      </c>
      <c r="D446" s="5">
        <v>19.0985932</v>
      </c>
      <c r="E446" s="5">
        <v>3.7</v>
      </c>
      <c r="F446" s="7">
        <f t="shared" si="4"/>
        <v>6.6095973430269975E-2</v>
      </c>
      <c r="G446" s="5">
        <v>2019</v>
      </c>
      <c r="H446" s="8">
        <v>43592</v>
      </c>
      <c r="I446" s="5">
        <v>173.73599999999999</v>
      </c>
      <c r="J446" s="5">
        <v>8</v>
      </c>
      <c r="K446" s="4">
        <f t="shared" si="5"/>
        <v>1389.8879999999999</v>
      </c>
      <c r="L446" s="9">
        <f t="shared" si="6"/>
        <v>0.1389888</v>
      </c>
      <c r="M446" s="6">
        <v>29</v>
      </c>
      <c r="N446" s="10">
        <f t="shared" si="7"/>
        <v>208.64990560390478</v>
      </c>
    </row>
    <row r="447" spans="1:14">
      <c r="A447" s="4" t="s">
        <v>20</v>
      </c>
      <c r="B447" s="5">
        <v>20</v>
      </c>
      <c r="C447" s="6">
        <v>867</v>
      </c>
      <c r="D447" s="5">
        <v>13.5084955</v>
      </c>
      <c r="E447" s="5">
        <v>3.7</v>
      </c>
      <c r="F447" s="7">
        <f t="shared" si="4"/>
        <v>3.7651981588331447E-2</v>
      </c>
      <c r="G447" s="5">
        <v>2019</v>
      </c>
      <c r="H447" s="8">
        <v>43592</v>
      </c>
      <c r="I447" s="5">
        <v>173.73599999999999</v>
      </c>
      <c r="J447" s="5">
        <v>8</v>
      </c>
      <c r="K447" s="4">
        <f t="shared" si="5"/>
        <v>1389.8879999999999</v>
      </c>
      <c r="L447" s="9">
        <f t="shared" si="6"/>
        <v>0.1389888</v>
      </c>
      <c r="M447" s="6">
        <v>29</v>
      </c>
      <c r="N447" s="10">
        <f t="shared" si="7"/>
        <v>208.64990560390478</v>
      </c>
    </row>
    <row r="448" spans="1:14">
      <c r="A448" s="4" t="s">
        <v>20</v>
      </c>
      <c r="B448" s="5">
        <v>20</v>
      </c>
      <c r="C448" s="6">
        <v>868</v>
      </c>
      <c r="D448" s="5">
        <v>20.0838152</v>
      </c>
      <c r="E448" s="5">
        <v>3.7</v>
      </c>
      <c r="F448" s="7">
        <f t="shared" si="4"/>
        <v>7.1677525733197342E-2</v>
      </c>
      <c r="G448" s="5">
        <v>2019</v>
      </c>
      <c r="H448" s="8">
        <v>43592</v>
      </c>
      <c r="I448" s="5">
        <v>173.73599999999999</v>
      </c>
      <c r="J448" s="5">
        <v>8</v>
      </c>
      <c r="K448" s="4">
        <f t="shared" si="5"/>
        <v>1389.8879999999999</v>
      </c>
      <c r="L448" s="9">
        <f t="shared" si="6"/>
        <v>0.1389888</v>
      </c>
      <c r="M448" s="6">
        <v>29</v>
      </c>
      <c r="N448" s="10">
        <f t="shared" si="7"/>
        <v>208.64990560390478</v>
      </c>
    </row>
    <row r="449" spans="1:14">
      <c r="A449" s="4" t="s">
        <v>20</v>
      </c>
      <c r="B449" s="5">
        <v>20</v>
      </c>
      <c r="C449" s="6">
        <v>872</v>
      </c>
      <c r="D449" s="5">
        <v>15.278874500000001</v>
      </c>
      <c r="E449" s="5">
        <v>3.7</v>
      </c>
      <c r="F449" s="7">
        <f t="shared" si="4"/>
        <v>4.6055084890996419E-2</v>
      </c>
      <c r="G449" s="5">
        <v>2019</v>
      </c>
      <c r="H449" s="8">
        <v>43592</v>
      </c>
      <c r="I449" s="5">
        <v>173.73599999999999</v>
      </c>
      <c r="J449" s="5">
        <v>8</v>
      </c>
      <c r="K449" s="4">
        <f t="shared" si="5"/>
        <v>1389.8879999999999</v>
      </c>
      <c r="L449" s="9">
        <f t="shared" si="6"/>
        <v>0.1389888</v>
      </c>
      <c r="M449" s="6">
        <v>29</v>
      </c>
      <c r="N449" s="10">
        <f t="shared" si="7"/>
        <v>208.64990560390478</v>
      </c>
    </row>
    <row r="450" spans="1:14">
      <c r="A450" s="4" t="s">
        <v>20</v>
      </c>
      <c r="B450" s="5">
        <v>20</v>
      </c>
      <c r="C450" s="6">
        <v>873</v>
      </c>
      <c r="D450" s="5">
        <v>15.278874500000001</v>
      </c>
      <c r="E450" s="5">
        <v>3.7</v>
      </c>
      <c r="F450" s="7">
        <f t="shared" si="4"/>
        <v>4.6055084890996419E-2</v>
      </c>
      <c r="G450" s="5">
        <v>2019</v>
      </c>
      <c r="H450" s="8">
        <v>43592</v>
      </c>
      <c r="I450" s="5">
        <v>173.73599999999999</v>
      </c>
      <c r="J450" s="5">
        <v>8</v>
      </c>
      <c r="K450" s="4">
        <f t="shared" si="5"/>
        <v>1389.8879999999999</v>
      </c>
      <c r="L450" s="9">
        <f t="shared" si="6"/>
        <v>0.1389888</v>
      </c>
      <c r="M450" s="6">
        <v>29</v>
      </c>
      <c r="N450" s="10">
        <f t="shared" si="7"/>
        <v>208.64990560390478</v>
      </c>
    </row>
    <row r="451" spans="1:14">
      <c r="A451" s="4" t="s">
        <v>20</v>
      </c>
      <c r="B451" s="5">
        <v>20</v>
      </c>
      <c r="C451" s="6">
        <v>875</v>
      </c>
      <c r="D451" s="5">
        <v>13.687325100000001</v>
      </c>
      <c r="E451" s="5">
        <v>3.7</v>
      </c>
      <c r="F451" s="7">
        <f t="shared" si="4"/>
        <v>3.8474827735274331E-2</v>
      </c>
      <c r="G451" s="5">
        <v>2019</v>
      </c>
      <c r="H451" s="8">
        <v>43592</v>
      </c>
      <c r="I451" s="5">
        <v>173.73599999999999</v>
      </c>
      <c r="J451" s="5">
        <v>8</v>
      </c>
      <c r="K451" s="4">
        <f t="shared" si="5"/>
        <v>1389.8879999999999</v>
      </c>
      <c r="L451" s="9">
        <f t="shared" si="6"/>
        <v>0.1389888</v>
      </c>
      <c r="M451" s="6">
        <v>29</v>
      </c>
      <c r="N451" s="10">
        <f t="shared" si="7"/>
        <v>208.64990560390478</v>
      </c>
    </row>
    <row r="452" spans="1:14">
      <c r="A452" s="4" t="s">
        <v>20</v>
      </c>
      <c r="B452" s="5">
        <v>20</v>
      </c>
      <c r="C452" s="6">
        <v>879</v>
      </c>
      <c r="D452" s="5">
        <v>16.918402499999999</v>
      </c>
      <c r="E452" s="5">
        <v>3.7</v>
      </c>
      <c r="F452" s="7">
        <f t="shared" si="4"/>
        <v>5.4341522153292028E-2</v>
      </c>
      <c r="G452" s="5">
        <v>2019</v>
      </c>
      <c r="H452" s="8">
        <v>43592</v>
      </c>
      <c r="I452" s="5">
        <v>173.73599999999999</v>
      </c>
      <c r="J452" s="5">
        <v>8</v>
      </c>
      <c r="K452" s="4">
        <f t="shared" si="5"/>
        <v>1389.8879999999999</v>
      </c>
      <c r="L452" s="9">
        <f t="shared" si="6"/>
        <v>0.1389888</v>
      </c>
      <c r="M452" s="6">
        <v>29</v>
      </c>
      <c r="N452" s="10">
        <f t="shared" si="7"/>
        <v>208.64990560390478</v>
      </c>
    </row>
    <row r="453" spans="1:14">
      <c r="A453" s="4" t="s">
        <v>20</v>
      </c>
      <c r="B453" s="5">
        <v>24</v>
      </c>
      <c r="C453" s="6">
        <v>880</v>
      </c>
      <c r="D453" s="5">
        <v>16.2119447</v>
      </c>
      <c r="E453" s="5">
        <v>3.7</v>
      </c>
      <c r="F453" s="7">
        <f t="shared" si="4"/>
        <v>5.0712080365835369E-2</v>
      </c>
      <c r="G453" s="5">
        <v>2019</v>
      </c>
      <c r="H453" s="8">
        <v>43592</v>
      </c>
      <c r="I453" s="5">
        <v>173.73599999999999</v>
      </c>
      <c r="J453" s="5">
        <v>8</v>
      </c>
      <c r="K453" s="4">
        <f t="shared" si="5"/>
        <v>1389.8879999999999</v>
      </c>
      <c r="L453" s="9">
        <f t="shared" si="6"/>
        <v>0.1389888</v>
      </c>
      <c r="M453" s="6">
        <v>32</v>
      </c>
      <c r="N453" s="10">
        <f t="shared" si="7"/>
        <v>230.23437859741216</v>
      </c>
    </row>
    <row r="454" spans="1:14">
      <c r="A454" s="4" t="s">
        <v>20</v>
      </c>
      <c r="B454" s="5">
        <v>24</v>
      </c>
      <c r="C454" s="6">
        <v>884</v>
      </c>
      <c r="D454" s="5">
        <v>22.1013445</v>
      </c>
      <c r="E454" s="5">
        <v>3.7</v>
      </c>
      <c r="F454" s="7">
        <f t="shared" si="4"/>
        <v>8.3618400003025506E-2</v>
      </c>
      <c r="G454" s="5">
        <v>2019</v>
      </c>
      <c r="H454" s="8">
        <v>43592</v>
      </c>
      <c r="I454" s="5">
        <v>173.73599999999999</v>
      </c>
      <c r="J454" s="5">
        <v>8</v>
      </c>
      <c r="K454" s="4">
        <f t="shared" si="5"/>
        <v>1389.8879999999999</v>
      </c>
      <c r="L454" s="9">
        <f t="shared" si="6"/>
        <v>0.1389888</v>
      </c>
      <c r="M454" s="6">
        <v>32</v>
      </c>
      <c r="N454" s="10">
        <f t="shared" si="7"/>
        <v>230.23437859741216</v>
      </c>
    </row>
    <row r="455" spans="1:14">
      <c r="A455" s="4" t="s">
        <v>20</v>
      </c>
      <c r="B455" s="5">
        <v>24</v>
      </c>
      <c r="C455" s="6">
        <v>886</v>
      </c>
      <c r="D455" s="5">
        <v>18.059703500000001</v>
      </c>
      <c r="E455" s="5">
        <v>3.7</v>
      </c>
      <c r="F455" s="7">
        <f t="shared" si="4"/>
        <v>6.0391323737140339E-2</v>
      </c>
      <c r="G455" s="5">
        <v>2019</v>
      </c>
      <c r="H455" s="8">
        <v>43592</v>
      </c>
      <c r="I455" s="5">
        <v>173.73599999999999</v>
      </c>
      <c r="J455" s="5">
        <v>8</v>
      </c>
      <c r="K455" s="4">
        <f t="shared" si="5"/>
        <v>1389.8879999999999</v>
      </c>
      <c r="L455" s="9">
        <f t="shared" si="6"/>
        <v>0.1389888</v>
      </c>
      <c r="M455" s="6">
        <v>32</v>
      </c>
      <c r="N455" s="10">
        <f t="shared" si="7"/>
        <v>230.23437859741216</v>
      </c>
    </row>
    <row r="456" spans="1:14">
      <c r="A456" s="4" t="s">
        <v>20</v>
      </c>
      <c r="B456" s="5">
        <v>24</v>
      </c>
      <c r="C456" s="6">
        <v>887</v>
      </c>
      <c r="D456" s="5">
        <v>17.332550600000001</v>
      </c>
      <c r="E456" s="5">
        <v>3.7</v>
      </c>
      <c r="F456" s="7">
        <f t="shared" si="4"/>
        <v>5.6510347884274829E-2</v>
      </c>
      <c r="G456" s="5">
        <v>2019</v>
      </c>
      <c r="H456" s="8">
        <v>43592</v>
      </c>
      <c r="I456" s="5">
        <v>173.73599999999999</v>
      </c>
      <c r="J456" s="5">
        <v>8</v>
      </c>
      <c r="K456" s="4">
        <f t="shared" si="5"/>
        <v>1389.8879999999999</v>
      </c>
      <c r="L456" s="9">
        <f t="shared" si="6"/>
        <v>0.1389888</v>
      </c>
      <c r="M456" s="6">
        <v>32</v>
      </c>
      <c r="N456" s="10">
        <f t="shared" si="7"/>
        <v>230.23437859741216</v>
      </c>
    </row>
    <row r="457" spans="1:14">
      <c r="A457" s="4" t="s">
        <v>20</v>
      </c>
      <c r="B457" s="5">
        <v>24</v>
      </c>
      <c r="C457" s="6">
        <v>892</v>
      </c>
      <c r="D457" s="5">
        <v>21.066247499999999</v>
      </c>
      <c r="E457" s="5">
        <v>3.7</v>
      </c>
      <c r="F457" s="7">
        <f t="shared" si="4"/>
        <v>7.7407205578309851E-2</v>
      </c>
      <c r="G457" s="5">
        <v>2019</v>
      </c>
      <c r="H457" s="8">
        <v>43592</v>
      </c>
      <c r="I457" s="5">
        <v>173.73599999999999</v>
      </c>
      <c r="J457" s="5">
        <v>8</v>
      </c>
      <c r="K457" s="4">
        <f t="shared" si="5"/>
        <v>1389.8879999999999</v>
      </c>
      <c r="L457" s="9">
        <f t="shared" si="6"/>
        <v>0.1389888</v>
      </c>
      <c r="M457" s="6">
        <v>32</v>
      </c>
      <c r="N457" s="10">
        <f t="shared" si="7"/>
        <v>230.23437859741216</v>
      </c>
    </row>
    <row r="458" spans="1:14">
      <c r="A458" s="4" t="s">
        <v>20</v>
      </c>
      <c r="B458" s="5">
        <v>24</v>
      </c>
      <c r="C458" s="6">
        <v>893</v>
      </c>
      <c r="D458" s="5">
        <v>18.912000899999999</v>
      </c>
      <c r="E458" s="5">
        <v>3.7</v>
      </c>
      <c r="F458" s="7">
        <f t="shared" si="4"/>
        <v>6.5057616514264088E-2</v>
      </c>
      <c r="G458" s="5">
        <v>2019</v>
      </c>
      <c r="H458" s="8">
        <v>43592</v>
      </c>
      <c r="I458" s="5">
        <v>173.73599999999999</v>
      </c>
      <c r="J458" s="5">
        <v>8</v>
      </c>
      <c r="K458" s="4">
        <f t="shared" si="5"/>
        <v>1389.8879999999999</v>
      </c>
      <c r="L458" s="9">
        <f t="shared" si="6"/>
        <v>0.1389888</v>
      </c>
      <c r="M458" s="6">
        <v>32</v>
      </c>
      <c r="N458" s="10">
        <f t="shared" si="7"/>
        <v>230.23437859741216</v>
      </c>
    </row>
    <row r="459" spans="1:14">
      <c r="A459" s="4" t="s">
        <v>20</v>
      </c>
      <c r="B459" s="5">
        <v>24</v>
      </c>
      <c r="C459" s="6">
        <v>894</v>
      </c>
      <c r="D459" s="5">
        <v>18.780283300000001</v>
      </c>
      <c r="E459" s="5">
        <v>3.7</v>
      </c>
      <c r="F459" s="7">
        <f t="shared" si="4"/>
        <v>6.4328244282131436E-2</v>
      </c>
      <c r="G459" s="5">
        <v>2019</v>
      </c>
      <c r="H459" s="8">
        <v>43592</v>
      </c>
      <c r="I459" s="5">
        <v>173.73599999999999</v>
      </c>
      <c r="J459" s="5">
        <v>8</v>
      </c>
      <c r="K459" s="4">
        <f t="shared" si="5"/>
        <v>1389.8879999999999</v>
      </c>
      <c r="L459" s="9">
        <f t="shared" si="6"/>
        <v>0.1389888</v>
      </c>
      <c r="M459" s="6">
        <v>32</v>
      </c>
      <c r="N459" s="10">
        <f t="shared" si="7"/>
        <v>230.23437859741216</v>
      </c>
    </row>
    <row r="460" spans="1:14">
      <c r="A460" s="4" t="s">
        <v>20</v>
      </c>
      <c r="B460" s="5">
        <v>24</v>
      </c>
      <c r="C460" s="6">
        <v>896</v>
      </c>
      <c r="D460" s="5">
        <v>15.915494300000001</v>
      </c>
      <c r="E460" s="5">
        <v>3.7</v>
      </c>
      <c r="F460" s="7">
        <f t="shared" si="4"/>
        <v>4.9215557804612585E-2</v>
      </c>
      <c r="G460" s="5">
        <v>2019</v>
      </c>
      <c r="H460" s="8">
        <v>43592</v>
      </c>
      <c r="I460" s="5">
        <v>173.73599999999999</v>
      </c>
      <c r="J460" s="5">
        <v>8</v>
      </c>
      <c r="K460" s="4">
        <f t="shared" si="5"/>
        <v>1389.8879999999999</v>
      </c>
      <c r="L460" s="9">
        <f t="shared" si="6"/>
        <v>0.1389888</v>
      </c>
      <c r="M460" s="6">
        <v>32</v>
      </c>
      <c r="N460" s="10">
        <f t="shared" si="7"/>
        <v>230.23437859741216</v>
      </c>
    </row>
    <row r="461" spans="1:14">
      <c r="A461" s="4" t="s">
        <v>20</v>
      </c>
      <c r="B461" s="5">
        <v>24</v>
      </c>
      <c r="C461" s="6">
        <v>898</v>
      </c>
      <c r="D461" s="5">
        <v>16.484641799999999</v>
      </c>
      <c r="E461" s="5">
        <v>3.7</v>
      </c>
      <c r="F461" s="7">
        <f t="shared" si="4"/>
        <v>5.2102548752736531E-2</v>
      </c>
      <c r="G461" s="5">
        <v>2019</v>
      </c>
      <c r="H461" s="8">
        <v>43592</v>
      </c>
      <c r="I461" s="5">
        <v>173.73599999999999</v>
      </c>
      <c r="J461" s="5">
        <v>8</v>
      </c>
      <c r="K461" s="4">
        <f t="shared" si="5"/>
        <v>1389.8879999999999</v>
      </c>
      <c r="L461" s="9">
        <f t="shared" si="6"/>
        <v>0.1389888</v>
      </c>
      <c r="M461" s="6">
        <v>32</v>
      </c>
      <c r="N461" s="10">
        <f t="shared" si="7"/>
        <v>230.23437859741216</v>
      </c>
    </row>
    <row r="462" spans="1:14">
      <c r="A462" s="4" t="s">
        <v>20</v>
      </c>
      <c r="B462" s="5">
        <v>24</v>
      </c>
      <c r="C462" s="6">
        <v>899</v>
      </c>
      <c r="D462" s="5">
        <v>20.244608899999999</v>
      </c>
      <c r="E462" s="5">
        <v>3.7</v>
      </c>
      <c r="F462" s="7">
        <f t="shared" si="4"/>
        <v>7.2604157368920286E-2</v>
      </c>
      <c r="G462" s="5">
        <v>2019</v>
      </c>
      <c r="H462" s="8">
        <v>43592</v>
      </c>
      <c r="I462" s="5">
        <v>173.73599999999999</v>
      </c>
      <c r="J462" s="5">
        <v>8</v>
      </c>
      <c r="K462" s="4">
        <f t="shared" si="5"/>
        <v>1389.8879999999999</v>
      </c>
      <c r="L462" s="9">
        <f t="shared" si="6"/>
        <v>0.1389888</v>
      </c>
      <c r="M462" s="6">
        <v>32</v>
      </c>
      <c r="N462" s="10">
        <f t="shared" si="7"/>
        <v>230.23437859741216</v>
      </c>
    </row>
    <row r="463" spans="1:14">
      <c r="A463" s="4" t="s">
        <v>20</v>
      </c>
      <c r="B463" s="5">
        <v>24</v>
      </c>
      <c r="C463" s="6">
        <v>901</v>
      </c>
      <c r="D463" s="5">
        <v>19.143633999999999</v>
      </c>
      <c r="E463" s="5">
        <v>3.7</v>
      </c>
      <c r="F463" s="7">
        <f t="shared" si="4"/>
        <v>6.6347516587848265E-2</v>
      </c>
      <c r="G463" s="5">
        <v>2019</v>
      </c>
      <c r="H463" s="8">
        <v>43592</v>
      </c>
      <c r="I463" s="5">
        <v>173.73599999999999</v>
      </c>
      <c r="J463" s="5">
        <v>8</v>
      </c>
      <c r="K463" s="4">
        <f t="shared" si="5"/>
        <v>1389.8879999999999</v>
      </c>
      <c r="L463" s="9">
        <f t="shared" si="6"/>
        <v>0.1389888</v>
      </c>
      <c r="M463" s="6">
        <v>32</v>
      </c>
      <c r="N463" s="10">
        <f t="shared" si="7"/>
        <v>230.23437859741216</v>
      </c>
    </row>
    <row r="464" spans="1:14">
      <c r="A464" s="4" t="s">
        <v>20</v>
      </c>
      <c r="B464" s="5">
        <v>24</v>
      </c>
      <c r="C464" s="6">
        <v>902</v>
      </c>
      <c r="D464" s="5">
        <v>14.759422199999999</v>
      </c>
      <c r="E464" s="5">
        <v>3.7</v>
      </c>
      <c r="F464" s="7">
        <f t="shared" si="4"/>
        <v>4.3530427884997273E-2</v>
      </c>
      <c r="G464" s="5">
        <v>2019</v>
      </c>
      <c r="H464" s="8">
        <v>43592</v>
      </c>
      <c r="I464" s="5">
        <v>173.73599999999999</v>
      </c>
      <c r="J464" s="5">
        <v>8</v>
      </c>
      <c r="K464" s="4">
        <f t="shared" si="5"/>
        <v>1389.8879999999999</v>
      </c>
      <c r="L464" s="9">
        <f t="shared" si="6"/>
        <v>0.1389888</v>
      </c>
      <c r="M464" s="6">
        <v>32</v>
      </c>
      <c r="N464" s="10">
        <f t="shared" si="7"/>
        <v>230.23437859741216</v>
      </c>
    </row>
    <row r="465" spans="1:14">
      <c r="A465" s="4" t="s">
        <v>20</v>
      </c>
      <c r="B465" s="5">
        <v>24</v>
      </c>
      <c r="C465" s="6">
        <v>906</v>
      </c>
      <c r="D465" s="5">
        <v>13.452123800000001</v>
      </c>
      <c r="E465" s="5">
        <v>3.7</v>
      </c>
      <c r="F465" s="7">
        <f t="shared" si="4"/>
        <v>3.7393816162714963E-2</v>
      </c>
      <c r="G465" s="5">
        <v>2019</v>
      </c>
      <c r="H465" s="8">
        <v>43592</v>
      </c>
      <c r="I465" s="5">
        <v>173.73599999999999</v>
      </c>
      <c r="J465" s="5">
        <v>8</v>
      </c>
      <c r="K465" s="4">
        <f t="shared" si="5"/>
        <v>1389.8879999999999</v>
      </c>
      <c r="L465" s="9">
        <f t="shared" si="6"/>
        <v>0.1389888</v>
      </c>
      <c r="M465" s="6">
        <v>32</v>
      </c>
      <c r="N465" s="10">
        <f t="shared" si="7"/>
        <v>230.23437859741216</v>
      </c>
    </row>
    <row r="466" spans="1:14">
      <c r="A466" s="4" t="s">
        <v>20</v>
      </c>
      <c r="B466" s="5">
        <v>24</v>
      </c>
      <c r="C466" s="6">
        <v>909</v>
      </c>
      <c r="D466" s="5">
        <v>19.893731299999999</v>
      </c>
      <c r="E466" s="5">
        <v>3.7</v>
      </c>
      <c r="F466" s="7">
        <f t="shared" si="4"/>
        <v>7.0587755896004981E-2</v>
      </c>
      <c r="G466" s="5">
        <v>2019</v>
      </c>
      <c r="H466" s="8">
        <v>43592</v>
      </c>
      <c r="I466" s="5">
        <v>173.73599999999999</v>
      </c>
      <c r="J466" s="5">
        <v>8</v>
      </c>
      <c r="K466" s="4">
        <f t="shared" si="5"/>
        <v>1389.8879999999999</v>
      </c>
      <c r="L466" s="9">
        <f t="shared" si="6"/>
        <v>0.1389888</v>
      </c>
      <c r="M466" s="6">
        <v>32</v>
      </c>
      <c r="N466" s="10">
        <f t="shared" si="7"/>
        <v>230.23437859741216</v>
      </c>
    </row>
    <row r="467" spans="1:14">
      <c r="A467" s="4" t="s">
        <v>20</v>
      </c>
      <c r="B467" s="5">
        <v>24</v>
      </c>
      <c r="C467" s="6">
        <v>912</v>
      </c>
      <c r="D467" s="5">
        <v>16.5551745</v>
      </c>
      <c r="E467" s="5">
        <v>3.7</v>
      </c>
      <c r="F467" s="7">
        <f t="shared" si="4"/>
        <v>5.2464347227655465E-2</v>
      </c>
      <c r="G467" s="5">
        <v>2019</v>
      </c>
      <c r="H467" s="8">
        <v>43592</v>
      </c>
      <c r="I467" s="5">
        <v>173.73599999999999</v>
      </c>
      <c r="J467" s="5">
        <v>8</v>
      </c>
      <c r="K467" s="4">
        <f t="shared" si="5"/>
        <v>1389.8879999999999</v>
      </c>
      <c r="L467" s="9">
        <f t="shared" si="6"/>
        <v>0.1389888</v>
      </c>
      <c r="M467" s="6">
        <v>32</v>
      </c>
      <c r="N467" s="10">
        <f t="shared" si="7"/>
        <v>230.23437859741216</v>
      </c>
    </row>
    <row r="468" spans="1:14">
      <c r="A468" s="4" t="s">
        <v>20</v>
      </c>
      <c r="B468" s="5">
        <v>20</v>
      </c>
      <c r="C468" s="6">
        <v>852</v>
      </c>
      <c r="D468" s="5">
        <v>14.4120931</v>
      </c>
      <c r="E468" s="5">
        <v>3.8</v>
      </c>
      <c r="F468" s="7">
        <f t="shared" si="4"/>
        <v>4.2405051900622381E-2</v>
      </c>
      <c r="G468" s="5">
        <v>2019</v>
      </c>
      <c r="H468" s="8">
        <v>43592</v>
      </c>
      <c r="I468" s="5">
        <v>173.73599999999999</v>
      </c>
      <c r="J468" s="5">
        <v>8</v>
      </c>
      <c r="K468" s="4">
        <f t="shared" si="5"/>
        <v>1389.8879999999999</v>
      </c>
      <c r="L468" s="9">
        <f t="shared" si="6"/>
        <v>0.1389888</v>
      </c>
      <c r="M468" s="6">
        <v>29</v>
      </c>
      <c r="N468" s="10">
        <f t="shared" si="7"/>
        <v>208.64990560390478</v>
      </c>
    </row>
    <row r="469" spans="1:14">
      <c r="A469" s="4" t="s">
        <v>20</v>
      </c>
      <c r="B469" s="5">
        <v>20</v>
      </c>
      <c r="C469" s="6">
        <v>855</v>
      </c>
      <c r="D469" s="5">
        <v>16.045470600000002</v>
      </c>
      <c r="E469" s="5">
        <v>3.8</v>
      </c>
      <c r="F469" s="7">
        <f t="shared" si="4"/>
        <v>5.0529728903474978E-2</v>
      </c>
      <c r="G469" s="5">
        <v>2019</v>
      </c>
      <c r="H469" s="8">
        <v>43592</v>
      </c>
      <c r="I469" s="5">
        <v>173.73599999999999</v>
      </c>
      <c r="J469" s="5">
        <v>8</v>
      </c>
      <c r="K469" s="4">
        <f t="shared" si="5"/>
        <v>1389.8879999999999</v>
      </c>
      <c r="L469" s="9">
        <f t="shared" si="6"/>
        <v>0.1389888</v>
      </c>
      <c r="M469" s="6">
        <v>29</v>
      </c>
      <c r="N469" s="10">
        <f t="shared" si="7"/>
        <v>208.64990560390478</v>
      </c>
    </row>
    <row r="470" spans="1:14">
      <c r="A470" s="4" t="s">
        <v>20</v>
      </c>
      <c r="B470" s="5">
        <v>20</v>
      </c>
      <c r="C470" s="6">
        <v>861</v>
      </c>
      <c r="D470" s="5">
        <v>18.011952399999998</v>
      </c>
      <c r="E470" s="5">
        <v>3.8</v>
      </c>
      <c r="F470" s="7">
        <f t="shared" si="4"/>
        <v>6.0958977679917092E-2</v>
      </c>
      <c r="G470" s="5">
        <v>2019</v>
      </c>
      <c r="H470" s="8">
        <v>43592</v>
      </c>
      <c r="I470" s="5">
        <v>173.73599999999999</v>
      </c>
      <c r="J470" s="5">
        <v>8</v>
      </c>
      <c r="K470" s="4">
        <f t="shared" si="5"/>
        <v>1389.8879999999999</v>
      </c>
      <c r="L470" s="9">
        <f t="shared" si="6"/>
        <v>0.1389888</v>
      </c>
      <c r="M470" s="6">
        <v>29</v>
      </c>
      <c r="N470" s="10">
        <f t="shared" si="7"/>
        <v>208.64990560390478</v>
      </c>
    </row>
    <row r="471" spans="1:14">
      <c r="A471" s="4" t="s">
        <v>20</v>
      </c>
      <c r="B471" s="5">
        <v>20</v>
      </c>
      <c r="C471" s="6">
        <v>862</v>
      </c>
      <c r="D471" s="5">
        <v>15.308687000000001</v>
      </c>
      <c r="E471" s="5">
        <v>3.8</v>
      </c>
      <c r="F471" s="7">
        <f t="shared" si="4"/>
        <v>4.6803778411922368E-2</v>
      </c>
      <c r="G471" s="5">
        <v>2019</v>
      </c>
      <c r="H471" s="8">
        <v>43592</v>
      </c>
      <c r="I471" s="5">
        <v>173.73599999999999</v>
      </c>
      <c r="J471" s="5">
        <v>8</v>
      </c>
      <c r="K471" s="4">
        <f t="shared" si="5"/>
        <v>1389.8879999999999</v>
      </c>
      <c r="L471" s="9">
        <f t="shared" si="6"/>
        <v>0.1389888</v>
      </c>
      <c r="M471" s="6">
        <v>29</v>
      </c>
      <c r="N471" s="10">
        <f t="shared" si="7"/>
        <v>208.64990560390478</v>
      </c>
    </row>
    <row r="472" spans="1:14">
      <c r="A472" s="4" t="s">
        <v>20</v>
      </c>
      <c r="B472" s="5">
        <v>20</v>
      </c>
      <c r="C472" s="6">
        <v>870</v>
      </c>
      <c r="D472" s="5">
        <v>15.867675999999999</v>
      </c>
      <c r="E472" s="5">
        <v>3.8</v>
      </c>
      <c r="F472" s="7">
        <f t="shared" si="4"/>
        <v>4.9621474428948285E-2</v>
      </c>
      <c r="G472" s="5">
        <v>2019</v>
      </c>
      <c r="H472" s="8">
        <v>43592</v>
      </c>
      <c r="I472" s="5">
        <v>173.73599999999999</v>
      </c>
      <c r="J472" s="5">
        <v>8</v>
      </c>
      <c r="K472" s="4">
        <f t="shared" si="5"/>
        <v>1389.8879999999999</v>
      </c>
      <c r="L472" s="9">
        <f t="shared" si="6"/>
        <v>0.1389888</v>
      </c>
      <c r="M472" s="6">
        <v>29</v>
      </c>
      <c r="N472" s="10">
        <f t="shared" si="7"/>
        <v>208.64990560390478</v>
      </c>
    </row>
    <row r="473" spans="1:14">
      <c r="A473" s="4" t="s">
        <v>20</v>
      </c>
      <c r="B473" s="5">
        <v>20</v>
      </c>
      <c r="C473" s="6">
        <v>876</v>
      </c>
      <c r="D473" s="5">
        <v>19.487221399999999</v>
      </c>
      <c r="E473" s="5">
        <v>3.8</v>
      </c>
      <c r="F473" s="7">
        <f t="shared" si="4"/>
        <v>6.923784587818306E-2</v>
      </c>
      <c r="G473" s="5">
        <v>2019</v>
      </c>
      <c r="H473" s="8">
        <v>43592</v>
      </c>
      <c r="I473" s="5">
        <v>173.73599999999999</v>
      </c>
      <c r="J473" s="5">
        <v>8</v>
      </c>
      <c r="K473" s="4">
        <f t="shared" si="5"/>
        <v>1389.8879999999999</v>
      </c>
      <c r="L473" s="9">
        <f t="shared" si="6"/>
        <v>0.1389888</v>
      </c>
      <c r="M473" s="6">
        <v>29</v>
      </c>
      <c r="N473" s="10">
        <f t="shared" si="7"/>
        <v>208.64990560390478</v>
      </c>
    </row>
    <row r="474" spans="1:14">
      <c r="A474" s="4" t="s">
        <v>20</v>
      </c>
      <c r="B474" s="5">
        <v>20</v>
      </c>
      <c r="C474" s="6">
        <v>878</v>
      </c>
      <c r="D474" s="5">
        <v>16.9542973</v>
      </c>
      <c r="E474" s="5">
        <v>3.8</v>
      </c>
      <c r="F474" s="7">
        <f t="shared" si="4"/>
        <v>5.5262647015065086E-2</v>
      </c>
      <c r="G474" s="5">
        <v>2019</v>
      </c>
      <c r="H474" s="8">
        <v>43592</v>
      </c>
      <c r="I474" s="5">
        <v>173.73599999999999</v>
      </c>
      <c r="J474" s="5">
        <v>8</v>
      </c>
      <c r="K474" s="4">
        <f t="shared" si="5"/>
        <v>1389.8879999999999</v>
      </c>
      <c r="L474" s="9">
        <f t="shared" si="6"/>
        <v>0.1389888</v>
      </c>
      <c r="M474" s="6">
        <v>29</v>
      </c>
      <c r="N474" s="10">
        <f t="shared" si="7"/>
        <v>208.64990560390478</v>
      </c>
    </row>
    <row r="475" spans="1:14">
      <c r="A475" s="4" t="s">
        <v>20</v>
      </c>
      <c r="B475" s="5">
        <v>24</v>
      </c>
      <c r="C475" s="6">
        <v>882</v>
      </c>
      <c r="D475" s="5">
        <v>16.8944303</v>
      </c>
      <c r="E475" s="5">
        <v>3.8</v>
      </c>
      <c r="F475" s="7">
        <f t="shared" si="4"/>
        <v>5.494625195766429E-2</v>
      </c>
      <c r="G475" s="5">
        <v>2019</v>
      </c>
      <c r="H475" s="8">
        <v>43592</v>
      </c>
      <c r="I475" s="5">
        <v>173.73599999999999</v>
      </c>
      <c r="J475" s="5">
        <v>8</v>
      </c>
      <c r="K475" s="4">
        <f t="shared" si="5"/>
        <v>1389.8879999999999</v>
      </c>
      <c r="L475" s="9">
        <f t="shared" si="6"/>
        <v>0.1389888</v>
      </c>
      <c r="M475" s="6">
        <v>32</v>
      </c>
      <c r="N475" s="10">
        <f t="shared" si="7"/>
        <v>230.23437859741216</v>
      </c>
    </row>
    <row r="476" spans="1:14">
      <c r="A476" s="4" t="s">
        <v>20</v>
      </c>
      <c r="B476" s="5">
        <v>24</v>
      </c>
      <c r="C476" s="6">
        <v>900</v>
      </c>
      <c r="D476" s="5">
        <v>16.704446699999998</v>
      </c>
      <c r="E476" s="5">
        <v>3.8</v>
      </c>
      <c r="F476" s="7">
        <f t="shared" si="4"/>
        <v>5.394650230504483E-2</v>
      </c>
      <c r="G476" s="5">
        <v>2019</v>
      </c>
      <c r="H476" s="8">
        <v>43592</v>
      </c>
      <c r="I476" s="5">
        <v>173.73599999999999</v>
      </c>
      <c r="J476" s="5">
        <v>8</v>
      </c>
      <c r="K476" s="4">
        <f t="shared" si="5"/>
        <v>1389.8879999999999</v>
      </c>
      <c r="L476" s="9">
        <f t="shared" si="6"/>
        <v>0.1389888</v>
      </c>
      <c r="M476" s="6">
        <v>32</v>
      </c>
      <c r="N476" s="10">
        <f t="shared" si="7"/>
        <v>230.23437859741216</v>
      </c>
    </row>
    <row r="477" spans="1:14">
      <c r="A477" s="4" t="s">
        <v>20</v>
      </c>
      <c r="B477" s="5">
        <v>24</v>
      </c>
      <c r="C477" s="6">
        <v>903</v>
      </c>
      <c r="D477" s="5">
        <v>14.5798437</v>
      </c>
      <c r="E477" s="5">
        <v>3.8</v>
      </c>
      <c r="F477" s="7">
        <f t="shared" si="4"/>
        <v>4.3216679484763335E-2</v>
      </c>
      <c r="G477" s="5">
        <v>2019</v>
      </c>
      <c r="H477" s="8">
        <v>43592</v>
      </c>
      <c r="I477" s="5">
        <v>173.73599999999999</v>
      </c>
      <c r="J477" s="5">
        <v>8</v>
      </c>
      <c r="K477" s="4">
        <f t="shared" si="5"/>
        <v>1389.8879999999999</v>
      </c>
      <c r="L477" s="9">
        <f t="shared" si="6"/>
        <v>0.1389888</v>
      </c>
      <c r="M477" s="6">
        <v>32</v>
      </c>
      <c r="N477" s="10">
        <f t="shared" si="7"/>
        <v>230.23437859741216</v>
      </c>
    </row>
    <row r="478" spans="1:14">
      <c r="A478" s="4" t="s">
        <v>20</v>
      </c>
      <c r="B478" s="5">
        <v>24</v>
      </c>
      <c r="C478" s="6">
        <v>904</v>
      </c>
      <c r="D478" s="5">
        <v>13.687325100000001</v>
      </c>
      <c r="E478" s="5">
        <v>3.8</v>
      </c>
      <c r="F478" s="7">
        <f t="shared" si="4"/>
        <v>3.895886964226869E-2</v>
      </c>
      <c r="G478" s="5">
        <v>2019</v>
      </c>
      <c r="H478" s="8">
        <v>43592</v>
      </c>
      <c r="I478" s="5">
        <v>173.73599999999999</v>
      </c>
      <c r="J478" s="5">
        <v>8</v>
      </c>
      <c r="K478" s="4">
        <f t="shared" si="5"/>
        <v>1389.8879999999999</v>
      </c>
      <c r="L478" s="9">
        <f t="shared" si="6"/>
        <v>0.1389888</v>
      </c>
      <c r="M478" s="6">
        <v>32</v>
      </c>
      <c r="N478" s="10">
        <f t="shared" si="7"/>
        <v>230.23437859741216</v>
      </c>
    </row>
    <row r="479" spans="1:14">
      <c r="A479" s="4" t="s">
        <v>20</v>
      </c>
      <c r="B479" s="5">
        <v>24</v>
      </c>
      <c r="C479" s="6">
        <v>905</v>
      </c>
      <c r="D479" s="5">
        <v>16.549053099999998</v>
      </c>
      <c r="E479" s="5">
        <v>3.8</v>
      </c>
      <c r="F479" s="7">
        <f t="shared" si="4"/>
        <v>5.313365352727311E-2</v>
      </c>
      <c r="G479" s="5">
        <v>2019</v>
      </c>
      <c r="H479" s="8">
        <v>43592</v>
      </c>
      <c r="I479" s="5">
        <v>173.73599999999999</v>
      </c>
      <c r="J479" s="5">
        <v>8</v>
      </c>
      <c r="K479" s="4">
        <f t="shared" si="5"/>
        <v>1389.8879999999999</v>
      </c>
      <c r="L479" s="9">
        <f t="shared" si="6"/>
        <v>0.1389888</v>
      </c>
      <c r="M479" s="6">
        <v>32</v>
      </c>
      <c r="N479" s="10">
        <f t="shared" si="7"/>
        <v>230.23437859741216</v>
      </c>
    </row>
    <row r="480" spans="1:14">
      <c r="A480" s="4" t="s">
        <v>20</v>
      </c>
      <c r="B480" s="5">
        <v>24</v>
      </c>
      <c r="C480" s="6">
        <v>907</v>
      </c>
      <c r="D480" s="5">
        <v>20.222074500000002</v>
      </c>
      <c r="E480" s="5">
        <v>3.8</v>
      </c>
      <c r="F480" s="7">
        <f t="shared" si="4"/>
        <v>7.3504344897606363E-2</v>
      </c>
      <c r="G480" s="5">
        <v>2019</v>
      </c>
      <c r="H480" s="8">
        <v>43592</v>
      </c>
      <c r="I480" s="5">
        <v>173.73599999999999</v>
      </c>
      <c r="J480" s="5">
        <v>8</v>
      </c>
      <c r="K480" s="4">
        <f t="shared" si="5"/>
        <v>1389.8879999999999</v>
      </c>
      <c r="L480" s="9">
        <f t="shared" si="6"/>
        <v>0.1389888</v>
      </c>
      <c r="M480" s="6">
        <v>32</v>
      </c>
      <c r="N480" s="10">
        <f t="shared" si="7"/>
        <v>230.23437859741216</v>
      </c>
    </row>
    <row r="481" spans="1:14">
      <c r="A481" s="4" t="s">
        <v>20</v>
      </c>
      <c r="B481" s="5">
        <v>24</v>
      </c>
      <c r="C481" s="6">
        <v>910</v>
      </c>
      <c r="D481" s="5">
        <v>20.846260000000001</v>
      </c>
      <c r="E481" s="5">
        <v>3.8</v>
      </c>
      <c r="F481" s="7">
        <f t="shared" si="4"/>
        <v>7.7201782701699695E-2</v>
      </c>
      <c r="G481" s="5">
        <v>2019</v>
      </c>
      <c r="H481" s="8">
        <v>43592</v>
      </c>
      <c r="I481" s="5">
        <v>173.73599999999999</v>
      </c>
      <c r="J481" s="5">
        <v>8</v>
      </c>
      <c r="K481" s="4">
        <f t="shared" si="5"/>
        <v>1389.8879999999999</v>
      </c>
      <c r="L481" s="9">
        <f t="shared" si="6"/>
        <v>0.1389888</v>
      </c>
      <c r="M481" s="6">
        <v>32</v>
      </c>
      <c r="N481" s="10">
        <f t="shared" si="7"/>
        <v>230.23437859741216</v>
      </c>
    </row>
    <row r="482" spans="1:14">
      <c r="A482" s="4" t="s">
        <v>20</v>
      </c>
      <c r="B482" s="5">
        <v>24</v>
      </c>
      <c r="C482" s="6">
        <v>911</v>
      </c>
      <c r="D482" s="5">
        <v>17.579238</v>
      </c>
      <c r="E482" s="5">
        <v>3.8</v>
      </c>
      <c r="F482" s="7">
        <f t="shared" si="4"/>
        <v>5.8604128574714677E-2</v>
      </c>
      <c r="G482" s="5">
        <v>2019</v>
      </c>
      <c r="H482" s="8">
        <v>43592</v>
      </c>
      <c r="I482" s="5">
        <v>173.73599999999999</v>
      </c>
      <c r="J482" s="5">
        <v>8</v>
      </c>
      <c r="K482" s="4">
        <f t="shared" si="5"/>
        <v>1389.8879999999999</v>
      </c>
      <c r="L482" s="9">
        <f t="shared" si="6"/>
        <v>0.1389888</v>
      </c>
      <c r="M482" s="6">
        <v>32</v>
      </c>
      <c r="N482" s="10">
        <f t="shared" si="7"/>
        <v>230.23437859741216</v>
      </c>
    </row>
    <row r="483" spans="1:14">
      <c r="A483" s="4" t="s">
        <v>20</v>
      </c>
      <c r="B483" s="5">
        <v>20</v>
      </c>
      <c r="C483" s="6">
        <v>869</v>
      </c>
      <c r="D483" s="5">
        <v>17.344238099999998</v>
      </c>
      <c r="E483" s="5">
        <v>3.9</v>
      </c>
      <c r="F483" s="7">
        <f t="shared" si="4"/>
        <v>5.8105996444888217E-2</v>
      </c>
      <c r="G483" s="5">
        <v>2019</v>
      </c>
      <c r="H483" s="8">
        <v>43592</v>
      </c>
      <c r="I483" s="5">
        <v>173.73599999999999</v>
      </c>
      <c r="J483" s="5">
        <v>8</v>
      </c>
      <c r="K483" s="4">
        <f t="shared" si="5"/>
        <v>1389.8879999999999</v>
      </c>
      <c r="L483" s="9">
        <f t="shared" si="6"/>
        <v>0.1389888</v>
      </c>
      <c r="M483" s="6">
        <v>29</v>
      </c>
      <c r="N483" s="10">
        <f t="shared" si="7"/>
        <v>208.64990560390478</v>
      </c>
    </row>
    <row r="484" spans="1:14">
      <c r="A484" s="4" t="s">
        <v>20</v>
      </c>
      <c r="B484" s="5">
        <v>20</v>
      </c>
      <c r="C484" s="6">
        <v>877</v>
      </c>
      <c r="D484" s="5">
        <v>15.278874500000001</v>
      </c>
      <c r="E484" s="5">
        <v>3.9</v>
      </c>
      <c r="F484" s="7">
        <f t="shared" si="4"/>
        <v>4.7254736662260641E-2</v>
      </c>
      <c r="G484" s="5">
        <v>2019</v>
      </c>
      <c r="H484" s="8">
        <v>43592</v>
      </c>
      <c r="I484" s="5">
        <v>173.73599999999999</v>
      </c>
      <c r="J484" s="5">
        <v>8</v>
      </c>
      <c r="K484" s="4">
        <f t="shared" si="5"/>
        <v>1389.8879999999999</v>
      </c>
      <c r="L484" s="9">
        <f t="shared" si="6"/>
        <v>0.1389888</v>
      </c>
      <c r="M484" s="6">
        <v>29</v>
      </c>
      <c r="N484" s="10">
        <f t="shared" si="7"/>
        <v>208.64990560390478</v>
      </c>
    </row>
    <row r="485" spans="1:14">
      <c r="A485" s="4" t="s">
        <v>21</v>
      </c>
      <c r="B485" s="5">
        <v>32</v>
      </c>
      <c r="C485" s="6">
        <v>136</v>
      </c>
      <c r="D485" s="5">
        <v>19.3358682</v>
      </c>
      <c r="E485" s="5">
        <v>3</v>
      </c>
      <c r="F485" s="7">
        <f t="shared" si="4"/>
        <v>6.0774283187278538E-2</v>
      </c>
      <c r="G485" s="5">
        <v>2019</v>
      </c>
      <c r="H485" s="8">
        <v>43593</v>
      </c>
      <c r="I485" s="5">
        <v>213.36</v>
      </c>
      <c r="J485" s="5">
        <v>8</v>
      </c>
      <c r="K485" s="4">
        <f t="shared" si="5"/>
        <v>1706.88</v>
      </c>
      <c r="L485" s="9">
        <f t="shared" si="6"/>
        <v>0.17068800000000001</v>
      </c>
      <c r="M485" s="6">
        <v>35</v>
      </c>
      <c r="N485" s="10">
        <f t="shared" si="7"/>
        <v>205.0524934383202</v>
      </c>
    </row>
    <row r="486" spans="1:14">
      <c r="A486" s="4" t="s">
        <v>21</v>
      </c>
      <c r="B486" s="5">
        <v>32</v>
      </c>
      <c r="C486" s="6">
        <v>148</v>
      </c>
      <c r="D486" s="5">
        <v>10.8225453</v>
      </c>
      <c r="E486" s="5">
        <v>3.1</v>
      </c>
      <c r="F486" s="7">
        <f t="shared" si="4"/>
        <v>2.4172613143197817E-2</v>
      </c>
      <c r="G486" s="5">
        <v>2019</v>
      </c>
      <c r="H486" s="8">
        <v>43593</v>
      </c>
      <c r="I486" s="5">
        <v>213.36</v>
      </c>
      <c r="J486" s="5">
        <v>8</v>
      </c>
      <c r="K486" s="4">
        <f t="shared" si="5"/>
        <v>1706.88</v>
      </c>
      <c r="L486" s="9">
        <f t="shared" si="6"/>
        <v>0.17068800000000001</v>
      </c>
      <c r="M486" s="6">
        <v>35</v>
      </c>
      <c r="N486" s="10">
        <f t="shared" si="7"/>
        <v>205.0524934383202</v>
      </c>
    </row>
    <row r="487" spans="1:14">
      <c r="A487" s="4" t="s">
        <v>21</v>
      </c>
      <c r="B487" s="5">
        <v>32</v>
      </c>
      <c r="C487" s="6">
        <v>146</v>
      </c>
      <c r="D487" s="5">
        <v>17.1740055</v>
      </c>
      <c r="E487" s="5">
        <v>3.3</v>
      </c>
      <c r="F487" s="7">
        <f t="shared" si="4"/>
        <v>5.2658316040341158E-2</v>
      </c>
      <c r="G487" s="5">
        <v>2019</v>
      </c>
      <c r="H487" s="8">
        <v>43593</v>
      </c>
      <c r="I487" s="5">
        <v>213.36</v>
      </c>
      <c r="J487" s="5">
        <v>8</v>
      </c>
      <c r="K487" s="4">
        <f t="shared" si="5"/>
        <v>1706.88</v>
      </c>
      <c r="L487" s="9">
        <f t="shared" si="6"/>
        <v>0.17068800000000001</v>
      </c>
      <c r="M487" s="6">
        <v>35</v>
      </c>
      <c r="N487" s="10">
        <f t="shared" si="7"/>
        <v>205.0524934383202</v>
      </c>
    </row>
    <row r="488" spans="1:14">
      <c r="A488" s="4" t="s">
        <v>21</v>
      </c>
      <c r="B488" s="5">
        <v>32</v>
      </c>
      <c r="C488" s="6">
        <v>152</v>
      </c>
      <c r="D488" s="5">
        <v>15.4700045</v>
      </c>
      <c r="E488" s="5">
        <v>3.3</v>
      </c>
      <c r="F488" s="7">
        <f t="shared" si="4"/>
        <v>4.4532919729965328E-2</v>
      </c>
      <c r="G488" s="5">
        <v>2019</v>
      </c>
      <c r="H488" s="8">
        <v>43593</v>
      </c>
      <c r="I488" s="5">
        <v>213.36</v>
      </c>
      <c r="J488" s="5">
        <v>8</v>
      </c>
      <c r="K488" s="4">
        <f t="shared" si="5"/>
        <v>1706.88</v>
      </c>
      <c r="L488" s="9">
        <f t="shared" si="6"/>
        <v>0.17068800000000001</v>
      </c>
      <c r="M488" s="6">
        <v>35</v>
      </c>
      <c r="N488" s="10">
        <f t="shared" si="7"/>
        <v>205.0524934383202</v>
      </c>
    </row>
    <row r="489" spans="1:14">
      <c r="A489" s="4" t="s">
        <v>21</v>
      </c>
      <c r="B489" s="5">
        <v>32</v>
      </c>
      <c r="C489" s="6">
        <v>156</v>
      </c>
      <c r="D489" s="5">
        <v>17.682694999999999</v>
      </c>
      <c r="E489" s="5">
        <v>3.3</v>
      </c>
      <c r="F489" s="7">
        <f t="shared" si="4"/>
        <v>5.5173946356300824E-2</v>
      </c>
      <c r="G489" s="5">
        <v>2019</v>
      </c>
      <c r="H489" s="8">
        <v>43593</v>
      </c>
      <c r="I489" s="5">
        <v>213.36</v>
      </c>
      <c r="J489" s="5">
        <v>8</v>
      </c>
      <c r="K489" s="4">
        <f t="shared" si="5"/>
        <v>1706.88</v>
      </c>
      <c r="L489" s="9">
        <f t="shared" si="6"/>
        <v>0.17068800000000001</v>
      </c>
      <c r="M489" s="6">
        <v>35</v>
      </c>
      <c r="N489" s="10">
        <f t="shared" si="7"/>
        <v>205.0524934383202</v>
      </c>
    </row>
    <row r="490" spans="1:14">
      <c r="A490" s="4" t="s">
        <v>21</v>
      </c>
      <c r="B490" s="5">
        <v>32</v>
      </c>
      <c r="C490" s="6">
        <v>170</v>
      </c>
      <c r="D490" s="5">
        <v>14.4050732</v>
      </c>
      <c r="E490" s="5">
        <v>3.3</v>
      </c>
      <c r="F490" s="7">
        <f t="shared" si="4"/>
        <v>3.9693245337537819E-2</v>
      </c>
      <c r="G490" s="5">
        <v>2019</v>
      </c>
      <c r="H490" s="8">
        <v>43593</v>
      </c>
      <c r="I490" s="5">
        <v>213.36</v>
      </c>
      <c r="J490" s="5">
        <v>8</v>
      </c>
      <c r="K490" s="4">
        <f t="shared" si="5"/>
        <v>1706.88</v>
      </c>
      <c r="L490" s="9">
        <f t="shared" si="6"/>
        <v>0.17068800000000001</v>
      </c>
      <c r="M490" s="6">
        <v>35</v>
      </c>
      <c r="N490" s="10">
        <f t="shared" si="7"/>
        <v>205.0524934383202</v>
      </c>
    </row>
    <row r="491" spans="1:14">
      <c r="A491" s="4" t="s">
        <v>21</v>
      </c>
      <c r="B491" s="5">
        <v>32</v>
      </c>
      <c r="C491" s="6">
        <v>143</v>
      </c>
      <c r="D491" s="5">
        <v>16.774069300000001</v>
      </c>
      <c r="E491" s="5">
        <v>3.4</v>
      </c>
      <c r="F491" s="7">
        <f t="shared" si="4"/>
        <v>5.143118476287447E-2</v>
      </c>
      <c r="G491" s="5">
        <v>2019</v>
      </c>
      <c r="H491" s="8">
        <v>43593</v>
      </c>
      <c r="I491" s="5">
        <v>213.36</v>
      </c>
      <c r="J491" s="5">
        <v>8</v>
      </c>
      <c r="K491" s="4">
        <f t="shared" si="5"/>
        <v>1706.88</v>
      </c>
      <c r="L491" s="9">
        <f t="shared" si="6"/>
        <v>0.17068800000000001</v>
      </c>
      <c r="M491" s="6">
        <v>35</v>
      </c>
      <c r="N491" s="10">
        <f t="shared" si="7"/>
        <v>205.0524934383202</v>
      </c>
    </row>
    <row r="492" spans="1:14">
      <c r="A492" s="4" t="s">
        <v>21</v>
      </c>
      <c r="B492" s="5">
        <v>32</v>
      </c>
      <c r="C492" s="6">
        <v>149</v>
      </c>
      <c r="D492" s="5">
        <v>16.233817899999998</v>
      </c>
      <c r="E492" s="5">
        <v>3.4</v>
      </c>
      <c r="F492" s="7">
        <f t="shared" si="4"/>
        <v>4.879463706410038E-2</v>
      </c>
      <c r="G492" s="5">
        <v>2019</v>
      </c>
      <c r="H492" s="8">
        <v>43593</v>
      </c>
      <c r="I492" s="5">
        <v>213.36</v>
      </c>
      <c r="J492" s="5">
        <v>8</v>
      </c>
      <c r="K492" s="4">
        <f t="shared" si="5"/>
        <v>1706.88</v>
      </c>
      <c r="L492" s="9">
        <f t="shared" si="6"/>
        <v>0.17068800000000001</v>
      </c>
      <c r="M492" s="6">
        <v>35</v>
      </c>
      <c r="N492" s="10">
        <f t="shared" si="7"/>
        <v>205.0524934383202</v>
      </c>
    </row>
    <row r="493" spans="1:14">
      <c r="A493" s="4" t="s">
        <v>21</v>
      </c>
      <c r="B493" s="5">
        <v>32</v>
      </c>
      <c r="C493" s="6">
        <v>153</v>
      </c>
      <c r="D493" s="5">
        <v>14.306262200000001</v>
      </c>
      <c r="E493" s="5">
        <v>3.4</v>
      </c>
      <c r="F493" s="7">
        <f t="shared" si="4"/>
        <v>3.9782646009530589E-2</v>
      </c>
      <c r="G493" s="5">
        <v>2019</v>
      </c>
      <c r="H493" s="8">
        <v>43593</v>
      </c>
      <c r="I493" s="5">
        <v>213.36</v>
      </c>
      <c r="J493" s="5">
        <v>8</v>
      </c>
      <c r="K493" s="4">
        <f t="shared" si="5"/>
        <v>1706.88</v>
      </c>
      <c r="L493" s="9">
        <f t="shared" si="6"/>
        <v>0.17068800000000001</v>
      </c>
      <c r="M493" s="6">
        <v>35</v>
      </c>
      <c r="N493" s="10">
        <f t="shared" si="7"/>
        <v>205.0524934383202</v>
      </c>
    </row>
    <row r="494" spans="1:14">
      <c r="A494" s="4" t="s">
        <v>21</v>
      </c>
      <c r="B494" s="5">
        <v>32</v>
      </c>
      <c r="C494" s="6">
        <v>159</v>
      </c>
      <c r="D494" s="5">
        <v>20.3817947</v>
      </c>
      <c r="E494" s="5">
        <v>3.4</v>
      </c>
      <c r="F494" s="7">
        <f t="shared" si="4"/>
        <v>7.0252579543159444E-2</v>
      </c>
      <c r="G494" s="5">
        <v>2019</v>
      </c>
      <c r="H494" s="8">
        <v>43593</v>
      </c>
      <c r="I494" s="5">
        <v>213.36</v>
      </c>
      <c r="J494" s="5">
        <v>8</v>
      </c>
      <c r="K494" s="4">
        <f t="shared" si="5"/>
        <v>1706.88</v>
      </c>
      <c r="L494" s="9">
        <f t="shared" si="6"/>
        <v>0.17068800000000001</v>
      </c>
      <c r="M494" s="6">
        <v>35</v>
      </c>
      <c r="N494" s="10">
        <f t="shared" si="7"/>
        <v>205.0524934383202</v>
      </c>
    </row>
    <row r="495" spans="1:14">
      <c r="A495" s="4" t="s">
        <v>21</v>
      </c>
      <c r="B495" s="5">
        <v>32</v>
      </c>
      <c r="C495" s="6">
        <v>160</v>
      </c>
      <c r="D495" s="5">
        <v>15.2788874</v>
      </c>
      <c r="E495" s="5">
        <v>3.4</v>
      </c>
      <c r="F495" s="7">
        <f t="shared" si="4"/>
        <v>4.4252509791630146E-2</v>
      </c>
      <c r="G495" s="5">
        <v>2019</v>
      </c>
      <c r="H495" s="8">
        <v>43593</v>
      </c>
      <c r="I495" s="5">
        <v>213.36</v>
      </c>
      <c r="J495" s="5">
        <v>8</v>
      </c>
      <c r="K495" s="4">
        <f t="shared" si="5"/>
        <v>1706.88</v>
      </c>
      <c r="L495" s="9">
        <f t="shared" si="6"/>
        <v>0.17068800000000001</v>
      </c>
      <c r="M495" s="6">
        <v>35</v>
      </c>
      <c r="N495" s="10">
        <f t="shared" si="7"/>
        <v>205.0524934383202</v>
      </c>
    </row>
    <row r="496" spans="1:14">
      <c r="A496" s="4" t="s">
        <v>21</v>
      </c>
      <c r="B496" s="5">
        <v>32</v>
      </c>
      <c r="C496" s="6">
        <v>164</v>
      </c>
      <c r="D496" s="5">
        <v>12.095785899999999</v>
      </c>
      <c r="E496" s="5">
        <v>3.4</v>
      </c>
      <c r="F496" s="7">
        <f t="shared" si="4"/>
        <v>3.021864079468288E-2</v>
      </c>
      <c r="G496" s="5">
        <v>2019</v>
      </c>
      <c r="H496" s="8">
        <v>43593</v>
      </c>
      <c r="I496" s="5">
        <v>213.36</v>
      </c>
      <c r="J496" s="5">
        <v>8</v>
      </c>
      <c r="K496" s="4">
        <f t="shared" si="5"/>
        <v>1706.88</v>
      </c>
      <c r="L496" s="9">
        <f t="shared" si="6"/>
        <v>0.17068800000000001</v>
      </c>
      <c r="M496" s="6">
        <v>35</v>
      </c>
      <c r="N496" s="10">
        <f t="shared" si="7"/>
        <v>205.0524934383202</v>
      </c>
    </row>
    <row r="497" spans="1:14">
      <c r="A497" s="4" t="s">
        <v>21</v>
      </c>
      <c r="B497" s="5">
        <v>32</v>
      </c>
      <c r="C497" s="6">
        <v>168</v>
      </c>
      <c r="D497" s="5">
        <v>15.044996100000001</v>
      </c>
      <c r="E497" s="5">
        <v>3.4</v>
      </c>
      <c r="F497" s="7">
        <f t="shared" si="4"/>
        <v>4.3163150219238409E-2</v>
      </c>
      <c r="G497" s="5">
        <v>2019</v>
      </c>
      <c r="H497" s="8">
        <v>43593</v>
      </c>
      <c r="I497" s="5">
        <v>213.36</v>
      </c>
      <c r="J497" s="5">
        <v>8</v>
      </c>
      <c r="K497" s="4">
        <f t="shared" si="5"/>
        <v>1706.88</v>
      </c>
      <c r="L497" s="9">
        <f t="shared" si="6"/>
        <v>0.17068800000000001</v>
      </c>
      <c r="M497" s="6">
        <v>35</v>
      </c>
      <c r="N497" s="10">
        <f t="shared" si="7"/>
        <v>205.0524934383202</v>
      </c>
    </row>
    <row r="498" spans="1:14">
      <c r="A498" s="4" t="s">
        <v>21</v>
      </c>
      <c r="B498" s="5">
        <v>32</v>
      </c>
      <c r="C498" s="6">
        <v>169</v>
      </c>
      <c r="D498" s="5">
        <v>16.230696900000002</v>
      </c>
      <c r="E498" s="5">
        <v>3.4</v>
      </c>
      <c r="F498" s="7">
        <f t="shared" si="4"/>
        <v>4.8779545750318884E-2</v>
      </c>
      <c r="G498" s="5">
        <v>2019</v>
      </c>
      <c r="H498" s="8">
        <v>43593</v>
      </c>
      <c r="I498" s="5">
        <v>213.36</v>
      </c>
      <c r="J498" s="5">
        <v>8</v>
      </c>
      <c r="K498" s="4">
        <f t="shared" si="5"/>
        <v>1706.88</v>
      </c>
      <c r="L498" s="9">
        <f t="shared" si="6"/>
        <v>0.17068800000000001</v>
      </c>
      <c r="M498" s="6">
        <v>35</v>
      </c>
      <c r="N498" s="10">
        <f t="shared" si="7"/>
        <v>205.0524934383202</v>
      </c>
    </row>
    <row r="499" spans="1:14">
      <c r="A499" s="4" t="s">
        <v>21</v>
      </c>
      <c r="B499" s="5">
        <v>32</v>
      </c>
      <c r="C499" s="6">
        <v>139</v>
      </c>
      <c r="D499" s="5">
        <v>14.0706051</v>
      </c>
      <c r="E499" s="5">
        <v>3.5</v>
      </c>
      <c r="F499" s="7">
        <f t="shared" si="4"/>
        <v>3.9235395277020114E-2</v>
      </c>
      <c r="G499" s="5">
        <v>2019</v>
      </c>
      <c r="H499" s="8">
        <v>43593</v>
      </c>
      <c r="I499" s="5">
        <v>213.36</v>
      </c>
      <c r="J499" s="5">
        <v>8</v>
      </c>
      <c r="K499" s="4">
        <f t="shared" si="5"/>
        <v>1706.88</v>
      </c>
      <c r="L499" s="9">
        <f t="shared" si="6"/>
        <v>0.17068800000000001</v>
      </c>
      <c r="M499" s="6">
        <v>35</v>
      </c>
      <c r="N499" s="10">
        <f t="shared" si="7"/>
        <v>205.0524934383202</v>
      </c>
    </row>
    <row r="500" spans="1:14">
      <c r="A500" s="4" t="s">
        <v>21</v>
      </c>
      <c r="B500" s="5">
        <v>32</v>
      </c>
      <c r="C500" s="6">
        <v>141</v>
      </c>
      <c r="D500" s="5">
        <v>18.2799844</v>
      </c>
      <c r="E500" s="5">
        <v>3.5</v>
      </c>
      <c r="F500" s="7">
        <f t="shared" si="4"/>
        <v>5.9884359666489105E-2</v>
      </c>
      <c r="G500" s="5">
        <v>2019</v>
      </c>
      <c r="H500" s="8">
        <v>43593</v>
      </c>
      <c r="I500" s="5">
        <v>213.36</v>
      </c>
      <c r="J500" s="5">
        <v>8</v>
      </c>
      <c r="K500" s="4">
        <f t="shared" si="5"/>
        <v>1706.88</v>
      </c>
      <c r="L500" s="9">
        <f t="shared" si="6"/>
        <v>0.17068800000000001</v>
      </c>
      <c r="M500" s="6">
        <v>35</v>
      </c>
      <c r="N500" s="10">
        <f t="shared" si="7"/>
        <v>205.0524934383202</v>
      </c>
    </row>
    <row r="501" spans="1:14">
      <c r="A501" s="4" t="s">
        <v>21</v>
      </c>
      <c r="B501" s="5">
        <v>32</v>
      </c>
      <c r="C501" s="6">
        <v>150</v>
      </c>
      <c r="D501" s="5">
        <v>12.7324062</v>
      </c>
      <c r="E501" s="5">
        <v>3.5</v>
      </c>
      <c r="F501" s="7">
        <f t="shared" si="4"/>
        <v>3.3308447191338554E-2</v>
      </c>
      <c r="G501" s="5">
        <v>2019</v>
      </c>
      <c r="H501" s="8">
        <v>43593</v>
      </c>
      <c r="I501" s="5">
        <v>213.36</v>
      </c>
      <c r="J501" s="5">
        <v>8</v>
      </c>
      <c r="K501" s="4">
        <f t="shared" si="5"/>
        <v>1706.88</v>
      </c>
      <c r="L501" s="9">
        <f t="shared" si="6"/>
        <v>0.17068800000000001</v>
      </c>
      <c r="M501" s="6">
        <v>35</v>
      </c>
      <c r="N501" s="10">
        <f t="shared" si="7"/>
        <v>205.0524934383202</v>
      </c>
    </row>
    <row r="502" spans="1:14">
      <c r="A502" s="4" t="s">
        <v>21</v>
      </c>
      <c r="B502" s="5">
        <v>32</v>
      </c>
      <c r="C502" s="6">
        <v>151</v>
      </c>
      <c r="D502" s="5">
        <v>12.6365523</v>
      </c>
      <c r="E502" s="5">
        <v>3.5</v>
      </c>
      <c r="F502" s="7">
        <f t="shared" si="4"/>
        <v>3.2895922282068821E-2</v>
      </c>
      <c r="G502" s="5">
        <v>2019</v>
      </c>
      <c r="H502" s="8">
        <v>43593</v>
      </c>
      <c r="I502" s="5">
        <v>213.36</v>
      </c>
      <c r="J502" s="5">
        <v>8</v>
      </c>
      <c r="K502" s="4">
        <f t="shared" si="5"/>
        <v>1706.88</v>
      </c>
      <c r="L502" s="9">
        <f t="shared" si="6"/>
        <v>0.17068800000000001</v>
      </c>
      <c r="M502" s="6">
        <v>35</v>
      </c>
      <c r="N502" s="10">
        <f t="shared" si="7"/>
        <v>205.0524934383202</v>
      </c>
    </row>
    <row r="503" spans="1:14">
      <c r="A503" s="4" t="s">
        <v>21</v>
      </c>
      <c r="B503" s="5">
        <v>32</v>
      </c>
      <c r="C503" s="6">
        <v>155</v>
      </c>
      <c r="D503" s="5">
        <v>15.1857632</v>
      </c>
      <c r="E503" s="5">
        <v>3.5</v>
      </c>
      <c r="F503" s="7">
        <f t="shared" si="4"/>
        <v>4.4411852007580001E-2</v>
      </c>
      <c r="G503" s="5">
        <v>2019</v>
      </c>
      <c r="H503" s="8">
        <v>43593</v>
      </c>
      <c r="I503" s="5">
        <v>213.36</v>
      </c>
      <c r="J503" s="5">
        <v>8</v>
      </c>
      <c r="K503" s="4">
        <f t="shared" si="5"/>
        <v>1706.88</v>
      </c>
      <c r="L503" s="9">
        <f t="shared" si="6"/>
        <v>0.17068800000000001</v>
      </c>
      <c r="M503" s="6">
        <v>35</v>
      </c>
      <c r="N503" s="10">
        <f t="shared" si="7"/>
        <v>205.0524934383202</v>
      </c>
    </row>
    <row r="504" spans="1:14">
      <c r="A504" s="4" t="s">
        <v>21</v>
      </c>
      <c r="B504" s="5">
        <v>32</v>
      </c>
      <c r="C504" s="6">
        <v>161</v>
      </c>
      <c r="D504" s="5">
        <v>12.9141376</v>
      </c>
      <c r="E504" s="5">
        <v>3.5</v>
      </c>
      <c r="F504" s="7">
        <f t="shared" si="4"/>
        <v>3.4094986162850491E-2</v>
      </c>
      <c r="G504" s="5">
        <v>2019</v>
      </c>
      <c r="H504" s="8">
        <v>43593</v>
      </c>
      <c r="I504" s="5">
        <v>213.36</v>
      </c>
      <c r="J504" s="5">
        <v>8</v>
      </c>
      <c r="K504" s="4">
        <f t="shared" si="5"/>
        <v>1706.88</v>
      </c>
      <c r="L504" s="9">
        <f t="shared" si="6"/>
        <v>0.17068800000000001</v>
      </c>
      <c r="M504" s="6">
        <v>35</v>
      </c>
      <c r="N504" s="10">
        <f t="shared" si="7"/>
        <v>205.0524934383202</v>
      </c>
    </row>
    <row r="505" spans="1:14">
      <c r="A505" s="4" t="s">
        <v>21</v>
      </c>
      <c r="B505" s="5">
        <v>32</v>
      </c>
      <c r="C505" s="6">
        <v>163</v>
      </c>
      <c r="D505" s="5">
        <v>16.230696900000002</v>
      </c>
      <c r="E505" s="5">
        <v>3.5</v>
      </c>
      <c r="F505" s="7">
        <f t="shared" si="4"/>
        <v>4.94559907551975E-2</v>
      </c>
      <c r="G505" s="5">
        <v>2019</v>
      </c>
      <c r="H505" s="8">
        <v>43593</v>
      </c>
      <c r="I505" s="5">
        <v>213.36</v>
      </c>
      <c r="J505" s="5">
        <v>8</v>
      </c>
      <c r="K505" s="4">
        <f t="shared" si="5"/>
        <v>1706.88</v>
      </c>
      <c r="L505" s="9">
        <f t="shared" si="6"/>
        <v>0.17068800000000001</v>
      </c>
      <c r="M505" s="6">
        <v>35</v>
      </c>
      <c r="N505" s="10">
        <f t="shared" si="7"/>
        <v>205.0524934383202</v>
      </c>
    </row>
    <row r="506" spans="1:14">
      <c r="A506" s="4" t="s">
        <v>21</v>
      </c>
      <c r="B506" s="5">
        <v>32</v>
      </c>
      <c r="C506" s="6">
        <v>167</v>
      </c>
      <c r="D506" s="5">
        <v>18.682935199999999</v>
      </c>
      <c r="E506" s="5">
        <v>3.5</v>
      </c>
      <c r="F506" s="7">
        <f t="shared" si="4"/>
        <v>6.20172921669742E-2</v>
      </c>
      <c r="G506" s="5">
        <v>2019</v>
      </c>
      <c r="H506" s="8">
        <v>43593</v>
      </c>
      <c r="I506" s="5">
        <v>213.36</v>
      </c>
      <c r="J506" s="5">
        <v>8</v>
      </c>
      <c r="K506" s="4">
        <f t="shared" si="5"/>
        <v>1706.88</v>
      </c>
      <c r="L506" s="9">
        <f t="shared" si="6"/>
        <v>0.17068800000000001</v>
      </c>
      <c r="M506" s="6">
        <v>35</v>
      </c>
      <c r="N506" s="10">
        <f t="shared" si="7"/>
        <v>205.0524934383202</v>
      </c>
    </row>
    <row r="507" spans="1:14">
      <c r="A507" s="4" t="s">
        <v>21</v>
      </c>
      <c r="B507" s="5">
        <v>32</v>
      </c>
      <c r="C507" s="6">
        <v>138</v>
      </c>
      <c r="D507" s="5">
        <v>18.478446000000002</v>
      </c>
      <c r="E507" s="5">
        <v>3.6</v>
      </c>
      <c r="F507" s="7">
        <f t="shared" si="4"/>
        <v>6.180029491462477E-2</v>
      </c>
      <c r="G507" s="5">
        <v>2019</v>
      </c>
      <c r="H507" s="8">
        <v>43593</v>
      </c>
      <c r="I507" s="5">
        <v>213.36</v>
      </c>
      <c r="J507" s="5">
        <v>8</v>
      </c>
      <c r="K507" s="4">
        <f t="shared" si="5"/>
        <v>1706.88</v>
      </c>
      <c r="L507" s="9">
        <f t="shared" si="6"/>
        <v>0.17068800000000001</v>
      </c>
      <c r="M507" s="6">
        <v>35</v>
      </c>
      <c r="N507" s="10">
        <f t="shared" si="7"/>
        <v>205.0524934383202</v>
      </c>
    </row>
    <row r="508" spans="1:14">
      <c r="A508" s="4" t="s">
        <v>21</v>
      </c>
      <c r="B508" s="5">
        <v>32</v>
      </c>
      <c r="C508" s="6">
        <v>144</v>
      </c>
      <c r="D508" s="5">
        <v>13.687336699999999</v>
      </c>
      <c r="E508" s="5">
        <v>3.6</v>
      </c>
      <c r="F508" s="7">
        <f t="shared" si="4"/>
        <v>3.7990567427199459E-2</v>
      </c>
      <c r="G508" s="5">
        <v>2019</v>
      </c>
      <c r="H508" s="8">
        <v>43593</v>
      </c>
      <c r="I508" s="5">
        <v>213.36</v>
      </c>
      <c r="J508" s="5">
        <v>8</v>
      </c>
      <c r="K508" s="4">
        <f t="shared" si="5"/>
        <v>1706.88</v>
      </c>
      <c r="L508" s="9">
        <f t="shared" si="6"/>
        <v>0.17068800000000001</v>
      </c>
      <c r="M508" s="6">
        <v>35</v>
      </c>
      <c r="N508" s="10">
        <f t="shared" si="7"/>
        <v>205.0524934383202</v>
      </c>
    </row>
    <row r="509" spans="1:14">
      <c r="A509" s="4" t="s">
        <v>21</v>
      </c>
      <c r="B509" s="5">
        <v>32</v>
      </c>
      <c r="C509" s="6">
        <v>145</v>
      </c>
      <c r="D509" s="5">
        <v>17.097137400000001</v>
      </c>
      <c r="E509" s="5">
        <v>3.6</v>
      </c>
      <c r="F509" s="7">
        <f t="shared" si="4"/>
        <v>5.4526788205165225E-2</v>
      </c>
      <c r="G509" s="5">
        <v>2019</v>
      </c>
      <c r="H509" s="8">
        <v>43593</v>
      </c>
      <c r="I509" s="5">
        <v>213.36</v>
      </c>
      <c r="J509" s="5">
        <v>8</v>
      </c>
      <c r="K509" s="4">
        <f t="shared" si="5"/>
        <v>1706.88</v>
      </c>
      <c r="L509" s="9">
        <f t="shared" si="6"/>
        <v>0.17068800000000001</v>
      </c>
      <c r="M509" s="6">
        <v>35</v>
      </c>
      <c r="N509" s="10">
        <f t="shared" si="7"/>
        <v>205.0524934383202</v>
      </c>
    </row>
    <row r="510" spans="1:14">
      <c r="A510" s="4" t="s">
        <v>21</v>
      </c>
      <c r="B510" s="5">
        <v>32</v>
      </c>
      <c r="C510" s="6">
        <v>147</v>
      </c>
      <c r="D510" s="5">
        <v>14.579856100000001</v>
      </c>
      <c r="E510" s="5">
        <v>3.6</v>
      </c>
      <c r="F510" s="7">
        <f t="shared" si="4"/>
        <v>4.212104318491381E-2</v>
      </c>
      <c r="G510" s="5">
        <v>2019</v>
      </c>
      <c r="H510" s="8">
        <v>43593</v>
      </c>
      <c r="I510" s="5">
        <v>213.36</v>
      </c>
      <c r="J510" s="5">
        <v>8</v>
      </c>
      <c r="K510" s="4">
        <f t="shared" si="5"/>
        <v>1706.88</v>
      </c>
      <c r="L510" s="9">
        <f t="shared" si="6"/>
        <v>0.17068800000000001</v>
      </c>
      <c r="M510" s="6">
        <v>35</v>
      </c>
      <c r="N510" s="10">
        <f t="shared" si="7"/>
        <v>205.0524934383202</v>
      </c>
    </row>
    <row r="511" spans="1:14">
      <c r="A511" s="4" t="s">
        <v>21</v>
      </c>
      <c r="B511" s="5">
        <v>32</v>
      </c>
      <c r="C511" s="6">
        <v>158</v>
      </c>
      <c r="D511" s="5">
        <v>13.572112000000001</v>
      </c>
      <c r="E511" s="5">
        <v>3.6</v>
      </c>
      <c r="F511" s="7">
        <f t="shared" si="4"/>
        <v>3.74676697416855E-2</v>
      </c>
      <c r="G511" s="5">
        <v>2019</v>
      </c>
      <c r="H511" s="8">
        <v>43593</v>
      </c>
      <c r="I511" s="5">
        <v>213.36</v>
      </c>
      <c r="J511" s="5">
        <v>8</v>
      </c>
      <c r="K511" s="4">
        <f t="shared" si="5"/>
        <v>1706.88</v>
      </c>
      <c r="L511" s="9">
        <f t="shared" si="6"/>
        <v>0.17068800000000001</v>
      </c>
      <c r="M511" s="6">
        <v>35</v>
      </c>
      <c r="N511" s="10">
        <f t="shared" si="7"/>
        <v>205.0524934383202</v>
      </c>
    </row>
    <row r="512" spans="1:14">
      <c r="A512" s="4" t="s">
        <v>21</v>
      </c>
      <c r="B512" s="5">
        <v>32</v>
      </c>
      <c r="C512" s="6">
        <v>165</v>
      </c>
      <c r="D512" s="5">
        <v>15.5353618</v>
      </c>
      <c r="E512" s="5">
        <v>3.6</v>
      </c>
      <c r="F512" s="7">
        <f t="shared" ref="F512:F766" si="8">-0.007 + 0.002*D512 + 0.00002638*D512^2*E512 - 0.0000000003863*(D512^2*E512)^2</f>
        <v>4.6699391191172716E-2</v>
      </c>
      <c r="G512" s="5">
        <v>2019</v>
      </c>
      <c r="H512" s="8">
        <v>43593</v>
      </c>
      <c r="I512" s="5">
        <v>213.36</v>
      </c>
      <c r="J512" s="5">
        <v>8</v>
      </c>
      <c r="K512" s="4">
        <f t="shared" ref="K512:K766" si="9">J512*I512</f>
        <v>1706.88</v>
      </c>
      <c r="L512" s="9">
        <f t="shared" ref="L512:L766" si="10">K512/10000</f>
        <v>0.17068800000000001</v>
      </c>
      <c r="M512" s="6">
        <v>35</v>
      </c>
      <c r="N512" s="10">
        <f t="shared" ref="N512:N766" si="11">M512/L512</f>
        <v>205.0524934383202</v>
      </c>
    </row>
    <row r="513" spans="1:14">
      <c r="A513" s="4" t="s">
        <v>21</v>
      </c>
      <c r="B513" s="5">
        <v>32</v>
      </c>
      <c r="C513" s="6">
        <v>166</v>
      </c>
      <c r="D513" s="5">
        <v>14.1960619</v>
      </c>
      <c r="E513" s="5">
        <v>3.6</v>
      </c>
      <c r="F513" s="7">
        <f t="shared" si="8"/>
        <v>4.0327521477937882E-2</v>
      </c>
      <c r="G513" s="5">
        <v>2019</v>
      </c>
      <c r="H513" s="8">
        <v>43593</v>
      </c>
      <c r="I513" s="5">
        <v>213.36</v>
      </c>
      <c r="J513" s="5">
        <v>8</v>
      </c>
      <c r="K513" s="4">
        <f t="shared" si="9"/>
        <v>1706.88</v>
      </c>
      <c r="L513" s="9">
        <f t="shared" si="10"/>
        <v>0.17068800000000001</v>
      </c>
      <c r="M513" s="6">
        <v>35</v>
      </c>
      <c r="N513" s="10">
        <f t="shared" si="11"/>
        <v>205.0524934383202</v>
      </c>
    </row>
    <row r="514" spans="1:14">
      <c r="A514" s="4" t="s">
        <v>21</v>
      </c>
      <c r="B514" s="5">
        <v>32</v>
      </c>
      <c r="C514" s="6">
        <v>137</v>
      </c>
      <c r="D514" s="5">
        <v>16.601026600000001</v>
      </c>
      <c r="E514" s="5">
        <v>3.7</v>
      </c>
      <c r="F514" s="7">
        <f t="shared" si="8"/>
        <v>5.2700020728553079E-2</v>
      </c>
      <c r="G514" s="5">
        <v>2019</v>
      </c>
      <c r="H514" s="8">
        <v>43593</v>
      </c>
      <c r="I514" s="5">
        <v>213.36</v>
      </c>
      <c r="J514" s="5">
        <v>8</v>
      </c>
      <c r="K514" s="4">
        <f t="shared" si="9"/>
        <v>1706.88</v>
      </c>
      <c r="L514" s="9">
        <f t="shared" si="10"/>
        <v>0.17068800000000001</v>
      </c>
      <c r="M514" s="6">
        <v>35</v>
      </c>
      <c r="N514" s="10">
        <f t="shared" si="11"/>
        <v>205.0524934383202</v>
      </c>
    </row>
    <row r="515" spans="1:14">
      <c r="A515" s="4" t="s">
        <v>21</v>
      </c>
      <c r="B515" s="5">
        <v>32</v>
      </c>
      <c r="C515" s="6">
        <v>140</v>
      </c>
      <c r="D515" s="5">
        <v>15.597197599999999</v>
      </c>
      <c r="E515" s="5">
        <v>3.7</v>
      </c>
      <c r="F515" s="7">
        <f t="shared" si="8"/>
        <v>4.7626279494798827E-2</v>
      </c>
      <c r="G515" s="5">
        <v>2019</v>
      </c>
      <c r="H515" s="8">
        <v>43593</v>
      </c>
      <c r="I515" s="5">
        <v>213.36</v>
      </c>
      <c r="J515" s="5">
        <v>8</v>
      </c>
      <c r="K515" s="4">
        <f t="shared" si="9"/>
        <v>1706.88</v>
      </c>
      <c r="L515" s="9">
        <f t="shared" si="10"/>
        <v>0.17068800000000001</v>
      </c>
      <c r="M515" s="6">
        <v>35</v>
      </c>
      <c r="N515" s="10">
        <f t="shared" si="11"/>
        <v>205.0524934383202</v>
      </c>
    </row>
    <row r="516" spans="1:14">
      <c r="A516" s="4" t="s">
        <v>21</v>
      </c>
      <c r="B516" s="5">
        <v>32</v>
      </c>
      <c r="C516" s="6">
        <v>142</v>
      </c>
      <c r="D516" s="5">
        <v>17.320869800000001</v>
      </c>
      <c r="E516" s="5">
        <v>3.7</v>
      </c>
      <c r="F516" s="7">
        <f t="shared" si="8"/>
        <v>5.6448762673161096E-2</v>
      </c>
      <c r="G516" s="5">
        <v>2019</v>
      </c>
      <c r="H516" s="8">
        <v>43593</v>
      </c>
      <c r="I516" s="5">
        <v>213.36</v>
      </c>
      <c r="J516" s="5">
        <v>8</v>
      </c>
      <c r="K516" s="4">
        <f t="shared" si="9"/>
        <v>1706.88</v>
      </c>
      <c r="L516" s="9">
        <f t="shared" si="10"/>
        <v>0.17068800000000001</v>
      </c>
      <c r="M516" s="6">
        <v>35</v>
      </c>
      <c r="N516" s="10">
        <f t="shared" si="11"/>
        <v>205.0524934383202</v>
      </c>
    </row>
    <row r="517" spans="1:14">
      <c r="A517" s="4" t="s">
        <v>21</v>
      </c>
      <c r="B517" s="5">
        <v>32</v>
      </c>
      <c r="C517" s="6">
        <v>154</v>
      </c>
      <c r="D517" s="5">
        <v>14.0706051</v>
      </c>
      <c r="E517" s="5">
        <v>3.7</v>
      </c>
      <c r="F517" s="7">
        <f t="shared" si="8"/>
        <v>4.0258143821839738E-2</v>
      </c>
      <c r="G517" s="5">
        <v>2019</v>
      </c>
      <c r="H517" s="8">
        <v>43593</v>
      </c>
      <c r="I517" s="5">
        <v>213.36</v>
      </c>
      <c r="J517" s="5">
        <v>8</v>
      </c>
      <c r="K517" s="4">
        <f t="shared" si="9"/>
        <v>1706.88</v>
      </c>
      <c r="L517" s="9">
        <f t="shared" si="10"/>
        <v>0.17068800000000001</v>
      </c>
      <c r="M517" s="6">
        <v>35</v>
      </c>
      <c r="N517" s="10">
        <f t="shared" si="11"/>
        <v>205.0524934383202</v>
      </c>
    </row>
    <row r="518" spans="1:14">
      <c r="A518" s="4" t="s">
        <v>21</v>
      </c>
      <c r="B518" s="5">
        <v>32</v>
      </c>
      <c r="C518" s="6">
        <v>157</v>
      </c>
      <c r="D518" s="5">
        <v>13.962173399999999</v>
      </c>
      <c r="E518" s="5">
        <v>3.7</v>
      </c>
      <c r="F518" s="7">
        <f t="shared" si="8"/>
        <v>3.9750909392259975E-2</v>
      </c>
      <c r="G518" s="5">
        <v>2019</v>
      </c>
      <c r="H518" s="8">
        <v>43593</v>
      </c>
      <c r="I518" s="5">
        <v>213.36</v>
      </c>
      <c r="J518" s="5">
        <v>8</v>
      </c>
      <c r="K518" s="4">
        <f t="shared" si="9"/>
        <v>1706.88</v>
      </c>
      <c r="L518" s="9">
        <f t="shared" si="10"/>
        <v>0.17068800000000001</v>
      </c>
      <c r="M518" s="6">
        <v>35</v>
      </c>
      <c r="N518" s="10">
        <f t="shared" si="11"/>
        <v>205.0524934383202</v>
      </c>
    </row>
    <row r="519" spans="1:14">
      <c r="A519" s="4" t="s">
        <v>21</v>
      </c>
      <c r="B519" s="5">
        <v>32</v>
      </c>
      <c r="C519" s="6">
        <v>162</v>
      </c>
      <c r="D519" s="5">
        <v>14.020108</v>
      </c>
      <c r="E519" s="5">
        <v>3.7</v>
      </c>
      <c r="F519" s="7">
        <f t="shared" si="8"/>
        <v>4.0021655299901891E-2</v>
      </c>
      <c r="G519" s="5">
        <v>2019</v>
      </c>
      <c r="H519" s="8">
        <v>43593</v>
      </c>
      <c r="I519" s="5">
        <v>213.36</v>
      </c>
      <c r="J519" s="5">
        <v>8</v>
      </c>
      <c r="K519" s="4">
        <f t="shared" si="9"/>
        <v>1706.88</v>
      </c>
      <c r="L519" s="9">
        <f t="shared" si="10"/>
        <v>0.17068800000000001</v>
      </c>
      <c r="M519" s="6">
        <v>35</v>
      </c>
      <c r="N519" s="10">
        <f t="shared" si="11"/>
        <v>205.0524934383202</v>
      </c>
    </row>
    <row r="520" spans="1:14">
      <c r="A520" s="11" t="s">
        <v>22</v>
      </c>
      <c r="B520" s="12">
        <v>34</v>
      </c>
      <c r="C520" s="13">
        <v>739</v>
      </c>
      <c r="D520" s="12">
        <v>5.7295779500000004</v>
      </c>
      <c r="E520" s="12">
        <v>2.2999999999999998</v>
      </c>
      <c r="F520" s="7">
        <f t="shared" si="8"/>
        <v>6.4487635521385533E-3</v>
      </c>
      <c r="G520" s="12">
        <v>2020</v>
      </c>
      <c r="H520" s="14">
        <v>44013</v>
      </c>
      <c r="I520" s="12">
        <v>176.78399999999999</v>
      </c>
      <c r="J520" s="12">
        <v>8</v>
      </c>
      <c r="K520" s="11">
        <f t="shared" si="9"/>
        <v>1414.2719999999999</v>
      </c>
      <c r="L520" s="15">
        <f t="shared" si="10"/>
        <v>0.1414272</v>
      </c>
      <c r="M520" s="13">
        <v>36</v>
      </c>
      <c r="N520" s="10">
        <f t="shared" si="11"/>
        <v>254.54792288894922</v>
      </c>
    </row>
    <row r="521" spans="1:14">
      <c r="A521" s="11" t="s">
        <v>22</v>
      </c>
      <c r="B521" s="12">
        <v>34</v>
      </c>
      <c r="C521" s="13">
        <v>721</v>
      </c>
      <c r="D521" s="12">
        <v>6.5311728100000002</v>
      </c>
      <c r="E521" s="12">
        <v>2.4</v>
      </c>
      <c r="F521" s="7">
        <f t="shared" si="8"/>
        <v>8.7589474459177832E-3</v>
      </c>
      <c r="G521" s="12">
        <v>2020</v>
      </c>
      <c r="H521" s="14">
        <v>44013</v>
      </c>
      <c r="I521" s="12">
        <v>176.78399999999999</v>
      </c>
      <c r="J521" s="12">
        <v>8</v>
      </c>
      <c r="K521" s="11">
        <f t="shared" si="9"/>
        <v>1414.2719999999999</v>
      </c>
      <c r="L521" s="15">
        <f t="shared" si="10"/>
        <v>0.1414272</v>
      </c>
      <c r="M521" s="13">
        <v>36</v>
      </c>
      <c r="N521" s="10">
        <f t="shared" si="11"/>
        <v>254.54792288894922</v>
      </c>
    </row>
    <row r="522" spans="1:14">
      <c r="A522" s="11" t="s">
        <v>22</v>
      </c>
      <c r="B522" s="12">
        <v>6</v>
      </c>
      <c r="C522" s="13">
        <v>552</v>
      </c>
      <c r="D522" s="12">
        <v>8.4096554999999995</v>
      </c>
      <c r="E522" s="12">
        <v>2.5</v>
      </c>
      <c r="F522" s="7">
        <f t="shared" si="8"/>
        <v>1.4471371210739334E-2</v>
      </c>
      <c r="G522" s="12">
        <v>2020</v>
      </c>
      <c r="H522" s="14">
        <v>44013</v>
      </c>
      <c r="I522" s="12">
        <v>176.78399999999999</v>
      </c>
      <c r="J522" s="12">
        <v>8</v>
      </c>
      <c r="K522" s="11">
        <f t="shared" si="9"/>
        <v>1414.2719999999999</v>
      </c>
      <c r="L522" s="15">
        <f t="shared" si="10"/>
        <v>0.1414272</v>
      </c>
      <c r="M522" s="13">
        <v>35</v>
      </c>
      <c r="N522" s="10">
        <f t="shared" si="11"/>
        <v>247.47714725314506</v>
      </c>
    </row>
    <row r="523" spans="1:14">
      <c r="A523" s="11" t="s">
        <v>22</v>
      </c>
      <c r="B523" s="12">
        <v>34</v>
      </c>
      <c r="C523" s="13">
        <v>717</v>
      </c>
      <c r="D523" s="12">
        <v>7.6659172</v>
      </c>
      <c r="E523" s="12">
        <v>2.7</v>
      </c>
      <c r="F523" s="7">
        <f t="shared" si="8"/>
        <v>1.2507796495256785E-2</v>
      </c>
      <c r="G523" s="12">
        <v>2020</v>
      </c>
      <c r="H523" s="14">
        <v>44013</v>
      </c>
      <c r="I523" s="12">
        <v>176.78399999999999</v>
      </c>
      <c r="J523" s="12">
        <v>8</v>
      </c>
      <c r="K523" s="11">
        <f t="shared" si="9"/>
        <v>1414.2719999999999</v>
      </c>
      <c r="L523" s="15">
        <f t="shared" si="10"/>
        <v>0.1414272</v>
      </c>
      <c r="M523" s="13">
        <v>36</v>
      </c>
      <c r="N523" s="10">
        <f t="shared" si="11"/>
        <v>254.54792288894922</v>
      </c>
    </row>
    <row r="524" spans="1:14">
      <c r="A524" s="11" t="s">
        <v>22</v>
      </c>
      <c r="B524" s="12">
        <v>34</v>
      </c>
      <c r="C524" s="13">
        <v>740</v>
      </c>
      <c r="D524" s="12">
        <v>9.4157334099999996</v>
      </c>
      <c r="E524" s="12">
        <v>2.7</v>
      </c>
      <c r="F524" s="7">
        <f t="shared" si="8"/>
        <v>1.8123947159149931E-2</v>
      </c>
      <c r="G524" s="12">
        <v>2020</v>
      </c>
      <c r="H524" s="14">
        <v>44013</v>
      </c>
      <c r="I524" s="12">
        <v>176.78399999999999</v>
      </c>
      <c r="J524" s="12">
        <v>8</v>
      </c>
      <c r="K524" s="11">
        <f t="shared" si="9"/>
        <v>1414.2719999999999</v>
      </c>
      <c r="L524" s="15">
        <f t="shared" si="10"/>
        <v>0.1414272</v>
      </c>
      <c r="M524" s="13">
        <v>36</v>
      </c>
      <c r="N524" s="10">
        <f t="shared" si="11"/>
        <v>254.54792288894922</v>
      </c>
    </row>
    <row r="525" spans="1:14">
      <c r="A525" s="11" t="s">
        <v>22</v>
      </c>
      <c r="B525" s="12">
        <v>6</v>
      </c>
      <c r="C525" s="13">
        <v>573</v>
      </c>
      <c r="D525" s="12">
        <v>13.147404</v>
      </c>
      <c r="E525" s="12">
        <v>2.8</v>
      </c>
      <c r="F525" s="7">
        <f t="shared" si="8"/>
        <v>3.1972022942943767E-2</v>
      </c>
      <c r="G525" s="12">
        <v>2020</v>
      </c>
      <c r="H525" s="14">
        <v>44013</v>
      </c>
      <c r="I525" s="12">
        <v>176.78399999999999</v>
      </c>
      <c r="J525" s="12">
        <v>8</v>
      </c>
      <c r="K525" s="11">
        <f t="shared" si="9"/>
        <v>1414.2719999999999</v>
      </c>
      <c r="L525" s="15">
        <f t="shared" si="10"/>
        <v>0.1414272</v>
      </c>
      <c r="M525" s="13">
        <v>35</v>
      </c>
      <c r="N525" s="10">
        <f t="shared" si="11"/>
        <v>247.47714725314506</v>
      </c>
    </row>
    <row r="526" spans="1:14">
      <c r="A526" s="11" t="s">
        <v>22</v>
      </c>
      <c r="B526" s="12">
        <v>34</v>
      </c>
      <c r="C526" s="13">
        <v>709</v>
      </c>
      <c r="D526" s="12">
        <v>7.0388961400000003</v>
      </c>
      <c r="E526" s="12">
        <v>2.8</v>
      </c>
      <c r="F526" s="7">
        <f t="shared" si="8"/>
        <v>1.0730027748520209E-2</v>
      </c>
      <c r="G526" s="12">
        <v>2020</v>
      </c>
      <c r="H526" s="14">
        <v>44013</v>
      </c>
      <c r="I526" s="12">
        <v>176.78399999999999</v>
      </c>
      <c r="J526" s="12">
        <v>8</v>
      </c>
      <c r="K526" s="11">
        <f t="shared" si="9"/>
        <v>1414.2719999999999</v>
      </c>
      <c r="L526" s="15">
        <f t="shared" si="10"/>
        <v>0.1414272</v>
      </c>
      <c r="M526" s="13">
        <v>36</v>
      </c>
      <c r="N526" s="10">
        <f t="shared" si="11"/>
        <v>254.54792288894922</v>
      </c>
    </row>
    <row r="527" spans="1:14">
      <c r="A527" s="11" t="s">
        <v>22</v>
      </c>
      <c r="B527" s="12">
        <v>34</v>
      </c>
      <c r="C527" s="13">
        <v>711</v>
      </c>
      <c r="D527" s="12">
        <v>6.5311728100000002</v>
      </c>
      <c r="E527" s="12">
        <v>2.8</v>
      </c>
      <c r="F527" s="7">
        <f t="shared" si="8"/>
        <v>9.207593843066391E-3</v>
      </c>
      <c r="G527" s="12">
        <v>2020</v>
      </c>
      <c r="H527" s="14">
        <v>44013</v>
      </c>
      <c r="I527" s="12">
        <v>176.78399999999999</v>
      </c>
      <c r="J527" s="12">
        <v>8</v>
      </c>
      <c r="K527" s="11">
        <f t="shared" si="9"/>
        <v>1414.2719999999999</v>
      </c>
      <c r="L527" s="15">
        <f t="shared" si="10"/>
        <v>0.1414272</v>
      </c>
      <c r="M527" s="13">
        <v>36</v>
      </c>
      <c r="N527" s="10">
        <f t="shared" si="11"/>
        <v>254.54792288894922</v>
      </c>
    </row>
    <row r="528" spans="1:14">
      <c r="A528" s="11" t="s">
        <v>22</v>
      </c>
      <c r="B528" s="12">
        <v>34</v>
      </c>
      <c r="C528" s="13">
        <v>731</v>
      </c>
      <c r="D528" s="12">
        <v>8.9693377600000002</v>
      </c>
      <c r="E528" s="12">
        <v>2.9</v>
      </c>
      <c r="F528" s="7">
        <f t="shared" si="8"/>
        <v>1.707216016768507E-2</v>
      </c>
      <c r="G528" s="12">
        <v>2020</v>
      </c>
      <c r="H528" s="14">
        <v>44013</v>
      </c>
      <c r="I528" s="12">
        <v>176.78399999999999</v>
      </c>
      <c r="J528" s="12">
        <v>8</v>
      </c>
      <c r="K528" s="11">
        <f t="shared" si="9"/>
        <v>1414.2719999999999</v>
      </c>
      <c r="L528" s="15">
        <f t="shared" si="10"/>
        <v>0.1414272</v>
      </c>
      <c r="M528" s="13">
        <v>36</v>
      </c>
      <c r="N528" s="10">
        <f t="shared" si="11"/>
        <v>254.54792288894922</v>
      </c>
    </row>
    <row r="529" spans="1:14">
      <c r="A529" s="11" t="s">
        <v>22</v>
      </c>
      <c r="B529" s="12">
        <v>6</v>
      </c>
      <c r="C529" s="13">
        <v>557</v>
      </c>
      <c r="D529" s="12">
        <v>12.0790211</v>
      </c>
      <c r="E529" s="12">
        <v>3</v>
      </c>
      <c r="F529" s="7">
        <f t="shared" si="8"/>
        <v>2.8630775250132055E-2</v>
      </c>
      <c r="G529" s="12">
        <v>2020</v>
      </c>
      <c r="H529" s="14">
        <v>44013</v>
      </c>
      <c r="I529" s="12">
        <v>176.78399999999999</v>
      </c>
      <c r="J529" s="12">
        <v>8</v>
      </c>
      <c r="K529" s="11">
        <f t="shared" si="9"/>
        <v>1414.2719999999999</v>
      </c>
      <c r="L529" s="15">
        <f t="shared" si="10"/>
        <v>0.1414272</v>
      </c>
      <c r="M529" s="13">
        <v>35</v>
      </c>
      <c r="N529" s="10">
        <f t="shared" si="11"/>
        <v>247.47714725314506</v>
      </c>
    </row>
    <row r="530" spans="1:14">
      <c r="A530" s="11" t="s">
        <v>22</v>
      </c>
      <c r="B530" s="12">
        <v>6</v>
      </c>
      <c r="C530" s="13">
        <v>551</v>
      </c>
      <c r="D530" s="12">
        <v>8.6002668</v>
      </c>
      <c r="E530" s="12">
        <v>3.1</v>
      </c>
      <c r="F530" s="7">
        <f t="shared" si="8"/>
        <v>1.6228900422602992E-2</v>
      </c>
      <c r="G530" s="12">
        <v>2020</v>
      </c>
      <c r="H530" s="14">
        <v>44013</v>
      </c>
      <c r="I530" s="12">
        <v>176.78399999999999</v>
      </c>
      <c r="J530" s="12">
        <v>8</v>
      </c>
      <c r="K530" s="11">
        <f t="shared" si="9"/>
        <v>1414.2719999999999</v>
      </c>
      <c r="L530" s="15">
        <f t="shared" si="10"/>
        <v>0.1414272</v>
      </c>
      <c r="M530" s="13">
        <v>35</v>
      </c>
      <c r="N530" s="10">
        <f t="shared" si="11"/>
        <v>247.47714725314506</v>
      </c>
    </row>
    <row r="531" spans="1:14">
      <c r="A531" s="11" t="s">
        <v>22</v>
      </c>
      <c r="B531" s="12">
        <v>6</v>
      </c>
      <c r="C531" s="13">
        <v>574</v>
      </c>
      <c r="D531" s="12">
        <v>7.69231248</v>
      </c>
      <c r="E531" s="12">
        <v>3.1</v>
      </c>
      <c r="F531" s="7">
        <f t="shared" si="8"/>
        <v>1.3210567917641108E-2</v>
      </c>
      <c r="G531" s="12">
        <v>2020</v>
      </c>
      <c r="H531" s="14">
        <v>44013</v>
      </c>
      <c r="I531" s="12">
        <v>176.78399999999999</v>
      </c>
      <c r="J531" s="12">
        <v>8</v>
      </c>
      <c r="K531" s="11">
        <f t="shared" si="9"/>
        <v>1414.2719999999999</v>
      </c>
      <c r="L531" s="15">
        <f t="shared" si="10"/>
        <v>0.1414272</v>
      </c>
      <c r="M531" s="13">
        <v>35</v>
      </c>
      <c r="N531" s="10">
        <f t="shared" si="11"/>
        <v>247.47714725314506</v>
      </c>
    </row>
    <row r="532" spans="1:14">
      <c r="A532" s="11" t="s">
        <v>22</v>
      </c>
      <c r="B532" s="12">
        <v>6</v>
      </c>
      <c r="C532" s="13">
        <v>549</v>
      </c>
      <c r="D532" s="12">
        <v>10.270128100000001</v>
      </c>
      <c r="E532" s="12">
        <v>3.3</v>
      </c>
      <c r="F532" s="7">
        <f t="shared" si="8"/>
        <v>2.2675521995522509E-2</v>
      </c>
      <c r="G532" s="12">
        <v>2020</v>
      </c>
      <c r="H532" s="14">
        <v>44013</v>
      </c>
      <c r="I532" s="12">
        <v>176.78399999999999</v>
      </c>
      <c r="J532" s="12">
        <v>8</v>
      </c>
      <c r="K532" s="11">
        <f t="shared" si="9"/>
        <v>1414.2719999999999</v>
      </c>
      <c r="L532" s="15">
        <f t="shared" si="10"/>
        <v>0.1414272</v>
      </c>
      <c r="M532" s="13">
        <v>35</v>
      </c>
      <c r="N532" s="10">
        <f t="shared" si="11"/>
        <v>247.47714725314506</v>
      </c>
    </row>
    <row r="533" spans="1:14">
      <c r="A533" s="11" t="s">
        <v>22</v>
      </c>
      <c r="B533" s="12">
        <v>6</v>
      </c>
      <c r="C533" s="13">
        <v>562</v>
      </c>
      <c r="D533" s="12">
        <v>6.0478929499999996</v>
      </c>
      <c r="E533" s="12">
        <v>3.3</v>
      </c>
      <c r="F533" s="7">
        <f t="shared" si="8"/>
        <v>8.2743326603674644E-3</v>
      </c>
      <c r="G533" s="12">
        <v>2020</v>
      </c>
      <c r="H533" s="14">
        <v>44013</v>
      </c>
      <c r="I533" s="12">
        <v>176.78399999999999</v>
      </c>
      <c r="J533" s="12">
        <v>8</v>
      </c>
      <c r="K533" s="11">
        <f t="shared" si="9"/>
        <v>1414.2719999999999</v>
      </c>
      <c r="L533" s="15">
        <f t="shared" si="10"/>
        <v>0.1414272</v>
      </c>
      <c r="M533" s="13">
        <v>35</v>
      </c>
      <c r="N533" s="10">
        <f t="shared" si="11"/>
        <v>247.47714725314506</v>
      </c>
    </row>
    <row r="534" spans="1:14">
      <c r="A534" s="11" t="s">
        <v>22</v>
      </c>
      <c r="B534" s="12">
        <v>6</v>
      </c>
      <c r="C534" s="13">
        <v>550</v>
      </c>
      <c r="D534" s="12">
        <v>8.5943741899999999</v>
      </c>
      <c r="E534" s="12">
        <v>3.4</v>
      </c>
      <c r="F534" s="7">
        <f t="shared" si="8"/>
        <v>1.6789329093858465E-2</v>
      </c>
      <c r="G534" s="12">
        <v>2020</v>
      </c>
      <c r="H534" s="14">
        <v>44013</v>
      </c>
      <c r="I534" s="12">
        <v>176.78399999999999</v>
      </c>
      <c r="J534" s="12">
        <v>8</v>
      </c>
      <c r="K534" s="11">
        <f t="shared" si="9"/>
        <v>1414.2719999999999</v>
      </c>
      <c r="L534" s="15">
        <f t="shared" si="10"/>
        <v>0.1414272</v>
      </c>
      <c r="M534" s="13">
        <v>35</v>
      </c>
      <c r="N534" s="10">
        <f t="shared" si="11"/>
        <v>247.47714725314506</v>
      </c>
    </row>
    <row r="535" spans="1:14">
      <c r="A535" s="11" t="s">
        <v>22</v>
      </c>
      <c r="B535" s="12">
        <v>34</v>
      </c>
      <c r="C535" s="13">
        <v>730</v>
      </c>
      <c r="D535" s="12">
        <v>6.3661977199999997</v>
      </c>
      <c r="E535" s="12">
        <v>3.4</v>
      </c>
      <c r="F535" s="7">
        <f t="shared" si="8"/>
        <v>9.3601402278699654E-3</v>
      </c>
      <c r="G535" s="12">
        <v>2020</v>
      </c>
      <c r="H535" s="14">
        <v>44013</v>
      </c>
      <c r="I535" s="12">
        <v>176.78399999999999</v>
      </c>
      <c r="J535" s="12">
        <v>8</v>
      </c>
      <c r="K535" s="11">
        <f t="shared" si="9"/>
        <v>1414.2719999999999</v>
      </c>
      <c r="L535" s="15">
        <f t="shared" si="10"/>
        <v>0.1414272</v>
      </c>
      <c r="M535" s="13">
        <v>36</v>
      </c>
      <c r="N535" s="10">
        <f t="shared" si="11"/>
        <v>254.54792288894922</v>
      </c>
    </row>
    <row r="536" spans="1:14">
      <c r="A536" s="11" t="s">
        <v>22</v>
      </c>
      <c r="B536" s="12">
        <v>6</v>
      </c>
      <c r="C536" s="13">
        <v>546</v>
      </c>
      <c r="D536" s="12">
        <v>9.4533293100000009</v>
      </c>
      <c r="E536" s="12">
        <v>3.5</v>
      </c>
      <c r="F536" s="7">
        <f t="shared" si="8"/>
        <v>2.0119977231567061E-2</v>
      </c>
      <c r="G536" s="12">
        <v>2020</v>
      </c>
      <c r="H536" s="14">
        <v>44013</v>
      </c>
      <c r="I536" s="12">
        <v>176.78399999999999</v>
      </c>
      <c r="J536" s="12">
        <v>8</v>
      </c>
      <c r="K536" s="11">
        <f t="shared" si="9"/>
        <v>1414.2719999999999</v>
      </c>
      <c r="L536" s="15">
        <f t="shared" si="10"/>
        <v>0.1414272</v>
      </c>
      <c r="M536" s="13">
        <v>35</v>
      </c>
      <c r="N536" s="10">
        <f t="shared" si="11"/>
        <v>247.47714725314506</v>
      </c>
    </row>
    <row r="537" spans="1:14">
      <c r="A537" s="11" t="s">
        <v>22</v>
      </c>
      <c r="B537" s="12">
        <v>6</v>
      </c>
      <c r="C537" s="13">
        <v>575</v>
      </c>
      <c r="D537" s="12">
        <v>9.2529208799999996</v>
      </c>
      <c r="E537" s="12">
        <v>3.5</v>
      </c>
      <c r="F537" s="7">
        <f t="shared" si="8"/>
        <v>1.9376129587594208E-2</v>
      </c>
      <c r="G537" s="12">
        <v>2020</v>
      </c>
      <c r="H537" s="14">
        <v>44013</v>
      </c>
      <c r="I537" s="12">
        <v>176.78399999999999</v>
      </c>
      <c r="J537" s="12">
        <v>8</v>
      </c>
      <c r="K537" s="11">
        <f t="shared" si="9"/>
        <v>1414.2719999999999</v>
      </c>
      <c r="L537" s="15">
        <f t="shared" si="10"/>
        <v>0.1414272</v>
      </c>
      <c r="M537" s="13">
        <v>35</v>
      </c>
      <c r="N537" s="10">
        <f t="shared" si="11"/>
        <v>247.47714725314506</v>
      </c>
    </row>
    <row r="538" spans="1:14">
      <c r="A538" s="11" t="s">
        <v>22</v>
      </c>
      <c r="B538" s="12">
        <v>34</v>
      </c>
      <c r="C538" s="13">
        <v>742</v>
      </c>
      <c r="D538" s="12">
        <v>9.4640333000000005</v>
      </c>
      <c r="E538" s="12">
        <v>3.5</v>
      </c>
      <c r="F538" s="7">
        <f t="shared" si="8"/>
        <v>2.0159909771366256E-2</v>
      </c>
      <c r="G538" s="12">
        <v>2020</v>
      </c>
      <c r="H538" s="14">
        <v>44013</v>
      </c>
      <c r="I538" s="12">
        <v>176.78399999999999</v>
      </c>
      <c r="J538" s="12">
        <v>8</v>
      </c>
      <c r="K538" s="11">
        <f t="shared" si="9"/>
        <v>1414.2719999999999</v>
      </c>
      <c r="L538" s="15">
        <f t="shared" si="10"/>
        <v>0.1414272</v>
      </c>
      <c r="M538" s="13">
        <v>36</v>
      </c>
      <c r="N538" s="10">
        <f t="shared" si="11"/>
        <v>254.54792288894922</v>
      </c>
    </row>
    <row r="539" spans="1:14">
      <c r="A539" s="11" t="s">
        <v>22</v>
      </c>
      <c r="B539" s="12">
        <v>6</v>
      </c>
      <c r="C539" s="13">
        <v>556</v>
      </c>
      <c r="D539" s="12">
        <v>8.5943741899999999</v>
      </c>
      <c r="E539" s="12">
        <v>3.6</v>
      </c>
      <c r="F539" s="7">
        <f t="shared" si="8"/>
        <v>1.7176081098144062E-2</v>
      </c>
      <c r="G539" s="12">
        <v>2020</v>
      </c>
      <c r="H539" s="14">
        <v>44013</v>
      </c>
      <c r="I539" s="12">
        <v>176.78399999999999</v>
      </c>
      <c r="J539" s="12">
        <v>8</v>
      </c>
      <c r="K539" s="11">
        <f t="shared" si="9"/>
        <v>1414.2719999999999</v>
      </c>
      <c r="L539" s="15">
        <f t="shared" si="10"/>
        <v>0.1414272</v>
      </c>
      <c r="M539" s="13">
        <v>35</v>
      </c>
      <c r="N539" s="10">
        <f t="shared" si="11"/>
        <v>247.47714725314506</v>
      </c>
    </row>
    <row r="540" spans="1:14">
      <c r="A540" s="11" t="s">
        <v>22</v>
      </c>
      <c r="B540" s="12">
        <v>6</v>
      </c>
      <c r="C540" s="13">
        <v>577</v>
      </c>
      <c r="D540" s="12">
        <v>10.638418700000001</v>
      </c>
      <c r="E540" s="12">
        <v>3.6</v>
      </c>
      <c r="F540" s="7">
        <f t="shared" si="8"/>
        <v>2.4960804678822942E-2</v>
      </c>
      <c r="G540" s="12">
        <v>2020</v>
      </c>
      <c r="H540" s="14">
        <v>44013</v>
      </c>
      <c r="I540" s="12">
        <v>176.78399999999999</v>
      </c>
      <c r="J540" s="12">
        <v>8</v>
      </c>
      <c r="K540" s="11">
        <f t="shared" si="9"/>
        <v>1414.2719999999999</v>
      </c>
      <c r="L540" s="15">
        <f t="shared" si="10"/>
        <v>0.1414272</v>
      </c>
      <c r="M540" s="13">
        <v>35</v>
      </c>
      <c r="N540" s="10">
        <f t="shared" si="11"/>
        <v>247.47714725314506</v>
      </c>
    </row>
    <row r="541" spans="1:14">
      <c r="A541" s="11" t="s">
        <v>22</v>
      </c>
      <c r="B541" s="12">
        <v>6</v>
      </c>
      <c r="C541" s="13">
        <v>554</v>
      </c>
      <c r="D541" s="12">
        <v>11.9610097</v>
      </c>
      <c r="E541" s="12">
        <v>3.7</v>
      </c>
      <c r="F541" s="7">
        <f t="shared" si="8"/>
        <v>3.0777852364791001E-2</v>
      </c>
      <c r="G541" s="12">
        <v>2020</v>
      </c>
      <c r="H541" s="14">
        <v>44013</v>
      </c>
      <c r="I541" s="12">
        <v>176.78399999999999</v>
      </c>
      <c r="J541" s="12">
        <v>8</v>
      </c>
      <c r="K541" s="11">
        <f t="shared" si="9"/>
        <v>1414.2719999999999</v>
      </c>
      <c r="L541" s="15">
        <f t="shared" si="10"/>
        <v>0.1414272</v>
      </c>
      <c r="M541" s="13">
        <v>35</v>
      </c>
      <c r="N541" s="10">
        <f t="shared" si="11"/>
        <v>247.47714725314506</v>
      </c>
    </row>
    <row r="542" spans="1:14">
      <c r="A542" s="11" t="s">
        <v>22</v>
      </c>
      <c r="B542" s="12">
        <v>6</v>
      </c>
      <c r="C542" s="13">
        <v>564</v>
      </c>
      <c r="D542" s="12">
        <v>10.5427476</v>
      </c>
      <c r="E542" s="12">
        <v>3.7</v>
      </c>
      <c r="F542" s="7">
        <f t="shared" si="8"/>
        <v>2.4869021304550737E-2</v>
      </c>
      <c r="G542" s="12">
        <v>2020</v>
      </c>
      <c r="H542" s="14">
        <v>44013</v>
      </c>
      <c r="I542" s="12">
        <v>176.78399999999999</v>
      </c>
      <c r="J542" s="12">
        <v>8</v>
      </c>
      <c r="K542" s="11">
        <f t="shared" si="9"/>
        <v>1414.2719999999999</v>
      </c>
      <c r="L542" s="15">
        <f t="shared" si="10"/>
        <v>0.1414272</v>
      </c>
      <c r="M542" s="13">
        <v>35</v>
      </c>
      <c r="N542" s="10">
        <f t="shared" si="11"/>
        <v>247.47714725314506</v>
      </c>
    </row>
    <row r="543" spans="1:14">
      <c r="A543" s="11" t="s">
        <v>22</v>
      </c>
      <c r="B543" s="12">
        <v>6</v>
      </c>
      <c r="C543" s="13">
        <v>570</v>
      </c>
      <c r="D543" s="12">
        <v>12.187580000000001</v>
      </c>
      <c r="E543" s="12">
        <v>3.7</v>
      </c>
      <c r="F543" s="7">
        <f t="shared" si="8"/>
        <v>3.1756592348987214E-2</v>
      </c>
      <c r="G543" s="12">
        <v>2020</v>
      </c>
      <c r="H543" s="14">
        <v>44013</v>
      </c>
      <c r="I543" s="12">
        <v>176.78399999999999</v>
      </c>
      <c r="J543" s="12">
        <v>8</v>
      </c>
      <c r="K543" s="11">
        <f t="shared" si="9"/>
        <v>1414.2719999999999</v>
      </c>
      <c r="L543" s="15">
        <f t="shared" si="10"/>
        <v>0.1414272</v>
      </c>
      <c r="M543" s="13">
        <v>35</v>
      </c>
      <c r="N543" s="10">
        <f t="shared" si="11"/>
        <v>247.47714725314506</v>
      </c>
    </row>
    <row r="544" spans="1:14">
      <c r="A544" s="11" t="s">
        <v>22</v>
      </c>
      <c r="B544" s="12">
        <v>6</v>
      </c>
      <c r="C544" s="13">
        <v>576</v>
      </c>
      <c r="D544" s="12">
        <v>12.9650348</v>
      </c>
      <c r="E544" s="12">
        <v>3.7</v>
      </c>
      <c r="F544" s="7">
        <f t="shared" si="8"/>
        <v>3.5187444907804136E-2</v>
      </c>
      <c r="G544" s="12">
        <v>2020</v>
      </c>
      <c r="H544" s="14">
        <v>44013</v>
      </c>
      <c r="I544" s="12">
        <v>176.78399999999999</v>
      </c>
      <c r="J544" s="12">
        <v>8</v>
      </c>
      <c r="K544" s="11">
        <f t="shared" si="9"/>
        <v>1414.2719999999999</v>
      </c>
      <c r="L544" s="15">
        <f t="shared" si="10"/>
        <v>0.1414272</v>
      </c>
      <c r="M544" s="13">
        <v>35</v>
      </c>
      <c r="N544" s="10">
        <f t="shared" si="11"/>
        <v>247.47714725314506</v>
      </c>
    </row>
    <row r="545" spans="1:14">
      <c r="A545" s="11" t="s">
        <v>22</v>
      </c>
      <c r="B545" s="12">
        <v>6</v>
      </c>
      <c r="C545" s="13">
        <v>566</v>
      </c>
      <c r="D545" s="12">
        <v>13.9512839</v>
      </c>
      <c r="E545" s="12">
        <v>3.75</v>
      </c>
      <c r="F545" s="7">
        <f t="shared" si="8"/>
        <v>3.9951364522620735E-2</v>
      </c>
      <c r="G545" s="12">
        <v>2020</v>
      </c>
      <c r="H545" s="14">
        <v>44013</v>
      </c>
      <c r="I545" s="12">
        <v>176.78399999999999</v>
      </c>
      <c r="J545" s="12">
        <v>8</v>
      </c>
      <c r="K545" s="11">
        <f t="shared" si="9"/>
        <v>1414.2719999999999</v>
      </c>
      <c r="L545" s="15">
        <f t="shared" si="10"/>
        <v>0.1414272</v>
      </c>
      <c r="M545" s="13">
        <v>35</v>
      </c>
      <c r="N545" s="10">
        <f t="shared" si="11"/>
        <v>247.47714725314506</v>
      </c>
    </row>
    <row r="546" spans="1:14">
      <c r="A546" s="11" t="s">
        <v>22</v>
      </c>
      <c r="B546" s="12">
        <v>6</v>
      </c>
      <c r="C546" s="13">
        <v>543</v>
      </c>
      <c r="D546" s="12">
        <v>10.9389451</v>
      </c>
      <c r="E546" s="12">
        <v>3.8</v>
      </c>
      <c r="F546" s="7">
        <f t="shared" si="8"/>
        <v>2.6793267520083194E-2</v>
      </c>
      <c r="G546" s="12">
        <v>2020</v>
      </c>
      <c r="H546" s="14">
        <v>44013</v>
      </c>
      <c r="I546" s="12">
        <v>176.78399999999999</v>
      </c>
      <c r="J546" s="12">
        <v>8</v>
      </c>
      <c r="K546" s="11">
        <f t="shared" si="9"/>
        <v>1414.2719999999999</v>
      </c>
      <c r="L546" s="15">
        <f t="shared" si="10"/>
        <v>0.1414272</v>
      </c>
      <c r="M546" s="13">
        <v>35</v>
      </c>
      <c r="N546" s="10">
        <f t="shared" si="11"/>
        <v>247.47714725314506</v>
      </c>
    </row>
    <row r="547" spans="1:14">
      <c r="A547" s="11" t="s">
        <v>22</v>
      </c>
      <c r="B547" s="12">
        <v>34</v>
      </c>
      <c r="C547" s="13">
        <v>712</v>
      </c>
      <c r="D547" s="12">
        <v>8.3309669799999995</v>
      </c>
      <c r="E547" s="12">
        <v>3.8</v>
      </c>
      <c r="F547" s="7">
        <f t="shared" si="8"/>
        <v>1.6592499500561398E-2</v>
      </c>
      <c r="G547" s="12">
        <v>2020</v>
      </c>
      <c r="H547" s="14">
        <v>44013</v>
      </c>
      <c r="I547" s="12">
        <v>176.78399999999999</v>
      </c>
      <c r="J547" s="12">
        <v>8</v>
      </c>
      <c r="K547" s="11">
        <f t="shared" si="9"/>
        <v>1414.2719999999999</v>
      </c>
      <c r="L547" s="15">
        <f t="shared" si="10"/>
        <v>0.1414272</v>
      </c>
      <c r="M547" s="13">
        <v>36</v>
      </c>
      <c r="N547" s="10">
        <f t="shared" si="11"/>
        <v>254.54792288894922</v>
      </c>
    </row>
    <row r="548" spans="1:14">
      <c r="A548" s="11" t="s">
        <v>22</v>
      </c>
      <c r="B548" s="12">
        <v>34</v>
      </c>
      <c r="C548" s="13">
        <v>743</v>
      </c>
      <c r="D548" s="12">
        <v>8.9126768100000007</v>
      </c>
      <c r="E548" s="12">
        <v>3.8</v>
      </c>
      <c r="F548" s="7">
        <f t="shared" si="8"/>
        <v>1.8753118218355094E-2</v>
      </c>
      <c r="G548" s="12">
        <v>2020</v>
      </c>
      <c r="H548" s="14">
        <v>44013</v>
      </c>
      <c r="I548" s="12">
        <v>176.78399999999999</v>
      </c>
      <c r="J548" s="12">
        <v>8</v>
      </c>
      <c r="K548" s="11">
        <f t="shared" si="9"/>
        <v>1414.2719999999999</v>
      </c>
      <c r="L548" s="15">
        <f t="shared" si="10"/>
        <v>0.1414272</v>
      </c>
      <c r="M548" s="13">
        <v>36</v>
      </c>
      <c r="N548" s="10">
        <f t="shared" si="11"/>
        <v>254.54792288894922</v>
      </c>
    </row>
    <row r="549" spans="1:14">
      <c r="A549" s="11" t="s">
        <v>22</v>
      </c>
      <c r="B549" s="12">
        <v>6</v>
      </c>
      <c r="C549" s="13">
        <v>553</v>
      </c>
      <c r="D549" s="12">
        <v>13.3386768</v>
      </c>
      <c r="E549" s="12">
        <v>3.9</v>
      </c>
      <c r="F549" s="7">
        <f t="shared" si="8"/>
        <v>3.7796153214888495E-2</v>
      </c>
      <c r="G549" s="12">
        <v>2020</v>
      </c>
      <c r="H549" s="14">
        <v>44013</v>
      </c>
      <c r="I549" s="12">
        <v>176.78399999999999</v>
      </c>
      <c r="J549" s="12">
        <v>8</v>
      </c>
      <c r="K549" s="11">
        <f t="shared" si="9"/>
        <v>1414.2719999999999</v>
      </c>
      <c r="L549" s="15">
        <f t="shared" si="10"/>
        <v>0.1414272</v>
      </c>
      <c r="M549" s="13">
        <v>35</v>
      </c>
      <c r="N549" s="10">
        <f t="shared" si="11"/>
        <v>247.47714725314506</v>
      </c>
    </row>
    <row r="550" spans="1:14">
      <c r="A550" s="11" t="s">
        <v>22</v>
      </c>
      <c r="B550" s="12">
        <v>6</v>
      </c>
      <c r="C550" s="13">
        <v>561</v>
      </c>
      <c r="D550" s="12">
        <v>10.9759324</v>
      </c>
      <c r="E550" s="12">
        <v>3.9</v>
      </c>
      <c r="F550" s="7">
        <f t="shared" si="8"/>
        <v>2.7260897106832351E-2</v>
      </c>
      <c r="G550" s="12">
        <v>2020</v>
      </c>
      <c r="H550" s="14">
        <v>44013</v>
      </c>
      <c r="I550" s="12">
        <v>176.78399999999999</v>
      </c>
      <c r="J550" s="12">
        <v>8</v>
      </c>
      <c r="K550" s="11">
        <f t="shared" si="9"/>
        <v>1414.2719999999999</v>
      </c>
      <c r="L550" s="15">
        <f t="shared" si="10"/>
        <v>0.1414272</v>
      </c>
      <c r="M550" s="13">
        <v>35</v>
      </c>
      <c r="N550" s="10">
        <f t="shared" si="11"/>
        <v>247.47714725314506</v>
      </c>
    </row>
    <row r="551" spans="1:14">
      <c r="A551" s="11" t="s">
        <v>22</v>
      </c>
      <c r="B551" s="12">
        <v>6</v>
      </c>
      <c r="C551" s="13">
        <v>563</v>
      </c>
      <c r="D551" s="12">
        <v>12.099973500000001</v>
      </c>
      <c r="E551" s="12">
        <v>3.9</v>
      </c>
      <c r="F551" s="7">
        <f t="shared" si="8"/>
        <v>3.2136886548052843E-2</v>
      </c>
      <c r="G551" s="12">
        <v>2020</v>
      </c>
      <c r="H551" s="14">
        <v>44013</v>
      </c>
      <c r="I551" s="12">
        <v>176.78399999999999</v>
      </c>
      <c r="J551" s="12">
        <v>8</v>
      </c>
      <c r="K551" s="11">
        <f t="shared" si="9"/>
        <v>1414.2719999999999</v>
      </c>
      <c r="L551" s="15">
        <f t="shared" si="10"/>
        <v>0.1414272</v>
      </c>
      <c r="M551" s="13">
        <v>35</v>
      </c>
      <c r="N551" s="10">
        <f t="shared" si="11"/>
        <v>247.47714725314506</v>
      </c>
    </row>
    <row r="552" spans="1:14">
      <c r="A552" s="11" t="s">
        <v>22</v>
      </c>
      <c r="B552" s="12">
        <v>6</v>
      </c>
      <c r="C552" s="13">
        <v>568</v>
      </c>
      <c r="D552" s="12">
        <v>9.3834032900000004</v>
      </c>
      <c r="E552" s="12">
        <v>3.9</v>
      </c>
      <c r="F552" s="7">
        <f t="shared" si="8"/>
        <v>2.0779836646287551E-2</v>
      </c>
      <c r="G552" s="12">
        <v>2020</v>
      </c>
      <c r="H552" s="14">
        <v>44013</v>
      </c>
      <c r="I552" s="12">
        <v>176.78399999999999</v>
      </c>
      <c r="J552" s="12">
        <v>8</v>
      </c>
      <c r="K552" s="11">
        <f t="shared" si="9"/>
        <v>1414.2719999999999</v>
      </c>
      <c r="L552" s="15">
        <f t="shared" si="10"/>
        <v>0.1414272</v>
      </c>
      <c r="M552" s="13">
        <v>35</v>
      </c>
      <c r="N552" s="10">
        <f t="shared" si="11"/>
        <v>247.47714725314506</v>
      </c>
    </row>
    <row r="553" spans="1:14">
      <c r="A553" s="11" t="s">
        <v>22</v>
      </c>
      <c r="B553" s="12">
        <v>6</v>
      </c>
      <c r="C553" s="13">
        <v>571</v>
      </c>
      <c r="D553" s="12">
        <v>11.7817764</v>
      </c>
      <c r="E553" s="12">
        <v>3.9</v>
      </c>
      <c r="F553" s="7">
        <f t="shared" si="8"/>
        <v>3.0731416279404226E-2</v>
      </c>
      <c r="G553" s="12">
        <v>2020</v>
      </c>
      <c r="H553" s="14">
        <v>44013</v>
      </c>
      <c r="I553" s="12">
        <v>176.78399999999999</v>
      </c>
      <c r="J553" s="12">
        <v>8</v>
      </c>
      <c r="K553" s="11">
        <f t="shared" si="9"/>
        <v>1414.2719999999999</v>
      </c>
      <c r="L553" s="15">
        <f t="shared" si="10"/>
        <v>0.1414272</v>
      </c>
      <c r="M553" s="13">
        <v>35</v>
      </c>
      <c r="N553" s="10">
        <f t="shared" si="11"/>
        <v>247.47714725314506</v>
      </c>
    </row>
    <row r="554" spans="1:14">
      <c r="A554" s="11" t="s">
        <v>22</v>
      </c>
      <c r="B554" s="12">
        <v>6</v>
      </c>
      <c r="C554" s="13">
        <v>572</v>
      </c>
      <c r="D554" s="12">
        <v>11.743013400000001</v>
      </c>
      <c r="E554" s="12">
        <v>3.9</v>
      </c>
      <c r="F554" s="7">
        <f t="shared" si="8"/>
        <v>3.0561555651087018E-2</v>
      </c>
      <c r="G554" s="12">
        <v>2020</v>
      </c>
      <c r="H554" s="14">
        <v>44013</v>
      </c>
      <c r="I554" s="12">
        <v>176.78399999999999</v>
      </c>
      <c r="J554" s="12">
        <v>8</v>
      </c>
      <c r="K554" s="11">
        <f t="shared" si="9"/>
        <v>1414.2719999999999</v>
      </c>
      <c r="L554" s="15">
        <f t="shared" si="10"/>
        <v>0.1414272</v>
      </c>
      <c r="M554" s="13">
        <v>35</v>
      </c>
      <c r="N554" s="10">
        <f t="shared" si="11"/>
        <v>247.47714725314506</v>
      </c>
    </row>
    <row r="555" spans="1:14">
      <c r="A555" s="11" t="s">
        <v>22</v>
      </c>
      <c r="B555" s="12">
        <v>34</v>
      </c>
      <c r="C555" s="13">
        <v>719</v>
      </c>
      <c r="D555" s="12">
        <v>10.6384098</v>
      </c>
      <c r="E555" s="12">
        <v>3.9</v>
      </c>
      <c r="F555" s="7">
        <f t="shared" si="8"/>
        <v>2.5845309050681706E-2</v>
      </c>
      <c r="G555" s="12">
        <v>2020</v>
      </c>
      <c r="H555" s="14">
        <v>44013</v>
      </c>
      <c r="I555" s="12">
        <v>176.78399999999999</v>
      </c>
      <c r="J555" s="12">
        <v>8</v>
      </c>
      <c r="K555" s="11">
        <f t="shared" si="9"/>
        <v>1414.2719999999999</v>
      </c>
      <c r="L555" s="15">
        <f t="shared" si="10"/>
        <v>0.1414272</v>
      </c>
      <c r="M555" s="13">
        <v>36</v>
      </c>
      <c r="N555" s="10">
        <f t="shared" si="11"/>
        <v>254.54792288894922</v>
      </c>
    </row>
    <row r="556" spans="1:14">
      <c r="A556" s="11" t="s">
        <v>22</v>
      </c>
      <c r="B556" s="12">
        <v>34</v>
      </c>
      <c r="C556" s="13">
        <v>728</v>
      </c>
      <c r="D556" s="12">
        <v>10.1908887</v>
      </c>
      <c r="E556" s="12">
        <v>3.9</v>
      </c>
      <c r="F556" s="7">
        <f t="shared" si="8"/>
        <v>2.4003133797965037E-2</v>
      </c>
      <c r="G556" s="12">
        <v>2020</v>
      </c>
      <c r="H556" s="14">
        <v>44013</v>
      </c>
      <c r="I556" s="12">
        <v>176.78399999999999</v>
      </c>
      <c r="J556" s="12">
        <v>8</v>
      </c>
      <c r="K556" s="11">
        <f t="shared" si="9"/>
        <v>1414.2719999999999</v>
      </c>
      <c r="L556" s="15">
        <f t="shared" si="10"/>
        <v>0.1414272</v>
      </c>
      <c r="M556" s="13">
        <v>36</v>
      </c>
      <c r="N556" s="10">
        <f t="shared" si="11"/>
        <v>254.54792288894922</v>
      </c>
    </row>
    <row r="557" spans="1:14">
      <c r="A557" s="11" t="s">
        <v>22</v>
      </c>
      <c r="B557" s="12">
        <v>34</v>
      </c>
      <c r="C557" s="13">
        <v>734</v>
      </c>
      <c r="D557" s="12">
        <v>12.3977512</v>
      </c>
      <c r="E557" s="12">
        <v>3.9</v>
      </c>
      <c r="F557" s="7">
        <f t="shared" si="8"/>
        <v>3.3470089941253965E-2</v>
      </c>
      <c r="G557" s="12">
        <v>2020</v>
      </c>
      <c r="H557" s="14">
        <v>44013</v>
      </c>
      <c r="I557" s="12">
        <v>176.78399999999999</v>
      </c>
      <c r="J557" s="12">
        <v>8</v>
      </c>
      <c r="K557" s="11">
        <f t="shared" si="9"/>
        <v>1414.2719999999999</v>
      </c>
      <c r="L557" s="15">
        <f t="shared" si="10"/>
        <v>0.1414272</v>
      </c>
      <c r="M557" s="13">
        <v>36</v>
      </c>
      <c r="N557" s="10">
        <f t="shared" si="11"/>
        <v>254.54792288894922</v>
      </c>
    </row>
    <row r="558" spans="1:14">
      <c r="A558" s="11" t="s">
        <v>22</v>
      </c>
      <c r="B558" s="12">
        <v>34</v>
      </c>
      <c r="C558" s="13">
        <v>741</v>
      </c>
      <c r="D558" s="12">
        <v>9.2309867000000008</v>
      </c>
      <c r="E558" s="12">
        <v>3.9</v>
      </c>
      <c r="F558" s="7">
        <f t="shared" si="8"/>
        <v>2.0186000868330209E-2</v>
      </c>
      <c r="G558" s="12">
        <v>2020</v>
      </c>
      <c r="H558" s="14">
        <v>44013</v>
      </c>
      <c r="I558" s="12">
        <v>176.78399999999999</v>
      </c>
      <c r="J558" s="12">
        <v>8</v>
      </c>
      <c r="K558" s="11">
        <f t="shared" si="9"/>
        <v>1414.2719999999999</v>
      </c>
      <c r="L558" s="15">
        <f t="shared" si="10"/>
        <v>0.1414272</v>
      </c>
      <c r="M558" s="13">
        <v>36</v>
      </c>
      <c r="N558" s="10">
        <f t="shared" si="11"/>
        <v>254.54792288894922</v>
      </c>
    </row>
    <row r="559" spans="1:14">
      <c r="A559" s="11" t="s">
        <v>22</v>
      </c>
      <c r="B559" s="12">
        <v>6</v>
      </c>
      <c r="C559" s="13">
        <v>558</v>
      </c>
      <c r="D559" s="12">
        <v>10.2651941</v>
      </c>
      <c r="E559" s="12">
        <v>3.95</v>
      </c>
      <c r="F559" s="7">
        <f t="shared" si="8"/>
        <v>2.4443561372925152E-2</v>
      </c>
      <c r="G559" s="12">
        <v>2020</v>
      </c>
      <c r="H559" s="14">
        <v>44013</v>
      </c>
      <c r="I559" s="12">
        <v>176.78399999999999</v>
      </c>
      <c r="J559" s="12">
        <v>8</v>
      </c>
      <c r="K559" s="11">
        <f t="shared" si="9"/>
        <v>1414.2719999999999</v>
      </c>
      <c r="L559" s="15">
        <f t="shared" si="10"/>
        <v>0.1414272</v>
      </c>
      <c r="M559" s="13">
        <v>35</v>
      </c>
      <c r="N559" s="10">
        <f t="shared" si="11"/>
        <v>247.47714725314506</v>
      </c>
    </row>
    <row r="560" spans="1:14">
      <c r="A560" s="11" t="s">
        <v>22</v>
      </c>
      <c r="B560" s="12">
        <v>6</v>
      </c>
      <c r="C560" s="13">
        <v>559</v>
      </c>
      <c r="D560" s="12">
        <v>13.0196247</v>
      </c>
      <c r="E560" s="12">
        <v>4</v>
      </c>
      <c r="F560" s="7">
        <f t="shared" si="8"/>
        <v>3.6748412598493582E-2</v>
      </c>
      <c r="G560" s="12">
        <v>2020</v>
      </c>
      <c r="H560" s="14">
        <v>44013</v>
      </c>
      <c r="I560" s="12">
        <v>176.78399999999999</v>
      </c>
      <c r="J560" s="12">
        <v>8</v>
      </c>
      <c r="K560" s="11">
        <f t="shared" si="9"/>
        <v>1414.2719999999999</v>
      </c>
      <c r="L560" s="15">
        <f t="shared" si="10"/>
        <v>0.1414272</v>
      </c>
      <c r="M560" s="13">
        <v>35</v>
      </c>
      <c r="N560" s="10">
        <f t="shared" si="11"/>
        <v>247.47714725314506</v>
      </c>
    </row>
    <row r="561" spans="1:14">
      <c r="A561" s="11" t="s">
        <v>22</v>
      </c>
      <c r="B561" s="12">
        <v>6</v>
      </c>
      <c r="C561" s="13">
        <v>560</v>
      </c>
      <c r="D561" s="12">
        <v>13.050716400000001</v>
      </c>
      <c r="E561" s="12">
        <v>4</v>
      </c>
      <c r="F561" s="7">
        <f t="shared" si="8"/>
        <v>3.6894424923906745E-2</v>
      </c>
      <c r="G561" s="12">
        <v>2020</v>
      </c>
      <c r="H561" s="14">
        <v>44013</v>
      </c>
      <c r="I561" s="12">
        <v>176.78399999999999</v>
      </c>
      <c r="J561" s="12">
        <v>8</v>
      </c>
      <c r="K561" s="11">
        <f t="shared" si="9"/>
        <v>1414.2719999999999</v>
      </c>
      <c r="L561" s="15">
        <f t="shared" si="10"/>
        <v>0.1414272</v>
      </c>
      <c r="M561" s="13">
        <v>35</v>
      </c>
      <c r="N561" s="10">
        <f t="shared" si="11"/>
        <v>247.47714725314506</v>
      </c>
    </row>
    <row r="562" spans="1:14">
      <c r="A562" s="11" t="s">
        <v>22</v>
      </c>
      <c r="B562" s="12">
        <v>6</v>
      </c>
      <c r="C562" s="13">
        <v>565</v>
      </c>
      <c r="D562" s="12">
        <v>12.2041957</v>
      </c>
      <c r="E562" s="12">
        <v>4</v>
      </c>
      <c r="F562" s="7">
        <f t="shared" si="8"/>
        <v>3.2987678820364554E-2</v>
      </c>
      <c r="G562" s="12">
        <v>2020</v>
      </c>
      <c r="H562" s="14">
        <v>44013</v>
      </c>
      <c r="I562" s="12">
        <v>176.78399999999999</v>
      </c>
      <c r="J562" s="12">
        <v>8</v>
      </c>
      <c r="K562" s="11">
        <f t="shared" si="9"/>
        <v>1414.2719999999999</v>
      </c>
      <c r="L562" s="15">
        <f t="shared" si="10"/>
        <v>0.1414272</v>
      </c>
      <c r="M562" s="13">
        <v>35</v>
      </c>
      <c r="N562" s="10">
        <f t="shared" si="11"/>
        <v>247.47714725314506</v>
      </c>
    </row>
    <row r="563" spans="1:14">
      <c r="A563" s="11" t="s">
        <v>22</v>
      </c>
      <c r="B563" s="12">
        <v>6</v>
      </c>
      <c r="C563" s="13">
        <v>567</v>
      </c>
      <c r="D563" s="12">
        <v>13.983927</v>
      </c>
      <c r="E563" s="12">
        <v>4</v>
      </c>
      <c r="F563" s="7">
        <f t="shared" si="8"/>
        <v>4.1365959527875126E-2</v>
      </c>
      <c r="G563" s="12">
        <v>2020</v>
      </c>
      <c r="H563" s="14">
        <v>44013</v>
      </c>
      <c r="I563" s="12">
        <v>176.78399999999999</v>
      </c>
      <c r="J563" s="12">
        <v>8</v>
      </c>
      <c r="K563" s="11">
        <f t="shared" si="9"/>
        <v>1414.2719999999999</v>
      </c>
      <c r="L563" s="15">
        <f t="shared" si="10"/>
        <v>0.1414272</v>
      </c>
      <c r="M563" s="13">
        <v>35</v>
      </c>
      <c r="N563" s="10">
        <f t="shared" si="11"/>
        <v>247.47714725314506</v>
      </c>
    </row>
    <row r="564" spans="1:14">
      <c r="A564" s="11" t="s">
        <v>22</v>
      </c>
      <c r="B564" s="12">
        <v>6</v>
      </c>
      <c r="C564" s="13">
        <v>569</v>
      </c>
      <c r="D564" s="12">
        <v>11.8418223</v>
      </c>
      <c r="E564" s="12">
        <v>4</v>
      </c>
      <c r="F564" s="7">
        <f t="shared" si="8"/>
        <v>3.1359042975207432E-2</v>
      </c>
      <c r="G564" s="12">
        <v>2020</v>
      </c>
      <c r="H564" s="14">
        <v>44013</v>
      </c>
      <c r="I564" s="12">
        <v>176.78399999999999</v>
      </c>
      <c r="J564" s="12">
        <v>8</v>
      </c>
      <c r="K564" s="11">
        <f t="shared" si="9"/>
        <v>1414.2719999999999</v>
      </c>
      <c r="L564" s="15">
        <f t="shared" si="10"/>
        <v>0.1414272</v>
      </c>
      <c r="M564" s="13">
        <v>35</v>
      </c>
      <c r="N564" s="10">
        <f t="shared" si="11"/>
        <v>247.47714725314506</v>
      </c>
    </row>
    <row r="565" spans="1:14">
      <c r="A565" s="11" t="s">
        <v>22</v>
      </c>
      <c r="B565" s="12">
        <v>34</v>
      </c>
      <c r="C565" s="13">
        <v>723</v>
      </c>
      <c r="D565" s="12">
        <v>8.5648430799999993</v>
      </c>
      <c r="E565" s="12">
        <v>4</v>
      </c>
      <c r="F565" s="7">
        <f t="shared" si="8"/>
        <v>1.7837007935930571E-2</v>
      </c>
      <c r="G565" s="12">
        <v>2020</v>
      </c>
      <c r="H565" s="14">
        <v>44013</v>
      </c>
      <c r="I565" s="12">
        <v>176.78399999999999</v>
      </c>
      <c r="J565" s="12">
        <v>8</v>
      </c>
      <c r="K565" s="11">
        <f t="shared" si="9"/>
        <v>1414.2719999999999</v>
      </c>
      <c r="L565" s="15">
        <f t="shared" si="10"/>
        <v>0.1414272</v>
      </c>
      <c r="M565" s="13">
        <v>36</v>
      </c>
      <c r="N565" s="10">
        <f t="shared" si="11"/>
        <v>254.54792288894922</v>
      </c>
    </row>
    <row r="566" spans="1:14">
      <c r="A566" s="11" t="s">
        <v>22</v>
      </c>
      <c r="B566" s="12">
        <v>6</v>
      </c>
      <c r="C566" s="13">
        <v>542</v>
      </c>
      <c r="D566" s="12">
        <v>12.6925551</v>
      </c>
      <c r="E566" s="12">
        <v>4.0999999999999996</v>
      </c>
      <c r="F566" s="7">
        <f t="shared" si="8"/>
        <v>3.5640932851579155E-2</v>
      </c>
      <c r="G566" s="12">
        <v>2020</v>
      </c>
      <c r="H566" s="14">
        <v>44013</v>
      </c>
      <c r="I566" s="12">
        <v>176.78399999999999</v>
      </c>
      <c r="J566" s="12">
        <v>8</v>
      </c>
      <c r="K566" s="11">
        <f t="shared" si="9"/>
        <v>1414.2719999999999</v>
      </c>
      <c r="L566" s="15">
        <f t="shared" si="10"/>
        <v>0.1414272</v>
      </c>
      <c r="M566" s="13">
        <v>35</v>
      </c>
      <c r="N566" s="10">
        <f t="shared" si="11"/>
        <v>247.47714725314506</v>
      </c>
    </row>
    <row r="567" spans="1:14">
      <c r="A567" s="11" t="s">
        <v>22</v>
      </c>
      <c r="B567" s="12">
        <v>6</v>
      </c>
      <c r="C567" s="13">
        <v>544</v>
      </c>
      <c r="D567" s="12">
        <v>12.7324062</v>
      </c>
      <c r="E567" s="12">
        <v>4.0999999999999996</v>
      </c>
      <c r="F567" s="7">
        <f t="shared" si="8"/>
        <v>3.5828095513503473E-2</v>
      </c>
      <c r="G567" s="12">
        <v>2020</v>
      </c>
      <c r="H567" s="14">
        <v>44013</v>
      </c>
      <c r="I567" s="12">
        <v>176.78399999999999</v>
      </c>
      <c r="J567" s="12">
        <v>8</v>
      </c>
      <c r="K567" s="11">
        <f t="shared" si="9"/>
        <v>1414.2719999999999</v>
      </c>
      <c r="L567" s="15">
        <f t="shared" si="10"/>
        <v>0.1414272</v>
      </c>
      <c r="M567" s="13">
        <v>35</v>
      </c>
      <c r="N567" s="10">
        <f t="shared" si="11"/>
        <v>247.47714725314506</v>
      </c>
    </row>
    <row r="568" spans="1:14">
      <c r="A568" s="11" t="s">
        <v>22</v>
      </c>
      <c r="B568" s="12">
        <v>34</v>
      </c>
      <c r="C568" s="13">
        <v>714</v>
      </c>
      <c r="D568" s="12">
        <v>9.8676064700000001</v>
      </c>
      <c r="E568" s="12">
        <v>4.0999999999999996</v>
      </c>
      <c r="F568" s="7">
        <f t="shared" si="8"/>
        <v>2.3204954524799641E-2</v>
      </c>
      <c r="G568" s="12">
        <v>2020</v>
      </c>
      <c r="H568" s="14">
        <v>44013</v>
      </c>
      <c r="I568" s="12">
        <v>176.78399999999999</v>
      </c>
      <c r="J568" s="12">
        <v>8</v>
      </c>
      <c r="K568" s="11">
        <f t="shared" si="9"/>
        <v>1414.2719999999999</v>
      </c>
      <c r="L568" s="15">
        <f t="shared" si="10"/>
        <v>0.1414272</v>
      </c>
      <c r="M568" s="13">
        <v>36</v>
      </c>
      <c r="N568" s="10">
        <f t="shared" si="11"/>
        <v>254.54792288894922</v>
      </c>
    </row>
    <row r="569" spans="1:14">
      <c r="A569" s="11" t="s">
        <v>22</v>
      </c>
      <c r="B569" s="12">
        <v>34</v>
      </c>
      <c r="C569" s="13">
        <v>729</v>
      </c>
      <c r="D569" s="12">
        <v>11.7774658</v>
      </c>
      <c r="E569" s="12">
        <v>4.0999999999999996</v>
      </c>
      <c r="F569" s="7">
        <f t="shared" si="8"/>
        <v>3.1432447728346392E-2</v>
      </c>
      <c r="G569" s="12">
        <v>2020</v>
      </c>
      <c r="H569" s="14">
        <v>44013</v>
      </c>
      <c r="I569" s="12">
        <v>176.78399999999999</v>
      </c>
      <c r="J569" s="12">
        <v>8</v>
      </c>
      <c r="K569" s="11">
        <f t="shared" si="9"/>
        <v>1414.2719999999999</v>
      </c>
      <c r="L569" s="15">
        <f t="shared" si="10"/>
        <v>0.1414272</v>
      </c>
      <c r="M569" s="13">
        <v>36</v>
      </c>
      <c r="N569" s="10">
        <f t="shared" si="11"/>
        <v>254.54792288894922</v>
      </c>
    </row>
    <row r="570" spans="1:14">
      <c r="A570" s="11" t="s">
        <v>22</v>
      </c>
      <c r="B570" s="12">
        <v>34</v>
      </c>
      <c r="C570" s="13">
        <v>732</v>
      </c>
      <c r="D570" s="12">
        <v>13.627976</v>
      </c>
      <c r="E570" s="12">
        <v>4.0999999999999996</v>
      </c>
      <c r="F570" s="7">
        <f t="shared" si="8"/>
        <v>4.011925841136782E-2</v>
      </c>
      <c r="G570" s="12">
        <v>2020</v>
      </c>
      <c r="H570" s="14">
        <v>44013</v>
      </c>
      <c r="I570" s="12">
        <v>176.78399999999999</v>
      </c>
      <c r="J570" s="12">
        <v>8</v>
      </c>
      <c r="K570" s="11">
        <f t="shared" si="9"/>
        <v>1414.2719999999999</v>
      </c>
      <c r="L570" s="15">
        <f t="shared" si="10"/>
        <v>0.1414272</v>
      </c>
      <c r="M570" s="13">
        <v>36</v>
      </c>
      <c r="N570" s="10">
        <f t="shared" si="11"/>
        <v>254.54792288894922</v>
      </c>
    </row>
    <row r="571" spans="1:14">
      <c r="A571" s="11" t="s">
        <v>22</v>
      </c>
      <c r="B571" s="12">
        <v>34</v>
      </c>
      <c r="C571" s="13">
        <v>737</v>
      </c>
      <c r="D571" s="12">
        <v>11.833252999999999</v>
      </c>
      <c r="E571" s="12">
        <v>4.0999999999999996</v>
      </c>
      <c r="F571" s="7">
        <f t="shared" si="8"/>
        <v>3.168410112432727E-2</v>
      </c>
      <c r="G571" s="12">
        <v>2020</v>
      </c>
      <c r="H571" s="14">
        <v>44013</v>
      </c>
      <c r="I571" s="12">
        <v>176.78399999999999</v>
      </c>
      <c r="J571" s="12">
        <v>8</v>
      </c>
      <c r="K571" s="11">
        <f t="shared" si="9"/>
        <v>1414.2719999999999</v>
      </c>
      <c r="L571" s="15">
        <f t="shared" si="10"/>
        <v>0.1414272</v>
      </c>
      <c r="M571" s="13">
        <v>36</v>
      </c>
      <c r="N571" s="10">
        <f t="shared" si="11"/>
        <v>254.54792288894922</v>
      </c>
    </row>
    <row r="572" spans="1:14">
      <c r="A572" s="11" t="s">
        <v>22</v>
      </c>
      <c r="B572" s="12">
        <v>34</v>
      </c>
      <c r="C572" s="13">
        <v>715</v>
      </c>
      <c r="D572" s="12">
        <v>13.549685800000001</v>
      </c>
      <c r="E572" s="12">
        <v>4.1500000000000004</v>
      </c>
      <c r="F572" s="7">
        <f t="shared" si="8"/>
        <v>3.9974437564766957E-2</v>
      </c>
      <c r="G572" s="12">
        <v>2020</v>
      </c>
      <c r="H572" s="14">
        <v>44013</v>
      </c>
      <c r="I572" s="12">
        <v>176.78399999999999</v>
      </c>
      <c r="J572" s="12">
        <v>8</v>
      </c>
      <c r="K572" s="11">
        <f t="shared" si="9"/>
        <v>1414.2719999999999</v>
      </c>
      <c r="L572" s="15">
        <f t="shared" si="10"/>
        <v>0.1414272</v>
      </c>
      <c r="M572" s="13">
        <v>36</v>
      </c>
      <c r="N572" s="10">
        <f t="shared" si="11"/>
        <v>254.54792288894922</v>
      </c>
    </row>
    <row r="573" spans="1:14">
      <c r="A573" s="11" t="s">
        <v>22</v>
      </c>
      <c r="B573" s="12">
        <v>6</v>
      </c>
      <c r="C573" s="13">
        <v>555</v>
      </c>
      <c r="D573" s="12">
        <v>10.504235100000001</v>
      </c>
      <c r="E573" s="12">
        <v>4.2</v>
      </c>
      <c r="F573" s="7">
        <f t="shared" si="8"/>
        <v>2.6150622716601766E-2</v>
      </c>
      <c r="G573" s="12">
        <v>2020</v>
      </c>
      <c r="H573" s="14">
        <v>44013</v>
      </c>
      <c r="I573" s="12">
        <v>176.78399999999999</v>
      </c>
      <c r="J573" s="12">
        <v>8</v>
      </c>
      <c r="K573" s="11">
        <f t="shared" si="9"/>
        <v>1414.2719999999999</v>
      </c>
      <c r="L573" s="15">
        <f t="shared" si="10"/>
        <v>0.1414272</v>
      </c>
      <c r="M573" s="13">
        <v>35</v>
      </c>
      <c r="N573" s="10">
        <f t="shared" si="11"/>
        <v>247.47714725314506</v>
      </c>
    </row>
    <row r="574" spans="1:14">
      <c r="A574" s="11" t="s">
        <v>22</v>
      </c>
      <c r="B574" s="12">
        <v>34</v>
      </c>
      <c r="C574" s="13">
        <v>710</v>
      </c>
      <c r="D574" s="12">
        <v>10.5042262</v>
      </c>
      <c r="E574" s="12">
        <v>4.2</v>
      </c>
      <c r="F574" s="7">
        <f t="shared" si="8"/>
        <v>2.6150584481653898E-2</v>
      </c>
      <c r="G574" s="12">
        <v>2020</v>
      </c>
      <c r="H574" s="14">
        <v>44013</v>
      </c>
      <c r="I574" s="12">
        <v>176.78399999999999</v>
      </c>
      <c r="J574" s="12">
        <v>8</v>
      </c>
      <c r="K574" s="11">
        <f t="shared" si="9"/>
        <v>1414.2719999999999</v>
      </c>
      <c r="L574" s="15">
        <f t="shared" si="10"/>
        <v>0.1414272</v>
      </c>
      <c r="M574" s="13">
        <v>36</v>
      </c>
      <c r="N574" s="10">
        <f t="shared" si="11"/>
        <v>254.54792288894922</v>
      </c>
    </row>
    <row r="575" spans="1:14">
      <c r="A575" s="11" t="s">
        <v>22</v>
      </c>
      <c r="B575" s="12">
        <v>34</v>
      </c>
      <c r="C575" s="13">
        <v>713</v>
      </c>
      <c r="D575" s="12">
        <v>12.6765688</v>
      </c>
      <c r="E575" s="12">
        <v>4.2</v>
      </c>
      <c r="F575" s="7">
        <f t="shared" si="8"/>
        <v>3.598157818859269E-2</v>
      </c>
      <c r="G575" s="12">
        <v>2020</v>
      </c>
      <c r="H575" s="14">
        <v>44013</v>
      </c>
      <c r="I575" s="12">
        <v>176.78399999999999</v>
      </c>
      <c r="J575" s="12">
        <v>8</v>
      </c>
      <c r="K575" s="11">
        <f t="shared" si="9"/>
        <v>1414.2719999999999</v>
      </c>
      <c r="L575" s="15">
        <f t="shared" si="10"/>
        <v>0.1414272</v>
      </c>
      <c r="M575" s="13">
        <v>36</v>
      </c>
      <c r="N575" s="10">
        <f t="shared" si="11"/>
        <v>254.54792288894922</v>
      </c>
    </row>
    <row r="576" spans="1:14">
      <c r="A576" s="11" t="s">
        <v>22</v>
      </c>
      <c r="B576" s="12">
        <v>34</v>
      </c>
      <c r="C576" s="13">
        <v>720</v>
      </c>
      <c r="D576" s="12">
        <v>11.0311714</v>
      </c>
      <c r="E576" s="12">
        <v>4.2</v>
      </c>
      <c r="F576" s="7">
        <f t="shared" si="8"/>
        <v>2.8443842783375174E-2</v>
      </c>
      <c r="G576" s="12">
        <v>2020</v>
      </c>
      <c r="H576" s="14">
        <v>44013</v>
      </c>
      <c r="I576" s="12">
        <v>176.78399999999999</v>
      </c>
      <c r="J576" s="12">
        <v>8</v>
      </c>
      <c r="K576" s="11">
        <f t="shared" si="9"/>
        <v>1414.2719999999999</v>
      </c>
      <c r="L576" s="15">
        <f t="shared" si="10"/>
        <v>0.1414272</v>
      </c>
      <c r="M576" s="13">
        <v>36</v>
      </c>
      <c r="N576" s="10">
        <f t="shared" si="11"/>
        <v>254.54792288894922</v>
      </c>
    </row>
    <row r="577" spans="1:14">
      <c r="A577" s="11" t="s">
        <v>22</v>
      </c>
      <c r="B577" s="12">
        <v>34</v>
      </c>
      <c r="C577" s="13">
        <v>724</v>
      </c>
      <c r="D577" s="12">
        <v>11.140846</v>
      </c>
      <c r="E577" s="12">
        <v>4.2</v>
      </c>
      <c r="F577" s="7">
        <f t="shared" si="8"/>
        <v>2.8928542302559906E-2</v>
      </c>
      <c r="G577" s="12">
        <v>2020</v>
      </c>
      <c r="H577" s="14">
        <v>44013</v>
      </c>
      <c r="I577" s="12">
        <v>176.78399999999999</v>
      </c>
      <c r="J577" s="12">
        <v>8</v>
      </c>
      <c r="K577" s="11">
        <f t="shared" si="9"/>
        <v>1414.2719999999999</v>
      </c>
      <c r="L577" s="15">
        <f t="shared" si="10"/>
        <v>0.1414272</v>
      </c>
      <c r="M577" s="13">
        <v>36</v>
      </c>
      <c r="N577" s="10">
        <f t="shared" si="11"/>
        <v>254.54792288894922</v>
      </c>
    </row>
    <row r="578" spans="1:14">
      <c r="A578" s="11" t="s">
        <v>22</v>
      </c>
      <c r="B578" s="12">
        <v>34</v>
      </c>
      <c r="C578" s="13">
        <v>726</v>
      </c>
      <c r="D578" s="12">
        <v>12.381395400000001</v>
      </c>
      <c r="E578" s="12">
        <v>4.2</v>
      </c>
      <c r="F578" s="7">
        <f t="shared" si="8"/>
        <v>3.458756081414778E-2</v>
      </c>
      <c r="G578" s="12">
        <v>2020</v>
      </c>
      <c r="H578" s="14">
        <v>44013</v>
      </c>
      <c r="I578" s="12">
        <v>176.78399999999999</v>
      </c>
      <c r="J578" s="12">
        <v>8</v>
      </c>
      <c r="K578" s="11">
        <f t="shared" si="9"/>
        <v>1414.2719999999999</v>
      </c>
      <c r="L578" s="15">
        <f t="shared" si="10"/>
        <v>0.1414272</v>
      </c>
      <c r="M578" s="13">
        <v>36</v>
      </c>
      <c r="N578" s="10">
        <f t="shared" si="11"/>
        <v>254.54792288894922</v>
      </c>
    </row>
    <row r="579" spans="1:14">
      <c r="A579" s="11" t="s">
        <v>22</v>
      </c>
      <c r="B579" s="12">
        <v>34</v>
      </c>
      <c r="C579" s="13">
        <v>733</v>
      </c>
      <c r="D579" s="12">
        <v>10.5042262</v>
      </c>
      <c r="E579" s="12">
        <v>4.2</v>
      </c>
      <c r="F579" s="7">
        <f t="shared" si="8"/>
        <v>2.6150584481653898E-2</v>
      </c>
      <c r="G579" s="12">
        <v>2020</v>
      </c>
      <c r="H579" s="14">
        <v>44013</v>
      </c>
      <c r="I579" s="12">
        <v>176.78399999999999</v>
      </c>
      <c r="J579" s="12">
        <v>8</v>
      </c>
      <c r="K579" s="11">
        <f t="shared" si="9"/>
        <v>1414.2719999999999</v>
      </c>
      <c r="L579" s="15">
        <f t="shared" si="10"/>
        <v>0.1414272</v>
      </c>
      <c r="M579" s="13">
        <v>36</v>
      </c>
      <c r="N579" s="10">
        <f t="shared" si="11"/>
        <v>254.54792288894922</v>
      </c>
    </row>
    <row r="580" spans="1:14">
      <c r="A580" s="11" t="s">
        <v>22</v>
      </c>
      <c r="B580" s="12">
        <v>34</v>
      </c>
      <c r="C580" s="13">
        <v>736</v>
      </c>
      <c r="D580" s="12">
        <v>13.553424100000001</v>
      </c>
      <c r="E580" s="12">
        <v>4.2</v>
      </c>
      <c r="F580" s="7">
        <f t="shared" si="8"/>
        <v>4.022961061380835E-2</v>
      </c>
      <c r="G580" s="12">
        <v>2020</v>
      </c>
      <c r="H580" s="14">
        <v>44013</v>
      </c>
      <c r="I580" s="12">
        <v>176.78399999999999</v>
      </c>
      <c r="J580" s="12">
        <v>8</v>
      </c>
      <c r="K580" s="11">
        <f t="shared" si="9"/>
        <v>1414.2719999999999</v>
      </c>
      <c r="L580" s="15">
        <f t="shared" si="10"/>
        <v>0.1414272</v>
      </c>
      <c r="M580" s="13">
        <v>36</v>
      </c>
      <c r="N580" s="10">
        <f t="shared" si="11"/>
        <v>254.54792288894922</v>
      </c>
    </row>
    <row r="581" spans="1:14">
      <c r="A581" s="11" t="s">
        <v>22</v>
      </c>
      <c r="B581" s="12">
        <v>34</v>
      </c>
      <c r="C581" s="13">
        <v>735</v>
      </c>
      <c r="D581" s="12">
        <v>12.187569699999999</v>
      </c>
      <c r="E581" s="12">
        <v>4.3</v>
      </c>
      <c r="F581" s="7">
        <f t="shared" si="8"/>
        <v>3.4066678518996557E-2</v>
      </c>
      <c r="G581" s="12">
        <v>2020</v>
      </c>
      <c r="H581" s="14">
        <v>44013</v>
      </c>
      <c r="I581" s="12">
        <v>176.78399999999999</v>
      </c>
      <c r="J581" s="12">
        <v>8</v>
      </c>
      <c r="K581" s="11">
        <f t="shared" si="9"/>
        <v>1414.2719999999999</v>
      </c>
      <c r="L581" s="15">
        <f t="shared" si="10"/>
        <v>0.1414272</v>
      </c>
      <c r="M581" s="13">
        <v>36</v>
      </c>
      <c r="N581" s="10">
        <f t="shared" si="11"/>
        <v>254.54792288894922</v>
      </c>
    </row>
    <row r="582" spans="1:14">
      <c r="A582" s="11" t="s">
        <v>22</v>
      </c>
      <c r="B582" s="12">
        <v>34</v>
      </c>
      <c r="C582" s="13">
        <v>738</v>
      </c>
      <c r="D582" s="12">
        <v>13.6242581</v>
      </c>
      <c r="E582" s="12">
        <v>4.3</v>
      </c>
      <c r="F582" s="7">
        <f t="shared" si="8"/>
        <v>4.1058080824477837E-2</v>
      </c>
      <c r="G582" s="12">
        <v>2020</v>
      </c>
      <c r="H582" s="14">
        <v>44013</v>
      </c>
      <c r="I582" s="12">
        <v>176.78399999999999</v>
      </c>
      <c r="J582" s="12">
        <v>8</v>
      </c>
      <c r="K582" s="11">
        <f t="shared" si="9"/>
        <v>1414.2719999999999</v>
      </c>
      <c r="L582" s="15">
        <f t="shared" si="10"/>
        <v>0.1414272</v>
      </c>
      <c r="M582" s="13">
        <v>36</v>
      </c>
      <c r="N582" s="10">
        <f t="shared" si="11"/>
        <v>254.54792288894922</v>
      </c>
    </row>
    <row r="583" spans="1:14">
      <c r="A583" s="11" t="s">
        <v>22</v>
      </c>
      <c r="B583" s="12">
        <v>34</v>
      </c>
      <c r="C583" s="13">
        <v>744</v>
      </c>
      <c r="D583" s="12">
        <v>14.552019599999999</v>
      </c>
      <c r="E583" s="12">
        <v>4.3</v>
      </c>
      <c r="F583" s="7">
        <f t="shared" si="8"/>
        <v>4.5804669253292234E-2</v>
      </c>
      <c r="G583" s="12">
        <v>2020</v>
      </c>
      <c r="H583" s="14">
        <v>44013</v>
      </c>
      <c r="I583" s="12">
        <v>176.78399999999999</v>
      </c>
      <c r="J583" s="12">
        <v>8</v>
      </c>
      <c r="K583" s="11">
        <f t="shared" si="9"/>
        <v>1414.2719999999999</v>
      </c>
      <c r="L583" s="15">
        <f t="shared" si="10"/>
        <v>0.1414272</v>
      </c>
      <c r="M583" s="13">
        <v>36</v>
      </c>
      <c r="N583" s="10">
        <f t="shared" si="11"/>
        <v>254.54792288894922</v>
      </c>
    </row>
    <row r="584" spans="1:14">
      <c r="A584" s="11" t="s">
        <v>22</v>
      </c>
      <c r="B584" s="12">
        <v>34</v>
      </c>
      <c r="C584" s="13">
        <v>727</v>
      </c>
      <c r="D584" s="12">
        <v>11.459155900000001</v>
      </c>
      <c r="E584" s="12">
        <v>4.4000000000000004</v>
      </c>
      <c r="F584" s="7">
        <f t="shared" si="8"/>
        <v>3.1031032030543658E-2</v>
      </c>
      <c r="G584" s="12">
        <v>2020</v>
      </c>
      <c r="H584" s="14">
        <v>44013</v>
      </c>
      <c r="I584" s="12">
        <v>176.78399999999999</v>
      </c>
      <c r="J584" s="12">
        <v>8</v>
      </c>
      <c r="K584" s="11">
        <f t="shared" si="9"/>
        <v>1414.2719999999999</v>
      </c>
      <c r="L584" s="15">
        <f t="shared" si="10"/>
        <v>0.1414272</v>
      </c>
      <c r="M584" s="13">
        <v>36</v>
      </c>
      <c r="N584" s="10">
        <f t="shared" si="11"/>
        <v>254.54792288894922</v>
      </c>
    </row>
    <row r="585" spans="1:14">
      <c r="A585" s="11" t="s">
        <v>22</v>
      </c>
      <c r="B585" s="12">
        <v>6</v>
      </c>
      <c r="C585" s="13">
        <v>548</v>
      </c>
      <c r="D585" s="12">
        <v>13.054597599999999</v>
      </c>
      <c r="E585" s="12">
        <v>4.45</v>
      </c>
      <c r="F585" s="7">
        <f t="shared" si="8"/>
        <v>3.88930882788329E-2</v>
      </c>
      <c r="G585" s="12">
        <v>2020</v>
      </c>
      <c r="H585" s="14">
        <v>44013</v>
      </c>
      <c r="I585" s="12">
        <v>176.78399999999999</v>
      </c>
      <c r="J585" s="12">
        <v>8</v>
      </c>
      <c r="K585" s="11">
        <f t="shared" si="9"/>
        <v>1414.2719999999999</v>
      </c>
      <c r="L585" s="15">
        <f t="shared" si="10"/>
        <v>0.1414272</v>
      </c>
      <c r="M585" s="13">
        <v>35</v>
      </c>
      <c r="N585" s="10">
        <f t="shared" si="11"/>
        <v>247.47714725314506</v>
      </c>
    </row>
    <row r="586" spans="1:14">
      <c r="A586" s="11" t="s">
        <v>22</v>
      </c>
      <c r="B586" s="12">
        <v>6</v>
      </c>
      <c r="C586" s="13">
        <v>545</v>
      </c>
      <c r="D586" s="12">
        <v>13.8930623</v>
      </c>
      <c r="E586" s="12">
        <v>4.5</v>
      </c>
      <c r="F586" s="7">
        <f t="shared" si="8"/>
        <v>4.340775907235931E-2</v>
      </c>
      <c r="G586" s="12">
        <v>2020</v>
      </c>
      <c r="H586" s="14">
        <v>44013</v>
      </c>
      <c r="I586" s="12">
        <v>176.78399999999999</v>
      </c>
      <c r="J586" s="12">
        <v>8</v>
      </c>
      <c r="K586" s="11">
        <f t="shared" si="9"/>
        <v>1414.2719999999999</v>
      </c>
      <c r="L586" s="15">
        <f t="shared" si="10"/>
        <v>0.1414272</v>
      </c>
      <c r="M586" s="13">
        <v>35</v>
      </c>
      <c r="N586" s="10">
        <f t="shared" si="11"/>
        <v>247.47714725314506</v>
      </c>
    </row>
    <row r="587" spans="1:14">
      <c r="A587" s="11" t="s">
        <v>22</v>
      </c>
      <c r="B587" s="12">
        <v>34</v>
      </c>
      <c r="C587" s="13">
        <v>725</v>
      </c>
      <c r="D587" s="12">
        <v>11.948286400000001</v>
      </c>
      <c r="E587" s="12">
        <v>4.7</v>
      </c>
      <c r="F587" s="7">
        <f t="shared" si="8"/>
        <v>3.4423088723104137E-2</v>
      </c>
      <c r="G587" s="12">
        <v>2020</v>
      </c>
      <c r="H587" s="14">
        <v>44013</v>
      </c>
      <c r="I587" s="12">
        <v>176.78399999999999</v>
      </c>
      <c r="J587" s="12">
        <v>8</v>
      </c>
      <c r="K587" s="11">
        <f t="shared" si="9"/>
        <v>1414.2719999999999</v>
      </c>
      <c r="L587" s="15">
        <f t="shared" si="10"/>
        <v>0.1414272</v>
      </c>
      <c r="M587" s="13">
        <v>36</v>
      </c>
      <c r="N587" s="10">
        <f t="shared" si="11"/>
        <v>254.54792288894922</v>
      </c>
    </row>
    <row r="588" spans="1:14">
      <c r="A588" s="11" t="s">
        <v>22</v>
      </c>
      <c r="B588" s="12">
        <v>34</v>
      </c>
      <c r="C588" s="13">
        <v>716</v>
      </c>
      <c r="D588" s="12">
        <v>14.224570399999999</v>
      </c>
      <c r="E588" s="12">
        <v>5</v>
      </c>
      <c r="F588" s="7">
        <f t="shared" si="8"/>
        <v>4.7742190104721791E-2</v>
      </c>
      <c r="G588" s="12">
        <v>2020</v>
      </c>
      <c r="H588" s="14">
        <v>44013</v>
      </c>
      <c r="I588" s="12">
        <v>176.78399999999999</v>
      </c>
      <c r="J588" s="12">
        <v>8</v>
      </c>
      <c r="K588" s="11">
        <f t="shared" si="9"/>
        <v>1414.2719999999999</v>
      </c>
      <c r="L588" s="15">
        <f t="shared" si="10"/>
        <v>0.1414272</v>
      </c>
      <c r="M588" s="13">
        <v>36</v>
      </c>
      <c r="N588" s="10">
        <f t="shared" si="11"/>
        <v>254.54792288894922</v>
      </c>
    </row>
    <row r="589" spans="1:14">
      <c r="A589" s="11" t="s">
        <v>22</v>
      </c>
      <c r="B589" s="12">
        <v>34</v>
      </c>
      <c r="C589" s="13">
        <v>722</v>
      </c>
      <c r="D589" s="12">
        <v>9.8676064700000001</v>
      </c>
      <c r="E589" s="12">
        <v>5</v>
      </c>
      <c r="F589" s="7">
        <f t="shared" si="8"/>
        <v>2.5486709446508535E-2</v>
      </c>
      <c r="G589" s="12">
        <v>2020</v>
      </c>
      <c r="H589" s="14">
        <v>44013</v>
      </c>
      <c r="I589" s="12">
        <v>176.78399999999999</v>
      </c>
      <c r="J589" s="12">
        <v>8</v>
      </c>
      <c r="K589" s="11">
        <f t="shared" si="9"/>
        <v>1414.2719999999999</v>
      </c>
      <c r="L589" s="15">
        <f t="shared" si="10"/>
        <v>0.1414272</v>
      </c>
      <c r="M589" s="13">
        <v>36</v>
      </c>
      <c r="N589" s="10">
        <f t="shared" si="11"/>
        <v>254.54792288894922</v>
      </c>
    </row>
    <row r="590" spans="1:14">
      <c r="A590" s="11" t="s">
        <v>22</v>
      </c>
      <c r="B590" s="12">
        <v>34</v>
      </c>
      <c r="C590" s="13">
        <v>718</v>
      </c>
      <c r="D590" s="12">
        <v>13.070100099999999</v>
      </c>
      <c r="E590" s="12">
        <v>5.0999999999999996</v>
      </c>
      <c r="F590" s="7">
        <f t="shared" si="8"/>
        <v>4.1829781323609809E-2</v>
      </c>
      <c r="G590" s="12">
        <v>2020</v>
      </c>
      <c r="H590" s="14">
        <v>44013</v>
      </c>
      <c r="I590" s="12">
        <v>176.78399999999999</v>
      </c>
      <c r="J590" s="12">
        <v>8</v>
      </c>
      <c r="K590" s="11">
        <f t="shared" si="9"/>
        <v>1414.2719999999999</v>
      </c>
      <c r="L590" s="15">
        <f t="shared" si="10"/>
        <v>0.1414272</v>
      </c>
      <c r="M590" s="13">
        <v>36</v>
      </c>
      <c r="N590" s="10">
        <f t="shared" si="11"/>
        <v>254.54792288894922</v>
      </c>
    </row>
    <row r="591" spans="1:14">
      <c r="A591" s="11" t="s">
        <v>23</v>
      </c>
      <c r="B591" s="12">
        <v>42</v>
      </c>
      <c r="C591" s="13">
        <v>686</v>
      </c>
      <c r="D591" s="12">
        <v>14.327481199999999</v>
      </c>
      <c r="E591" s="12">
        <v>2.2999999999999998</v>
      </c>
      <c r="F591" s="7">
        <f t="shared" si="8"/>
        <v>3.4023810734447213E-2</v>
      </c>
      <c r="G591" s="12">
        <v>2020</v>
      </c>
      <c r="H591" s="14">
        <v>44053</v>
      </c>
      <c r="I591" s="12">
        <v>176.78399999999999</v>
      </c>
      <c r="J591" s="12">
        <v>8</v>
      </c>
      <c r="K591" s="11">
        <f t="shared" si="9"/>
        <v>1414.2719999999999</v>
      </c>
      <c r="L591" s="15">
        <f t="shared" si="10"/>
        <v>0.1414272</v>
      </c>
      <c r="M591" s="13">
        <v>35</v>
      </c>
      <c r="N591" s="10">
        <f t="shared" si="11"/>
        <v>247.47714725314506</v>
      </c>
    </row>
    <row r="592" spans="1:14">
      <c r="A592" s="11" t="s">
        <v>23</v>
      </c>
      <c r="B592" s="12">
        <v>42</v>
      </c>
      <c r="C592" s="13">
        <v>682</v>
      </c>
      <c r="D592" s="12">
        <v>10.161018</v>
      </c>
      <c r="E592" s="12">
        <v>3</v>
      </c>
      <c r="F592" s="7">
        <f t="shared" si="8"/>
        <v>2.145588622522146E-2</v>
      </c>
      <c r="G592" s="12">
        <v>2020</v>
      </c>
      <c r="H592" s="14">
        <v>44053</v>
      </c>
      <c r="I592" s="12">
        <v>176.78399999999999</v>
      </c>
      <c r="J592" s="12">
        <v>8</v>
      </c>
      <c r="K592" s="11">
        <f t="shared" si="9"/>
        <v>1414.2719999999999</v>
      </c>
      <c r="L592" s="15">
        <f t="shared" si="10"/>
        <v>0.1414272</v>
      </c>
      <c r="M592" s="13">
        <v>35</v>
      </c>
      <c r="N592" s="10">
        <f t="shared" si="11"/>
        <v>247.47714725314506</v>
      </c>
    </row>
    <row r="593" spans="1:14">
      <c r="A593" s="11" t="s">
        <v>23</v>
      </c>
      <c r="B593" s="12">
        <v>42</v>
      </c>
      <c r="C593" s="13">
        <v>677</v>
      </c>
      <c r="D593" s="12">
        <v>13.3728041</v>
      </c>
      <c r="E593" s="12">
        <v>3.1</v>
      </c>
      <c r="F593" s="7">
        <f t="shared" si="8"/>
        <v>3.4251398594323711E-2</v>
      </c>
      <c r="G593" s="12">
        <v>2020</v>
      </c>
      <c r="H593" s="14">
        <v>44053</v>
      </c>
      <c r="I593" s="12">
        <v>176.78399999999999</v>
      </c>
      <c r="J593" s="12">
        <v>8</v>
      </c>
      <c r="K593" s="11">
        <f t="shared" si="9"/>
        <v>1414.2719999999999</v>
      </c>
      <c r="L593" s="15">
        <f t="shared" si="10"/>
        <v>0.1414272</v>
      </c>
      <c r="M593" s="13">
        <v>35</v>
      </c>
      <c r="N593" s="10">
        <f t="shared" si="11"/>
        <v>247.47714725314506</v>
      </c>
    </row>
    <row r="594" spans="1:14">
      <c r="A594" s="11" t="s">
        <v>23</v>
      </c>
      <c r="B594" s="12">
        <v>42</v>
      </c>
      <c r="C594" s="13">
        <v>678</v>
      </c>
      <c r="D594" s="12">
        <v>15.9980408</v>
      </c>
      <c r="E594" s="12">
        <v>3.2</v>
      </c>
      <c r="F594" s="7">
        <f t="shared" si="8"/>
        <v>4.6342170925112024E-2</v>
      </c>
      <c r="G594" s="12">
        <v>2020</v>
      </c>
      <c r="H594" s="14">
        <v>44053</v>
      </c>
      <c r="I594" s="12">
        <v>176.78399999999999</v>
      </c>
      <c r="J594" s="12">
        <v>8</v>
      </c>
      <c r="K594" s="11">
        <f t="shared" si="9"/>
        <v>1414.2719999999999</v>
      </c>
      <c r="L594" s="15">
        <f t="shared" si="10"/>
        <v>0.1414272</v>
      </c>
      <c r="M594" s="13">
        <v>35</v>
      </c>
      <c r="N594" s="10">
        <f t="shared" si="11"/>
        <v>247.47714725314506</v>
      </c>
    </row>
    <row r="595" spans="1:14">
      <c r="A595" s="11" t="s">
        <v>23</v>
      </c>
      <c r="B595" s="12">
        <v>42</v>
      </c>
      <c r="C595" s="13">
        <v>698</v>
      </c>
      <c r="D595" s="12">
        <v>8.7809692399999992</v>
      </c>
      <c r="E595" s="12">
        <v>3.2</v>
      </c>
      <c r="F595" s="7">
        <f t="shared" si="8"/>
        <v>1.7047352001119575E-2</v>
      </c>
      <c r="G595" s="12">
        <v>2020</v>
      </c>
      <c r="H595" s="14">
        <v>44053</v>
      </c>
      <c r="I595" s="12">
        <v>176.78399999999999</v>
      </c>
      <c r="J595" s="12">
        <v>8</v>
      </c>
      <c r="K595" s="11">
        <f t="shared" si="9"/>
        <v>1414.2719999999999</v>
      </c>
      <c r="L595" s="15">
        <f t="shared" si="10"/>
        <v>0.1414272</v>
      </c>
      <c r="M595" s="13">
        <v>35</v>
      </c>
      <c r="N595" s="10">
        <f t="shared" si="11"/>
        <v>247.47714725314506</v>
      </c>
    </row>
    <row r="596" spans="1:14">
      <c r="A596" s="11" t="s">
        <v>23</v>
      </c>
      <c r="B596" s="12">
        <v>42</v>
      </c>
      <c r="C596" s="13">
        <v>704</v>
      </c>
      <c r="D596" s="12">
        <v>11.140846</v>
      </c>
      <c r="E596" s="12">
        <v>3.2</v>
      </c>
      <c r="F596" s="7">
        <f t="shared" si="8"/>
        <v>2.5698335756843292E-2</v>
      </c>
      <c r="G596" s="12">
        <v>2020</v>
      </c>
      <c r="H596" s="14">
        <v>44053</v>
      </c>
      <c r="I596" s="12">
        <v>176.78399999999999</v>
      </c>
      <c r="J596" s="12">
        <v>8</v>
      </c>
      <c r="K596" s="11">
        <f t="shared" si="9"/>
        <v>1414.2719999999999</v>
      </c>
      <c r="L596" s="15">
        <f t="shared" si="10"/>
        <v>0.1414272</v>
      </c>
      <c r="M596" s="13">
        <v>35</v>
      </c>
      <c r="N596" s="10">
        <f t="shared" si="11"/>
        <v>247.47714725314506</v>
      </c>
    </row>
    <row r="597" spans="1:14">
      <c r="A597" s="11" t="s">
        <v>23</v>
      </c>
      <c r="B597" s="12">
        <v>42</v>
      </c>
      <c r="C597" s="13">
        <v>679</v>
      </c>
      <c r="D597" s="12">
        <v>7.3211273800000001</v>
      </c>
      <c r="E597" s="12">
        <v>3.3</v>
      </c>
      <c r="F597" s="7">
        <f t="shared" si="8"/>
        <v>1.2296168437929935E-2</v>
      </c>
      <c r="G597" s="12">
        <v>2020</v>
      </c>
      <c r="H597" s="14">
        <v>44053</v>
      </c>
      <c r="I597" s="12">
        <v>176.78399999999999</v>
      </c>
      <c r="J597" s="12">
        <v>8</v>
      </c>
      <c r="K597" s="11">
        <f t="shared" si="9"/>
        <v>1414.2719999999999</v>
      </c>
      <c r="L597" s="15">
        <f t="shared" si="10"/>
        <v>0.1414272</v>
      </c>
      <c r="M597" s="13">
        <v>35</v>
      </c>
      <c r="N597" s="10">
        <f t="shared" si="11"/>
        <v>247.47714725314506</v>
      </c>
    </row>
    <row r="598" spans="1:14">
      <c r="A598" s="11" t="s">
        <v>23</v>
      </c>
      <c r="B598" s="12">
        <v>42</v>
      </c>
      <c r="C598" s="13">
        <v>694</v>
      </c>
      <c r="D598" s="12">
        <v>8.2146155299999997</v>
      </c>
      <c r="E598" s="12">
        <v>3.3</v>
      </c>
      <c r="F598" s="7">
        <f t="shared" si="8"/>
        <v>1.5284471142007787E-2</v>
      </c>
      <c r="G598" s="12">
        <v>2020</v>
      </c>
      <c r="H598" s="14">
        <v>44053</v>
      </c>
      <c r="I598" s="12">
        <v>176.78399999999999</v>
      </c>
      <c r="J598" s="12">
        <v>8</v>
      </c>
      <c r="K598" s="11">
        <f t="shared" si="9"/>
        <v>1414.2719999999999</v>
      </c>
      <c r="L598" s="15">
        <f t="shared" si="10"/>
        <v>0.1414272</v>
      </c>
      <c r="M598" s="13">
        <v>35</v>
      </c>
      <c r="N598" s="10">
        <f t="shared" si="11"/>
        <v>247.47714725314506</v>
      </c>
    </row>
    <row r="599" spans="1:14">
      <c r="A599" s="11" t="s">
        <v>23</v>
      </c>
      <c r="B599" s="12">
        <v>42</v>
      </c>
      <c r="C599" s="13">
        <v>700</v>
      </c>
      <c r="D599" s="12">
        <v>10.1310591</v>
      </c>
      <c r="E599" s="12">
        <v>3.5</v>
      </c>
      <c r="F599" s="7">
        <f t="shared" si="8"/>
        <v>2.2688866113988387E-2</v>
      </c>
      <c r="G599" s="12">
        <v>2020</v>
      </c>
      <c r="H599" s="14">
        <v>44053</v>
      </c>
      <c r="I599" s="12">
        <v>176.78399999999999</v>
      </c>
      <c r="J599" s="12">
        <v>8</v>
      </c>
      <c r="K599" s="11">
        <f t="shared" si="9"/>
        <v>1414.2719999999999</v>
      </c>
      <c r="L599" s="15">
        <f t="shared" si="10"/>
        <v>0.1414272</v>
      </c>
      <c r="M599" s="13">
        <v>35</v>
      </c>
      <c r="N599" s="10">
        <f t="shared" si="11"/>
        <v>247.47714725314506</v>
      </c>
    </row>
    <row r="600" spans="1:14">
      <c r="A600" s="11" t="s">
        <v>23</v>
      </c>
      <c r="B600" s="12">
        <v>42</v>
      </c>
      <c r="C600" s="13">
        <v>683</v>
      </c>
      <c r="D600" s="12">
        <v>11.0311714</v>
      </c>
      <c r="E600" s="12">
        <v>3.6</v>
      </c>
      <c r="F600" s="7">
        <f t="shared" si="8"/>
        <v>2.6544555561317434E-2</v>
      </c>
      <c r="G600" s="12">
        <v>2020</v>
      </c>
      <c r="H600" s="14">
        <v>44053</v>
      </c>
      <c r="I600" s="12">
        <v>176.78399999999999</v>
      </c>
      <c r="J600" s="12">
        <v>8</v>
      </c>
      <c r="K600" s="11">
        <f t="shared" si="9"/>
        <v>1414.2719999999999</v>
      </c>
      <c r="L600" s="15">
        <f t="shared" si="10"/>
        <v>0.1414272</v>
      </c>
      <c r="M600" s="13">
        <v>35</v>
      </c>
      <c r="N600" s="10">
        <f t="shared" si="11"/>
        <v>247.47714725314506</v>
      </c>
    </row>
    <row r="601" spans="1:14">
      <c r="A601" s="11" t="s">
        <v>23</v>
      </c>
      <c r="B601" s="12">
        <v>42</v>
      </c>
      <c r="C601" s="13">
        <v>676</v>
      </c>
      <c r="D601" s="12">
        <v>11.3391614</v>
      </c>
      <c r="E601" s="12">
        <v>3.7</v>
      </c>
      <c r="F601" s="7">
        <f t="shared" si="8"/>
        <v>2.8140740316060321E-2</v>
      </c>
      <c r="G601" s="12">
        <v>2020</v>
      </c>
      <c r="H601" s="14">
        <v>44053</v>
      </c>
      <c r="I601" s="12">
        <v>176.78399999999999</v>
      </c>
      <c r="J601" s="12">
        <v>8</v>
      </c>
      <c r="K601" s="11">
        <f t="shared" si="9"/>
        <v>1414.2719999999999</v>
      </c>
      <c r="L601" s="15">
        <f t="shared" si="10"/>
        <v>0.1414272</v>
      </c>
      <c r="M601" s="13">
        <v>35</v>
      </c>
      <c r="N601" s="10">
        <f t="shared" si="11"/>
        <v>247.47714725314506</v>
      </c>
    </row>
    <row r="602" spans="1:14">
      <c r="A602" s="11" t="s">
        <v>23</v>
      </c>
      <c r="B602" s="12">
        <v>42</v>
      </c>
      <c r="C602" s="13">
        <v>688</v>
      </c>
      <c r="D602" s="12">
        <v>12.988447600000001</v>
      </c>
      <c r="E602" s="12">
        <v>3.7</v>
      </c>
      <c r="F602" s="7">
        <f t="shared" si="8"/>
        <v>3.5292497900186501E-2</v>
      </c>
      <c r="G602" s="12">
        <v>2020</v>
      </c>
      <c r="H602" s="14">
        <v>44053</v>
      </c>
      <c r="I602" s="12">
        <v>176.78399999999999</v>
      </c>
      <c r="J602" s="12">
        <v>8</v>
      </c>
      <c r="K602" s="11">
        <f t="shared" si="9"/>
        <v>1414.2719999999999</v>
      </c>
      <c r="L602" s="15">
        <f t="shared" si="10"/>
        <v>0.1414272</v>
      </c>
      <c r="M602" s="13">
        <v>35</v>
      </c>
      <c r="N602" s="10">
        <f t="shared" si="11"/>
        <v>247.47714725314506</v>
      </c>
    </row>
    <row r="603" spans="1:14">
      <c r="A603" s="11" t="s">
        <v>23</v>
      </c>
      <c r="B603" s="12">
        <v>42</v>
      </c>
      <c r="C603" s="13">
        <v>681</v>
      </c>
      <c r="D603" s="12">
        <v>11.6084958</v>
      </c>
      <c r="E603" s="12">
        <v>3.8</v>
      </c>
      <c r="F603" s="7">
        <f t="shared" si="8"/>
        <v>2.9624293031576016E-2</v>
      </c>
      <c r="G603" s="12">
        <v>2020</v>
      </c>
      <c r="H603" s="14">
        <v>44053</v>
      </c>
      <c r="I603" s="12">
        <v>176.78399999999999</v>
      </c>
      <c r="J603" s="12">
        <v>8</v>
      </c>
      <c r="K603" s="11">
        <f t="shared" si="9"/>
        <v>1414.2719999999999</v>
      </c>
      <c r="L603" s="15">
        <f t="shared" si="10"/>
        <v>0.1414272</v>
      </c>
      <c r="M603" s="13">
        <v>35</v>
      </c>
      <c r="N603" s="10">
        <f t="shared" si="11"/>
        <v>247.47714725314506</v>
      </c>
    </row>
    <row r="604" spans="1:14">
      <c r="A604" s="11" t="s">
        <v>23</v>
      </c>
      <c r="B604" s="12">
        <v>42</v>
      </c>
      <c r="C604" s="13">
        <v>685</v>
      </c>
      <c r="D604" s="12">
        <v>13.6019293</v>
      </c>
      <c r="E604" s="12">
        <v>3.8</v>
      </c>
      <c r="F604" s="7">
        <f t="shared" si="8"/>
        <v>3.8559311016762382E-2</v>
      </c>
      <c r="G604" s="12">
        <v>2020</v>
      </c>
      <c r="H604" s="14">
        <v>44053</v>
      </c>
      <c r="I604" s="12">
        <v>176.78399999999999</v>
      </c>
      <c r="J604" s="12">
        <v>8</v>
      </c>
      <c r="K604" s="11">
        <f t="shared" si="9"/>
        <v>1414.2719999999999</v>
      </c>
      <c r="L604" s="15">
        <f t="shared" si="10"/>
        <v>0.1414272</v>
      </c>
      <c r="M604" s="13">
        <v>35</v>
      </c>
      <c r="N604" s="10">
        <f t="shared" si="11"/>
        <v>247.47714725314506</v>
      </c>
    </row>
    <row r="605" spans="1:14">
      <c r="A605" s="11" t="s">
        <v>23</v>
      </c>
      <c r="B605" s="12">
        <v>42</v>
      </c>
      <c r="C605" s="13">
        <v>706</v>
      </c>
      <c r="D605" s="12">
        <v>11.7041121</v>
      </c>
      <c r="E605" s="12">
        <v>3.8</v>
      </c>
      <c r="F605" s="7">
        <f t="shared" si="8"/>
        <v>3.0035597167156289E-2</v>
      </c>
      <c r="G605" s="12">
        <v>2020</v>
      </c>
      <c r="H605" s="14">
        <v>44053</v>
      </c>
      <c r="I605" s="12">
        <v>176.78399999999999</v>
      </c>
      <c r="J605" s="12">
        <v>8</v>
      </c>
      <c r="K605" s="11">
        <f t="shared" si="9"/>
        <v>1414.2719999999999</v>
      </c>
      <c r="L605" s="15">
        <f t="shared" si="10"/>
        <v>0.1414272</v>
      </c>
      <c r="M605" s="13">
        <v>35</v>
      </c>
      <c r="N605" s="10">
        <f t="shared" si="11"/>
        <v>247.47714725314506</v>
      </c>
    </row>
    <row r="606" spans="1:14">
      <c r="A606" s="11" t="s">
        <v>23</v>
      </c>
      <c r="B606" s="12">
        <v>42</v>
      </c>
      <c r="C606" s="13">
        <v>707</v>
      </c>
      <c r="D606" s="12">
        <v>12.7879784</v>
      </c>
      <c r="E606" s="12">
        <v>3.8</v>
      </c>
      <c r="F606" s="7">
        <f t="shared" si="8"/>
        <v>3.4819921680907778E-2</v>
      </c>
      <c r="G606" s="12">
        <v>2020</v>
      </c>
      <c r="H606" s="14">
        <v>44053</v>
      </c>
      <c r="I606" s="12">
        <v>176.78399999999999</v>
      </c>
      <c r="J606" s="12">
        <v>8</v>
      </c>
      <c r="K606" s="11">
        <f t="shared" si="9"/>
        <v>1414.2719999999999</v>
      </c>
      <c r="L606" s="15">
        <f t="shared" si="10"/>
        <v>0.1414272</v>
      </c>
      <c r="M606" s="13">
        <v>35</v>
      </c>
      <c r="N606" s="10">
        <f t="shared" si="11"/>
        <v>247.47714725314506</v>
      </c>
    </row>
    <row r="607" spans="1:14">
      <c r="A607" s="11" t="s">
        <v>23</v>
      </c>
      <c r="B607" s="12">
        <v>42</v>
      </c>
      <c r="C607" s="13">
        <v>708</v>
      </c>
      <c r="D607" s="12">
        <v>12.446689900000001</v>
      </c>
      <c r="E607" s="12">
        <v>3.8</v>
      </c>
      <c r="F607" s="7">
        <f t="shared" si="8"/>
        <v>3.3289311814542297E-2</v>
      </c>
      <c r="G607" s="12">
        <v>2020</v>
      </c>
      <c r="H607" s="14">
        <v>44053</v>
      </c>
      <c r="I607" s="12">
        <v>176.78399999999999</v>
      </c>
      <c r="J607" s="12">
        <v>8</v>
      </c>
      <c r="K607" s="11">
        <f t="shared" si="9"/>
        <v>1414.2719999999999</v>
      </c>
      <c r="L607" s="15">
        <f t="shared" si="10"/>
        <v>0.1414272</v>
      </c>
      <c r="M607" s="13">
        <v>35</v>
      </c>
      <c r="N607" s="10">
        <f t="shared" si="11"/>
        <v>247.47714725314506</v>
      </c>
    </row>
    <row r="608" spans="1:14">
      <c r="A608" s="11" t="s">
        <v>23</v>
      </c>
      <c r="B608" s="12">
        <v>42</v>
      </c>
      <c r="C608" s="13">
        <v>684</v>
      </c>
      <c r="D608" s="12">
        <v>14.590264100000001</v>
      </c>
      <c r="E608" s="12">
        <v>3.9</v>
      </c>
      <c r="F608" s="7">
        <f t="shared" si="8"/>
        <v>4.3815356552840912E-2</v>
      </c>
      <c r="G608" s="12">
        <v>2020</v>
      </c>
      <c r="H608" s="14">
        <v>44053</v>
      </c>
      <c r="I608" s="12">
        <v>176.78399999999999</v>
      </c>
      <c r="J608" s="12">
        <v>8</v>
      </c>
      <c r="K608" s="11">
        <f t="shared" si="9"/>
        <v>1414.2719999999999</v>
      </c>
      <c r="L608" s="15">
        <f t="shared" si="10"/>
        <v>0.1414272</v>
      </c>
      <c r="M608" s="13">
        <v>35</v>
      </c>
      <c r="N608" s="10">
        <f t="shared" si="11"/>
        <v>247.47714725314506</v>
      </c>
    </row>
    <row r="609" spans="1:14">
      <c r="A609" s="11" t="s">
        <v>23</v>
      </c>
      <c r="B609" s="12">
        <v>42</v>
      </c>
      <c r="C609" s="13">
        <v>687</v>
      </c>
      <c r="D609" s="12">
        <v>10.1859164</v>
      </c>
      <c r="E609" s="12">
        <v>3.9</v>
      </c>
      <c r="F609" s="7">
        <f t="shared" si="8"/>
        <v>2.3982888827882159E-2</v>
      </c>
      <c r="G609" s="12">
        <v>2020</v>
      </c>
      <c r="H609" s="14">
        <v>44053</v>
      </c>
      <c r="I609" s="12">
        <v>176.78399999999999</v>
      </c>
      <c r="J609" s="12">
        <v>8</v>
      </c>
      <c r="K609" s="11">
        <f t="shared" si="9"/>
        <v>1414.2719999999999</v>
      </c>
      <c r="L609" s="15">
        <f t="shared" si="10"/>
        <v>0.1414272</v>
      </c>
      <c r="M609" s="13">
        <v>35</v>
      </c>
      <c r="N609" s="10">
        <f t="shared" si="11"/>
        <v>247.47714725314506</v>
      </c>
    </row>
    <row r="610" spans="1:14">
      <c r="A610" s="11" t="s">
        <v>23</v>
      </c>
      <c r="B610" s="12">
        <v>42</v>
      </c>
      <c r="C610" s="13">
        <v>695</v>
      </c>
      <c r="D610" s="12">
        <v>8.5943669299999996</v>
      </c>
      <c r="E610" s="12">
        <v>3.9</v>
      </c>
      <c r="F610" s="7">
        <f t="shared" si="8"/>
        <v>1.7755865718910493E-2</v>
      </c>
      <c r="G610" s="12">
        <v>2020</v>
      </c>
      <c r="H610" s="14">
        <v>44053</v>
      </c>
      <c r="I610" s="12">
        <v>176.78399999999999</v>
      </c>
      <c r="J610" s="12">
        <v>8</v>
      </c>
      <c r="K610" s="11">
        <f t="shared" si="9"/>
        <v>1414.2719999999999</v>
      </c>
      <c r="L610" s="15">
        <f t="shared" si="10"/>
        <v>0.1414272</v>
      </c>
      <c r="M610" s="13">
        <v>35</v>
      </c>
      <c r="N610" s="10">
        <f t="shared" si="11"/>
        <v>247.47714725314506</v>
      </c>
    </row>
    <row r="611" spans="1:14">
      <c r="A611" s="11" t="s">
        <v>23</v>
      </c>
      <c r="B611" s="12">
        <v>42</v>
      </c>
      <c r="C611" s="13">
        <v>703</v>
      </c>
      <c r="D611" s="12">
        <v>11.2899092</v>
      </c>
      <c r="E611" s="12">
        <v>3.9</v>
      </c>
      <c r="F611" s="7">
        <f t="shared" si="8"/>
        <v>2.85979102571873E-2</v>
      </c>
      <c r="G611" s="12">
        <v>2020</v>
      </c>
      <c r="H611" s="14">
        <v>44053</v>
      </c>
      <c r="I611" s="12">
        <v>176.78399999999999</v>
      </c>
      <c r="J611" s="12">
        <v>8</v>
      </c>
      <c r="K611" s="11">
        <f t="shared" si="9"/>
        <v>1414.2719999999999</v>
      </c>
      <c r="L611" s="15">
        <f t="shared" si="10"/>
        <v>0.1414272</v>
      </c>
      <c r="M611" s="13">
        <v>35</v>
      </c>
      <c r="N611" s="10">
        <f t="shared" si="11"/>
        <v>247.47714725314506</v>
      </c>
    </row>
    <row r="612" spans="1:14">
      <c r="A612" s="11" t="s">
        <v>23</v>
      </c>
      <c r="B612" s="12">
        <v>42</v>
      </c>
      <c r="C612" s="13">
        <v>675</v>
      </c>
      <c r="D612" s="12">
        <v>12.803814900000001</v>
      </c>
      <c r="E612" s="12">
        <v>4</v>
      </c>
      <c r="F612" s="7">
        <f t="shared" si="8"/>
        <v>3.5740220899630179E-2</v>
      </c>
      <c r="G612" s="12">
        <v>2020</v>
      </c>
      <c r="H612" s="14">
        <v>44053</v>
      </c>
      <c r="I612" s="12">
        <v>176.78399999999999</v>
      </c>
      <c r="J612" s="12">
        <v>8</v>
      </c>
      <c r="K612" s="11">
        <f t="shared" si="9"/>
        <v>1414.2719999999999</v>
      </c>
      <c r="L612" s="15">
        <f t="shared" si="10"/>
        <v>0.1414272</v>
      </c>
      <c r="M612" s="13">
        <v>35</v>
      </c>
      <c r="N612" s="10">
        <f t="shared" si="11"/>
        <v>247.47714725314506</v>
      </c>
    </row>
    <row r="613" spans="1:14">
      <c r="A613" s="11" t="s">
        <v>23</v>
      </c>
      <c r="B613" s="12">
        <v>42</v>
      </c>
      <c r="C613" s="13">
        <v>680</v>
      </c>
      <c r="D613" s="12">
        <v>10.9528207</v>
      </c>
      <c r="E613" s="12">
        <v>4</v>
      </c>
      <c r="F613" s="7">
        <f t="shared" si="8"/>
        <v>2.7475321818303949E-2</v>
      </c>
      <c r="G613" s="12">
        <v>2020</v>
      </c>
      <c r="H613" s="14">
        <v>44053</v>
      </c>
      <c r="I613" s="12">
        <v>176.78399999999999</v>
      </c>
      <c r="J613" s="12">
        <v>8</v>
      </c>
      <c r="K613" s="11">
        <f t="shared" si="9"/>
        <v>1414.2719999999999</v>
      </c>
      <c r="L613" s="15">
        <f t="shared" si="10"/>
        <v>0.1414272</v>
      </c>
      <c r="M613" s="13">
        <v>35</v>
      </c>
      <c r="N613" s="10">
        <f t="shared" si="11"/>
        <v>247.47714725314506</v>
      </c>
    </row>
    <row r="614" spans="1:14">
      <c r="A614" s="11" t="s">
        <v>23</v>
      </c>
      <c r="B614" s="12">
        <v>42</v>
      </c>
      <c r="C614" s="13">
        <v>690</v>
      </c>
      <c r="D614" s="12">
        <v>12.1542703</v>
      </c>
      <c r="E614" s="12">
        <v>4</v>
      </c>
      <c r="F614" s="7">
        <f t="shared" si="8"/>
        <v>3.2761734411307052E-2</v>
      </c>
      <c r="G614" s="12">
        <v>2020</v>
      </c>
      <c r="H614" s="14">
        <v>44053</v>
      </c>
      <c r="I614" s="12">
        <v>176.78399999999999</v>
      </c>
      <c r="J614" s="12">
        <v>8</v>
      </c>
      <c r="K614" s="11">
        <f t="shared" si="9"/>
        <v>1414.2719999999999</v>
      </c>
      <c r="L614" s="15">
        <f t="shared" si="10"/>
        <v>0.1414272</v>
      </c>
      <c r="M614" s="13">
        <v>35</v>
      </c>
      <c r="N614" s="10">
        <f t="shared" si="11"/>
        <v>247.47714725314506</v>
      </c>
    </row>
    <row r="615" spans="1:14">
      <c r="A615" s="11" t="s">
        <v>23</v>
      </c>
      <c r="B615" s="12">
        <v>42</v>
      </c>
      <c r="C615" s="13">
        <v>691</v>
      </c>
      <c r="D615" s="12">
        <v>11.481239499999999</v>
      </c>
      <c r="E615" s="12">
        <v>4</v>
      </c>
      <c r="F615" s="7">
        <f t="shared" si="8"/>
        <v>2.9764606264398513E-2</v>
      </c>
      <c r="G615" s="12">
        <v>2020</v>
      </c>
      <c r="H615" s="14">
        <v>44053</v>
      </c>
      <c r="I615" s="12">
        <v>176.78399999999999</v>
      </c>
      <c r="J615" s="12">
        <v>8</v>
      </c>
      <c r="K615" s="11">
        <f t="shared" si="9"/>
        <v>1414.2719999999999</v>
      </c>
      <c r="L615" s="15">
        <f t="shared" si="10"/>
        <v>0.1414272</v>
      </c>
      <c r="M615" s="13">
        <v>35</v>
      </c>
      <c r="N615" s="10">
        <f t="shared" si="11"/>
        <v>247.47714725314506</v>
      </c>
    </row>
    <row r="616" spans="1:14">
      <c r="A616" s="11" t="s">
        <v>23</v>
      </c>
      <c r="B616" s="12">
        <v>42</v>
      </c>
      <c r="C616" s="13">
        <v>699</v>
      </c>
      <c r="D616" s="12">
        <v>11.2314235</v>
      </c>
      <c r="E616" s="12">
        <v>4</v>
      </c>
      <c r="F616" s="7">
        <f t="shared" si="8"/>
        <v>2.8675301926762268E-2</v>
      </c>
      <c r="G616" s="12">
        <v>2020</v>
      </c>
      <c r="H616" s="14">
        <v>44053</v>
      </c>
      <c r="I616" s="12">
        <v>176.78399999999999</v>
      </c>
      <c r="J616" s="12">
        <v>8</v>
      </c>
      <c r="K616" s="11">
        <f t="shared" si="9"/>
        <v>1414.2719999999999</v>
      </c>
      <c r="L616" s="15">
        <f t="shared" si="10"/>
        <v>0.1414272</v>
      </c>
      <c r="M616" s="13">
        <v>35</v>
      </c>
      <c r="N616" s="10">
        <f t="shared" si="11"/>
        <v>247.47714725314506</v>
      </c>
    </row>
    <row r="617" spans="1:14">
      <c r="A617" s="11" t="s">
        <v>23</v>
      </c>
      <c r="B617" s="12">
        <v>42</v>
      </c>
      <c r="C617" s="13">
        <v>702</v>
      </c>
      <c r="D617" s="12">
        <v>12.200033599999999</v>
      </c>
      <c r="E617" s="12">
        <v>4</v>
      </c>
      <c r="F617" s="7">
        <f t="shared" si="8"/>
        <v>3.2968823602721152E-2</v>
      </c>
      <c r="G617" s="12">
        <v>2020</v>
      </c>
      <c r="H617" s="14">
        <v>44053</v>
      </c>
      <c r="I617" s="12">
        <v>176.78399999999999</v>
      </c>
      <c r="J617" s="12">
        <v>8</v>
      </c>
      <c r="K617" s="11">
        <f t="shared" si="9"/>
        <v>1414.2719999999999</v>
      </c>
      <c r="L617" s="15">
        <f t="shared" si="10"/>
        <v>0.1414272</v>
      </c>
      <c r="M617" s="13">
        <v>35</v>
      </c>
      <c r="N617" s="10">
        <f t="shared" si="11"/>
        <v>247.47714725314506</v>
      </c>
    </row>
    <row r="618" spans="1:14">
      <c r="A618" s="11" t="s">
        <v>23</v>
      </c>
      <c r="B618" s="12">
        <v>42</v>
      </c>
      <c r="C618" s="13">
        <v>705</v>
      </c>
      <c r="D618" s="12">
        <v>11.534067500000001</v>
      </c>
      <c r="E618" s="12">
        <v>4</v>
      </c>
      <c r="F618" s="7">
        <f t="shared" si="8"/>
        <v>2.9996568675540899E-2</v>
      </c>
      <c r="G618" s="12">
        <v>2020</v>
      </c>
      <c r="H618" s="14">
        <v>44053</v>
      </c>
      <c r="I618" s="12">
        <v>176.78399999999999</v>
      </c>
      <c r="J618" s="12">
        <v>8</v>
      </c>
      <c r="K618" s="11">
        <f t="shared" si="9"/>
        <v>1414.2719999999999</v>
      </c>
      <c r="L618" s="15">
        <f t="shared" si="10"/>
        <v>0.1414272</v>
      </c>
      <c r="M618" s="13">
        <v>35</v>
      </c>
      <c r="N618" s="10">
        <f t="shared" si="11"/>
        <v>247.47714725314506</v>
      </c>
    </row>
    <row r="619" spans="1:14">
      <c r="A619" s="11" t="s">
        <v>23</v>
      </c>
      <c r="B619" s="12">
        <v>42</v>
      </c>
      <c r="C619" s="13">
        <v>692</v>
      </c>
      <c r="D619" s="12">
        <v>12.0327874</v>
      </c>
      <c r="E619" s="12">
        <v>4.05</v>
      </c>
      <c r="F619" s="7">
        <f t="shared" si="8"/>
        <v>3.2401745918489967E-2</v>
      </c>
      <c r="G619" s="12">
        <v>2020</v>
      </c>
      <c r="H619" s="14">
        <v>44053</v>
      </c>
      <c r="I619" s="12">
        <v>176.78399999999999</v>
      </c>
      <c r="J619" s="12">
        <v>8</v>
      </c>
      <c r="K619" s="11">
        <f t="shared" si="9"/>
        <v>1414.2719999999999</v>
      </c>
      <c r="L619" s="15">
        <f t="shared" si="10"/>
        <v>0.1414272</v>
      </c>
      <c r="M619" s="13">
        <v>35</v>
      </c>
      <c r="N619" s="10">
        <f t="shared" si="11"/>
        <v>247.47714725314506</v>
      </c>
    </row>
    <row r="620" spans="1:14">
      <c r="A620" s="11" t="s">
        <v>23</v>
      </c>
      <c r="B620" s="12">
        <v>42</v>
      </c>
      <c r="C620" s="13">
        <v>689</v>
      </c>
      <c r="D620" s="12">
        <v>11.7386886</v>
      </c>
      <c r="E620" s="12">
        <v>4.0999999999999996</v>
      </c>
      <c r="F620" s="7">
        <f t="shared" si="8"/>
        <v>3.1257902402750518E-2</v>
      </c>
      <c r="G620" s="12">
        <v>2020</v>
      </c>
      <c r="H620" s="14">
        <v>44053</v>
      </c>
      <c r="I620" s="12">
        <v>176.78399999999999</v>
      </c>
      <c r="J620" s="12">
        <v>8</v>
      </c>
      <c r="K620" s="11">
        <f t="shared" si="9"/>
        <v>1414.2719999999999</v>
      </c>
      <c r="L620" s="15">
        <f t="shared" si="10"/>
        <v>0.1414272</v>
      </c>
      <c r="M620" s="13">
        <v>35</v>
      </c>
      <c r="N620" s="10">
        <f t="shared" si="11"/>
        <v>247.47714725314506</v>
      </c>
    </row>
    <row r="621" spans="1:14">
      <c r="A621" s="11" t="s">
        <v>23</v>
      </c>
      <c r="B621" s="12">
        <v>42</v>
      </c>
      <c r="C621" s="13">
        <v>693</v>
      </c>
      <c r="D621" s="12">
        <v>13.239548599999999</v>
      </c>
      <c r="E621" s="12">
        <v>4.2</v>
      </c>
      <c r="F621" s="7">
        <f t="shared" si="8"/>
        <v>3.8690675013063426E-2</v>
      </c>
      <c r="G621" s="12">
        <v>2020</v>
      </c>
      <c r="H621" s="14">
        <v>44053</v>
      </c>
      <c r="I621" s="12">
        <v>176.78399999999999</v>
      </c>
      <c r="J621" s="12">
        <v>8</v>
      </c>
      <c r="K621" s="11">
        <f t="shared" si="9"/>
        <v>1414.2719999999999</v>
      </c>
      <c r="L621" s="15">
        <f t="shared" si="10"/>
        <v>0.1414272</v>
      </c>
      <c r="M621" s="13">
        <v>35</v>
      </c>
      <c r="N621" s="10">
        <f t="shared" si="11"/>
        <v>247.47714725314506</v>
      </c>
    </row>
    <row r="622" spans="1:14">
      <c r="A622" s="11" t="s">
        <v>23</v>
      </c>
      <c r="B622" s="12">
        <v>42</v>
      </c>
      <c r="C622" s="13">
        <v>696</v>
      </c>
      <c r="D622" s="12">
        <v>41.867128800000003</v>
      </c>
      <c r="E622" s="12">
        <v>4.2</v>
      </c>
      <c r="F622" s="7">
        <f t="shared" si="8"/>
        <v>0.25000666877065469</v>
      </c>
      <c r="G622" s="12">
        <v>2020</v>
      </c>
      <c r="H622" s="14">
        <v>44053</v>
      </c>
      <c r="I622" s="12">
        <v>176.78399999999999</v>
      </c>
      <c r="J622" s="12">
        <v>8</v>
      </c>
      <c r="K622" s="11">
        <f t="shared" si="9"/>
        <v>1414.2719999999999</v>
      </c>
      <c r="L622" s="15">
        <f t="shared" si="10"/>
        <v>0.1414272</v>
      </c>
      <c r="M622" s="13">
        <v>35</v>
      </c>
      <c r="N622" s="10">
        <f t="shared" si="11"/>
        <v>247.47714725314506</v>
      </c>
    </row>
    <row r="623" spans="1:14">
      <c r="A623" s="11" t="s">
        <v>23</v>
      </c>
      <c r="B623" s="12">
        <v>42</v>
      </c>
      <c r="C623" s="13">
        <v>701</v>
      </c>
      <c r="D623" s="12">
        <v>14.0092517</v>
      </c>
      <c r="E623" s="12">
        <v>4.2</v>
      </c>
      <c r="F623" s="7">
        <f t="shared" si="8"/>
        <v>4.2500758284373337E-2</v>
      </c>
      <c r="G623" s="12">
        <v>2020</v>
      </c>
      <c r="H623" s="14">
        <v>44053</v>
      </c>
      <c r="I623" s="12">
        <v>176.78399999999999</v>
      </c>
      <c r="J623" s="12">
        <v>8</v>
      </c>
      <c r="K623" s="11">
        <f t="shared" si="9"/>
        <v>1414.2719999999999</v>
      </c>
      <c r="L623" s="15">
        <f t="shared" si="10"/>
        <v>0.1414272</v>
      </c>
      <c r="M623" s="13">
        <v>35</v>
      </c>
      <c r="N623" s="10">
        <f t="shared" si="11"/>
        <v>247.47714725314506</v>
      </c>
    </row>
    <row r="624" spans="1:14">
      <c r="A624" s="11" t="s">
        <v>23</v>
      </c>
      <c r="B624" s="12">
        <v>42</v>
      </c>
      <c r="C624" s="13">
        <v>697</v>
      </c>
      <c r="D624" s="12">
        <v>13.9839152</v>
      </c>
      <c r="E624" s="12">
        <v>4.3</v>
      </c>
      <c r="F624" s="7">
        <f t="shared" si="8"/>
        <v>4.2876701360995639E-2</v>
      </c>
      <c r="G624" s="12">
        <v>2020</v>
      </c>
      <c r="H624" s="14">
        <v>44053</v>
      </c>
      <c r="I624" s="12">
        <v>176.78399999999999</v>
      </c>
      <c r="J624" s="12">
        <v>8</v>
      </c>
      <c r="K624" s="11">
        <f t="shared" si="9"/>
        <v>1414.2719999999999</v>
      </c>
      <c r="L624" s="15">
        <f t="shared" si="10"/>
        <v>0.1414272</v>
      </c>
      <c r="M624" s="13">
        <v>35</v>
      </c>
      <c r="N624" s="10">
        <f t="shared" si="11"/>
        <v>247.47714725314506</v>
      </c>
    </row>
    <row r="625" spans="1:14">
      <c r="A625" s="11" t="s">
        <v>23</v>
      </c>
      <c r="B625" s="12">
        <v>42</v>
      </c>
      <c r="C625" s="13">
        <v>674</v>
      </c>
      <c r="D625" s="12">
        <v>12.0327874</v>
      </c>
      <c r="E625" s="12">
        <v>4.8</v>
      </c>
      <c r="F625" s="7">
        <f t="shared" si="8"/>
        <v>3.5212624007631615E-2</v>
      </c>
      <c r="G625" s="12">
        <v>2020</v>
      </c>
      <c r="H625" s="14">
        <v>44053</v>
      </c>
      <c r="I625" s="12">
        <v>176.78399999999999</v>
      </c>
      <c r="J625" s="12">
        <v>8</v>
      </c>
      <c r="K625" s="11">
        <f t="shared" si="9"/>
        <v>1414.2719999999999</v>
      </c>
      <c r="L625" s="15">
        <f t="shared" si="10"/>
        <v>0.1414272</v>
      </c>
      <c r="M625" s="13">
        <v>35</v>
      </c>
      <c r="N625" s="10">
        <f t="shared" si="11"/>
        <v>247.47714725314506</v>
      </c>
    </row>
    <row r="626" spans="1:14">
      <c r="A626" s="4" t="s">
        <v>24</v>
      </c>
      <c r="B626" s="5">
        <v>14</v>
      </c>
      <c r="C626" s="6">
        <v>773</v>
      </c>
      <c r="D626" s="5">
        <v>7.1813983700000001</v>
      </c>
      <c r="E626" s="5">
        <v>2.1</v>
      </c>
      <c r="F626" s="7">
        <f t="shared" si="8"/>
        <v>1.021527807282371E-2</v>
      </c>
      <c r="G626" s="5">
        <v>2019</v>
      </c>
      <c r="H626" s="8">
        <v>43675</v>
      </c>
      <c r="I626" s="5">
        <v>192.024</v>
      </c>
      <c r="J626" s="5">
        <v>8</v>
      </c>
      <c r="K626" s="4">
        <f t="shared" si="9"/>
        <v>1536.192</v>
      </c>
      <c r="L626" s="9">
        <f t="shared" si="10"/>
        <v>0.15361920000000001</v>
      </c>
      <c r="M626" s="6">
        <v>32</v>
      </c>
      <c r="N626" s="10">
        <f t="shared" si="11"/>
        <v>208.30729492146813</v>
      </c>
    </row>
    <row r="627" spans="1:14">
      <c r="A627" s="4" t="s">
        <v>24</v>
      </c>
      <c r="B627" s="5">
        <v>14</v>
      </c>
      <c r="C627" s="6">
        <v>757</v>
      </c>
      <c r="D627" s="5">
        <v>8.0400817900000003</v>
      </c>
      <c r="E627" s="5">
        <v>2.2999999999999998</v>
      </c>
      <c r="F627" s="7">
        <f t="shared" si="8"/>
        <v>1.299376851670573E-2</v>
      </c>
      <c r="G627" s="5">
        <v>2019</v>
      </c>
      <c r="H627" s="8">
        <v>43675</v>
      </c>
      <c r="I627" s="5">
        <v>192.024</v>
      </c>
      <c r="J627" s="5">
        <v>8</v>
      </c>
      <c r="K627" s="4">
        <f t="shared" si="9"/>
        <v>1536.192</v>
      </c>
      <c r="L627" s="9">
        <f t="shared" si="10"/>
        <v>0.15361920000000001</v>
      </c>
      <c r="M627" s="6">
        <v>32</v>
      </c>
      <c r="N627" s="10">
        <f t="shared" si="11"/>
        <v>208.30729492146813</v>
      </c>
    </row>
    <row r="628" spans="1:14">
      <c r="A628" s="4" t="s">
        <v>24</v>
      </c>
      <c r="B628" s="5">
        <v>14</v>
      </c>
      <c r="C628" s="6">
        <v>753</v>
      </c>
      <c r="D628" s="5">
        <v>7.88740811</v>
      </c>
      <c r="E628" s="5">
        <v>2.5</v>
      </c>
      <c r="F628" s="7">
        <f t="shared" si="8"/>
        <v>1.2868301104660047E-2</v>
      </c>
      <c r="G628" s="5">
        <v>2019</v>
      </c>
      <c r="H628" s="8">
        <v>43675</v>
      </c>
      <c r="I628" s="5">
        <v>192.024</v>
      </c>
      <c r="J628" s="5">
        <v>8</v>
      </c>
      <c r="K628" s="4">
        <f t="shared" si="9"/>
        <v>1536.192</v>
      </c>
      <c r="L628" s="9">
        <f t="shared" si="10"/>
        <v>0.15361920000000001</v>
      </c>
      <c r="M628" s="6">
        <v>32</v>
      </c>
      <c r="N628" s="10">
        <f t="shared" si="11"/>
        <v>208.30729492146813</v>
      </c>
    </row>
    <row r="629" spans="1:14">
      <c r="A629" s="4" t="s">
        <v>24</v>
      </c>
      <c r="B629" s="5">
        <v>14</v>
      </c>
      <c r="C629" s="6">
        <v>756</v>
      </c>
      <c r="D629" s="5">
        <v>7.7578852200000004</v>
      </c>
      <c r="E629" s="5">
        <v>2.5</v>
      </c>
      <c r="F629" s="7">
        <f t="shared" si="8"/>
        <v>1.2476211515849382E-2</v>
      </c>
      <c r="G629" s="5">
        <v>2019</v>
      </c>
      <c r="H629" s="8">
        <v>43675</v>
      </c>
      <c r="I629" s="5">
        <v>192.024</v>
      </c>
      <c r="J629" s="5">
        <v>8</v>
      </c>
      <c r="K629" s="4">
        <f t="shared" si="9"/>
        <v>1536.192</v>
      </c>
      <c r="L629" s="9">
        <f t="shared" si="10"/>
        <v>0.15361920000000001</v>
      </c>
      <c r="M629" s="6">
        <v>32</v>
      </c>
      <c r="N629" s="10">
        <f t="shared" si="11"/>
        <v>208.30729492146813</v>
      </c>
    </row>
    <row r="630" spans="1:14">
      <c r="A630" s="4" t="s">
        <v>24</v>
      </c>
      <c r="B630" s="5">
        <v>14</v>
      </c>
      <c r="C630" s="6">
        <v>745</v>
      </c>
      <c r="D630" s="5">
        <v>8.7578613799999996</v>
      </c>
      <c r="E630" s="5">
        <v>2.7</v>
      </c>
      <c r="F630" s="7">
        <f t="shared" si="8"/>
        <v>1.5962199619169764E-2</v>
      </c>
      <c r="G630" s="5">
        <v>2019</v>
      </c>
      <c r="H630" s="8">
        <v>43675</v>
      </c>
      <c r="I630" s="5">
        <v>192.024</v>
      </c>
      <c r="J630" s="5">
        <v>8</v>
      </c>
      <c r="K630" s="4">
        <f t="shared" si="9"/>
        <v>1536.192</v>
      </c>
      <c r="L630" s="9">
        <f t="shared" si="10"/>
        <v>0.15361920000000001</v>
      </c>
      <c r="M630" s="6">
        <v>32</v>
      </c>
      <c r="N630" s="10">
        <f t="shared" si="11"/>
        <v>208.30729492146813</v>
      </c>
    </row>
    <row r="631" spans="1:14">
      <c r="A631" s="4" t="s">
        <v>24</v>
      </c>
      <c r="B631" s="5">
        <v>14</v>
      </c>
      <c r="C631" s="6">
        <v>746</v>
      </c>
      <c r="D631" s="5">
        <v>8.5648430799999993</v>
      </c>
      <c r="E631" s="5">
        <v>2.7</v>
      </c>
      <c r="F631" s="7">
        <f t="shared" si="8"/>
        <v>1.5339424772729343E-2</v>
      </c>
      <c r="G631" s="5">
        <v>2019</v>
      </c>
      <c r="H631" s="8">
        <v>43675</v>
      </c>
      <c r="I631" s="5">
        <v>192.024</v>
      </c>
      <c r="J631" s="5">
        <v>8</v>
      </c>
      <c r="K631" s="4">
        <f t="shared" si="9"/>
        <v>1536.192</v>
      </c>
      <c r="L631" s="9">
        <f t="shared" si="10"/>
        <v>0.15361920000000001</v>
      </c>
      <c r="M631" s="6">
        <v>32</v>
      </c>
      <c r="N631" s="10">
        <f t="shared" si="11"/>
        <v>208.30729492146813</v>
      </c>
    </row>
    <row r="632" spans="1:14">
      <c r="A632" s="4" t="s">
        <v>24</v>
      </c>
      <c r="B632" s="5">
        <v>14</v>
      </c>
      <c r="C632" s="6">
        <v>751</v>
      </c>
      <c r="D632" s="5">
        <v>8.98626638</v>
      </c>
      <c r="E632" s="5">
        <v>2.8</v>
      </c>
      <c r="F632" s="7">
        <f t="shared" si="8"/>
        <v>1.691752154701302E-2</v>
      </c>
      <c r="G632" s="5">
        <v>2019</v>
      </c>
      <c r="H632" s="8">
        <v>43675</v>
      </c>
      <c r="I632" s="5">
        <v>192.024</v>
      </c>
      <c r="J632" s="5">
        <v>8</v>
      </c>
      <c r="K632" s="4">
        <f t="shared" si="9"/>
        <v>1536.192</v>
      </c>
      <c r="L632" s="9">
        <f t="shared" si="10"/>
        <v>0.15361920000000001</v>
      </c>
      <c r="M632" s="6">
        <v>32</v>
      </c>
      <c r="N632" s="10">
        <f t="shared" si="11"/>
        <v>208.30729492146813</v>
      </c>
    </row>
    <row r="633" spans="1:14">
      <c r="A633" s="4" t="s">
        <v>24</v>
      </c>
      <c r="B633" s="5">
        <v>14</v>
      </c>
      <c r="C633" s="6">
        <v>752</v>
      </c>
      <c r="D633" s="5">
        <v>10.5042262</v>
      </c>
      <c r="E633" s="5">
        <v>2.8</v>
      </c>
      <c r="F633" s="7">
        <f t="shared" si="8"/>
        <v>2.2121643135415217E-2</v>
      </c>
      <c r="G633" s="5">
        <v>2019</v>
      </c>
      <c r="H633" s="8">
        <v>43675</v>
      </c>
      <c r="I633" s="5">
        <v>192.024</v>
      </c>
      <c r="J633" s="5">
        <v>8</v>
      </c>
      <c r="K633" s="4">
        <f t="shared" si="9"/>
        <v>1536.192</v>
      </c>
      <c r="L633" s="9">
        <f t="shared" si="10"/>
        <v>0.15361920000000001</v>
      </c>
      <c r="M633" s="6">
        <v>32</v>
      </c>
      <c r="N633" s="10">
        <f t="shared" si="11"/>
        <v>208.30729492146813</v>
      </c>
    </row>
    <row r="634" spans="1:14">
      <c r="A634" s="4" t="s">
        <v>24</v>
      </c>
      <c r="B634" s="5">
        <v>14</v>
      </c>
      <c r="C634" s="6">
        <v>754</v>
      </c>
      <c r="D634" s="5">
        <v>8.4277013299999997</v>
      </c>
      <c r="E634" s="5">
        <v>2.8</v>
      </c>
      <c r="F634" s="7">
        <f t="shared" si="8"/>
        <v>1.5086399801720421E-2</v>
      </c>
      <c r="G634" s="5">
        <v>2019</v>
      </c>
      <c r="H634" s="8">
        <v>43675</v>
      </c>
      <c r="I634" s="5">
        <v>192.024</v>
      </c>
      <c r="J634" s="5">
        <v>8</v>
      </c>
      <c r="K634" s="4">
        <f t="shared" si="9"/>
        <v>1536.192</v>
      </c>
      <c r="L634" s="9">
        <f t="shared" si="10"/>
        <v>0.15361920000000001</v>
      </c>
      <c r="M634" s="6">
        <v>32</v>
      </c>
      <c r="N634" s="10">
        <f t="shared" si="11"/>
        <v>208.30729492146813</v>
      </c>
    </row>
    <row r="635" spans="1:14">
      <c r="A635" s="4" t="s">
        <v>24</v>
      </c>
      <c r="B635" s="5">
        <v>14</v>
      </c>
      <c r="C635" s="6">
        <v>761</v>
      </c>
      <c r="D635" s="5">
        <v>10.2553103</v>
      </c>
      <c r="E635" s="5">
        <v>2.8</v>
      </c>
      <c r="F635" s="7">
        <f t="shared" si="8"/>
        <v>2.1245500782766324E-2</v>
      </c>
      <c r="G635" s="5">
        <v>2019</v>
      </c>
      <c r="H635" s="8">
        <v>43675</v>
      </c>
      <c r="I635" s="5">
        <v>192.024</v>
      </c>
      <c r="J635" s="5">
        <v>8</v>
      </c>
      <c r="K635" s="4">
        <f t="shared" si="9"/>
        <v>1536.192</v>
      </c>
      <c r="L635" s="9">
        <f t="shared" si="10"/>
        <v>0.15361920000000001</v>
      </c>
      <c r="M635" s="6">
        <v>32</v>
      </c>
      <c r="N635" s="10">
        <f t="shared" si="11"/>
        <v>208.30729492146813</v>
      </c>
    </row>
    <row r="636" spans="1:14">
      <c r="A636" s="4" t="s">
        <v>24</v>
      </c>
      <c r="B636" s="5">
        <v>14</v>
      </c>
      <c r="C636" s="6">
        <v>749</v>
      </c>
      <c r="D636" s="5">
        <v>10.397581600000001</v>
      </c>
      <c r="E636" s="5">
        <v>2.9</v>
      </c>
      <c r="F636" s="7">
        <f t="shared" si="8"/>
        <v>2.2027800881979826E-2</v>
      </c>
      <c r="G636" s="5">
        <v>2019</v>
      </c>
      <c r="H636" s="8">
        <v>43675</v>
      </c>
      <c r="I636" s="5">
        <v>192.024</v>
      </c>
      <c r="J636" s="5">
        <v>8</v>
      </c>
      <c r="K636" s="4">
        <f t="shared" si="9"/>
        <v>1536.192</v>
      </c>
      <c r="L636" s="9">
        <f t="shared" si="10"/>
        <v>0.15361920000000001</v>
      </c>
      <c r="M636" s="6">
        <v>32</v>
      </c>
      <c r="N636" s="10">
        <f t="shared" si="11"/>
        <v>208.30729492146813</v>
      </c>
    </row>
    <row r="637" spans="1:14">
      <c r="A637" s="4" t="s">
        <v>24</v>
      </c>
      <c r="B637" s="5">
        <v>14</v>
      </c>
      <c r="C637" s="6">
        <v>755</v>
      </c>
      <c r="D637" s="5">
        <v>10.4121884</v>
      </c>
      <c r="E637" s="5">
        <v>2.9</v>
      </c>
      <c r="F637" s="7">
        <f t="shared" si="8"/>
        <v>2.2080054527499563E-2</v>
      </c>
      <c r="G637" s="5">
        <v>2019</v>
      </c>
      <c r="H637" s="8">
        <v>43675</v>
      </c>
      <c r="I637" s="5">
        <v>192.024</v>
      </c>
      <c r="J637" s="5">
        <v>8</v>
      </c>
      <c r="K637" s="4">
        <f t="shared" si="9"/>
        <v>1536.192</v>
      </c>
      <c r="L637" s="9">
        <f t="shared" si="10"/>
        <v>0.15361920000000001</v>
      </c>
      <c r="M637" s="6">
        <v>32</v>
      </c>
      <c r="N637" s="10">
        <f t="shared" si="11"/>
        <v>208.30729492146813</v>
      </c>
    </row>
    <row r="638" spans="1:14">
      <c r="A638" s="4" t="s">
        <v>24</v>
      </c>
      <c r="B638" s="5">
        <v>14</v>
      </c>
      <c r="C638" s="6">
        <v>775</v>
      </c>
      <c r="D638" s="5">
        <v>8.1028468500000006</v>
      </c>
      <c r="E638" s="5">
        <v>2.9</v>
      </c>
      <c r="F638" s="7">
        <f t="shared" si="8"/>
        <v>1.4214514116789492E-2</v>
      </c>
      <c r="G638" s="5">
        <v>2019</v>
      </c>
      <c r="H638" s="8">
        <v>43675</v>
      </c>
      <c r="I638" s="5">
        <v>192.024</v>
      </c>
      <c r="J638" s="5">
        <v>8</v>
      </c>
      <c r="K638" s="4">
        <f t="shared" si="9"/>
        <v>1536.192</v>
      </c>
      <c r="L638" s="9">
        <f t="shared" si="10"/>
        <v>0.15361920000000001</v>
      </c>
      <c r="M638" s="6">
        <v>32</v>
      </c>
      <c r="N638" s="10">
        <f t="shared" si="11"/>
        <v>208.30729492146813</v>
      </c>
    </row>
    <row r="639" spans="1:14">
      <c r="A639" s="4" t="s">
        <v>24</v>
      </c>
      <c r="B639" s="5">
        <v>14</v>
      </c>
      <c r="C639" s="6">
        <v>759</v>
      </c>
      <c r="D639" s="5">
        <v>9.7954663499999999</v>
      </c>
      <c r="E639" s="5">
        <v>3</v>
      </c>
      <c r="F639" s="7">
        <f t="shared" si="8"/>
        <v>2.015249890846629E-2</v>
      </c>
      <c r="G639" s="5">
        <v>2019</v>
      </c>
      <c r="H639" s="8">
        <v>43675</v>
      </c>
      <c r="I639" s="5">
        <v>192.024</v>
      </c>
      <c r="J639" s="5">
        <v>8</v>
      </c>
      <c r="K639" s="4">
        <f t="shared" si="9"/>
        <v>1536.192</v>
      </c>
      <c r="L639" s="9">
        <f t="shared" si="10"/>
        <v>0.15361920000000001</v>
      </c>
      <c r="M639" s="6">
        <v>32</v>
      </c>
      <c r="N639" s="10">
        <f t="shared" si="11"/>
        <v>208.30729492146813</v>
      </c>
    </row>
    <row r="640" spans="1:14">
      <c r="A640" s="4" t="s">
        <v>24</v>
      </c>
      <c r="B640" s="5">
        <v>14</v>
      </c>
      <c r="C640" s="6">
        <v>770</v>
      </c>
      <c r="D640" s="5">
        <v>9.4479607699999999</v>
      </c>
      <c r="E640" s="5">
        <v>3</v>
      </c>
      <c r="F640" s="7">
        <f t="shared" si="8"/>
        <v>1.8932569012030939E-2</v>
      </c>
      <c r="G640" s="5">
        <v>2019</v>
      </c>
      <c r="H640" s="8">
        <v>43675</v>
      </c>
      <c r="I640" s="5">
        <v>192.024</v>
      </c>
      <c r="J640" s="5">
        <v>8</v>
      </c>
      <c r="K640" s="4">
        <f t="shared" si="9"/>
        <v>1536.192</v>
      </c>
      <c r="L640" s="9">
        <f t="shared" si="10"/>
        <v>0.15361920000000001</v>
      </c>
      <c r="M640" s="6">
        <v>32</v>
      </c>
      <c r="N640" s="10">
        <f t="shared" si="11"/>
        <v>208.30729492146813</v>
      </c>
    </row>
    <row r="641" spans="1:14">
      <c r="A641" s="4" t="s">
        <v>24</v>
      </c>
      <c r="B641" s="5">
        <v>14</v>
      </c>
      <c r="C641" s="6">
        <v>747</v>
      </c>
      <c r="D641" s="5">
        <v>9.5492965900000009</v>
      </c>
      <c r="E641" s="5">
        <v>3.3</v>
      </c>
      <c r="F641" s="7">
        <f t="shared" si="8"/>
        <v>2.0001984601244444E-2</v>
      </c>
      <c r="G641" s="5">
        <v>2019</v>
      </c>
      <c r="H641" s="8">
        <v>43675</v>
      </c>
      <c r="I641" s="5">
        <v>192.024</v>
      </c>
      <c r="J641" s="5">
        <v>8</v>
      </c>
      <c r="K641" s="4">
        <f t="shared" si="9"/>
        <v>1536.192</v>
      </c>
      <c r="L641" s="9">
        <f t="shared" si="10"/>
        <v>0.15361920000000001</v>
      </c>
      <c r="M641" s="6">
        <v>32</v>
      </c>
      <c r="N641" s="10">
        <f t="shared" si="11"/>
        <v>208.30729492146813</v>
      </c>
    </row>
    <row r="642" spans="1:14">
      <c r="A642" s="4" t="s">
        <v>24</v>
      </c>
      <c r="B642" s="5">
        <v>14</v>
      </c>
      <c r="C642" s="6">
        <v>748</v>
      </c>
      <c r="D642" s="5">
        <v>9.4640333000000005</v>
      </c>
      <c r="E642" s="5">
        <v>3.3</v>
      </c>
      <c r="F642" s="7">
        <f t="shared" si="8"/>
        <v>1.9691564111483793E-2</v>
      </c>
      <c r="G642" s="5">
        <v>2019</v>
      </c>
      <c r="H642" s="8">
        <v>43675</v>
      </c>
      <c r="I642" s="5">
        <v>192.024</v>
      </c>
      <c r="J642" s="5">
        <v>8</v>
      </c>
      <c r="K642" s="4">
        <f t="shared" si="9"/>
        <v>1536.192</v>
      </c>
      <c r="L642" s="9">
        <f t="shared" si="10"/>
        <v>0.15361920000000001</v>
      </c>
      <c r="M642" s="6">
        <v>32</v>
      </c>
      <c r="N642" s="10">
        <f t="shared" si="11"/>
        <v>208.30729492146813</v>
      </c>
    </row>
    <row r="643" spans="1:14">
      <c r="A643" s="4" t="s">
        <v>24</v>
      </c>
      <c r="B643" s="5">
        <v>14</v>
      </c>
      <c r="C643" s="6">
        <v>765</v>
      </c>
      <c r="D643" s="5">
        <v>7.9577471600000003</v>
      </c>
      <c r="E643" s="5">
        <v>3.3</v>
      </c>
      <c r="F643" s="7">
        <f t="shared" si="8"/>
        <v>1.4411383353720202E-2</v>
      </c>
      <c r="G643" s="5">
        <v>2019</v>
      </c>
      <c r="H643" s="8">
        <v>43675</v>
      </c>
      <c r="I643" s="5">
        <v>192.024</v>
      </c>
      <c r="J643" s="5">
        <v>8</v>
      </c>
      <c r="K643" s="4">
        <f t="shared" si="9"/>
        <v>1536.192</v>
      </c>
      <c r="L643" s="9">
        <f t="shared" si="10"/>
        <v>0.15361920000000001</v>
      </c>
      <c r="M643" s="6">
        <v>32</v>
      </c>
      <c r="N643" s="10">
        <f t="shared" si="11"/>
        <v>208.30729492146813</v>
      </c>
    </row>
    <row r="644" spans="1:14">
      <c r="A644" s="4" t="s">
        <v>24</v>
      </c>
      <c r="B644" s="5">
        <v>14</v>
      </c>
      <c r="C644" s="6">
        <v>750</v>
      </c>
      <c r="D644" s="5">
        <v>10.81317</v>
      </c>
      <c r="E644" s="5">
        <v>3.4</v>
      </c>
      <c r="F644" s="7">
        <f t="shared" si="8"/>
        <v>2.5052494034815562E-2</v>
      </c>
      <c r="G644" s="5">
        <v>2019</v>
      </c>
      <c r="H644" s="8">
        <v>43675</v>
      </c>
      <c r="I644" s="5">
        <v>192.024</v>
      </c>
      <c r="J644" s="5">
        <v>8</v>
      </c>
      <c r="K644" s="4">
        <f t="shared" si="9"/>
        <v>1536.192</v>
      </c>
      <c r="L644" s="9">
        <f t="shared" si="10"/>
        <v>0.15361920000000001</v>
      </c>
      <c r="M644" s="6">
        <v>32</v>
      </c>
      <c r="N644" s="10">
        <f t="shared" si="11"/>
        <v>208.30729492146813</v>
      </c>
    </row>
    <row r="645" spans="1:14">
      <c r="A645" s="4" t="s">
        <v>24</v>
      </c>
      <c r="B645" s="5">
        <v>14</v>
      </c>
      <c r="C645" s="6">
        <v>764</v>
      </c>
      <c r="D645" s="5">
        <v>10.1160464</v>
      </c>
      <c r="E645" s="5">
        <v>3.4</v>
      </c>
      <c r="F645" s="7">
        <f t="shared" si="8"/>
        <v>2.2363903812722238E-2</v>
      </c>
      <c r="G645" s="5">
        <v>2019</v>
      </c>
      <c r="H645" s="8">
        <v>43675</v>
      </c>
      <c r="I645" s="5">
        <v>192.024</v>
      </c>
      <c r="J645" s="5">
        <v>8</v>
      </c>
      <c r="K645" s="4">
        <f t="shared" si="9"/>
        <v>1536.192</v>
      </c>
      <c r="L645" s="9">
        <f t="shared" si="10"/>
        <v>0.15361920000000001</v>
      </c>
      <c r="M645" s="6">
        <v>32</v>
      </c>
      <c r="N645" s="10">
        <f t="shared" si="11"/>
        <v>208.30729492146813</v>
      </c>
    </row>
    <row r="646" spans="1:14">
      <c r="A646" s="4" t="s">
        <v>24</v>
      </c>
      <c r="B646" s="5">
        <v>14</v>
      </c>
      <c r="C646" s="6">
        <v>766</v>
      </c>
      <c r="D646" s="5">
        <v>10.628881399999999</v>
      </c>
      <c r="E646" s="5">
        <v>3.4</v>
      </c>
      <c r="F646" s="7">
        <f t="shared" si="8"/>
        <v>2.4333553383652885E-2</v>
      </c>
      <c r="G646" s="5">
        <v>2019</v>
      </c>
      <c r="H646" s="8">
        <v>43675</v>
      </c>
      <c r="I646" s="5">
        <v>192.024</v>
      </c>
      <c r="J646" s="5">
        <v>8</v>
      </c>
      <c r="K646" s="4">
        <f t="shared" si="9"/>
        <v>1536.192</v>
      </c>
      <c r="L646" s="9">
        <f t="shared" si="10"/>
        <v>0.15361920000000001</v>
      </c>
      <c r="M646" s="6">
        <v>32</v>
      </c>
      <c r="N646" s="10">
        <f t="shared" si="11"/>
        <v>208.30729492146813</v>
      </c>
    </row>
    <row r="647" spans="1:14">
      <c r="A647" s="4" t="s">
        <v>24</v>
      </c>
      <c r="B647" s="5">
        <v>14</v>
      </c>
      <c r="C647" s="6">
        <v>763</v>
      </c>
      <c r="D647" s="5">
        <v>12.187569699999999</v>
      </c>
      <c r="E647" s="5">
        <v>3.6</v>
      </c>
      <c r="F647" s="7">
        <f t="shared" si="8"/>
        <v>3.1370929213659172E-2</v>
      </c>
      <c r="G647" s="5">
        <v>2019</v>
      </c>
      <c r="H647" s="8">
        <v>43675</v>
      </c>
      <c r="I647" s="5">
        <v>192.024</v>
      </c>
      <c r="J647" s="5">
        <v>8</v>
      </c>
      <c r="K647" s="4">
        <f t="shared" si="9"/>
        <v>1536.192</v>
      </c>
      <c r="L647" s="9">
        <f t="shared" si="10"/>
        <v>0.15361920000000001</v>
      </c>
      <c r="M647" s="6">
        <v>32</v>
      </c>
      <c r="N647" s="10">
        <f t="shared" si="11"/>
        <v>208.30729492146813</v>
      </c>
    </row>
    <row r="648" spans="1:14">
      <c r="A648" s="4" t="s">
        <v>24</v>
      </c>
      <c r="B648" s="5">
        <v>14</v>
      </c>
      <c r="C648" s="6">
        <v>769</v>
      </c>
      <c r="D648" s="5">
        <v>10.998976900000001</v>
      </c>
      <c r="E648" s="5">
        <v>3.6</v>
      </c>
      <c r="F648" s="7">
        <f t="shared" si="8"/>
        <v>2.641367220174045E-2</v>
      </c>
      <c r="G648" s="5">
        <v>2019</v>
      </c>
      <c r="H648" s="8">
        <v>43675</v>
      </c>
      <c r="I648" s="5">
        <v>192.024</v>
      </c>
      <c r="J648" s="5">
        <v>8</v>
      </c>
      <c r="K648" s="4">
        <f t="shared" si="9"/>
        <v>1536.192</v>
      </c>
      <c r="L648" s="9">
        <f t="shared" si="10"/>
        <v>0.15361920000000001</v>
      </c>
      <c r="M648" s="6">
        <v>32</v>
      </c>
      <c r="N648" s="10">
        <f t="shared" si="11"/>
        <v>208.30729492146813</v>
      </c>
    </row>
    <row r="649" spans="1:14">
      <c r="A649" s="4" t="s">
        <v>24</v>
      </c>
      <c r="B649" s="5">
        <v>14</v>
      </c>
      <c r="C649" s="6">
        <v>771</v>
      </c>
      <c r="D649" s="5">
        <v>13.720596199999999</v>
      </c>
      <c r="E649" s="5">
        <v>3.6</v>
      </c>
      <c r="F649" s="7">
        <f t="shared" si="8"/>
        <v>3.8141942665952042E-2</v>
      </c>
      <c r="G649" s="5">
        <v>2019</v>
      </c>
      <c r="H649" s="8">
        <v>43675</v>
      </c>
      <c r="I649" s="5">
        <v>192.024</v>
      </c>
      <c r="J649" s="5">
        <v>8</v>
      </c>
      <c r="K649" s="4">
        <f t="shared" si="9"/>
        <v>1536.192</v>
      </c>
      <c r="L649" s="9">
        <f t="shared" si="10"/>
        <v>0.15361920000000001</v>
      </c>
      <c r="M649" s="6">
        <v>32</v>
      </c>
      <c r="N649" s="10">
        <f t="shared" si="11"/>
        <v>208.30729492146813</v>
      </c>
    </row>
    <row r="650" spans="1:14">
      <c r="A650" s="4" t="s">
        <v>24</v>
      </c>
      <c r="B650" s="5">
        <v>14</v>
      </c>
      <c r="C650" s="6">
        <v>758</v>
      </c>
      <c r="D650" s="5">
        <v>14.052579400000001</v>
      </c>
      <c r="E650" s="5">
        <v>3.8</v>
      </c>
      <c r="F650" s="7">
        <f t="shared" si="8"/>
        <v>4.0683313012631707E-2</v>
      </c>
      <c r="G650" s="5">
        <v>2019</v>
      </c>
      <c r="H650" s="8">
        <v>43675</v>
      </c>
      <c r="I650" s="5">
        <v>192.024</v>
      </c>
      <c r="J650" s="5">
        <v>8</v>
      </c>
      <c r="K650" s="4">
        <f t="shared" si="9"/>
        <v>1536.192</v>
      </c>
      <c r="L650" s="9">
        <f t="shared" si="10"/>
        <v>0.15361920000000001</v>
      </c>
      <c r="M650" s="6">
        <v>32</v>
      </c>
      <c r="N650" s="10">
        <f t="shared" si="11"/>
        <v>208.30729492146813</v>
      </c>
    </row>
    <row r="651" spans="1:14">
      <c r="A651" s="4" t="s">
        <v>24</v>
      </c>
      <c r="B651" s="5">
        <v>14</v>
      </c>
      <c r="C651" s="6">
        <v>760</v>
      </c>
      <c r="D651" s="5">
        <v>14.1817682</v>
      </c>
      <c r="E651" s="5">
        <v>3.8</v>
      </c>
      <c r="F651" s="7">
        <f t="shared" si="8"/>
        <v>4.1299226611546724E-2</v>
      </c>
      <c r="G651" s="5">
        <v>2019</v>
      </c>
      <c r="H651" s="8">
        <v>43675</v>
      </c>
      <c r="I651" s="5">
        <v>192.024</v>
      </c>
      <c r="J651" s="5">
        <v>8</v>
      </c>
      <c r="K651" s="4">
        <f t="shared" si="9"/>
        <v>1536.192</v>
      </c>
      <c r="L651" s="9">
        <f t="shared" si="10"/>
        <v>0.15361920000000001</v>
      </c>
      <c r="M651" s="6">
        <v>32</v>
      </c>
      <c r="N651" s="10">
        <f t="shared" si="11"/>
        <v>208.30729492146813</v>
      </c>
    </row>
    <row r="652" spans="1:14">
      <c r="A652" s="4" t="s">
        <v>24</v>
      </c>
      <c r="B652" s="5">
        <v>14</v>
      </c>
      <c r="C652" s="6">
        <v>776</v>
      </c>
      <c r="D652" s="5">
        <v>11.4015384</v>
      </c>
      <c r="E652" s="5">
        <v>3.8</v>
      </c>
      <c r="F652" s="7">
        <f t="shared" si="8"/>
        <v>2.8740039419399292E-2</v>
      </c>
      <c r="G652" s="5">
        <v>2019</v>
      </c>
      <c r="H652" s="8">
        <v>43675</v>
      </c>
      <c r="I652" s="5">
        <v>192.024</v>
      </c>
      <c r="J652" s="5">
        <v>8</v>
      </c>
      <c r="K652" s="4">
        <f t="shared" si="9"/>
        <v>1536.192</v>
      </c>
      <c r="L652" s="9">
        <f t="shared" si="10"/>
        <v>0.15361920000000001</v>
      </c>
      <c r="M652" s="6">
        <v>32</v>
      </c>
      <c r="N652" s="10">
        <f t="shared" si="11"/>
        <v>208.30729492146813</v>
      </c>
    </row>
    <row r="653" spans="1:14">
      <c r="A653" s="4" t="s">
        <v>24</v>
      </c>
      <c r="B653" s="5">
        <v>14</v>
      </c>
      <c r="C653" s="6">
        <v>762</v>
      </c>
      <c r="D653" s="5">
        <v>11.136297799999999</v>
      </c>
      <c r="E653" s="5">
        <v>3.9</v>
      </c>
      <c r="F653" s="7">
        <f t="shared" si="8"/>
        <v>2.794135729379383E-2</v>
      </c>
      <c r="G653" s="5">
        <v>2019</v>
      </c>
      <c r="H653" s="8">
        <v>43675</v>
      </c>
      <c r="I653" s="5">
        <v>192.024</v>
      </c>
      <c r="J653" s="5">
        <v>8</v>
      </c>
      <c r="K653" s="4">
        <f t="shared" si="9"/>
        <v>1536.192</v>
      </c>
      <c r="L653" s="9">
        <f t="shared" si="10"/>
        <v>0.15361920000000001</v>
      </c>
      <c r="M653" s="6">
        <v>32</v>
      </c>
      <c r="N653" s="10">
        <f t="shared" si="11"/>
        <v>208.30729492146813</v>
      </c>
    </row>
    <row r="654" spans="1:14">
      <c r="A654" s="4" t="s">
        <v>24</v>
      </c>
      <c r="B654" s="5">
        <v>14</v>
      </c>
      <c r="C654" s="6">
        <v>774</v>
      </c>
      <c r="D654" s="5">
        <v>11.0311714</v>
      </c>
      <c r="E654" s="5">
        <v>4.0999999999999996</v>
      </c>
      <c r="F654" s="7">
        <f t="shared" si="8"/>
        <v>2.8127580923048654E-2</v>
      </c>
      <c r="G654" s="5">
        <v>2019</v>
      </c>
      <c r="H654" s="8">
        <v>43675</v>
      </c>
      <c r="I654" s="5">
        <v>192.024</v>
      </c>
      <c r="J654" s="5">
        <v>8</v>
      </c>
      <c r="K654" s="4">
        <f t="shared" si="9"/>
        <v>1536.192</v>
      </c>
      <c r="L654" s="9">
        <f t="shared" si="10"/>
        <v>0.15361920000000001</v>
      </c>
      <c r="M654" s="6">
        <v>32</v>
      </c>
      <c r="N654" s="10">
        <f t="shared" si="11"/>
        <v>208.30729492146813</v>
      </c>
    </row>
    <row r="655" spans="1:14">
      <c r="A655" s="4" t="s">
        <v>24</v>
      </c>
      <c r="B655" s="5">
        <v>14</v>
      </c>
      <c r="C655" s="6">
        <v>767</v>
      </c>
      <c r="D655" s="5">
        <v>13.281573</v>
      </c>
      <c r="E655" s="5">
        <v>4.2</v>
      </c>
      <c r="F655" s="7">
        <f t="shared" si="8"/>
        <v>3.889553876107002E-2</v>
      </c>
      <c r="G655" s="5">
        <v>2019</v>
      </c>
      <c r="H655" s="8">
        <v>43675</v>
      </c>
      <c r="I655" s="5">
        <v>192.024</v>
      </c>
      <c r="J655" s="5">
        <v>8</v>
      </c>
      <c r="K655" s="4">
        <f t="shared" si="9"/>
        <v>1536.192</v>
      </c>
      <c r="L655" s="9">
        <f t="shared" si="10"/>
        <v>0.15361920000000001</v>
      </c>
      <c r="M655" s="6">
        <v>32</v>
      </c>
      <c r="N655" s="10">
        <f t="shared" si="11"/>
        <v>208.30729492146813</v>
      </c>
    </row>
    <row r="656" spans="1:14">
      <c r="A656" s="4" t="s">
        <v>25</v>
      </c>
      <c r="B656" s="5">
        <v>44</v>
      </c>
      <c r="C656" s="6">
        <v>586</v>
      </c>
      <c r="D656" s="5">
        <v>5.2206747099999999</v>
      </c>
      <c r="E656" s="5">
        <v>1.3</v>
      </c>
      <c r="F656" s="7">
        <f t="shared" si="8"/>
        <v>4.3755626577678631E-3</v>
      </c>
      <c r="G656" s="5">
        <v>2019</v>
      </c>
      <c r="H656" s="8">
        <v>43678</v>
      </c>
      <c r="I656" s="5">
        <v>179.83199999999999</v>
      </c>
      <c r="J656" s="5">
        <v>8</v>
      </c>
      <c r="K656" s="4">
        <f t="shared" si="9"/>
        <v>1438.6559999999999</v>
      </c>
      <c r="L656" s="9">
        <f t="shared" si="10"/>
        <v>0.14386559999999998</v>
      </c>
      <c r="M656" s="6">
        <v>33</v>
      </c>
      <c r="N656" s="10">
        <f t="shared" si="11"/>
        <v>229.38075537168027</v>
      </c>
    </row>
    <row r="657" spans="1:14">
      <c r="A657" s="4" t="s">
        <v>25</v>
      </c>
      <c r="B657" s="5">
        <v>44</v>
      </c>
      <c r="C657" s="6">
        <v>585</v>
      </c>
      <c r="D657" s="5">
        <v>6.5929402599999998</v>
      </c>
      <c r="E657" s="5">
        <v>1.7</v>
      </c>
      <c r="F657" s="7">
        <f t="shared" si="8"/>
        <v>8.1330860769079569E-3</v>
      </c>
      <c r="G657" s="5">
        <v>2019</v>
      </c>
      <c r="H657" s="8">
        <v>43678</v>
      </c>
      <c r="I657" s="5">
        <v>179.83199999999999</v>
      </c>
      <c r="J657" s="5">
        <v>8</v>
      </c>
      <c r="K657" s="4">
        <f t="shared" si="9"/>
        <v>1438.6559999999999</v>
      </c>
      <c r="L657" s="9">
        <f t="shared" si="10"/>
        <v>0.14386559999999998</v>
      </c>
      <c r="M657" s="6">
        <v>33</v>
      </c>
      <c r="N657" s="10">
        <f t="shared" si="11"/>
        <v>229.38075537168027</v>
      </c>
    </row>
    <row r="658" spans="1:14">
      <c r="A658" s="4" t="s">
        <v>25</v>
      </c>
      <c r="B658" s="5">
        <v>44</v>
      </c>
      <c r="C658" s="6">
        <v>611</v>
      </c>
      <c r="D658" s="5">
        <v>6.8121347999999999</v>
      </c>
      <c r="E658" s="5">
        <v>1.7</v>
      </c>
      <c r="F658" s="7">
        <f t="shared" si="8"/>
        <v>8.7029522098383064E-3</v>
      </c>
      <c r="G658" s="5">
        <v>2019</v>
      </c>
      <c r="H658" s="8">
        <v>43678</v>
      </c>
      <c r="I658" s="5">
        <v>179.83199999999999</v>
      </c>
      <c r="J658" s="5">
        <v>8</v>
      </c>
      <c r="K658" s="4">
        <f t="shared" si="9"/>
        <v>1438.6559999999999</v>
      </c>
      <c r="L658" s="9">
        <f t="shared" si="10"/>
        <v>0.14386559999999998</v>
      </c>
      <c r="M658" s="6">
        <v>33</v>
      </c>
      <c r="N658" s="10">
        <f t="shared" si="11"/>
        <v>229.38075537168027</v>
      </c>
    </row>
    <row r="659" spans="1:14">
      <c r="A659" s="4" t="s">
        <v>25</v>
      </c>
      <c r="B659" s="5">
        <v>44</v>
      </c>
      <c r="C659" s="6">
        <v>593</v>
      </c>
      <c r="D659" s="5">
        <v>5.86934925</v>
      </c>
      <c r="E659" s="5">
        <v>1.75</v>
      </c>
      <c r="F659" s="7">
        <f t="shared" si="8"/>
        <v>6.3276446374394236E-3</v>
      </c>
      <c r="G659" s="5">
        <v>2019</v>
      </c>
      <c r="H659" s="8">
        <v>43678</v>
      </c>
      <c r="I659" s="5">
        <v>179.83199999999999</v>
      </c>
      <c r="J659" s="5">
        <v>8</v>
      </c>
      <c r="K659" s="4">
        <f t="shared" si="9"/>
        <v>1438.6559999999999</v>
      </c>
      <c r="L659" s="9">
        <f t="shared" si="10"/>
        <v>0.14386559999999998</v>
      </c>
      <c r="M659" s="6">
        <v>33</v>
      </c>
      <c r="N659" s="10">
        <f t="shared" si="11"/>
        <v>229.38075537168027</v>
      </c>
    </row>
    <row r="660" spans="1:14">
      <c r="A660" s="4" t="s">
        <v>25</v>
      </c>
      <c r="B660" s="5">
        <v>44</v>
      </c>
      <c r="C660" s="6">
        <v>594</v>
      </c>
      <c r="D660" s="5">
        <v>6.4688267499999998</v>
      </c>
      <c r="E660" s="5">
        <v>1.8</v>
      </c>
      <c r="F660" s="7">
        <f t="shared" si="8"/>
        <v>7.9224639927412445E-3</v>
      </c>
      <c r="G660" s="5">
        <v>2019</v>
      </c>
      <c r="H660" s="8">
        <v>43678</v>
      </c>
      <c r="I660" s="5">
        <v>179.83199999999999</v>
      </c>
      <c r="J660" s="5">
        <v>8</v>
      </c>
      <c r="K660" s="4">
        <f t="shared" si="9"/>
        <v>1438.6559999999999</v>
      </c>
      <c r="L660" s="9">
        <f t="shared" si="10"/>
        <v>0.14386559999999998</v>
      </c>
      <c r="M660" s="6">
        <v>33</v>
      </c>
      <c r="N660" s="10">
        <f t="shared" si="11"/>
        <v>229.38075537168027</v>
      </c>
    </row>
    <row r="661" spans="1:14">
      <c r="A661" s="4" t="s">
        <v>25</v>
      </c>
      <c r="B661" s="5">
        <v>44</v>
      </c>
      <c r="C661" s="6">
        <v>610</v>
      </c>
      <c r="D661" s="5">
        <v>8.0337850999999993</v>
      </c>
      <c r="E661" s="5">
        <v>1.8</v>
      </c>
      <c r="F661" s="7">
        <f t="shared" si="8"/>
        <v>1.2127054672532254E-2</v>
      </c>
      <c r="G661" s="5">
        <v>2019</v>
      </c>
      <c r="H661" s="8">
        <v>43678</v>
      </c>
      <c r="I661" s="5">
        <v>179.83199999999999</v>
      </c>
      <c r="J661" s="5">
        <v>8</v>
      </c>
      <c r="K661" s="4">
        <f t="shared" si="9"/>
        <v>1438.6559999999999</v>
      </c>
      <c r="L661" s="9">
        <f t="shared" si="10"/>
        <v>0.14386559999999998</v>
      </c>
      <c r="M661" s="6">
        <v>33</v>
      </c>
      <c r="N661" s="10">
        <f t="shared" si="11"/>
        <v>229.38075537168027</v>
      </c>
    </row>
    <row r="662" spans="1:14">
      <c r="A662" s="4" t="s">
        <v>25</v>
      </c>
      <c r="B662" s="5">
        <v>51</v>
      </c>
      <c r="C662" s="6">
        <v>512</v>
      </c>
      <c r="D662" s="5">
        <v>6.5311783300000004</v>
      </c>
      <c r="E662" s="5">
        <v>1.9</v>
      </c>
      <c r="F662" s="7">
        <f t="shared" si="8"/>
        <v>8.1978377929209176E-3</v>
      </c>
      <c r="G662" s="5">
        <v>2019</v>
      </c>
      <c r="H662" s="8">
        <v>43678</v>
      </c>
      <c r="I662" s="5">
        <v>179.83199999999999</v>
      </c>
      <c r="J662" s="5">
        <v>8</v>
      </c>
      <c r="K662" s="4">
        <f t="shared" si="9"/>
        <v>1438.6559999999999</v>
      </c>
      <c r="L662" s="9">
        <f t="shared" si="10"/>
        <v>0.14386559999999998</v>
      </c>
      <c r="M662" s="6">
        <v>33</v>
      </c>
      <c r="N662" s="10">
        <f t="shared" si="11"/>
        <v>229.38075537168027</v>
      </c>
    </row>
    <row r="663" spans="1:14">
      <c r="A663" s="4" t="s">
        <v>25</v>
      </c>
      <c r="B663" s="5">
        <v>51</v>
      </c>
      <c r="C663" s="6">
        <v>513</v>
      </c>
      <c r="D663" s="5">
        <v>5.6941051600000003</v>
      </c>
      <c r="E663" s="5">
        <v>1.9</v>
      </c>
      <c r="F663" s="7">
        <f t="shared" si="8"/>
        <v>6.011841584778607E-3</v>
      </c>
      <c r="G663" s="5">
        <v>2019</v>
      </c>
      <c r="H663" s="8">
        <v>43678</v>
      </c>
      <c r="I663" s="5">
        <v>179.83199999999999</v>
      </c>
      <c r="J663" s="5">
        <v>8</v>
      </c>
      <c r="K663" s="4">
        <f t="shared" si="9"/>
        <v>1438.6559999999999</v>
      </c>
      <c r="L663" s="9">
        <f t="shared" si="10"/>
        <v>0.14386559999999998</v>
      </c>
      <c r="M663" s="6">
        <v>33</v>
      </c>
      <c r="N663" s="10">
        <f t="shared" si="11"/>
        <v>229.38075537168027</v>
      </c>
    </row>
    <row r="664" spans="1:14">
      <c r="A664" s="4" t="s">
        <v>25</v>
      </c>
      <c r="B664" s="5">
        <v>51</v>
      </c>
      <c r="C664" s="6">
        <v>537</v>
      </c>
      <c r="D664" s="5">
        <v>6.78232225</v>
      </c>
      <c r="E664" s="5">
        <v>1.9</v>
      </c>
      <c r="F664" s="7">
        <f t="shared" si="8"/>
        <v>8.867300402814875E-3</v>
      </c>
      <c r="G664" s="5">
        <v>2019</v>
      </c>
      <c r="H664" s="8">
        <v>43678</v>
      </c>
      <c r="I664" s="5">
        <v>179.83199999999999</v>
      </c>
      <c r="J664" s="5">
        <v>8</v>
      </c>
      <c r="K664" s="4">
        <f t="shared" si="9"/>
        <v>1438.6559999999999</v>
      </c>
      <c r="L664" s="9">
        <f t="shared" si="10"/>
        <v>0.14386559999999998</v>
      </c>
      <c r="M664" s="6">
        <v>33</v>
      </c>
      <c r="N664" s="10">
        <f t="shared" si="11"/>
        <v>229.38075537168027</v>
      </c>
    </row>
    <row r="665" spans="1:14">
      <c r="A665" s="4" t="s">
        <v>25</v>
      </c>
      <c r="B665" s="5">
        <v>51</v>
      </c>
      <c r="C665" s="6">
        <v>541</v>
      </c>
      <c r="D665" s="5">
        <v>5.6314815100000004</v>
      </c>
      <c r="E665" s="5">
        <v>1.9</v>
      </c>
      <c r="F665" s="7">
        <f t="shared" si="8"/>
        <v>5.8511087135327796E-3</v>
      </c>
      <c r="G665" s="5">
        <v>2019</v>
      </c>
      <c r="H665" s="8">
        <v>43678</v>
      </c>
      <c r="I665" s="5">
        <v>179.83199999999999</v>
      </c>
      <c r="J665" s="5">
        <v>8</v>
      </c>
      <c r="K665" s="4">
        <f t="shared" si="9"/>
        <v>1438.6559999999999</v>
      </c>
      <c r="L665" s="9">
        <f t="shared" si="10"/>
        <v>0.14386559999999998</v>
      </c>
      <c r="M665" s="6">
        <v>33</v>
      </c>
      <c r="N665" s="10">
        <f t="shared" si="11"/>
        <v>229.38075537168027</v>
      </c>
    </row>
    <row r="666" spans="1:14">
      <c r="A666" s="4" t="s">
        <v>25</v>
      </c>
      <c r="B666" s="5">
        <v>44</v>
      </c>
      <c r="C666" s="6">
        <v>580</v>
      </c>
      <c r="D666" s="5">
        <v>6.8861015099999996</v>
      </c>
      <c r="E666" s="5">
        <v>1.9</v>
      </c>
      <c r="F666" s="7">
        <f t="shared" si="8"/>
        <v>9.1457721287306129E-3</v>
      </c>
      <c r="G666" s="5">
        <v>2019</v>
      </c>
      <c r="H666" s="8">
        <v>43678</v>
      </c>
      <c r="I666" s="5">
        <v>179.83199999999999</v>
      </c>
      <c r="J666" s="5">
        <v>8</v>
      </c>
      <c r="K666" s="4">
        <f t="shared" si="9"/>
        <v>1438.6559999999999</v>
      </c>
      <c r="L666" s="9">
        <f t="shared" si="10"/>
        <v>0.14386559999999998</v>
      </c>
      <c r="M666" s="6">
        <v>33</v>
      </c>
      <c r="N666" s="10">
        <f t="shared" si="11"/>
        <v>229.38075537168027</v>
      </c>
    </row>
    <row r="667" spans="1:14">
      <c r="A667" s="4" t="s">
        <v>25</v>
      </c>
      <c r="B667" s="5">
        <v>44</v>
      </c>
      <c r="C667" s="6">
        <v>588</v>
      </c>
      <c r="D667" s="5">
        <v>6.08130697</v>
      </c>
      <c r="E667" s="5">
        <v>1.9</v>
      </c>
      <c r="F667" s="7">
        <f t="shared" si="8"/>
        <v>7.0143332004326707E-3</v>
      </c>
      <c r="G667" s="5">
        <v>2019</v>
      </c>
      <c r="H667" s="8">
        <v>43678</v>
      </c>
      <c r="I667" s="5">
        <v>179.83199999999999</v>
      </c>
      <c r="J667" s="5">
        <v>8</v>
      </c>
      <c r="K667" s="4">
        <f t="shared" si="9"/>
        <v>1438.6559999999999</v>
      </c>
      <c r="L667" s="9">
        <f t="shared" si="10"/>
        <v>0.14386559999999998</v>
      </c>
      <c r="M667" s="6">
        <v>33</v>
      </c>
      <c r="N667" s="10">
        <f t="shared" si="11"/>
        <v>229.38075537168027</v>
      </c>
    </row>
    <row r="668" spans="1:14">
      <c r="A668" s="4" t="s">
        <v>25</v>
      </c>
      <c r="B668" s="5">
        <v>44</v>
      </c>
      <c r="C668" s="6">
        <v>589</v>
      </c>
      <c r="D668" s="5">
        <v>6.9810867099999996</v>
      </c>
      <c r="E668" s="5">
        <v>1.9</v>
      </c>
      <c r="F668" s="7">
        <f t="shared" si="8"/>
        <v>9.4015854852725084E-3</v>
      </c>
      <c r="G668" s="5">
        <v>2019</v>
      </c>
      <c r="H668" s="8">
        <v>43678</v>
      </c>
      <c r="I668" s="5">
        <v>179.83199999999999</v>
      </c>
      <c r="J668" s="5">
        <v>8</v>
      </c>
      <c r="K668" s="4">
        <f t="shared" si="9"/>
        <v>1438.6559999999999</v>
      </c>
      <c r="L668" s="9">
        <f t="shared" si="10"/>
        <v>0.14386559999999998</v>
      </c>
      <c r="M668" s="6">
        <v>33</v>
      </c>
      <c r="N668" s="10">
        <f t="shared" si="11"/>
        <v>229.38075537168027</v>
      </c>
    </row>
    <row r="669" spans="1:14">
      <c r="A669" s="4" t="s">
        <v>25</v>
      </c>
      <c r="B669" s="5">
        <v>44</v>
      </c>
      <c r="C669" s="6">
        <v>600</v>
      </c>
      <c r="D669" s="5">
        <v>8.4036292299999999</v>
      </c>
      <c r="E669" s="5">
        <v>1.9</v>
      </c>
      <c r="F669" s="7">
        <f t="shared" si="8"/>
        <v>1.3339968394885991E-2</v>
      </c>
      <c r="G669" s="5">
        <v>2019</v>
      </c>
      <c r="H669" s="8">
        <v>43678</v>
      </c>
      <c r="I669" s="5">
        <v>179.83199999999999</v>
      </c>
      <c r="J669" s="5">
        <v>8</v>
      </c>
      <c r="K669" s="4">
        <f t="shared" si="9"/>
        <v>1438.6559999999999</v>
      </c>
      <c r="L669" s="9">
        <f t="shared" si="10"/>
        <v>0.14386559999999998</v>
      </c>
      <c r="M669" s="6">
        <v>33</v>
      </c>
      <c r="N669" s="10">
        <f t="shared" si="11"/>
        <v>229.38075537168027</v>
      </c>
    </row>
    <row r="670" spans="1:14">
      <c r="A670" s="4" t="s">
        <v>25</v>
      </c>
      <c r="B670" s="5">
        <v>44</v>
      </c>
      <c r="C670" s="6">
        <v>609</v>
      </c>
      <c r="D670" s="5">
        <v>5.9209111400000003</v>
      </c>
      <c r="E670" s="5">
        <v>1.9</v>
      </c>
      <c r="F670" s="7">
        <f t="shared" si="8"/>
        <v>6.5972447910278712E-3</v>
      </c>
      <c r="G670" s="5">
        <v>2019</v>
      </c>
      <c r="H670" s="8">
        <v>43678</v>
      </c>
      <c r="I670" s="5">
        <v>179.83199999999999</v>
      </c>
      <c r="J670" s="5">
        <v>8</v>
      </c>
      <c r="K670" s="4">
        <f t="shared" si="9"/>
        <v>1438.6559999999999</v>
      </c>
      <c r="L670" s="9">
        <f t="shared" si="10"/>
        <v>0.14386559999999998</v>
      </c>
      <c r="M670" s="6">
        <v>33</v>
      </c>
      <c r="N670" s="10">
        <f t="shared" si="11"/>
        <v>229.38075537168027</v>
      </c>
    </row>
    <row r="671" spans="1:14">
      <c r="A671" s="4" t="s">
        <v>25</v>
      </c>
      <c r="B671" s="5">
        <v>51</v>
      </c>
      <c r="C671" s="6">
        <v>520</v>
      </c>
      <c r="D671" s="5">
        <v>5.19148152</v>
      </c>
      <c r="E671" s="5">
        <v>2</v>
      </c>
      <c r="F671" s="7">
        <f t="shared" si="8"/>
        <v>4.8038007385320745E-3</v>
      </c>
      <c r="G671" s="5">
        <v>2019</v>
      </c>
      <c r="H671" s="8">
        <v>43678</v>
      </c>
      <c r="I671" s="5">
        <v>179.83199999999999</v>
      </c>
      <c r="J671" s="5">
        <v>8</v>
      </c>
      <c r="K671" s="4">
        <f t="shared" si="9"/>
        <v>1438.6559999999999</v>
      </c>
      <c r="L671" s="9">
        <f t="shared" si="10"/>
        <v>0.14386559999999998</v>
      </c>
      <c r="M671" s="6">
        <v>33</v>
      </c>
      <c r="N671" s="10">
        <f t="shared" si="11"/>
        <v>229.38075537168027</v>
      </c>
    </row>
    <row r="672" spans="1:14">
      <c r="A672" s="4" t="s">
        <v>25</v>
      </c>
      <c r="B672" s="5">
        <v>51</v>
      </c>
      <c r="C672" s="6">
        <v>529</v>
      </c>
      <c r="D672" s="5">
        <v>5.9209111400000003</v>
      </c>
      <c r="E672" s="5">
        <v>2</v>
      </c>
      <c r="F672" s="7">
        <f t="shared" si="8"/>
        <v>6.6895404964622618E-3</v>
      </c>
      <c r="G672" s="5">
        <v>2019</v>
      </c>
      <c r="H672" s="8">
        <v>43678</v>
      </c>
      <c r="I672" s="5">
        <v>179.83199999999999</v>
      </c>
      <c r="J672" s="5">
        <v>8</v>
      </c>
      <c r="K672" s="4">
        <f t="shared" si="9"/>
        <v>1438.6559999999999</v>
      </c>
      <c r="L672" s="9">
        <f t="shared" si="10"/>
        <v>0.14386559999999998</v>
      </c>
      <c r="M672" s="6">
        <v>33</v>
      </c>
      <c r="N672" s="10">
        <f t="shared" si="11"/>
        <v>229.38075537168027</v>
      </c>
    </row>
    <row r="673" spans="1:14">
      <c r="A673" s="4" t="s">
        <v>25</v>
      </c>
      <c r="B673" s="5">
        <v>44</v>
      </c>
      <c r="C673" s="6">
        <v>587</v>
      </c>
      <c r="D673" s="5">
        <v>6.08130697</v>
      </c>
      <c r="E673" s="5">
        <v>2</v>
      </c>
      <c r="F673" s="7">
        <f t="shared" si="8"/>
        <v>7.1116864411390791E-3</v>
      </c>
      <c r="G673" s="5">
        <v>2019</v>
      </c>
      <c r="H673" s="8">
        <v>43678</v>
      </c>
      <c r="I673" s="5">
        <v>179.83199999999999</v>
      </c>
      <c r="J673" s="5">
        <v>8</v>
      </c>
      <c r="K673" s="4">
        <f t="shared" si="9"/>
        <v>1438.6559999999999</v>
      </c>
      <c r="L673" s="9">
        <f t="shared" si="10"/>
        <v>0.14386559999999998</v>
      </c>
      <c r="M673" s="6">
        <v>33</v>
      </c>
      <c r="N673" s="10">
        <f t="shared" si="11"/>
        <v>229.38075537168027</v>
      </c>
    </row>
    <row r="674" spans="1:14">
      <c r="A674" s="4" t="s">
        <v>25</v>
      </c>
      <c r="B674" s="5">
        <v>21</v>
      </c>
      <c r="C674" s="6">
        <v>783</v>
      </c>
      <c r="D674" s="5">
        <v>6.1145332400000001</v>
      </c>
      <c r="E674" s="5">
        <v>2</v>
      </c>
      <c r="F674" s="7">
        <f t="shared" si="8"/>
        <v>7.1994719419981338E-3</v>
      </c>
      <c r="G674" s="5">
        <v>2019</v>
      </c>
      <c r="H674" s="8">
        <v>43678</v>
      </c>
      <c r="I674" s="5">
        <v>179.83199999999999</v>
      </c>
      <c r="J674" s="5">
        <v>8</v>
      </c>
      <c r="K674" s="4">
        <f t="shared" si="9"/>
        <v>1438.6559999999999</v>
      </c>
      <c r="L674" s="9">
        <f t="shared" si="10"/>
        <v>0.14386559999999998</v>
      </c>
      <c r="M674" s="6">
        <v>26</v>
      </c>
      <c r="N674" s="10">
        <f t="shared" si="11"/>
        <v>180.72423150496022</v>
      </c>
    </row>
    <row r="675" spans="1:14">
      <c r="A675" s="4" t="s">
        <v>25</v>
      </c>
      <c r="B675" s="5">
        <v>51</v>
      </c>
      <c r="C675" s="6">
        <v>509</v>
      </c>
      <c r="D675" s="5">
        <v>5.29773681</v>
      </c>
      <c r="E675" s="5">
        <v>2.1</v>
      </c>
      <c r="F675" s="7">
        <f t="shared" si="8"/>
        <v>5.148932821634776E-3</v>
      </c>
      <c r="G675" s="5">
        <v>2019</v>
      </c>
      <c r="H675" s="8">
        <v>43678</v>
      </c>
      <c r="I675" s="5">
        <v>179.83199999999999</v>
      </c>
      <c r="J675" s="5">
        <v>8</v>
      </c>
      <c r="K675" s="4">
        <f t="shared" si="9"/>
        <v>1438.6559999999999</v>
      </c>
      <c r="L675" s="9">
        <f t="shared" si="10"/>
        <v>0.14386559999999998</v>
      </c>
      <c r="M675" s="6">
        <v>33</v>
      </c>
      <c r="N675" s="10">
        <f t="shared" si="11"/>
        <v>229.38075537168027</v>
      </c>
    </row>
    <row r="676" spans="1:14">
      <c r="A676" s="4" t="s">
        <v>25</v>
      </c>
      <c r="B676" s="5">
        <v>44</v>
      </c>
      <c r="C676" s="6">
        <v>603</v>
      </c>
      <c r="D676" s="5">
        <v>5.7472394800000002</v>
      </c>
      <c r="E676" s="5">
        <v>2.1</v>
      </c>
      <c r="F676" s="7">
        <f t="shared" si="8"/>
        <v>6.3224584311292187E-3</v>
      </c>
      <c r="G676" s="5">
        <v>2019</v>
      </c>
      <c r="H676" s="8">
        <v>43678</v>
      </c>
      <c r="I676" s="5">
        <v>179.83199999999999</v>
      </c>
      <c r="J676" s="5">
        <v>8</v>
      </c>
      <c r="K676" s="4">
        <f t="shared" si="9"/>
        <v>1438.6559999999999</v>
      </c>
      <c r="L676" s="9">
        <f t="shared" si="10"/>
        <v>0.14386559999999998</v>
      </c>
      <c r="M676" s="6">
        <v>33</v>
      </c>
      <c r="N676" s="10">
        <f t="shared" si="11"/>
        <v>229.38075537168027</v>
      </c>
    </row>
    <row r="677" spans="1:14">
      <c r="A677" s="4" t="s">
        <v>25</v>
      </c>
      <c r="B677" s="5">
        <v>21</v>
      </c>
      <c r="C677" s="6">
        <v>782</v>
      </c>
      <c r="D677" s="5">
        <v>6.0813018400000001</v>
      </c>
      <c r="E677" s="5">
        <v>2.1</v>
      </c>
      <c r="F677" s="7">
        <f t="shared" si="8"/>
        <v>7.2090154064207443E-3</v>
      </c>
      <c r="G677" s="5">
        <v>2019</v>
      </c>
      <c r="H677" s="8">
        <v>43678</v>
      </c>
      <c r="I677" s="5">
        <v>179.83199999999999</v>
      </c>
      <c r="J677" s="5">
        <v>8</v>
      </c>
      <c r="K677" s="4">
        <f t="shared" si="9"/>
        <v>1438.6559999999999</v>
      </c>
      <c r="L677" s="9">
        <f t="shared" si="10"/>
        <v>0.14386559999999998</v>
      </c>
      <c r="M677" s="6">
        <v>26</v>
      </c>
      <c r="N677" s="10">
        <f t="shared" si="11"/>
        <v>180.72423150496022</v>
      </c>
    </row>
    <row r="678" spans="1:14">
      <c r="A678" s="4" t="s">
        <v>25</v>
      </c>
      <c r="B678" s="5">
        <v>44</v>
      </c>
      <c r="C678" s="6">
        <v>590</v>
      </c>
      <c r="D678" s="5">
        <v>7.4310253900000003</v>
      </c>
      <c r="E678" s="5">
        <v>2.2000000000000002</v>
      </c>
      <c r="F678" s="7">
        <f t="shared" si="8"/>
        <v>1.106110554518972E-2</v>
      </c>
      <c r="G678" s="5">
        <v>2019</v>
      </c>
      <c r="H678" s="8">
        <v>43678</v>
      </c>
      <c r="I678" s="5">
        <v>179.83199999999999</v>
      </c>
      <c r="J678" s="5">
        <v>8</v>
      </c>
      <c r="K678" s="4">
        <f t="shared" si="9"/>
        <v>1438.6559999999999</v>
      </c>
      <c r="L678" s="9">
        <f t="shared" si="10"/>
        <v>0.14386559999999998</v>
      </c>
      <c r="M678" s="6">
        <v>33</v>
      </c>
      <c r="N678" s="10">
        <f t="shared" si="11"/>
        <v>229.38075537168027</v>
      </c>
    </row>
    <row r="679" spans="1:14">
      <c r="A679" s="4" t="s">
        <v>25</v>
      </c>
      <c r="B679" s="5">
        <v>44</v>
      </c>
      <c r="C679" s="6">
        <v>596</v>
      </c>
      <c r="D679" s="5">
        <v>6.5621319600000003</v>
      </c>
      <c r="E679" s="5">
        <v>2.2000000000000002</v>
      </c>
      <c r="F679" s="7">
        <f t="shared" si="8"/>
        <v>8.6199185680413213E-3</v>
      </c>
      <c r="G679" s="5">
        <v>2019</v>
      </c>
      <c r="H679" s="8">
        <v>43678</v>
      </c>
      <c r="I679" s="5">
        <v>179.83199999999999</v>
      </c>
      <c r="J679" s="5">
        <v>8</v>
      </c>
      <c r="K679" s="4">
        <f t="shared" si="9"/>
        <v>1438.6559999999999</v>
      </c>
      <c r="L679" s="9">
        <f t="shared" si="10"/>
        <v>0.14386559999999998</v>
      </c>
      <c r="M679" s="6">
        <v>33</v>
      </c>
      <c r="N679" s="10">
        <f t="shared" si="11"/>
        <v>229.38075537168027</v>
      </c>
    </row>
    <row r="680" spans="1:14">
      <c r="A680" s="4" t="s">
        <v>25</v>
      </c>
      <c r="B680" s="5">
        <v>21</v>
      </c>
      <c r="C680" s="6">
        <v>787</v>
      </c>
      <c r="D680" s="5">
        <v>5.4018978999999998</v>
      </c>
      <c r="E680" s="5">
        <v>2.2000000000000002</v>
      </c>
      <c r="F680" s="7">
        <f t="shared" si="8"/>
        <v>5.4957233057174194E-3</v>
      </c>
      <c r="G680" s="5">
        <v>2019</v>
      </c>
      <c r="H680" s="8">
        <v>43678</v>
      </c>
      <c r="I680" s="5">
        <v>179.83199999999999</v>
      </c>
      <c r="J680" s="5">
        <v>8</v>
      </c>
      <c r="K680" s="4">
        <f t="shared" si="9"/>
        <v>1438.6559999999999</v>
      </c>
      <c r="L680" s="9">
        <f t="shared" si="10"/>
        <v>0.14386559999999998</v>
      </c>
      <c r="M680" s="6">
        <v>26</v>
      </c>
      <c r="N680" s="10">
        <f t="shared" si="11"/>
        <v>180.72423150496022</v>
      </c>
    </row>
    <row r="681" spans="1:14">
      <c r="A681" s="4" t="s">
        <v>25</v>
      </c>
      <c r="B681" s="5">
        <v>44</v>
      </c>
      <c r="C681" s="6">
        <v>584</v>
      </c>
      <c r="D681" s="5">
        <v>5.86934925</v>
      </c>
      <c r="E681" s="5">
        <v>2.25</v>
      </c>
      <c r="F681" s="7">
        <f t="shared" si="8"/>
        <v>6.7811135007440548E-3</v>
      </c>
      <c r="G681" s="5">
        <v>2019</v>
      </c>
      <c r="H681" s="8">
        <v>43678</v>
      </c>
      <c r="I681" s="5">
        <v>179.83199999999999</v>
      </c>
      <c r="J681" s="5">
        <v>8</v>
      </c>
      <c r="K681" s="4">
        <f t="shared" si="9"/>
        <v>1438.6559999999999</v>
      </c>
      <c r="L681" s="9">
        <f t="shared" si="10"/>
        <v>0.14386559999999998</v>
      </c>
      <c r="M681" s="6">
        <v>33</v>
      </c>
      <c r="N681" s="10">
        <f t="shared" si="11"/>
        <v>229.38075537168027</v>
      </c>
    </row>
    <row r="682" spans="1:14">
      <c r="A682" s="4" t="s">
        <v>25</v>
      </c>
      <c r="B682" s="5">
        <v>44</v>
      </c>
      <c r="C682" s="6">
        <v>608</v>
      </c>
      <c r="D682" s="5">
        <v>6.76736673</v>
      </c>
      <c r="E682" s="5">
        <v>2.25</v>
      </c>
      <c r="F682" s="7">
        <f t="shared" si="8"/>
        <v>9.2489276352788162E-3</v>
      </c>
      <c r="G682" s="5">
        <v>2019</v>
      </c>
      <c r="H682" s="8">
        <v>43678</v>
      </c>
      <c r="I682" s="5">
        <v>179.83199999999999</v>
      </c>
      <c r="J682" s="5">
        <v>8</v>
      </c>
      <c r="K682" s="4">
        <f t="shared" si="9"/>
        <v>1438.6559999999999</v>
      </c>
      <c r="L682" s="9">
        <f t="shared" si="10"/>
        <v>0.14386559999999998</v>
      </c>
      <c r="M682" s="6">
        <v>33</v>
      </c>
      <c r="N682" s="10">
        <f t="shared" si="11"/>
        <v>229.38075537168027</v>
      </c>
    </row>
    <row r="683" spans="1:14">
      <c r="A683" s="4" t="s">
        <v>25</v>
      </c>
      <c r="B683" s="5">
        <v>51</v>
      </c>
      <c r="C683" s="6">
        <v>523</v>
      </c>
      <c r="D683" s="5">
        <v>5.4485922000000002</v>
      </c>
      <c r="E683" s="5">
        <v>2.2999999999999998</v>
      </c>
      <c r="F683" s="7">
        <f t="shared" si="8"/>
        <v>5.6966219453965256E-3</v>
      </c>
      <c r="G683" s="5">
        <v>2019</v>
      </c>
      <c r="H683" s="8">
        <v>43678</v>
      </c>
      <c r="I683" s="5">
        <v>179.83199999999999</v>
      </c>
      <c r="J683" s="5">
        <v>8</v>
      </c>
      <c r="K683" s="4">
        <f t="shared" si="9"/>
        <v>1438.6559999999999</v>
      </c>
      <c r="L683" s="9">
        <f t="shared" si="10"/>
        <v>0.14386559999999998</v>
      </c>
      <c r="M683" s="6">
        <v>33</v>
      </c>
      <c r="N683" s="10">
        <f t="shared" si="11"/>
        <v>229.38075537168027</v>
      </c>
    </row>
    <row r="684" spans="1:14">
      <c r="A684" s="4" t="s">
        <v>25</v>
      </c>
      <c r="B684" s="5">
        <v>51</v>
      </c>
      <c r="C684" s="6">
        <v>527</v>
      </c>
      <c r="D684" s="5">
        <v>5.2206747099999999</v>
      </c>
      <c r="E684" s="5">
        <v>2.2999999999999998</v>
      </c>
      <c r="F684" s="7">
        <f t="shared" si="8"/>
        <v>5.0935282022657293E-3</v>
      </c>
      <c r="G684" s="5">
        <v>2019</v>
      </c>
      <c r="H684" s="8">
        <v>43678</v>
      </c>
      <c r="I684" s="5">
        <v>179.83199999999999</v>
      </c>
      <c r="J684" s="5">
        <v>8</v>
      </c>
      <c r="K684" s="4">
        <f t="shared" si="9"/>
        <v>1438.6559999999999</v>
      </c>
      <c r="L684" s="9">
        <f t="shared" si="10"/>
        <v>0.14386559999999998</v>
      </c>
      <c r="M684" s="6">
        <v>33</v>
      </c>
      <c r="N684" s="10">
        <f t="shared" si="11"/>
        <v>229.38075537168027</v>
      </c>
    </row>
    <row r="685" spans="1:14">
      <c r="A685" s="4" t="s">
        <v>25</v>
      </c>
      <c r="B685" s="5">
        <v>51</v>
      </c>
      <c r="C685" s="6">
        <v>535</v>
      </c>
      <c r="D685" s="5">
        <v>5.6673511899999998</v>
      </c>
      <c r="E685" s="5">
        <v>2.2999999999999998</v>
      </c>
      <c r="F685" s="7">
        <f t="shared" si="8"/>
        <v>6.2813745217394782E-3</v>
      </c>
      <c r="G685" s="5">
        <v>2019</v>
      </c>
      <c r="H685" s="8">
        <v>43678</v>
      </c>
      <c r="I685" s="5">
        <v>179.83199999999999</v>
      </c>
      <c r="J685" s="5">
        <v>8</v>
      </c>
      <c r="K685" s="4">
        <f t="shared" si="9"/>
        <v>1438.6559999999999</v>
      </c>
      <c r="L685" s="9">
        <f t="shared" si="10"/>
        <v>0.14386559999999998</v>
      </c>
      <c r="M685" s="6">
        <v>33</v>
      </c>
      <c r="N685" s="10">
        <f t="shared" si="11"/>
        <v>229.38075537168027</v>
      </c>
    </row>
    <row r="686" spans="1:14">
      <c r="A686" s="4" t="s">
        <v>25</v>
      </c>
      <c r="B686" s="5">
        <v>44</v>
      </c>
      <c r="C686" s="6">
        <v>595</v>
      </c>
      <c r="D686" s="5">
        <v>5.86934925</v>
      </c>
      <c r="E686" s="5">
        <v>2.2999999999999998</v>
      </c>
      <c r="F686" s="7">
        <f t="shared" si="8"/>
        <v>6.8264477799160382E-3</v>
      </c>
      <c r="G686" s="5">
        <v>2019</v>
      </c>
      <c r="H686" s="8">
        <v>43678</v>
      </c>
      <c r="I686" s="5">
        <v>179.83199999999999</v>
      </c>
      <c r="J686" s="5">
        <v>8</v>
      </c>
      <c r="K686" s="4">
        <f t="shared" si="9"/>
        <v>1438.6559999999999</v>
      </c>
      <c r="L686" s="9">
        <f t="shared" si="10"/>
        <v>0.14386559999999998</v>
      </c>
      <c r="M686" s="6">
        <v>33</v>
      </c>
      <c r="N686" s="10">
        <f t="shared" si="11"/>
        <v>229.38075537168027</v>
      </c>
    </row>
    <row r="687" spans="1:14">
      <c r="A687" s="4" t="s">
        <v>25</v>
      </c>
      <c r="B687" s="5">
        <v>44</v>
      </c>
      <c r="C687" s="6">
        <v>602</v>
      </c>
      <c r="D687" s="5">
        <v>8.3309740199999993</v>
      </c>
      <c r="E687" s="5">
        <v>2.2999999999999998</v>
      </c>
      <c r="F687" s="7">
        <f t="shared" si="8"/>
        <v>1.3863190967365172E-2</v>
      </c>
      <c r="G687" s="5">
        <v>2019</v>
      </c>
      <c r="H687" s="8">
        <v>43678</v>
      </c>
      <c r="I687" s="5">
        <v>179.83199999999999</v>
      </c>
      <c r="J687" s="5">
        <v>8</v>
      </c>
      <c r="K687" s="4">
        <f t="shared" si="9"/>
        <v>1438.6559999999999</v>
      </c>
      <c r="L687" s="9">
        <f t="shared" si="10"/>
        <v>0.14386559999999998</v>
      </c>
      <c r="M687" s="6">
        <v>33</v>
      </c>
      <c r="N687" s="10">
        <f t="shared" si="11"/>
        <v>229.38075537168027</v>
      </c>
    </row>
    <row r="688" spans="1:14">
      <c r="A688" s="4" t="s">
        <v>25</v>
      </c>
      <c r="B688" s="5">
        <v>21</v>
      </c>
      <c r="C688" s="6">
        <v>785</v>
      </c>
      <c r="D688" s="5">
        <v>7.5928751800000001</v>
      </c>
      <c r="E688" s="5">
        <v>2.2999999999999998</v>
      </c>
      <c r="F688" s="7">
        <f t="shared" si="8"/>
        <v>1.1676920730674722E-2</v>
      </c>
      <c r="G688" s="5">
        <v>2019</v>
      </c>
      <c r="H688" s="8">
        <v>43678</v>
      </c>
      <c r="I688" s="5">
        <v>179.83199999999999</v>
      </c>
      <c r="J688" s="5">
        <v>8</v>
      </c>
      <c r="K688" s="4">
        <f t="shared" si="9"/>
        <v>1438.6559999999999</v>
      </c>
      <c r="L688" s="9">
        <f t="shared" si="10"/>
        <v>0.14386559999999998</v>
      </c>
      <c r="M688" s="6">
        <v>26</v>
      </c>
      <c r="N688" s="10">
        <f t="shared" si="11"/>
        <v>180.72423150496022</v>
      </c>
    </row>
    <row r="689" spans="1:14">
      <c r="A689" s="4" t="s">
        <v>25</v>
      </c>
      <c r="B689" s="5">
        <v>21</v>
      </c>
      <c r="C689" s="6">
        <v>786</v>
      </c>
      <c r="D689" s="5">
        <v>6.2131611099999997</v>
      </c>
      <c r="E689" s="5">
        <v>2.2999999999999998</v>
      </c>
      <c r="F689" s="7">
        <f t="shared" si="8"/>
        <v>7.7654978454499883E-3</v>
      </c>
      <c r="G689" s="5">
        <v>2019</v>
      </c>
      <c r="H689" s="8">
        <v>43678</v>
      </c>
      <c r="I689" s="5">
        <v>179.83199999999999</v>
      </c>
      <c r="J689" s="5">
        <v>8</v>
      </c>
      <c r="K689" s="4">
        <f t="shared" si="9"/>
        <v>1438.6559999999999</v>
      </c>
      <c r="L689" s="9">
        <f t="shared" si="10"/>
        <v>0.14386559999999998</v>
      </c>
      <c r="M689" s="6">
        <v>26</v>
      </c>
      <c r="N689" s="10">
        <f t="shared" si="11"/>
        <v>180.72423150496022</v>
      </c>
    </row>
    <row r="690" spans="1:14">
      <c r="A690" s="4" t="s">
        <v>25</v>
      </c>
      <c r="B690" s="5">
        <v>21</v>
      </c>
      <c r="C690" s="6">
        <v>788</v>
      </c>
      <c r="D690" s="5">
        <v>6.8639893900000004</v>
      </c>
      <c r="E690" s="5">
        <v>2.2999999999999998</v>
      </c>
      <c r="F690" s="7">
        <f t="shared" si="8"/>
        <v>9.5820587292971774E-3</v>
      </c>
      <c r="G690" s="5">
        <v>2019</v>
      </c>
      <c r="H690" s="8">
        <v>43678</v>
      </c>
      <c r="I690" s="5">
        <v>179.83199999999999</v>
      </c>
      <c r="J690" s="5">
        <v>8</v>
      </c>
      <c r="K690" s="4">
        <f t="shared" si="9"/>
        <v>1438.6559999999999</v>
      </c>
      <c r="L690" s="9">
        <f t="shared" si="10"/>
        <v>0.14386559999999998</v>
      </c>
      <c r="M690" s="6">
        <v>26</v>
      </c>
      <c r="N690" s="10">
        <f t="shared" si="11"/>
        <v>180.72423150496022</v>
      </c>
    </row>
    <row r="691" spans="1:14">
      <c r="A691" s="4" t="s">
        <v>25</v>
      </c>
      <c r="B691" s="5">
        <v>21</v>
      </c>
      <c r="C691" s="6">
        <v>798</v>
      </c>
      <c r="D691" s="5">
        <v>5.4018978999999998</v>
      </c>
      <c r="E691" s="5">
        <v>2.2999999999999998</v>
      </c>
      <c r="F691" s="7">
        <f t="shared" si="8"/>
        <v>5.5725534463631626E-3</v>
      </c>
      <c r="G691" s="5">
        <v>2019</v>
      </c>
      <c r="H691" s="8">
        <v>43678</v>
      </c>
      <c r="I691" s="5">
        <v>179.83199999999999</v>
      </c>
      <c r="J691" s="5">
        <v>8</v>
      </c>
      <c r="K691" s="4">
        <f t="shared" si="9"/>
        <v>1438.6559999999999</v>
      </c>
      <c r="L691" s="9">
        <f t="shared" si="10"/>
        <v>0.14386559999999998</v>
      </c>
      <c r="M691" s="6">
        <v>26</v>
      </c>
      <c r="N691" s="10">
        <f t="shared" si="11"/>
        <v>180.72423150496022</v>
      </c>
    </row>
    <row r="692" spans="1:14">
      <c r="A692" s="4" t="s">
        <v>25</v>
      </c>
      <c r="B692" s="5">
        <v>21</v>
      </c>
      <c r="C692" s="6">
        <v>800</v>
      </c>
      <c r="D692" s="5">
        <v>5.2206703000000001</v>
      </c>
      <c r="E692" s="5">
        <v>2.2999999999999998</v>
      </c>
      <c r="F692" s="7">
        <f t="shared" si="8"/>
        <v>5.0935165935799128E-3</v>
      </c>
      <c r="G692" s="5">
        <v>2019</v>
      </c>
      <c r="H692" s="8">
        <v>43678</v>
      </c>
      <c r="I692" s="5">
        <v>179.83199999999999</v>
      </c>
      <c r="J692" s="5">
        <v>8</v>
      </c>
      <c r="K692" s="4">
        <f t="shared" si="9"/>
        <v>1438.6559999999999</v>
      </c>
      <c r="L692" s="9">
        <f t="shared" si="10"/>
        <v>0.14386559999999998</v>
      </c>
      <c r="M692" s="6">
        <v>26</v>
      </c>
      <c r="N692" s="10">
        <f t="shared" si="11"/>
        <v>180.72423150496022</v>
      </c>
    </row>
    <row r="693" spans="1:14">
      <c r="A693" s="4" t="s">
        <v>25</v>
      </c>
      <c r="B693" s="5">
        <v>21</v>
      </c>
      <c r="C693" s="6">
        <v>802</v>
      </c>
      <c r="D693" s="5">
        <v>6.3182708400000003</v>
      </c>
      <c r="E693" s="5">
        <v>2.2999999999999998</v>
      </c>
      <c r="F693" s="7">
        <f t="shared" si="8"/>
        <v>8.0554242458787551E-3</v>
      </c>
      <c r="G693" s="5">
        <v>2019</v>
      </c>
      <c r="H693" s="8">
        <v>43678</v>
      </c>
      <c r="I693" s="5">
        <v>179.83199999999999</v>
      </c>
      <c r="J693" s="5">
        <v>8</v>
      </c>
      <c r="K693" s="4">
        <f t="shared" si="9"/>
        <v>1438.6559999999999</v>
      </c>
      <c r="L693" s="9">
        <f t="shared" si="10"/>
        <v>0.14386559999999998</v>
      </c>
      <c r="M693" s="6">
        <v>26</v>
      </c>
      <c r="N693" s="10">
        <f t="shared" si="11"/>
        <v>180.72423150496022</v>
      </c>
    </row>
    <row r="694" spans="1:14">
      <c r="A694" s="4" t="s">
        <v>25</v>
      </c>
      <c r="B694" s="5">
        <v>44</v>
      </c>
      <c r="C694" s="6">
        <v>582</v>
      </c>
      <c r="D694" s="5">
        <v>6.3662030999999999</v>
      </c>
      <c r="E694" s="5">
        <v>2.35</v>
      </c>
      <c r="F694" s="7">
        <f t="shared" si="8"/>
        <v>8.241387951049577E-3</v>
      </c>
      <c r="G694" s="5">
        <v>2019</v>
      </c>
      <c r="H694" s="8">
        <v>43678</v>
      </c>
      <c r="I694" s="5">
        <v>179.83199999999999</v>
      </c>
      <c r="J694" s="5">
        <v>8</v>
      </c>
      <c r="K694" s="4">
        <f t="shared" si="9"/>
        <v>1438.6559999999999</v>
      </c>
      <c r="L694" s="9">
        <f t="shared" si="10"/>
        <v>0.14386559999999998</v>
      </c>
      <c r="M694" s="6">
        <v>33</v>
      </c>
      <c r="N694" s="10">
        <f t="shared" si="11"/>
        <v>229.38075537168027</v>
      </c>
    </row>
    <row r="695" spans="1:14">
      <c r="A695" s="4" t="s">
        <v>25</v>
      </c>
      <c r="B695" s="5">
        <v>44</v>
      </c>
      <c r="C695" s="6">
        <v>599</v>
      </c>
      <c r="D695" s="5">
        <v>8.5530122300000002</v>
      </c>
      <c r="E695" s="5">
        <v>2.4</v>
      </c>
      <c r="F695" s="7">
        <f t="shared" si="8"/>
        <v>1.472564407916392E-2</v>
      </c>
      <c r="G695" s="5">
        <v>2019</v>
      </c>
      <c r="H695" s="8">
        <v>43678</v>
      </c>
      <c r="I695" s="5">
        <v>179.83199999999999</v>
      </c>
      <c r="J695" s="5">
        <v>8</v>
      </c>
      <c r="K695" s="4">
        <f t="shared" si="9"/>
        <v>1438.6559999999999</v>
      </c>
      <c r="L695" s="9">
        <f t="shared" si="10"/>
        <v>0.14386559999999998</v>
      </c>
      <c r="M695" s="6">
        <v>33</v>
      </c>
      <c r="N695" s="10">
        <f t="shared" si="11"/>
        <v>229.38075537168027</v>
      </c>
    </row>
    <row r="696" spans="1:14">
      <c r="A696" s="4" t="s">
        <v>25</v>
      </c>
      <c r="B696" s="5">
        <v>21</v>
      </c>
      <c r="C696" s="6">
        <v>799</v>
      </c>
      <c r="D696" s="5">
        <v>6.3182708400000003</v>
      </c>
      <c r="E696" s="5">
        <v>2.4</v>
      </c>
      <c r="F696" s="7">
        <f t="shared" si="8"/>
        <v>8.1604453026097156E-3</v>
      </c>
      <c r="G696" s="5">
        <v>2019</v>
      </c>
      <c r="H696" s="8">
        <v>43678</v>
      </c>
      <c r="I696" s="5">
        <v>179.83199999999999</v>
      </c>
      <c r="J696" s="5">
        <v>8</v>
      </c>
      <c r="K696" s="4">
        <f t="shared" si="9"/>
        <v>1438.6559999999999</v>
      </c>
      <c r="L696" s="9">
        <f t="shared" si="10"/>
        <v>0.14386559999999998</v>
      </c>
      <c r="M696" s="6">
        <v>26</v>
      </c>
      <c r="N696" s="10">
        <f t="shared" si="11"/>
        <v>180.72423150496022</v>
      </c>
    </row>
    <row r="697" spans="1:14">
      <c r="A697" s="4" t="s">
        <v>25</v>
      </c>
      <c r="B697" s="5">
        <v>51</v>
      </c>
      <c r="C697" s="6">
        <v>534</v>
      </c>
      <c r="D697" s="5">
        <v>6.1804652600000001</v>
      </c>
      <c r="E697" s="5">
        <v>2.4500000000000002</v>
      </c>
      <c r="F697" s="7">
        <f t="shared" si="8"/>
        <v>7.8263318981443945E-3</v>
      </c>
      <c r="G697" s="5">
        <v>2019</v>
      </c>
      <c r="H697" s="8">
        <v>43678</v>
      </c>
      <c r="I697" s="5">
        <v>179.83199999999999</v>
      </c>
      <c r="J697" s="5">
        <v>8</v>
      </c>
      <c r="K697" s="4">
        <f t="shared" si="9"/>
        <v>1438.6559999999999</v>
      </c>
      <c r="L697" s="9">
        <f t="shared" si="10"/>
        <v>0.14386559999999998</v>
      </c>
      <c r="M697" s="6">
        <v>33</v>
      </c>
      <c r="N697" s="10">
        <f t="shared" si="11"/>
        <v>229.38075537168027</v>
      </c>
    </row>
    <row r="698" spans="1:14">
      <c r="A698" s="4" t="s">
        <v>25</v>
      </c>
      <c r="B698" s="5">
        <v>51</v>
      </c>
      <c r="C698" s="6">
        <v>522</v>
      </c>
      <c r="D698" s="5">
        <v>6.2699829100000004</v>
      </c>
      <c r="E698" s="5">
        <v>2.5</v>
      </c>
      <c r="F698" s="7">
        <f t="shared" si="8"/>
        <v>8.1289060555726801E-3</v>
      </c>
      <c r="G698" s="5">
        <v>2019</v>
      </c>
      <c r="H698" s="8">
        <v>43678</v>
      </c>
      <c r="I698" s="5">
        <v>179.83199999999999</v>
      </c>
      <c r="J698" s="5">
        <v>8</v>
      </c>
      <c r="K698" s="4">
        <f t="shared" si="9"/>
        <v>1438.6559999999999</v>
      </c>
      <c r="L698" s="9">
        <f t="shared" si="10"/>
        <v>0.14386559999999998</v>
      </c>
      <c r="M698" s="6">
        <v>33</v>
      </c>
      <c r="N698" s="10">
        <f t="shared" si="11"/>
        <v>229.38075537168027</v>
      </c>
    </row>
    <row r="699" spans="1:14">
      <c r="A699" s="4" t="s">
        <v>25</v>
      </c>
      <c r="B699" s="5">
        <v>51</v>
      </c>
      <c r="C699" s="6">
        <v>526</v>
      </c>
      <c r="D699" s="5">
        <v>7.0100540000000002</v>
      </c>
      <c r="E699" s="5">
        <v>2.5</v>
      </c>
      <c r="F699" s="7">
        <f t="shared" si="8"/>
        <v>1.0255117234322061E-2</v>
      </c>
      <c r="G699" s="5">
        <v>2019</v>
      </c>
      <c r="H699" s="8">
        <v>43678</v>
      </c>
      <c r="I699" s="5">
        <v>179.83199999999999</v>
      </c>
      <c r="J699" s="5">
        <v>8</v>
      </c>
      <c r="K699" s="4">
        <f t="shared" si="9"/>
        <v>1438.6559999999999</v>
      </c>
      <c r="L699" s="9">
        <f t="shared" si="10"/>
        <v>0.14386559999999998</v>
      </c>
      <c r="M699" s="6">
        <v>33</v>
      </c>
      <c r="N699" s="10">
        <f t="shared" si="11"/>
        <v>229.38075537168027</v>
      </c>
    </row>
    <row r="700" spans="1:14">
      <c r="A700" s="4" t="s">
        <v>25</v>
      </c>
      <c r="B700" s="5">
        <v>44</v>
      </c>
      <c r="C700" s="6">
        <v>578</v>
      </c>
      <c r="D700" s="5">
        <v>8.7404977899999992</v>
      </c>
      <c r="E700" s="5">
        <v>2.5</v>
      </c>
      <c r="F700" s="7">
        <f t="shared" si="8"/>
        <v>1.5505240425702302E-2</v>
      </c>
      <c r="G700" s="5">
        <v>2019</v>
      </c>
      <c r="H700" s="8">
        <v>43678</v>
      </c>
      <c r="I700" s="5">
        <v>179.83199999999999</v>
      </c>
      <c r="J700" s="5">
        <v>8</v>
      </c>
      <c r="K700" s="4">
        <f t="shared" si="9"/>
        <v>1438.6559999999999</v>
      </c>
      <c r="L700" s="9">
        <f t="shared" si="10"/>
        <v>0.14386559999999998</v>
      </c>
      <c r="M700" s="6">
        <v>33</v>
      </c>
      <c r="N700" s="10">
        <f t="shared" si="11"/>
        <v>229.38075537168027</v>
      </c>
    </row>
    <row r="701" spans="1:14">
      <c r="A701" s="4" t="s">
        <v>25</v>
      </c>
      <c r="B701" s="5">
        <v>21</v>
      </c>
      <c r="C701" s="6">
        <v>778</v>
      </c>
      <c r="D701" s="5">
        <v>7.9194578499999997</v>
      </c>
      <c r="E701" s="5">
        <v>2.5</v>
      </c>
      <c r="F701" s="7">
        <f t="shared" si="8"/>
        <v>1.2965658441410437E-2</v>
      </c>
      <c r="G701" s="5">
        <v>2019</v>
      </c>
      <c r="H701" s="8">
        <v>43678</v>
      </c>
      <c r="I701" s="5">
        <v>179.83199999999999</v>
      </c>
      <c r="J701" s="5">
        <v>8</v>
      </c>
      <c r="K701" s="4">
        <f t="shared" si="9"/>
        <v>1438.6559999999999</v>
      </c>
      <c r="L701" s="9">
        <f t="shared" si="10"/>
        <v>0.14386559999999998</v>
      </c>
      <c r="M701" s="6">
        <v>26</v>
      </c>
      <c r="N701" s="10">
        <f t="shared" si="11"/>
        <v>180.72423150496022</v>
      </c>
    </row>
    <row r="702" spans="1:14">
      <c r="A702" s="4" t="s">
        <v>25</v>
      </c>
      <c r="B702" s="5">
        <v>21</v>
      </c>
      <c r="C702" s="6">
        <v>779</v>
      </c>
      <c r="D702" s="5">
        <v>8.5648430799999993</v>
      </c>
      <c r="E702" s="5">
        <v>2.5</v>
      </c>
      <c r="F702" s="7">
        <f t="shared" si="8"/>
        <v>1.495455758403375E-2</v>
      </c>
      <c r="G702" s="5">
        <v>2019</v>
      </c>
      <c r="H702" s="8">
        <v>43678</v>
      </c>
      <c r="I702" s="5">
        <v>179.83199999999999</v>
      </c>
      <c r="J702" s="5">
        <v>8</v>
      </c>
      <c r="K702" s="4">
        <f t="shared" si="9"/>
        <v>1438.6559999999999</v>
      </c>
      <c r="L702" s="9">
        <f t="shared" si="10"/>
        <v>0.14386559999999998</v>
      </c>
      <c r="M702" s="6">
        <v>26</v>
      </c>
      <c r="N702" s="10">
        <f t="shared" si="11"/>
        <v>180.72423150496022</v>
      </c>
    </row>
    <row r="703" spans="1:14">
      <c r="A703" s="4" t="s">
        <v>25</v>
      </c>
      <c r="B703" s="5">
        <v>44</v>
      </c>
      <c r="C703" s="6">
        <v>581</v>
      </c>
      <c r="D703" s="5">
        <v>7.5928815900000002</v>
      </c>
      <c r="E703" s="5">
        <v>2.5499999999999998</v>
      </c>
      <c r="F703" s="7">
        <f t="shared" si="8"/>
        <v>1.2055596589570639E-2</v>
      </c>
      <c r="G703" s="5">
        <v>2019</v>
      </c>
      <c r="H703" s="8">
        <v>43678</v>
      </c>
      <c r="I703" s="5">
        <v>179.83199999999999</v>
      </c>
      <c r="J703" s="5">
        <v>8</v>
      </c>
      <c r="K703" s="4">
        <f t="shared" si="9"/>
        <v>1438.6559999999999</v>
      </c>
      <c r="L703" s="9">
        <f t="shared" si="10"/>
        <v>0.14386559999999998</v>
      </c>
      <c r="M703" s="6">
        <v>33</v>
      </c>
      <c r="N703" s="10">
        <f t="shared" si="11"/>
        <v>229.38075537168027</v>
      </c>
    </row>
    <row r="704" spans="1:14">
      <c r="A704" s="4" t="s">
        <v>25</v>
      </c>
      <c r="B704" s="5">
        <v>44</v>
      </c>
      <c r="C704" s="6">
        <v>583</v>
      </c>
      <c r="D704" s="5">
        <v>9.9341330600000006</v>
      </c>
      <c r="E704" s="5">
        <v>2.6</v>
      </c>
      <c r="F704" s="7">
        <f t="shared" si="8"/>
        <v>1.9611577420969094E-2</v>
      </c>
      <c r="G704" s="5">
        <v>2019</v>
      </c>
      <c r="H704" s="8">
        <v>43678</v>
      </c>
      <c r="I704" s="5">
        <v>179.83199999999999</v>
      </c>
      <c r="J704" s="5">
        <v>8</v>
      </c>
      <c r="K704" s="4">
        <f t="shared" si="9"/>
        <v>1438.6559999999999</v>
      </c>
      <c r="L704" s="9">
        <f t="shared" si="10"/>
        <v>0.14386559999999998</v>
      </c>
      <c r="M704" s="6">
        <v>33</v>
      </c>
      <c r="N704" s="10">
        <f t="shared" si="11"/>
        <v>229.38075537168027</v>
      </c>
    </row>
    <row r="705" spans="1:14">
      <c r="A705" s="4" t="s">
        <v>25</v>
      </c>
      <c r="B705" s="5">
        <v>44</v>
      </c>
      <c r="C705" s="6">
        <v>607</v>
      </c>
      <c r="D705" s="5">
        <v>8.4277084500000008</v>
      </c>
      <c r="E705" s="5">
        <v>2.6</v>
      </c>
      <c r="F705" s="7">
        <f t="shared" si="8"/>
        <v>1.4713792937461273E-2</v>
      </c>
      <c r="G705" s="5">
        <v>2019</v>
      </c>
      <c r="H705" s="8">
        <v>43678</v>
      </c>
      <c r="I705" s="5">
        <v>179.83199999999999</v>
      </c>
      <c r="J705" s="5">
        <v>8</v>
      </c>
      <c r="K705" s="4">
        <f t="shared" si="9"/>
        <v>1438.6559999999999</v>
      </c>
      <c r="L705" s="9">
        <f t="shared" si="10"/>
        <v>0.14386559999999998</v>
      </c>
      <c r="M705" s="6">
        <v>33</v>
      </c>
      <c r="N705" s="10">
        <f t="shared" si="11"/>
        <v>229.38075537168027</v>
      </c>
    </row>
    <row r="706" spans="1:14">
      <c r="A706" s="4" t="s">
        <v>25</v>
      </c>
      <c r="B706" s="5">
        <v>21</v>
      </c>
      <c r="C706" s="6">
        <v>790</v>
      </c>
      <c r="D706" s="5">
        <v>7.0316952199999996</v>
      </c>
      <c r="E706" s="5">
        <v>2.6</v>
      </c>
      <c r="F706" s="7">
        <f t="shared" si="8"/>
        <v>1.0448321832508151E-2</v>
      </c>
      <c r="G706" s="5">
        <v>2019</v>
      </c>
      <c r="H706" s="8">
        <v>43678</v>
      </c>
      <c r="I706" s="5">
        <v>179.83199999999999</v>
      </c>
      <c r="J706" s="5">
        <v>8</v>
      </c>
      <c r="K706" s="4">
        <f t="shared" si="9"/>
        <v>1438.6559999999999</v>
      </c>
      <c r="L706" s="9">
        <f t="shared" si="10"/>
        <v>0.14386559999999998</v>
      </c>
      <c r="M706" s="6">
        <v>26</v>
      </c>
      <c r="N706" s="10">
        <f t="shared" si="11"/>
        <v>180.72423150496022</v>
      </c>
    </row>
    <row r="707" spans="1:14">
      <c r="A707" s="4" t="s">
        <v>25</v>
      </c>
      <c r="B707" s="5">
        <v>44</v>
      </c>
      <c r="C707" s="6">
        <v>605</v>
      </c>
      <c r="D707" s="5">
        <v>9.1205719300000005</v>
      </c>
      <c r="E707" s="5">
        <v>2.65</v>
      </c>
      <c r="F707" s="7">
        <f t="shared" si="8"/>
        <v>1.7037574184342683E-2</v>
      </c>
      <c r="G707" s="5">
        <v>2019</v>
      </c>
      <c r="H707" s="8">
        <v>43678</v>
      </c>
      <c r="I707" s="5">
        <v>179.83199999999999</v>
      </c>
      <c r="J707" s="5">
        <v>8</v>
      </c>
      <c r="K707" s="4">
        <f t="shared" si="9"/>
        <v>1438.6559999999999</v>
      </c>
      <c r="L707" s="9">
        <f t="shared" si="10"/>
        <v>0.14386559999999998</v>
      </c>
      <c r="M707" s="6">
        <v>33</v>
      </c>
      <c r="N707" s="10">
        <f t="shared" si="11"/>
        <v>229.38075537168027</v>
      </c>
    </row>
    <row r="708" spans="1:14">
      <c r="A708" s="4" t="s">
        <v>25</v>
      </c>
      <c r="B708" s="5">
        <v>44</v>
      </c>
      <c r="C708" s="6">
        <v>613</v>
      </c>
      <c r="D708" s="5">
        <v>8.1028536899999999</v>
      </c>
      <c r="E708" s="5">
        <v>2.65</v>
      </c>
      <c r="F708" s="7">
        <f t="shared" si="8"/>
        <v>1.3783843860192352E-2</v>
      </c>
      <c r="G708" s="5">
        <v>2019</v>
      </c>
      <c r="H708" s="8">
        <v>43678</v>
      </c>
      <c r="I708" s="5">
        <v>179.83199999999999</v>
      </c>
      <c r="J708" s="5">
        <v>8</v>
      </c>
      <c r="K708" s="4">
        <f t="shared" si="9"/>
        <v>1438.6559999999999</v>
      </c>
      <c r="L708" s="9">
        <f t="shared" si="10"/>
        <v>0.14386559999999998</v>
      </c>
      <c r="M708" s="6">
        <v>33</v>
      </c>
      <c r="N708" s="10">
        <f t="shared" si="11"/>
        <v>229.38075537168027</v>
      </c>
    </row>
    <row r="709" spans="1:14">
      <c r="A709" s="4" t="s">
        <v>25</v>
      </c>
      <c r="B709" s="5">
        <v>51</v>
      </c>
      <c r="C709" s="6">
        <v>525</v>
      </c>
      <c r="D709" s="5">
        <v>8.2022789300000003</v>
      </c>
      <c r="E709" s="5">
        <v>2.7</v>
      </c>
      <c r="F709" s="7">
        <f t="shared" si="8"/>
        <v>1.4183710019592231E-2</v>
      </c>
      <c r="G709" s="5">
        <v>2019</v>
      </c>
      <c r="H709" s="8">
        <v>43678</v>
      </c>
      <c r="I709" s="5">
        <v>179.83199999999999</v>
      </c>
      <c r="J709" s="5">
        <v>8</v>
      </c>
      <c r="K709" s="4">
        <f t="shared" si="9"/>
        <v>1438.6559999999999</v>
      </c>
      <c r="L709" s="9">
        <f t="shared" si="10"/>
        <v>0.14386559999999998</v>
      </c>
      <c r="M709" s="6">
        <v>33</v>
      </c>
      <c r="N709" s="10">
        <f t="shared" si="11"/>
        <v>229.38075537168027</v>
      </c>
    </row>
    <row r="710" spans="1:14">
      <c r="A710" s="4" t="s">
        <v>25</v>
      </c>
      <c r="B710" s="5">
        <v>44</v>
      </c>
      <c r="C710" s="6">
        <v>604</v>
      </c>
      <c r="D710" s="5">
        <v>8.5648503100000006</v>
      </c>
      <c r="E710" s="5">
        <v>2.7</v>
      </c>
      <c r="F710" s="7">
        <f t="shared" si="8"/>
        <v>1.5339448002735151E-2</v>
      </c>
      <c r="G710" s="5">
        <v>2019</v>
      </c>
      <c r="H710" s="8">
        <v>43678</v>
      </c>
      <c r="I710" s="5">
        <v>179.83199999999999</v>
      </c>
      <c r="J710" s="5">
        <v>8</v>
      </c>
      <c r="K710" s="4">
        <f t="shared" si="9"/>
        <v>1438.6559999999999</v>
      </c>
      <c r="L710" s="9">
        <f t="shared" si="10"/>
        <v>0.14386559999999998</v>
      </c>
      <c r="M710" s="6">
        <v>33</v>
      </c>
      <c r="N710" s="10">
        <f t="shared" si="11"/>
        <v>229.38075537168027</v>
      </c>
    </row>
    <row r="711" spans="1:14">
      <c r="A711" s="4" t="s">
        <v>25</v>
      </c>
      <c r="B711" s="5">
        <v>44</v>
      </c>
      <c r="C711" s="6">
        <v>606</v>
      </c>
      <c r="D711" s="5">
        <v>10.200834800000001</v>
      </c>
      <c r="E711" s="5">
        <v>2.7</v>
      </c>
      <c r="F711" s="7">
        <f t="shared" si="8"/>
        <v>2.0782743017991566E-2</v>
      </c>
      <c r="G711" s="5">
        <v>2019</v>
      </c>
      <c r="H711" s="8">
        <v>43678</v>
      </c>
      <c r="I711" s="5">
        <v>179.83199999999999</v>
      </c>
      <c r="J711" s="5">
        <v>8</v>
      </c>
      <c r="K711" s="4">
        <f t="shared" si="9"/>
        <v>1438.6559999999999</v>
      </c>
      <c r="L711" s="9">
        <f t="shared" si="10"/>
        <v>0.14386559999999998</v>
      </c>
      <c r="M711" s="6">
        <v>33</v>
      </c>
      <c r="N711" s="10">
        <f t="shared" si="11"/>
        <v>229.38075537168027</v>
      </c>
    </row>
    <row r="712" spans="1:14">
      <c r="A712" s="4" t="s">
        <v>25</v>
      </c>
      <c r="B712" s="5">
        <v>21</v>
      </c>
      <c r="C712" s="6">
        <v>777</v>
      </c>
      <c r="D712" s="5">
        <v>7.6725228999999997</v>
      </c>
      <c r="E712" s="5">
        <v>2.7</v>
      </c>
      <c r="F712" s="7">
        <f t="shared" si="8"/>
        <v>1.2528191029477427E-2</v>
      </c>
      <c r="G712" s="5">
        <v>2019</v>
      </c>
      <c r="H712" s="8">
        <v>43678</v>
      </c>
      <c r="I712" s="5">
        <v>179.83199999999999</v>
      </c>
      <c r="J712" s="5">
        <v>8</v>
      </c>
      <c r="K712" s="4">
        <f t="shared" si="9"/>
        <v>1438.6559999999999</v>
      </c>
      <c r="L712" s="9">
        <f t="shared" si="10"/>
        <v>0.14386559999999998</v>
      </c>
      <c r="M712" s="6">
        <v>26</v>
      </c>
      <c r="N712" s="10">
        <f t="shared" si="11"/>
        <v>180.72423150496022</v>
      </c>
    </row>
    <row r="713" spans="1:14">
      <c r="A713" s="4" t="s">
        <v>25</v>
      </c>
      <c r="B713" s="5">
        <v>21</v>
      </c>
      <c r="C713" s="6">
        <v>784</v>
      </c>
      <c r="D713" s="5">
        <v>7.4582390600000004</v>
      </c>
      <c r="E713" s="5">
        <v>2.7</v>
      </c>
      <c r="F713" s="7">
        <f t="shared" si="8"/>
        <v>1.1869734269451376E-2</v>
      </c>
      <c r="G713" s="5">
        <v>2019</v>
      </c>
      <c r="H713" s="8">
        <v>43678</v>
      </c>
      <c r="I713" s="5">
        <v>179.83199999999999</v>
      </c>
      <c r="J713" s="5">
        <v>8</v>
      </c>
      <c r="K713" s="4">
        <f t="shared" si="9"/>
        <v>1438.6559999999999</v>
      </c>
      <c r="L713" s="9">
        <f t="shared" si="10"/>
        <v>0.14386559999999998</v>
      </c>
      <c r="M713" s="6">
        <v>26</v>
      </c>
      <c r="N713" s="10">
        <f t="shared" si="11"/>
        <v>180.72423150496022</v>
      </c>
    </row>
    <row r="714" spans="1:14">
      <c r="A714" s="4" t="s">
        <v>25</v>
      </c>
      <c r="B714" s="5">
        <v>21</v>
      </c>
      <c r="C714" s="6">
        <v>791</v>
      </c>
      <c r="D714" s="5">
        <v>5.9209061399999996</v>
      </c>
      <c r="E714" s="5">
        <v>2.7</v>
      </c>
      <c r="F714" s="7">
        <f t="shared" si="8"/>
        <v>7.3353303604533609E-3</v>
      </c>
      <c r="G714" s="5">
        <v>2019</v>
      </c>
      <c r="H714" s="8">
        <v>43678</v>
      </c>
      <c r="I714" s="5">
        <v>179.83199999999999</v>
      </c>
      <c r="J714" s="5">
        <v>8</v>
      </c>
      <c r="K714" s="4">
        <f t="shared" si="9"/>
        <v>1438.6559999999999</v>
      </c>
      <c r="L714" s="9">
        <f t="shared" si="10"/>
        <v>0.14386559999999998</v>
      </c>
      <c r="M714" s="6">
        <v>26</v>
      </c>
      <c r="N714" s="10">
        <f t="shared" si="11"/>
        <v>180.72423150496022</v>
      </c>
    </row>
    <row r="715" spans="1:14">
      <c r="A715" s="4" t="s">
        <v>25</v>
      </c>
      <c r="B715" s="5">
        <v>21</v>
      </c>
      <c r="C715" s="6">
        <v>796</v>
      </c>
      <c r="D715" s="5">
        <v>8.4577039200000002</v>
      </c>
      <c r="E715" s="5">
        <v>2.7</v>
      </c>
      <c r="F715" s="7">
        <f t="shared" si="8"/>
        <v>1.4995989951091927E-2</v>
      </c>
      <c r="G715" s="5">
        <v>2019</v>
      </c>
      <c r="H715" s="8">
        <v>43678</v>
      </c>
      <c r="I715" s="5">
        <v>179.83199999999999</v>
      </c>
      <c r="J715" s="5">
        <v>8</v>
      </c>
      <c r="K715" s="4">
        <f t="shared" si="9"/>
        <v>1438.6559999999999</v>
      </c>
      <c r="L715" s="9">
        <f t="shared" si="10"/>
        <v>0.14386559999999998</v>
      </c>
      <c r="M715" s="6">
        <v>26</v>
      </c>
      <c r="N715" s="10">
        <f t="shared" si="11"/>
        <v>180.72423150496022</v>
      </c>
    </row>
    <row r="716" spans="1:14">
      <c r="A716" s="4" t="s">
        <v>25</v>
      </c>
      <c r="B716" s="5">
        <v>21</v>
      </c>
      <c r="C716" s="6">
        <v>797</v>
      </c>
      <c r="D716" s="5">
        <v>6.9810808099999999</v>
      </c>
      <c r="E716" s="5">
        <v>2.7</v>
      </c>
      <c r="F716" s="7">
        <f t="shared" si="8"/>
        <v>1.0426706860982312E-2</v>
      </c>
      <c r="G716" s="5">
        <v>2019</v>
      </c>
      <c r="H716" s="8">
        <v>43678</v>
      </c>
      <c r="I716" s="5">
        <v>179.83199999999999</v>
      </c>
      <c r="J716" s="5">
        <v>8</v>
      </c>
      <c r="K716" s="4">
        <f t="shared" si="9"/>
        <v>1438.6559999999999</v>
      </c>
      <c r="L716" s="9">
        <f t="shared" si="10"/>
        <v>0.14386559999999998</v>
      </c>
      <c r="M716" s="6">
        <v>26</v>
      </c>
      <c r="N716" s="10">
        <f t="shared" si="11"/>
        <v>180.72423150496022</v>
      </c>
    </row>
    <row r="717" spans="1:14">
      <c r="A717" s="4" t="s">
        <v>25</v>
      </c>
      <c r="B717" s="5">
        <v>51</v>
      </c>
      <c r="C717" s="6">
        <v>518</v>
      </c>
      <c r="D717" s="5">
        <v>5.9209111400000003</v>
      </c>
      <c r="E717" s="5">
        <v>2.8</v>
      </c>
      <c r="F717" s="7">
        <f t="shared" si="8"/>
        <v>7.427564308990651E-3</v>
      </c>
      <c r="G717" s="5">
        <v>2019</v>
      </c>
      <c r="H717" s="8">
        <v>43678</v>
      </c>
      <c r="I717" s="5">
        <v>179.83199999999999</v>
      </c>
      <c r="J717" s="5">
        <v>8</v>
      </c>
      <c r="K717" s="4">
        <f t="shared" si="9"/>
        <v>1438.6559999999999</v>
      </c>
      <c r="L717" s="9">
        <f t="shared" si="10"/>
        <v>0.14386559999999998</v>
      </c>
      <c r="M717" s="6">
        <v>33</v>
      </c>
      <c r="N717" s="10">
        <f t="shared" si="11"/>
        <v>229.38075537168027</v>
      </c>
    </row>
    <row r="718" spans="1:14">
      <c r="A718" s="4" t="s">
        <v>25</v>
      </c>
      <c r="B718" s="5">
        <v>51</v>
      </c>
      <c r="C718" s="6">
        <v>528</v>
      </c>
      <c r="D718" s="5">
        <v>5.7648421000000001</v>
      </c>
      <c r="E718" s="5">
        <v>2.8</v>
      </c>
      <c r="F718" s="7">
        <f t="shared" si="8"/>
        <v>6.9810914291952306E-3</v>
      </c>
      <c r="G718" s="5">
        <v>2019</v>
      </c>
      <c r="H718" s="8">
        <v>43678</v>
      </c>
      <c r="I718" s="5">
        <v>179.83199999999999</v>
      </c>
      <c r="J718" s="5">
        <v>8</v>
      </c>
      <c r="K718" s="4">
        <f t="shared" si="9"/>
        <v>1438.6559999999999</v>
      </c>
      <c r="L718" s="9">
        <f t="shared" si="10"/>
        <v>0.14386559999999998</v>
      </c>
      <c r="M718" s="6">
        <v>33</v>
      </c>
      <c r="N718" s="10">
        <f t="shared" si="11"/>
        <v>229.38075537168027</v>
      </c>
    </row>
    <row r="719" spans="1:14">
      <c r="A719" s="4" t="s">
        <v>25</v>
      </c>
      <c r="B719" s="5">
        <v>51</v>
      </c>
      <c r="C719" s="6">
        <v>530</v>
      </c>
      <c r="D719" s="5">
        <v>5.6314815100000004</v>
      </c>
      <c r="E719" s="5">
        <v>2.8</v>
      </c>
      <c r="F719" s="7">
        <f t="shared" si="8"/>
        <v>6.6024091777150563E-3</v>
      </c>
      <c r="G719" s="5">
        <v>2019</v>
      </c>
      <c r="H719" s="8">
        <v>43678</v>
      </c>
      <c r="I719" s="5">
        <v>179.83199999999999</v>
      </c>
      <c r="J719" s="5">
        <v>8</v>
      </c>
      <c r="K719" s="4">
        <f t="shared" si="9"/>
        <v>1438.6559999999999</v>
      </c>
      <c r="L719" s="9">
        <f t="shared" si="10"/>
        <v>0.14386559999999998</v>
      </c>
      <c r="M719" s="6">
        <v>33</v>
      </c>
      <c r="N719" s="10">
        <f t="shared" si="11"/>
        <v>229.38075537168027</v>
      </c>
    </row>
    <row r="720" spans="1:14">
      <c r="A720" s="4" t="s">
        <v>25</v>
      </c>
      <c r="B720" s="5">
        <v>51</v>
      </c>
      <c r="C720" s="6">
        <v>539</v>
      </c>
      <c r="D720" s="5">
        <v>9.3401116999999996</v>
      </c>
      <c r="E720" s="5">
        <v>2.8</v>
      </c>
      <c r="F720" s="7">
        <f t="shared" si="8"/>
        <v>1.8100899041864637E-2</v>
      </c>
      <c r="G720" s="5">
        <v>2019</v>
      </c>
      <c r="H720" s="8">
        <v>43678</v>
      </c>
      <c r="I720" s="5">
        <v>179.83199999999999</v>
      </c>
      <c r="J720" s="5">
        <v>8</v>
      </c>
      <c r="K720" s="4">
        <f t="shared" si="9"/>
        <v>1438.6559999999999</v>
      </c>
      <c r="L720" s="9">
        <f t="shared" si="10"/>
        <v>0.14386559999999998</v>
      </c>
      <c r="M720" s="6">
        <v>33</v>
      </c>
      <c r="N720" s="10">
        <f t="shared" si="11"/>
        <v>229.38075537168027</v>
      </c>
    </row>
    <row r="721" spans="1:14">
      <c r="A721" s="4" t="s">
        <v>25</v>
      </c>
      <c r="B721" s="5">
        <v>21</v>
      </c>
      <c r="C721" s="6">
        <v>781</v>
      </c>
      <c r="D721" s="5">
        <v>7.6659172</v>
      </c>
      <c r="E721" s="5">
        <v>2.8</v>
      </c>
      <c r="F721" s="7">
        <f t="shared" si="8"/>
        <v>1.2662088216219385E-2</v>
      </c>
      <c r="G721" s="5">
        <v>2019</v>
      </c>
      <c r="H721" s="8">
        <v>43678</v>
      </c>
      <c r="I721" s="5">
        <v>179.83199999999999</v>
      </c>
      <c r="J721" s="5">
        <v>8</v>
      </c>
      <c r="K721" s="4">
        <f t="shared" si="9"/>
        <v>1438.6559999999999</v>
      </c>
      <c r="L721" s="9">
        <f t="shared" si="10"/>
        <v>0.14386559999999998</v>
      </c>
      <c r="M721" s="6">
        <v>26</v>
      </c>
      <c r="N721" s="10">
        <f t="shared" si="11"/>
        <v>180.72423150496022</v>
      </c>
    </row>
    <row r="722" spans="1:14">
      <c r="A722" s="4" t="s">
        <v>25</v>
      </c>
      <c r="B722" s="5">
        <v>21</v>
      </c>
      <c r="C722" s="6">
        <v>792</v>
      </c>
      <c r="D722" s="5">
        <v>6.8934487100000004</v>
      </c>
      <c r="E722" s="5">
        <v>2.8</v>
      </c>
      <c r="F722" s="7">
        <f t="shared" si="8"/>
        <v>1.0290048837101898E-2</v>
      </c>
      <c r="G722" s="5">
        <v>2019</v>
      </c>
      <c r="H722" s="8">
        <v>43678</v>
      </c>
      <c r="I722" s="5">
        <v>179.83199999999999</v>
      </c>
      <c r="J722" s="5">
        <v>8</v>
      </c>
      <c r="K722" s="4">
        <f t="shared" si="9"/>
        <v>1438.6559999999999</v>
      </c>
      <c r="L722" s="9">
        <f t="shared" si="10"/>
        <v>0.14386559999999998</v>
      </c>
      <c r="M722" s="6">
        <v>26</v>
      </c>
      <c r="N722" s="10">
        <f t="shared" si="11"/>
        <v>180.72423150496022</v>
      </c>
    </row>
    <row r="723" spans="1:14">
      <c r="A723" s="4" t="s">
        <v>25</v>
      </c>
      <c r="B723" s="5">
        <v>51</v>
      </c>
      <c r="C723" s="6">
        <v>508</v>
      </c>
      <c r="D723" s="5">
        <v>10.3340557</v>
      </c>
      <c r="E723" s="5">
        <v>2.9</v>
      </c>
      <c r="F723" s="7">
        <f t="shared" si="8"/>
        <v>2.1800915749013019E-2</v>
      </c>
      <c r="G723" s="5">
        <v>2019</v>
      </c>
      <c r="H723" s="8">
        <v>43678</v>
      </c>
      <c r="I723" s="5">
        <v>179.83199999999999</v>
      </c>
      <c r="J723" s="5">
        <v>8</v>
      </c>
      <c r="K723" s="4">
        <f t="shared" si="9"/>
        <v>1438.6559999999999</v>
      </c>
      <c r="L723" s="9">
        <f t="shared" si="10"/>
        <v>0.14386559999999998</v>
      </c>
      <c r="M723" s="6">
        <v>33</v>
      </c>
      <c r="N723" s="10">
        <f t="shared" si="11"/>
        <v>229.38075537168027</v>
      </c>
    </row>
    <row r="724" spans="1:14">
      <c r="A724" s="4" t="s">
        <v>25</v>
      </c>
      <c r="B724" s="5">
        <v>51</v>
      </c>
      <c r="C724" s="6">
        <v>540</v>
      </c>
      <c r="D724" s="5">
        <v>8.4036292299999999</v>
      </c>
      <c r="E724" s="5">
        <v>2.9</v>
      </c>
      <c r="F724" s="7">
        <f t="shared" si="8"/>
        <v>1.519370226444563E-2</v>
      </c>
      <c r="G724" s="5">
        <v>2019</v>
      </c>
      <c r="H724" s="8">
        <v>43678</v>
      </c>
      <c r="I724" s="5">
        <v>179.83199999999999</v>
      </c>
      <c r="J724" s="5">
        <v>8</v>
      </c>
      <c r="K724" s="4">
        <f t="shared" si="9"/>
        <v>1438.6559999999999</v>
      </c>
      <c r="L724" s="9">
        <f t="shared" si="10"/>
        <v>0.14386559999999998</v>
      </c>
      <c r="M724" s="6">
        <v>33</v>
      </c>
      <c r="N724" s="10">
        <f t="shared" si="11"/>
        <v>229.38075537168027</v>
      </c>
    </row>
    <row r="725" spans="1:14">
      <c r="A725" s="4" t="s">
        <v>25</v>
      </c>
      <c r="B725" s="5">
        <v>21</v>
      </c>
      <c r="C725" s="6">
        <v>793</v>
      </c>
      <c r="D725" s="5">
        <v>7.51912365</v>
      </c>
      <c r="E725" s="5">
        <v>2.9</v>
      </c>
      <c r="F725" s="7">
        <f t="shared" si="8"/>
        <v>1.2353073143806813E-2</v>
      </c>
      <c r="G725" s="5">
        <v>2019</v>
      </c>
      <c r="H725" s="8">
        <v>43678</v>
      </c>
      <c r="I725" s="5">
        <v>179.83199999999999</v>
      </c>
      <c r="J725" s="5">
        <v>8</v>
      </c>
      <c r="K725" s="4">
        <f t="shared" si="9"/>
        <v>1438.6559999999999</v>
      </c>
      <c r="L725" s="9">
        <f t="shared" si="10"/>
        <v>0.14386559999999998</v>
      </c>
      <c r="M725" s="6">
        <v>26</v>
      </c>
      <c r="N725" s="10">
        <f t="shared" si="11"/>
        <v>180.72423150496022</v>
      </c>
    </row>
    <row r="726" spans="1:14">
      <c r="A726" s="4" t="s">
        <v>25</v>
      </c>
      <c r="B726" s="5">
        <v>21</v>
      </c>
      <c r="C726" s="6">
        <v>801</v>
      </c>
      <c r="D726" s="5">
        <v>8.4277013299999997</v>
      </c>
      <c r="E726" s="5">
        <v>2.9</v>
      </c>
      <c r="F726" s="7">
        <f t="shared" si="8"/>
        <v>1.5272655984041624E-2</v>
      </c>
      <c r="G726" s="5">
        <v>2019</v>
      </c>
      <c r="H726" s="8">
        <v>43678</v>
      </c>
      <c r="I726" s="5">
        <v>179.83199999999999</v>
      </c>
      <c r="J726" s="5">
        <v>8</v>
      </c>
      <c r="K726" s="4">
        <f t="shared" si="9"/>
        <v>1438.6559999999999</v>
      </c>
      <c r="L726" s="9">
        <f t="shared" si="10"/>
        <v>0.14386559999999998</v>
      </c>
      <c r="M726" s="6">
        <v>26</v>
      </c>
      <c r="N726" s="10">
        <f t="shared" si="11"/>
        <v>180.72423150496022</v>
      </c>
    </row>
    <row r="727" spans="1:14">
      <c r="A727" s="4" t="s">
        <v>25</v>
      </c>
      <c r="B727" s="5">
        <v>21</v>
      </c>
      <c r="C727" s="6">
        <v>795</v>
      </c>
      <c r="D727" s="5">
        <v>7.1813983700000001</v>
      </c>
      <c r="E727" s="5">
        <v>3</v>
      </c>
      <c r="F727" s="7">
        <f t="shared" si="8"/>
        <v>1.1434995957050741E-2</v>
      </c>
      <c r="G727" s="5">
        <v>2019</v>
      </c>
      <c r="H727" s="8">
        <v>43678</v>
      </c>
      <c r="I727" s="5">
        <v>179.83199999999999</v>
      </c>
      <c r="J727" s="5">
        <v>8</v>
      </c>
      <c r="K727" s="4">
        <f t="shared" si="9"/>
        <v>1438.6559999999999</v>
      </c>
      <c r="L727" s="9">
        <f t="shared" si="10"/>
        <v>0.14386559999999998</v>
      </c>
      <c r="M727" s="6">
        <v>26</v>
      </c>
      <c r="N727" s="10">
        <f t="shared" si="11"/>
        <v>180.72423150496022</v>
      </c>
    </row>
    <row r="728" spans="1:14">
      <c r="A728" s="4" t="s">
        <v>25</v>
      </c>
      <c r="B728" s="5">
        <v>51</v>
      </c>
      <c r="C728" s="6">
        <v>532</v>
      </c>
      <c r="D728" s="5">
        <v>9.9137134400000004</v>
      </c>
      <c r="E728" s="5">
        <v>3.1</v>
      </c>
      <c r="F728" s="7">
        <f t="shared" si="8"/>
        <v>2.0828850283988554E-2</v>
      </c>
      <c r="G728" s="5">
        <v>2019</v>
      </c>
      <c r="H728" s="8">
        <v>43678</v>
      </c>
      <c r="I728" s="5">
        <v>179.83199999999999</v>
      </c>
      <c r="J728" s="5">
        <v>8</v>
      </c>
      <c r="K728" s="4">
        <f t="shared" si="9"/>
        <v>1438.6559999999999</v>
      </c>
      <c r="L728" s="9">
        <f t="shared" si="10"/>
        <v>0.14386559999999998</v>
      </c>
      <c r="M728" s="6">
        <v>33</v>
      </c>
      <c r="N728" s="10">
        <f t="shared" si="11"/>
        <v>229.38075537168027</v>
      </c>
    </row>
    <row r="729" spans="1:14">
      <c r="A729" s="4" t="s">
        <v>25</v>
      </c>
      <c r="B729" s="5">
        <v>21</v>
      </c>
      <c r="C729" s="6">
        <v>780</v>
      </c>
      <c r="D729" s="5">
        <v>8.5648430799999993</v>
      </c>
      <c r="E729" s="5">
        <v>3.1</v>
      </c>
      <c r="F729" s="7">
        <f t="shared" si="8"/>
        <v>1.6108660250019592E-2</v>
      </c>
      <c r="G729" s="5">
        <v>2019</v>
      </c>
      <c r="H729" s="8">
        <v>43678</v>
      </c>
      <c r="I729" s="5">
        <v>179.83199999999999</v>
      </c>
      <c r="J729" s="5">
        <v>8</v>
      </c>
      <c r="K729" s="4">
        <f t="shared" si="9"/>
        <v>1438.6559999999999</v>
      </c>
      <c r="L729" s="9">
        <f t="shared" si="10"/>
        <v>0.14386559999999998</v>
      </c>
      <c r="M729" s="6">
        <v>26</v>
      </c>
      <c r="N729" s="10">
        <f t="shared" si="11"/>
        <v>180.72423150496022</v>
      </c>
    </row>
    <row r="730" spans="1:14">
      <c r="A730" s="4" t="s">
        <v>25</v>
      </c>
      <c r="B730" s="5">
        <v>21</v>
      </c>
      <c r="C730" s="6">
        <v>794</v>
      </c>
      <c r="D730" s="5">
        <v>9.8881212699999992</v>
      </c>
      <c r="E730" s="5">
        <v>3.7</v>
      </c>
      <c r="F730" s="7">
        <f t="shared" si="8"/>
        <v>2.2269106320794915E-2</v>
      </c>
      <c r="G730" s="5">
        <v>2019</v>
      </c>
      <c r="H730" s="8">
        <v>43678</v>
      </c>
      <c r="I730" s="5">
        <v>179.83199999999999</v>
      </c>
      <c r="J730" s="5">
        <v>8</v>
      </c>
      <c r="K730" s="4">
        <f t="shared" si="9"/>
        <v>1438.6559999999999</v>
      </c>
      <c r="L730" s="9">
        <f t="shared" si="10"/>
        <v>0.14386559999999998</v>
      </c>
      <c r="M730" s="6">
        <v>26</v>
      </c>
      <c r="N730" s="10">
        <f t="shared" si="11"/>
        <v>180.72423150496022</v>
      </c>
    </row>
    <row r="731" spans="1:14">
      <c r="A731" s="11" t="s">
        <v>26</v>
      </c>
      <c r="B731" s="12">
        <v>55</v>
      </c>
      <c r="C731" s="13">
        <v>1133</v>
      </c>
      <c r="D731" s="12">
        <v>7.6659172</v>
      </c>
      <c r="E731" s="12">
        <v>2.5</v>
      </c>
      <c r="F731" s="7">
        <f t="shared" si="8"/>
        <v>1.2199133008654861E-2</v>
      </c>
      <c r="G731" s="12">
        <v>2018</v>
      </c>
      <c r="H731" s="14">
        <v>43418</v>
      </c>
      <c r="I731" s="12">
        <v>152.4</v>
      </c>
      <c r="J731" s="12">
        <v>8</v>
      </c>
      <c r="K731" s="11">
        <f t="shared" si="9"/>
        <v>1219.2</v>
      </c>
      <c r="L731" s="15">
        <f t="shared" si="10"/>
        <v>0.12192</v>
      </c>
      <c r="M731" s="13">
        <v>36</v>
      </c>
      <c r="N731" s="10">
        <f t="shared" si="11"/>
        <v>295.2755905511811</v>
      </c>
    </row>
    <row r="732" spans="1:14">
      <c r="A732" s="11" t="s">
        <v>26</v>
      </c>
      <c r="B732" s="12">
        <v>55</v>
      </c>
      <c r="C732" s="13">
        <v>1104</v>
      </c>
      <c r="D732" s="12">
        <v>9.39418708</v>
      </c>
      <c r="E732" s="12">
        <v>2.67</v>
      </c>
      <c r="F732" s="7">
        <f t="shared" si="8"/>
        <v>1.7982832634802898E-2</v>
      </c>
      <c r="G732" s="12">
        <v>2018</v>
      </c>
      <c r="H732" s="14">
        <v>43418</v>
      </c>
      <c r="I732" s="12">
        <v>152.4</v>
      </c>
      <c r="J732" s="12">
        <v>8</v>
      </c>
      <c r="K732" s="11">
        <f t="shared" si="9"/>
        <v>1219.2</v>
      </c>
      <c r="L732" s="15">
        <f t="shared" si="10"/>
        <v>0.12192</v>
      </c>
      <c r="M732" s="13">
        <v>36</v>
      </c>
      <c r="N732" s="10">
        <f t="shared" si="11"/>
        <v>295.2755905511811</v>
      </c>
    </row>
    <row r="733" spans="1:14">
      <c r="A733" s="11" t="s">
        <v>26</v>
      </c>
      <c r="B733" s="12">
        <v>55</v>
      </c>
      <c r="C733" s="13">
        <v>1134</v>
      </c>
      <c r="D733" s="12">
        <v>12.087396200000001</v>
      </c>
      <c r="E733" s="12">
        <v>2.75</v>
      </c>
      <c r="F733" s="7">
        <f t="shared" si="8"/>
        <v>2.771162812483904E-2</v>
      </c>
      <c r="G733" s="12">
        <v>2018</v>
      </c>
      <c r="H733" s="14">
        <v>43418</v>
      </c>
      <c r="I733" s="12">
        <v>152.4</v>
      </c>
      <c r="J733" s="12">
        <v>8</v>
      </c>
      <c r="K733" s="11">
        <f t="shared" si="9"/>
        <v>1219.2</v>
      </c>
      <c r="L733" s="15">
        <f t="shared" si="10"/>
        <v>0.12192</v>
      </c>
      <c r="M733" s="13">
        <v>36</v>
      </c>
      <c r="N733" s="10">
        <f t="shared" si="11"/>
        <v>295.2755905511811</v>
      </c>
    </row>
    <row r="734" spans="1:14">
      <c r="A734" s="11" t="s">
        <v>26</v>
      </c>
      <c r="B734" s="12">
        <v>59</v>
      </c>
      <c r="C734" s="13">
        <v>643</v>
      </c>
      <c r="D734" s="12">
        <v>12.831492600000001</v>
      </c>
      <c r="E734" s="12">
        <v>2.8</v>
      </c>
      <c r="F734" s="7">
        <f t="shared" si="8"/>
        <v>3.0742384958221677E-2</v>
      </c>
      <c r="G734" s="12">
        <v>2018</v>
      </c>
      <c r="H734" s="14">
        <v>43418</v>
      </c>
      <c r="I734" s="12">
        <v>207.26400000000001</v>
      </c>
      <c r="J734" s="12">
        <v>8</v>
      </c>
      <c r="K734" s="11">
        <f t="shared" si="9"/>
        <v>1658.1120000000001</v>
      </c>
      <c r="L734" s="15">
        <f t="shared" si="10"/>
        <v>0.16581120000000002</v>
      </c>
      <c r="M734" s="13">
        <v>36</v>
      </c>
      <c r="N734" s="10">
        <f t="shared" si="11"/>
        <v>217.11440481704491</v>
      </c>
    </row>
    <row r="735" spans="1:14">
      <c r="A735" s="11" t="s">
        <v>26</v>
      </c>
      <c r="B735" s="12">
        <v>59</v>
      </c>
      <c r="C735" s="13">
        <v>621</v>
      </c>
      <c r="D735" s="12">
        <v>12.0327874</v>
      </c>
      <c r="E735" s="12">
        <v>3</v>
      </c>
      <c r="F735" s="7">
        <f t="shared" si="8"/>
        <v>2.8451210953971174E-2</v>
      </c>
      <c r="G735" s="12">
        <v>2018</v>
      </c>
      <c r="H735" s="14">
        <v>43418</v>
      </c>
      <c r="I735" s="12">
        <v>207.26400000000001</v>
      </c>
      <c r="J735" s="12">
        <v>8</v>
      </c>
      <c r="K735" s="11">
        <f t="shared" si="9"/>
        <v>1658.1120000000001</v>
      </c>
      <c r="L735" s="15">
        <f t="shared" si="10"/>
        <v>0.16581120000000002</v>
      </c>
      <c r="M735" s="13">
        <v>36</v>
      </c>
      <c r="N735" s="10">
        <f t="shared" si="11"/>
        <v>217.11440481704491</v>
      </c>
    </row>
    <row r="736" spans="1:14">
      <c r="A736" s="11" t="s">
        <v>26</v>
      </c>
      <c r="B736" s="12">
        <v>59</v>
      </c>
      <c r="C736" s="13">
        <v>625</v>
      </c>
      <c r="D736" s="12">
        <v>15.2157581</v>
      </c>
      <c r="E736" s="12">
        <v>3</v>
      </c>
      <c r="F736" s="7">
        <f t="shared" si="8"/>
        <v>4.1567597935745292E-2</v>
      </c>
      <c r="G736" s="12">
        <v>2018</v>
      </c>
      <c r="H736" s="14">
        <v>43418</v>
      </c>
      <c r="I736" s="12">
        <v>207.26400000000001</v>
      </c>
      <c r="J736" s="12">
        <v>8</v>
      </c>
      <c r="K736" s="11">
        <f t="shared" si="9"/>
        <v>1658.1120000000001</v>
      </c>
      <c r="L736" s="15">
        <f t="shared" si="10"/>
        <v>0.16581120000000002</v>
      </c>
      <c r="M736" s="13">
        <v>36</v>
      </c>
      <c r="N736" s="10">
        <f t="shared" si="11"/>
        <v>217.11440481704491</v>
      </c>
    </row>
    <row r="737" spans="1:14">
      <c r="A737" s="11" t="s">
        <v>26</v>
      </c>
      <c r="B737" s="12">
        <v>59</v>
      </c>
      <c r="C737" s="13">
        <v>629</v>
      </c>
      <c r="D737" s="12">
        <v>15.6620241</v>
      </c>
      <c r="E737" s="12">
        <v>3</v>
      </c>
      <c r="F737" s="7">
        <f t="shared" si="8"/>
        <v>4.3527812375880201E-2</v>
      </c>
      <c r="G737" s="12">
        <v>2018</v>
      </c>
      <c r="H737" s="14">
        <v>43418</v>
      </c>
      <c r="I737" s="12">
        <v>207.26400000000001</v>
      </c>
      <c r="J737" s="12">
        <v>8</v>
      </c>
      <c r="K737" s="11">
        <f t="shared" si="9"/>
        <v>1658.1120000000001</v>
      </c>
      <c r="L737" s="15">
        <f t="shared" si="10"/>
        <v>0.16581120000000002</v>
      </c>
      <c r="M737" s="13">
        <v>36</v>
      </c>
      <c r="N737" s="10">
        <f t="shared" si="11"/>
        <v>217.11440481704491</v>
      </c>
    </row>
    <row r="738" spans="1:14">
      <c r="A738" s="11" t="s">
        <v>26</v>
      </c>
      <c r="B738" s="12">
        <v>55</v>
      </c>
      <c r="C738" s="13">
        <v>1103</v>
      </c>
      <c r="D738" s="12">
        <v>12.307524900000001</v>
      </c>
      <c r="E738" s="12">
        <v>3.08</v>
      </c>
      <c r="F738" s="7">
        <f t="shared" si="8"/>
        <v>2.9838384722989122E-2</v>
      </c>
      <c r="G738" s="12">
        <v>2018</v>
      </c>
      <c r="H738" s="14">
        <v>43418</v>
      </c>
      <c r="I738" s="12">
        <v>152.4</v>
      </c>
      <c r="J738" s="12">
        <v>8</v>
      </c>
      <c r="K738" s="11">
        <f t="shared" si="9"/>
        <v>1219.2</v>
      </c>
      <c r="L738" s="15">
        <f t="shared" si="10"/>
        <v>0.12192</v>
      </c>
      <c r="M738" s="13">
        <v>36</v>
      </c>
      <c r="N738" s="10">
        <f t="shared" si="11"/>
        <v>295.2755905511811</v>
      </c>
    </row>
    <row r="739" spans="1:14">
      <c r="A739" s="11" t="s">
        <v>26</v>
      </c>
      <c r="B739" s="12">
        <v>59</v>
      </c>
      <c r="C739" s="13">
        <v>624</v>
      </c>
      <c r="D739" s="12">
        <v>20.6411312</v>
      </c>
      <c r="E739" s="12">
        <v>3.1</v>
      </c>
      <c r="F739" s="7">
        <f t="shared" si="8"/>
        <v>6.845041504028733E-2</v>
      </c>
      <c r="G739" s="12">
        <v>2018</v>
      </c>
      <c r="H739" s="14">
        <v>43418</v>
      </c>
      <c r="I739" s="12">
        <v>207.26400000000001</v>
      </c>
      <c r="J739" s="12">
        <v>8</v>
      </c>
      <c r="K739" s="11">
        <f t="shared" si="9"/>
        <v>1658.1120000000001</v>
      </c>
      <c r="L739" s="15">
        <f t="shared" si="10"/>
        <v>0.16581120000000002</v>
      </c>
      <c r="M739" s="13">
        <v>36</v>
      </c>
      <c r="N739" s="10">
        <f t="shared" si="11"/>
        <v>217.11440481704491</v>
      </c>
    </row>
    <row r="740" spans="1:14">
      <c r="A740" s="11" t="s">
        <v>26</v>
      </c>
      <c r="B740" s="12">
        <v>65</v>
      </c>
      <c r="C740" s="13">
        <v>1467</v>
      </c>
      <c r="D740" s="12">
        <v>7.1033759200000004</v>
      </c>
      <c r="E740" s="12">
        <v>3.1</v>
      </c>
      <c r="F740" s="7">
        <f t="shared" si="8"/>
        <v>1.1323650388416638E-2</v>
      </c>
      <c r="G740" s="12">
        <v>2018</v>
      </c>
      <c r="H740" s="14">
        <v>43418</v>
      </c>
      <c r="I740" s="12">
        <v>213.36</v>
      </c>
      <c r="J740" s="12">
        <v>8</v>
      </c>
      <c r="K740" s="11">
        <f t="shared" si="9"/>
        <v>1706.88</v>
      </c>
      <c r="L740" s="15">
        <f t="shared" si="10"/>
        <v>0.17068800000000001</v>
      </c>
      <c r="M740" s="13">
        <v>36</v>
      </c>
      <c r="N740" s="10">
        <f t="shared" si="11"/>
        <v>210.91113610798649</v>
      </c>
    </row>
    <row r="741" spans="1:14">
      <c r="A741" s="11" t="s">
        <v>26</v>
      </c>
      <c r="B741" s="12">
        <v>65</v>
      </c>
      <c r="C741" s="13">
        <v>1457</v>
      </c>
      <c r="D741" s="12">
        <v>10.334047</v>
      </c>
      <c r="E741" s="12">
        <v>3.2</v>
      </c>
      <c r="F741" s="7">
        <f t="shared" si="8"/>
        <v>2.263797850608423E-2</v>
      </c>
      <c r="G741" s="12">
        <v>2018</v>
      </c>
      <c r="H741" s="14">
        <v>43418</v>
      </c>
      <c r="I741" s="12">
        <v>213.36</v>
      </c>
      <c r="J741" s="12">
        <v>8</v>
      </c>
      <c r="K741" s="11">
        <f t="shared" si="9"/>
        <v>1706.88</v>
      </c>
      <c r="L741" s="15">
        <f t="shared" si="10"/>
        <v>0.17068800000000001</v>
      </c>
      <c r="M741" s="13">
        <v>36</v>
      </c>
      <c r="N741" s="10">
        <f t="shared" si="11"/>
        <v>210.91113610798649</v>
      </c>
    </row>
    <row r="742" spans="1:14">
      <c r="A742" s="11" t="s">
        <v>26</v>
      </c>
      <c r="B742" s="12">
        <v>65</v>
      </c>
      <c r="C742" s="13">
        <v>1476</v>
      </c>
      <c r="D742" s="12">
        <v>8.3005063000000003</v>
      </c>
      <c r="E742" s="12">
        <v>3.26</v>
      </c>
      <c r="F742" s="7">
        <f t="shared" si="8"/>
        <v>1.5506704245513573E-2</v>
      </c>
      <c r="G742" s="12">
        <v>2018</v>
      </c>
      <c r="H742" s="14">
        <v>43418</v>
      </c>
      <c r="I742" s="12">
        <v>213.36</v>
      </c>
      <c r="J742" s="12">
        <v>8</v>
      </c>
      <c r="K742" s="11">
        <f t="shared" si="9"/>
        <v>1706.88</v>
      </c>
      <c r="L742" s="15">
        <f t="shared" si="10"/>
        <v>0.17068800000000001</v>
      </c>
      <c r="M742" s="13">
        <v>36</v>
      </c>
      <c r="N742" s="10">
        <f t="shared" si="11"/>
        <v>210.91113610798649</v>
      </c>
    </row>
    <row r="743" spans="1:14">
      <c r="A743" s="11" t="s">
        <v>26</v>
      </c>
      <c r="B743" s="12">
        <v>65</v>
      </c>
      <c r="C743" s="13">
        <v>1478</v>
      </c>
      <c r="D743" s="12">
        <v>6.0813018400000001</v>
      </c>
      <c r="E743" s="12">
        <v>3.26</v>
      </c>
      <c r="F743" s="7">
        <f t="shared" si="8"/>
        <v>8.3374163059871664E-3</v>
      </c>
      <c r="G743" s="12">
        <v>2018</v>
      </c>
      <c r="H743" s="14">
        <v>43418</v>
      </c>
      <c r="I743" s="12">
        <v>213.36</v>
      </c>
      <c r="J743" s="12">
        <v>8</v>
      </c>
      <c r="K743" s="11">
        <f t="shared" si="9"/>
        <v>1706.88</v>
      </c>
      <c r="L743" s="15">
        <f t="shared" si="10"/>
        <v>0.17068800000000001</v>
      </c>
      <c r="M743" s="13">
        <v>36</v>
      </c>
      <c r="N743" s="10">
        <f t="shared" si="11"/>
        <v>210.91113610798649</v>
      </c>
    </row>
    <row r="744" spans="1:14">
      <c r="A744" s="11" t="s">
        <v>26</v>
      </c>
      <c r="B744" s="12">
        <v>55</v>
      </c>
      <c r="C744" s="13">
        <v>1138</v>
      </c>
      <c r="D744" s="12">
        <v>11.901555099999999</v>
      </c>
      <c r="E744" s="12">
        <v>3.29</v>
      </c>
      <c r="F744" s="7">
        <f t="shared" si="8"/>
        <v>2.901278877029272E-2</v>
      </c>
      <c r="G744" s="12">
        <v>2018</v>
      </c>
      <c r="H744" s="14">
        <v>43418</v>
      </c>
      <c r="I744" s="12">
        <v>152.4</v>
      </c>
      <c r="J744" s="12">
        <v>8</v>
      </c>
      <c r="K744" s="11">
        <f t="shared" si="9"/>
        <v>1219.2</v>
      </c>
      <c r="L744" s="15">
        <f t="shared" si="10"/>
        <v>0.12192</v>
      </c>
      <c r="M744" s="13">
        <v>36</v>
      </c>
      <c r="N744" s="10">
        <f t="shared" si="11"/>
        <v>295.2755905511811</v>
      </c>
    </row>
    <row r="745" spans="1:14">
      <c r="A745" s="11" t="s">
        <v>26</v>
      </c>
      <c r="B745" s="12">
        <v>65</v>
      </c>
      <c r="C745" s="13">
        <v>1471</v>
      </c>
      <c r="D745" s="12">
        <v>10.4945761</v>
      </c>
      <c r="E745" s="12">
        <v>3.33</v>
      </c>
      <c r="F745" s="7">
        <f t="shared" si="8"/>
        <v>2.3612143941160037E-2</v>
      </c>
      <c r="G745" s="12">
        <v>2018</v>
      </c>
      <c r="H745" s="14">
        <v>43418</v>
      </c>
      <c r="I745" s="12">
        <v>213.36</v>
      </c>
      <c r="J745" s="12">
        <v>8</v>
      </c>
      <c r="K745" s="11">
        <f t="shared" si="9"/>
        <v>1706.88</v>
      </c>
      <c r="L745" s="15">
        <f t="shared" si="10"/>
        <v>0.17068800000000001</v>
      </c>
      <c r="M745" s="13">
        <v>36</v>
      </c>
      <c r="N745" s="10">
        <f t="shared" si="11"/>
        <v>210.91113610798649</v>
      </c>
    </row>
    <row r="746" spans="1:14">
      <c r="A746" s="11" t="s">
        <v>26</v>
      </c>
      <c r="B746" s="12">
        <v>34</v>
      </c>
      <c r="C746" s="13">
        <v>465</v>
      </c>
      <c r="D746" s="12">
        <v>6.5621264100000003</v>
      </c>
      <c r="E746" s="12">
        <v>3.35</v>
      </c>
      <c r="F746" s="7">
        <f t="shared" si="8"/>
        <v>9.9216881993017536E-3</v>
      </c>
      <c r="G746" s="12">
        <v>2018</v>
      </c>
      <c r="H746" s="14">
        <v>43418</v>
      </c>
      <c r="I746" s="12">
        <v>152.4</v>
      </c>
      <c r="J746" s="12">
        <v>8</v>
      </c>
      <c r="K746" s="11">
        <f t="shared" si="9"/>
        <v>1219.2</v>
      </c>
      <c r="L746" s="15">
        <f t="shared" si="10"/>
        <v>0.12192</v>
      </c>
      <c r="M746" s="13">
        <v>16</v>
      </c>
      <c r="N746" s="10">
        <f t="shared" si="11"/>
        <v>131.23359580052494</v>
      </c>
    </row>
    <row r="747" spans="1:14">
      <c r="A747" s="11" t="s">
        <v>26</v>
      </c>
      <c r="B747" s="12">
        <v>65</v>
      </c>
      <c r="C747" s="13">
        <v>1470</v>
      </c>
      <c r="D747" s="12">
        <v>10.761510700000001</v>
      </c>
      <c r="E747" s="12">
        <v>3.35</v>
      </c>
      <c r="F747" s="7">
        <f t="shared" si="8"/>
        <v>2.4699364156881971E-2</v>
      </c>
      <c r="G747" s="12">
        <v>2018</v>
      </c>
      <c r="H747" s="14">
        <v>43418</v>
      </c>
      <c r="I747" s="12">
        <v>213.36</v>
      </c>
      <c r="J747" s="12">
        <v>8</v>
      </c>
      <c r="K747" s="11">
        <f t="shared" si="9"/>
        <v>1706.88</v>
      </c>
      <c r="L747" s="15">
        <f t="shared" si="10"/>
        <v>0.17068800000000001</v>
      </c>
      <c r="M747" s="13">
        <v>36</v>
      </c>
      <c r="N747" s="10">
        <f t="shared" si="11"/>
        <v>210.91113610798649</v>
      </c>
    </row>
    <row r="748" spans="1:14">
      <c r="A748" s="11" t="s">
        <v>26</v>
      </c>
      <c r="B748" s="12">
        <v>65</v>
      </c>
      <c r="C748" s="13">
        <v>1477</v>
      </c>
      <c r="D748" s="12">
        <v>11.0907131</v>
      </c>
      <c r="E748" s="12">
        <v>3.4</v>
      </c>
      <c r="F748" s="7">
        <f t="shared" si="8"/>
        <v>2.6146328740377218E-2</v>
      </c>
      <c r="G748" s="12">
        <v>2018</v>
      </c>
      <c r="H748" s="14">
        <v>43418</v>
      </c>
      <c r="I748" s="12">
        <v>213.36</v>
      </c>
      <c r="J748" s="12">
        <v>8</v>
      </c>
      <c r="K748" s="11">
        <f t="shared" si="9"/>
        <v>1706.88</v>
      </c>
      <c r="L748" s="15">
        <f t="shared" si="10"/>
        <v>0.17068800000000001</v>
      </c>
      <c r="M748" s="13">
        <v>36</v>
      </c>
      <c r="N748" s="10">
        <f t="shared" si="11"/>
        <v>210.91113610798649</v>
      </c>
    </row>
    <row r="749" spans="1:14">
      <c r="A749" s="11" t="s">
        <v>26</v>
      </c>
      <c r="B749" s="12">
        <v>65</v>
      </c>
      <c r="C749" s="13">
        <v>1473</v>
      </c>
      <c r="D749" s="12">
        <v>10.2701194</v>
      </c>
      <c r="E749" s="12">
        <v>3.42</v>
      </c>
      <c r="F749" s="7">
        <f t="shared" si="8"/>
        <v>2.3005916383256036E-2</v>
      </c>
      <c r="G749" s="12">
        <v>2018</v>
      </c>
      <c r="H749" s="14">
        <v>43418</v>
      </c>
      <c r="I749" s="12">
        <v>213.36</v>
      </c>
      <c r="J749" s="12">
        <v>8</v>
      </c>
      <c r="K749" s="11">
        <f t="shared" si="9"/>
        <v>1706.88</v>
      </c>
      <c r="L749" s="15">
        <f t="shared" si="10"/>
        <v>0.17068800000000001</v>
      </c>
      <c r="M749" s="13">
        <v>36</v>
      </c>
      <c r="N749" s="10">
        <f t="shared" si="11"/>
        <v>210.91113610798649</v>
      </c>
    </row>
    <row r="750" spans="1:14">
      <c r="A750" s="11" t="s">
        <v>26</v>
      </c>
      <c r="B750" s="12">
        <v>65</v>
      </c>
      <c r="C750" s="13">
        <v>1461</v>
      </c>
      <c r="D750" s="12">
        <v>7.3556449099999996</v>
      </c>
      <c r="E750" s="12">
        <v>3.44</v>
      </c>
      <c r="F750" s="7">
        <f t="shared" si="8"/>
        <v>1.2607831431738558E-2</v>
      </c>
      <c r="G750" s="12">
        <v>2018</v>
      </c>
      <c r="H750" s="14">
        <v>43418</v>
      </c>
      <c r="I750" s="12">
        <v>213.36</v>
      </c>
      <c r="J750" s="12">
        <v>8</v>
      </c>
      <c r="K750" s="11">
        <f t="shared" si="9"/>
        <v>1706.88</v>
      </c>
      <c r="L750" s="15">
        <f t="shared" si="10"/>
        <v>0.17068800000000001</v>
      </c>
      <c r="M750" s="13">
        <v>36</v>
      </c>
      <c r="N750" s="10">
        <f t="shared" si="11"/>
        <v>210.91113610798649</v>
      </c>
    </row>
    <row r="751" spans="1:14">
      <c r="A751" s="11" t="s">
        <v>26</v>
      </c>
      <c r="B751" s="12">
        <v>34</v>
      </c>
      <c r="C751" s="13">
        <v>474</v>
      </c>
      <c r="D751" s="12">
        <v>9.4372305500000007</v>
      </c>
      <c r="E751" s="12">
        <v>3.5</v>
      </c>
      <c r="F751" s="7">
        <f t="shared" si="8"/>
        <v>2.0059957589652237E-2</v>
      </c>
      <c r="G751" s="12">
        <v>2018</v>
      </c>
      <c r="H751" s="14">
        <v>43418</v>
      </c>
      <c r="I751" s="12">
        <v>152.4</v>
      </c>
      <c r="J751" s="12">
        <v>8</v>
      </c>
      <c r="K751" s="11">
        <f t="shared" si="9"/>
        <v>1219.2</v>
      </c>
      <c r="L751" s="15">
        <f t="shared" si="10"/>
        <v>0.12192</v>
      </c>
      <c r="M751" s="13">
        <v>16</v>
      </c>
      <c r="N751" s="10">
        <f t="shared" si="11"/>
        <v>131.23359580052494</v>
      </c>
    </row>
    <row r="752" spans="1:14">
      <c r="A752" s="11" t="s">
        <v>26</v>
      </c>
      <c r="B752" s="12">
        <v>59</v>
      </c>
      <c r="C752" s="13">
        <v>645</v>
      </c>
      <c r="D752" s="12">
        <v>14.4050732</v>
      </c>
      <c r="E752" s="12">
        <v>3.5</v>
      </c>
      <c r="F752" s="7">
        <f t="shared" si="8"/>
        <v>4.0765425986650859E-2</v>
      </c>
      <c r="G752" s="12">
        <v>2018</v>
      </c>
      <c r="H752" s="14">
        <v>43418</v>
      </c>
      <c r="I752" s="12">
        <v>207.26400000000001</v>
      </c>
      <c r="J752" s="12">
        <v>8</v>
      </c>
      <c r="K752" s="11">
        <f t="shared" si="9"/>
        <v>1658.1120000000001</v>
      </c>
      <c r="L752" s="15">
        <f t="shared" si="10"/>
        <v>0.16581120000000002</v>
      </c>
      <c r="M752" s="13">
        <v>36</v>
      </c>
      <c r="N752" s="10">
        <f t="shared" si="11"/>
        <v>217.11440481704491</v>
      </c>
    </row>
    <row r="753" spans="1:14">
      <c r="A753" s="11" t="s">
        <v>26</v>
      </c>
      <c r="B753" s="12">
        <v>59</v>
      </c>
      <c r="C753" s="13">
        <v>649</v>
      </c>
      <c r="D753" s="12">
        <v>13.962173399999999</v>
      </c>
      <c r="E753" s="12">
        <v>3.5</v>
      </c>
      <c r="F753" s="7">
        <f t="shared" si="8"/>
        <v>3.8743533614889414E-2</v>
      </c>
      <c r="G753" s="12">
        <v>2018</v>
      </c>
      <c r="H753" s="14">
        <v>43418</v>
      </c>
      <c r="I753" s="12">
        <v>207.26400000000001</v>
      </c>
      <c r="J753" s="12">
        <v>8</v>
      </c>
      <c r="K753" s="11">
        <f t="shared" si="9"/>
        <v>1658.1120000000001</v>
      </c>
      <c r="L753" s="15">
        <f t="shared" si="10"/>
        <v>0.16581120000000002</v>
      </c>
      <c r="M753" s="13">
        <v>36</v>
      </c>
      <c r="N753" s="10">
        <f t="shared" si="11"/>
        <v>217.11440481704491</v>
      </c>
    </row>
    <row r="754" spans="1:14">
      <c r="A754" s="11" t="s">
        <v>26</v>
      </c>
      <c r="B754" s="12">
        <v>65</v>
      </c>
      <c r="C754" s="13">
        <v>1455</v>
      </c>
      <c r="D754" s="12">
        <v>8.98626638</v>
      </c>
      <c r="E754" s="12">
        <v>3.5</v>
      </c>
      <c r="F754" s="7">
        <f t="shared" si="8"/>
        <v>1.8397596999169707E-2</v>
      </c>
      <c r="G754" s="12">
        <v>2018</v>
      </c>
      <c r="H754" s="14">
        <v>43418</v>
      </c>
      <c r="I754" s="12">
        <v>213.36</v>
      </c>
      <c r="J754" s="12">
        <v>8</v>
      </c>
      <c r="K754" s="11">
        <f t="shared" si="9"/>
        <v>1706.88</v>
      </c>
      <c r="L754" s="15">
        <f t="shared" si="10"/>
        <v>0.17068800000000001</v>
      </c>
      <c r="M754" s="13">
        <v>36</v>
      </c>
      <c r="N754" s="10">
        <f t="shared" si="11"/>
        <v>210.91113610798649</v>
      </c>
    </row>
    <row r="755" spans="1:14">
      <c r="A755" s="11" t="s">
        <v>26</v>
      </c>
      <c r="B755" s="12">
        <v>65</v>
      </c>
      <c r="C755" s="13">
        <v>1472</v>
      </c>
      <c r="D755" s="12">
        <v>10.657440899999999</v>
      </c>
      <c r="E755" s="12">
        <v>3.53</v>
      </c>
      <c r="F755" s="7">
        <f t="shared" si="8"/>
        <v>2.4829608689085136E-2</v>
      </c>
      <c r="G755" s="12">
        <v>2018</v>
      </c>
      <c r="H755" s="14">
        <v>43418</v>
      </c>
      <c r="I755" s="12">
        <v>213.36</v>
      </c>
      <c r="J755" s="12">
        <v>8</v>
      </c>
      <c r="K755" s="11">
        <f t="shared" si="9"/>
        <v>1706.88</v>
      </c>
      <c r="L755" s="15">
        <f t="shared" si="10"/>
        <v>0.17068800000000001</v>
      </c>
      <c r="M755" s="13">
        <v>36</v>
      </c>
      <c r="N755" s="10">
        <f t="shared" si="11"/>
        <v>210.91113610798649</v>
      </c>
    </row>
    <row r="756" spans="1:14">
      <c r="A756" s="11" t="s">
        <v>26</v>
      </c>
      <c r="B756" s="12">
        <v>55</v>
      </c>
      <c r="C756" s="13">
        <v>1102</v>
      </c>
      <c r="D756" s="12">
        <v>13.6354088</v>
      </c>
      <c r="E756" s="12">
        <v>3.7</v>
      </c>
      <c r="F756" s="7">
        <f t="shared" si="8"/>
        <v>3.823534160323655E-2</v>
      </c>
      <c r="G756" s="12">
        <v>2018</v>
      </c>
      <c r="H756" s="14">
        <v>43418</v>
      </c>
      <c r="I756" s="12">
        <v>152.4</v>
      </c>
      <c r="J756" s="12">
        <v>8</v>
      </c>
      <c r="K756" s="11">
        <f t="shared" si="9"/>
        <v>1219.2</v>
      </c>
      <c r="L756" s="15">
        <f t="shared" si="10"/>
        <v>0.12192</v>
      </c>
      <c r="M756" s="13">
        <v>36</v>
      </c>
      <c r="N756" s="10">
        <f t="shared" si="11"/>
        <v>295.2755905511811</v>
      </c>
    </row>
    <row r="757" spans="1:14">
      <c r="A757" s="11" t="s">
        <v>26</v>
      </c>
      <c r="B757" s="12">
        <v>65</v>
      </c>
      <c r="C757" s="13">
        <v>1459</v>
      </c>
      <c r="D757" s="12">
        <v>12.434473300000001</v>
      </c>
      <c r="E757" s="12">
        <v>3.8</v>
      </c>
      <c r="F757" s="7">
        <f t="shared" si="8"/>
        <v>3.3234932962633655E-2</v>
      </c>
      <c r="G757" s="12">
        <v>2018</v>
      </c>
      <c r="H757" s="14">
        <v>43418</v>
      </c>
      <c r="I757" s="12">
        <v>213.36</v>
      </c>
      <c r="J757" s="12">
        <v>8</v>
      </c>
      <c r="K757" s="11">
        <f t="shared" si="9"/>
        <v>1706.88</v>
      </c>
      <c r="L757" s="15">
        <f t="shared" si="10"/>
        <v>0.17068800000000001</v>
      </c>
      <c r="M757" s="13">
        <v>36</v>
      </c>
      <c r="N757" s="10">
        <f t="shared" si="11"/>
        <v>210.91113610798649</v>
      </c>
    </row>
    <row r="758" spans="1:14">
      <c r="A758" s="11" t="s">
        <v>26</v>
      </c>
      <c r="B758" s="12">
        <v>55</v>
      </c>
      <c r="C758" s="13">
        <v>1109</v>
      </c>
      <c r="D758" s="12">
        <v>9.7643859899999992</v>
      </c>
      <c r="E758" s="12">
        <v>3.85</v>
      </c>
      <c r="F758" s="7">
        <f t="shared" si="8"/>
        <v>2.2160066208640125E-2</v>
      </c>
      <c r="G758" s="12">
        <v>2018</v>
      </c>
      <c r="H758" s="14">
        <v>43418</v>
      </c>
      <c r="I758" s="12">
        <v>152.4</v>
      </c>
      <c r="J758" s="12">
        <v>8</v>
      </c>
      <c r="K758" s="11">
        <f t="shared" si="9"/>
        <v>1219.2</v>
      </c>
      <c r="L758" s="15">
        <f t="shared" si="10"/>
        <v>0.12192</v>
      </c>
      <c r="M758" s="13">
        <v>36</v>
      </c>
      <c r="N758" s="10">
        <f t="shared" si="11"/>
        <v>295.2755905511811</v>
      </c>
    </row>
    <row r="759" spans="1:14">
      <c r="A759" s="11" t="s">
        <v>26</v>
      </c>
      <c r="B759" s="12">
        <v>55</v>
      </c>
      <c r="C759" s="13">
        <v>1139</v>
      </c>
      <c r="D759" s="12">
        <v>12.827533000000001</v>
      </c>
      <c r="E759" s="12">
        <v>3.85</v>
      </c>
      <c r="F759" s="7">
        <f t="shared" si="8"/>
        <v>3.521177999922518E-2</v>
      </c>
      <c r="G759" s="12">
        <v>2018</v>
      </c>
      <c r="H759" s="14">
        <v>43418</v>
      </c>
      <c r="I759" s="12">
        <v>152.4</v>
      </c>
      <c r="J759" s="12">
        <v>8</v>
      </c>
      <c r="K759" s="11">
        <f t="shared" si="9"/>
        <v>1219.2</v>
      </c>
      <c r="L759" s="15">
        <f t="shared" si="10"/>
        <v>0.12192</v>
      </c>
      <c r="M759" s="13">
        <v>36</v>
      </c>
      <c r="N759" s="10">
        <f t="shared" si="11"/>
        <v>295.2755905511811</v>
      </c>
    </row>
    <row r="760" spans="1:14">
      <c r="A760" s="11" t="s">
        <v>26</v>
      </c>
      <c r="B760" s="12">
        <v>65</v>
      </c>
      <c r="C760" s="13">
        <v>1448</v>
      </c>
      <c r="D760" s="12">
        <v>10.0959948</v>
      </c>
      <c r="E760" s="12">
        <v>3.86</v>
      </c>
      <c r="F760" s="7">
        <f t="shared" si="8"/>
        <v>2.3511305542811327E-2</v>
      </c>
      <c r="G760" s="12">
        <v>2018</v>
      </c>
      <c r="H760" s="14">
        <v>43418</v>
      </c>
      <c r="I760" s="12">
        <v>213.36</v>
      </c>
      <c r="J760" s="12">
        <v>8</v>
      </c>
      <c r="K760" s="11">
        <f t="shared" si="9"/>
        <v>1706.88</v>
      </c>
      <c r="L760" s="15">
        <f t="shared" si="10"/>
        <v>0.17068800000000001</v>
      </c>
      <c r="M760" s="13">
        <v>36</v>
      </c>
      <c r="N760" s="10">
        <f t="shared" si="11"/>
        <v>210.91113610798649</v>
      </c>
    </row>
    <row r="761" spans="1:14">
      <c r="A761" s="11" t="s">
        <v>26</v>
      </c>
      <c r="B761" s="12">
        <v>65</v>
      </c>
      <c r="C761" s="13">
        <v>1479</v>
      </c>
      <c r="D761" s="12">
        <v>8.2146155299999997</v>
      </c>
      <c r="E761" s="12">
        <v>3.87</v>
      </c>
      <c r="F761" s="7">
        <f t="shared" si="8"/>
        <v>1.6291950544423263E-2</v>
      </c>
      <c r="G761" s="12">
        <v>2018</v>
      </c>
      <c r="H761" s="14">
        <v>43418</v>
      </c>
      <c r="I761" s="12">
        <v>213.36</v>
      </c>
      <c r="J761" s="12">
        <v>8</v>
      </c>
      <c r="K761" s="11">
        <f t="shared" si="9"/>
        <v>1706.88</v>
      </c>
      <c r="L761" s="15">
        <f t="shared" si="10"/>
        <v>0.17068800000000001</v>
      </c>
      <c r="M761" s="13">
        <v>36</v>
      </c>
      <c r="N761" s="10">
        <f t="shared" si="11"/>
        <v>210.91113610798649</v>
      </c>
    </row>
    <row r="762" spans="1:14">
      <c r="A762" s="11" t="s">
        <v>26</v>
      </c>
      <c r="B762" s="12">
        <v>34</v>
      </c>
      <c r="C762" s="13">
        <v>478</v>
      </c>
      <c r="D762" s="12">
        <v>10.822536100000001</v>
      </c>
      <c r="E762" s="12">
        <v>3.88</v>
      </c>
      <c r="F762" s="7">
        <f t="shared" si="8"/>
        <v>2.6553783557474175E-2</v>
      </c>
      <c r="G762" s="12">
        <v>2018</v>
      </c>
      <c r="H762" s="14">
        <v>43418</v>
      </c>
      <c r="I762" s="12">
        <v>152.4</v>
      </c>
      <c r="J762" s="12">
        <v>8</v>
      </c>
      <c r="K762" s="11">
        <f t="shared" si="9"/>
        <v>1219.2</v>
      </c>
      <c r="L762" s="15">
        <f t="shared" si="10"/>
        <v>0.12192</v>
      </c>
      <c r="M762" s="13">
        <v>16</v>
      </c>
      <c r="N762" s="10">
        <f t="shared" si="11"/>
        <v>131.23359580052494</v>
      </c>
    </row>
    <row r="763" spans="1:14">
      <c r="A763" s="11" t="s">
        <v>26</v>
      </c>
      <c r="B763" s="12">
        <v>34</v>
      </c>
      <c r="C763" s="13">
        <v>463</v>
      </c>
      <c r="D763" s="12">
        <v>10.652686299999999</v>
      </c>
      <c r="E763" s="12">
        <v>3.9</v>
      </c>
      <c r="F763" s="7">
        <f t="shared" si="8"/>
        <v>2.5904729504006876E-2</v>
      </c>
      <c r="G763" s="12">
        <v>2018</v>
      </c>
      <c r="H763" s="14">
        <v>43418</v>
      </c>
      <c r="I763" s="12">
        <v>152.4</v>
      </c>
      <c r="J763" s="12">
        <v>8</v>
      </c>
      <c r="K763" s="11">
        <f t="shared" si="9"/>
        <v>1219.2</v>
      </c>
      <c r="L763" s="15">
        <f t="shared" si="10"/>
        <v>0.12192</v>
      </c>
      <c r="M763" s="13">
        <v>16</v>
      </c>
      <c r="N763" s="10">
        <f t="shared" si="11"/>
        <v>131.23359580052494</v>
      </c>
    </row>
    <row r="764" spans="1:14">
      <c r="A764" s="11" t="s">
        <v>26</v>
      </c>
      <c r="B764" s="12">
        <v>55</v>
      </c>
      <c r="C764" s="13">
        <v>1112</v>
      </c>
      <c r="D764" s="12">
        <v>11.9313144</v>
      </c>
      <c r="E764" s="12">
        <v>3.9</v>
      </c>
      <c r="F764" s="7">
        <f t="shared" si="8"/>
        <v>3.1389454585732127E-2</v>
      </c>
      <c r="G764" s="12">
        <v>2018</v>
      </c>
      <c r="H764" s="14">
        <v>43418</v>
      </c>
      <c r="I764" s="12">
        <v>152.4</v>
      </c>
      <c r="J764" s="12">
        <v>8</v>
      </c>
      <c r="K764" s="11">
        <f t="shared" si="9"/>
        <v>1219.2</v>
      </c>
      <c r="L764" s="15">
        <f t="shared" si="10"/>
        <v>0.12192</v>
      </c>
      <c r="M764" s="13">
        <v>36</v>
      </c>
      <c r="N764" s="10">
        <f t="shared" si="11"/>
        <v>295.2755905511811</v>
      </c>
    </row>
    <row r="765" spans="1:14">
      <c r="A765" s="11" t="s">
        <v>26</v>
      </c>
      <c r="B765" s="12">
        <v>55</v>
      </c>
      <c r="C765" s="13">
        <v>1140</v>
      </c>
      <c r="D765" s="12">
        <v>9.5492965900000009</v>
      </c>
      <c r="E765" s="12">
        <v>3.92</v>
      </c>
      <c r="F765" s="7">
        <f t="shared" si="8"/>
        <v>2.1479057133033719E-2</v>
      </c>
      <c r="G765" s="12">
        <v>2018</v>
      </c>
      <c r="H765" s="14">
        <v>43418</v>
      </c>
      <c r="I765" s="12">
        <v>152.4</v>
      </c>
      <c r="J765" s="12">
        <v>8</v>
      </c>
      <c r="K765" s="11">
        <f t="shared" si="9"/>
        <v>1219.2</v>
      </c>
      <c r="L765" s="15">
        <f t="shared" si="10"/>
        <v>0.12192</v>
      </c>
      <c r="M765" s="13">
        <v>36</v>
      </c>
      <c r="N765" s="10">
        <f t="shared" si="11"/>
        <v>295.2755905511811</v>
      </c>
    </row>
    <row r="766" spans="1:14">
      <c r="A766" s="11" t="s">
        <v>26</v>
      </c>
      <c r="B766" s="12">
        <v>55</v>
      </c>
      <c r="C766" s="13">
        <v>1113</v>
      </c>
      <c r="D766" s="12">
        <v>10.855253899999999</v>
      </c>
      <c r="E766" s="12">
        <v>3.93</v>
      </c>
      <c r="F766" s="7">
        <f t="shared" si="8"/>
        <v>2.6844176601076169E-2</v>
      </c>
      <c r="G766" s="12">
        <v>2018</v>
      </c>
      <c r="H766" s="14">
        <v>43418</v>
      </c>
      <c r="I766" s="12">
        <v>152.4</v>
      </c>
      <c r="J766" s="12">
        <v>8</v>
      </c>
      <c r="K766" s="11">
        <f t="shared" si="9"/>
        <v>1219.2</v>
      </c>
      <c r="L766" s="15">
        <f t="shared" si="10"/>
        <v>0.12192</v>
      </c>
      <c r="M766" s="13">
        <v>36</v>
      </c>
      <c r="N766" s="10">
        <f t="shared" si="11"/>
        <v>295.2755905511811</v>
      </c>
    </row>
    <row r="767" spans="1:14">
      <c r="A767" s="11" t="s">
        <v>26</v>
      </c>
      <c r="B767" s="12">
        <v>55</v>
      </c>
      <c r="C767" s="13">
        <v>1115</v>
      </c>
      <c r="D767" s="12">
        <v>9.8161319099999993</v>
      </c>
      <c r="E767" s="12">
        <v>3.98</v>
      </c>
      <c r="F767" s="7">
        <f t="shared" ref="F767:F947" si="12">-0.007 + 0.002*D767 + 0.00002638*D767^2*E767 - 0.0000000003863*(D767^2*E767)^2</f>
        <v>2.269214469553479E-2</v>
      </c>
      <c r="G767" s="12">
        <v>2018</v>
      </c>
      <c r="H767" s="14">
        <v>43418</v>
      </c>
      <c r="I767" s="12">
        <v>152.4</v>
      </c>
      <c r="J767" s="12">
        <v>8</v>
      </c>
      <c r="K767" s="11">
        <f t="shared" ref="K767:K947" si="13">J767*I767</f>
        <v>1219.2</v>
      </c>
      <c r="L767" s="15">
        <f t="shared" ref="L767:L947" si="14">K767/10000</f>
        <v>0.12192</v>
      </c>
      <c r="M767" s="13">
        <v>36</v>
      </c>
      <c r="N767" s="10">
        <f t="shared" ref="N767:N947" si="15">M767/L767</f>
        <v>295.2755905511811</v>
      </c>
    </row>
    <row r="768" spans="1:14">
      <c r="A768" s="11" t="s">
        <v>26</v>
      </c>
      <c r="B768" s="12">
        <v>55</v>
      </c>
      <c r="C768" s="13">
        <v>1120</v>
      </c>
      <c r="D768" s="12">
        <v>7.3280438999999999</v>
      </c>
      <c r="E768" s="12">
        <v>3.98</v>
      </c>
      <c r="F768" s="7">
        <f t="shared" si="12"/>
        <v>1.3276557684230878E-2</v>
      </c>
      <c r="G768" s="12">
        <v>2018</v>
      </c>
      <c r="H768" s="14">
        <v>43418</v>
      </c>
      <c r="I768" s="12">
        <v>152.4</v>
      </c>
      <c r="J768" s="12">
        <v>8</v>
      </c>
      <c r="K768" s="11">
        <f t="shared" si="13"/>
        <v>1219.2</v>
      </c>
      <c r="L768" s="15">
        <f t="shared" si="14"/>
        <v>0.12192</v>
      </c>
      <c r="M768" s="13">
        <v>36</v>
      </c>
      <c r="N768" s="10">
        <f t="shared" si="15"/>
        <v>295.2755905511811</v>
      </c>
    </row>
    <row r="769" spans="1:14">
      <c r="A769" s="11" t="s">
        <v>26</v>
      </c>
      <c r="B769" s="12">
        <v>65</v>
      </c>
      <c r="C769" s="13">
        <v>1475</v>
      </c>
      <c r="D769" s="12">
        <v>11.4944693</v>
      </c>
      <c r="E769" s="12">
        <v>4</v>
      </c>
      <c r="F769" s="7">
        <f t="shared" si="12"/>
        <v>2.9822644271048665E-2</v>
      </c>
      <c r="G769" s="12">
        <v>2018</v>
      </c>
      <c r="H769" s="14">
        <v>43418</v>
      </c>
      <c r="I769" s="12">
        <v>213.36</v>
      </c>
      <c r="J769" s="12">
        <v>8</v>
      </c>
      <c r="K769" s="11">
        <f t="shared" si="13"/>
        <v>1706.88</v>
      </c>
      <c r="L769" s="15">
        <f t="shared" si="14"/>
        <v>0.17068800000000001</v>
      </c>
      <c r="M769" s="13">
        <v>36</v>
      </c>
      <c r="N769" s="10">
        <f t="shared" si="15"/>
        <v>210.91113610798649</v>
      </c>
    </row>
    <row r="770" spans="1:14">
      <c r="A770" s="11" t="s">
        <v>26</v>
      </c>
      <c r="B770" s="12">
        <v>65</v>
      </c>
      <c r="C770" s="13">
        <v>1450</v>
      </c>
      <c r="D770" s="12">
        <v>10.6384098</v>
      </c>
      <c r="E770" s="12">
        <v>4.0999999999999996</v>
      </c>
      <c r="F770" s="7">
        <f t="shared" si="12"/>
        <v>2.6434507542384685E-2</v>
      </c>
      <c r="G770" s="12">
        <v>2018</v>
      </c>
      <c r="H770" s="14">
        <v>43418</v>
      </c>
      <c r="I770" s="12">
        <v>213.36</v>
      </c>
      <c r="J770" s="12">
        <v>8</v>
      </c>
      <c r="K770" s="11">
        <f t="shared" si="13"/>
        <v>1706.88</v>
      </c>
      <c r="L770" s="15">
        <f t="shared" si="14"/>
        <v>0.17068800000000001</v>
      </c>
      <c r="M770" s="13">
        <v>36</v>
      </c>
      <c r="N770" s="10">
        <f t="shared" si="15"/>
        <v>210.91113610798649</v>
      </c>
    </row>
    <row r="771" spans="1:14">
      <c r="A771" s="11" t="s">
        <v>26</v>
      </c>
      <c r="B771" s="12">
        <v>55</v>
      </c>
      <c r="C771" s="13">
        <v>1126</v>
      </c>
      <c r="D771" s="12">
        <v>12.066421999999999</v>
      </c>
      <c r="E771" s="12">
        <v>4.1900000000000004</v>
      </c>
      <c r="F771" s="7">
        <f t="shared" si="12"/>
        <v>3.3082401419634075E-2</v>
      </c>
      <c r="G771" s="12">
        <v>2018</v>
      </c>
      <c r="H771" s="14">
        <v>43418</v>
      </c>
      <c r="I771" s="12">
        <v>152.4</v>
      </c>
      <c r="J771" s="12">
        <v>8</v>
      </c>
      <c r="K771" s="11">
        <f t="shared" si="13"/>
        <v>1219.2</v>
      </c>
      <c r="L771" s="15">
        <f t="shared" si="14"/>
        <v>0.12192</v>
      </c>
      <c r="M771" s="13">
        <v>36</v>
      </c>
      <c r="N771" s="10">
        <f t="shared" si="15"/>
        <v>295.2755905511811</v>
      </c>
    </row>
    <row r="772" spans="1:14">
      <c r="A772" s="11" t="s">
        <v>26</v>
      </c>
      <c r="B772" s="12">
        <v>55</v>
      </c>
      <c r="C772" s="13">
        <v>1131</v>
      </c>
      <c r="D772" s="12">
        <v>12.5359146</v>
      </c>
      <c r="E772" s="12">
        <v>4.2</v>
      </c>
      <c r="F772" s="7">
        <f t="shared" si="12"/>
        <v>3.5315041193946288E-2</v>
      </c>
      <c r="G772" s="12">
        <v>2018</v>
      </c>
      <c r="H772" s="14">
        <v>43418</v>
      </c>
      <c r="I772" s="12">
        <v>152.4</v>
      </c>
      <c r="J772" s="12">
        <v>8</v>
      </c>
      <c r="K772" s="11">
        <f t="shared" si="13"/>
        <v>1219.2</v>
      </c>
      <c r="L772" s="15">
        <f t="shared" si="14"/>
        <v>0.12192</v>
      </c>
      <c r="M772" s="13">
        <v>36</v>
      </c>
      <c r="N772" s="10">
        <f t="shared" si="15"/>
        <v>295.2755905511811</v>
      </c>
    </row>
    <row r="773" spans="1:14">
      <c r="A773" s="11" t="s">
        <v>26</v>
      </c>
      <c r="B773" s="12">
        <v>34</v>
      </c>
      <c r="C773" s="13">
        <v>468</v>
      </c>
      <c r="D773" s="12">
        <v>12.780052700000001</v>
      </c>
      <c r="E773" s="12">
        <v>4.22</v>
      </c>
      <c r="F773" s="7">
        <f t="shared" si="12"/>
        <v>3.655904218195305E-2</v>
      </c>
      <c r="G773" s="12">
        <v>2018</v>
      </c>
      <c r="H773" s="14">
        <v>43418</v>
      </c>
      <c r="I773" s="12">
        <v>152.4</v>
      </c>
      <c r="J773" s="12">
        <v>8</v>
      </c>
      <c r="K773" s="11">
        <f t="shared" si="13"/>
        <v>1219.2</v>
      </c>
      <c r="L773" s="15">
        <f t="shared" si="14"/>
        <v>0.12192</v>
      </c>
      <c r="M773" s="13">
        <v>16</v>
      </c>
      <c r="N773" s="10">
        <f t="shared" si="15"/>
        <v>131.23359580052494</v>
      </c>
    </row>
    <row r="774" spans="1:14">
      <c r="A774" s="11" t="s">
        <v>26</v>
      </c>
      <c r="B774" s="12">
        <v>55</v>
      </c>
      <c r="C774" s="13">
        <v>1114</v>
      </c>
      <c r="D774" s="12">
        <v>14.034542399999999</v>
      </c>
      <c r="E774" s="12">
        <v>4.24</v>
      </c>
      <c r="F774" s="7">
        <f t="shared" si="12"/>
        <v>4.2830802337227629E-2</v>
      </c>
      <c r="G774" s="12">
        <v>2018</v>
      </c>
      <c r="H774" s="14">
        <v>43418</v>
      </c>
      <c r="I774" s="12">
        <v>152.4</v>
      </c>
      <c r="J774" s="12">
        <v>8</v>
      </c>
      <c r="K774" s="11">
        <f t="shared" si="13"/>
        <v>1219.2</v>
      </c>
      <c r="L774" s="15">
        <f t="shared" si="14"/>
        <v>0.12192</v>
      </c>
      <c r="M774" s="13">
        <v>36</v>
      </c>
      <c r="N774" s="10">
        <f t="shared" si="15"/>
        <v>295.2755905511811</v>
      </c>
    </row>
    <row r="775" spans="1:14">
      <c r="A775" s="11" t="s">
        <v>26</v>
      </c>
      <c r="B775" s="12">
        <v>55</v>
      </c>
      <c r="C775" s="13">
        <v>1108</v>
      </c>
      <c r="D775" s="12">
        <v>14.707845799999999</v>
      </c>
      <c r="E775" s="12">
        <v>4.2699999999999996</v>
      </c>
      <c r="F775" s="7">
        <f t="shared" si="12"/>
        <v>4.6453028792538487E-2</v>
      </c>
      <c r="G775" s="12">
        <v>2018</v>
      </c>
      <c r="H775" s="14">
        <v>43418</v>
      </c>
      <c r="I775" s="12">
        <v>152.4</v>
      </c>
      <c r="J775" s="12">
        <v>8</v>
      </c>
      <c r="K775" s="11">
        <f t="shared" si="13"/>
        <v>1219.2</v>
      </c>
      <c r="L775" s="15">
        <f t="shared" si="14"/>
        <v>0.12192</v>
      </c>
      <c r="M775" s="13">
        <v>36</v>
      </c>
      <c r="N775" s="10">
        <f t="shared" si="15"/>
        <v>295.2755905511811</v>
      </c>
    </row>
    <row r="776" spans="1:14">
      <c r="A776" s="11" t="s">
        <v>26</v>
      </c>
      <c r="B776" s="12">
        <v>65</v>
      </c>
      <c r="C776" s="13">
        <v>1468</v>
      </c>
      <c r="D776" s="12">
        <v>11.1499369</v>
      </c>
      <c r="E776" s="12">
        <v>4.28</v>
      </c>
      <c r="F776" s="7">
        <f t="shared" si="12"/>
        <v>2.922714991559339E-2</v>
      </c>
      <c r="G776" s="12">
        <v>2018</v>
      </c>
      <c r="H776" s="14">
        <v>43418</v>
      </c>
      <c r="I776" s="12">
        <v>213.36</v>
      </c>
      <c r="J776" s="12">
        <v>8</v>
      </c>
      <c r="K776" s="11">
        <f t="shared" si="13"/>
        <v>1706.88</v>
      </c>
      <c r="L776" s="15">
        <f t="shared" si="14"/>
        <v>0.17068800000000001</v>
      </c>
      <c r="M776" s="13">
        <v>36</v>
      </c>
      <c r="N776" s="10">
        <f t="shared" si="15"/>
        <v>210.91113610798649</v>
      </c>
    </row>
    <row r="777" spans="1:14">
      <c r="A777" s="11" t="s">
        <v>26</v>
      </c>
      <c r="B777" s="12">
        <v>59</v>
      </c>
      <c r="C777" s="13">
        <v>642</v>
      </c>
      <c r="D777" s="12">
        <v>13.0623567</v>
      </c>
      <c r="E777" s="12">
        <v>4.3</v>
      </c>
      <c r="F777" s="7">
        <f t="shared" si="12"/>
        <v>3.8271463427982565E-2</v>
      </c>
      <c r="G777" s="12">
        <v>2018</v>
      </c>
      <c r="H777" s="14">
        <v>43418</v>
      </c>
      <c r="I777" s="12">
        <v>207.26400000000001</v>
      </c>
      <c r="J777" s="12">
        <v>8</v>
      </c>
      <c r="K777" s="11">
        <f t="shared" si="13"/>
        <v>1658.1120000000001</v>
      </c>
      <c r="L777" s="15">
        <f t="shared" si="14"/>
        <v>0.16581120000000002</v>
      </c>
      <c r="M777" s="13">
        <v>36</v>
      </c>
      <c r="N777" s="10">
        <f t="shared" si="15"/>
        <v>217.11440481704491</v>
      </c>
    </row>
    <row r="778" spans="1:14">
      <c r="A778" s="11" t="s">
        <v>26</v>
      </c>
      <c r="B778" s="12">
        <v>59</v>
      </c>
      <c r="C778" s="13">
        <v>644</v>
      </c>
      <c r="D778" s="12">
        <v>14.731949699999999</v>
      </c>
      <c r="E778" s="12">
        <v>4.3</v>
      </c>
      <c r="F778" s="7">
        <f t="shared" si="12"/>
        <v>4.6746083157703767E-2</v>
      </c>
      <c r="G778" s="12">
        <v>2018</v>
      </c>
      <c r="H778" s="14">
        <v>43418</v>
      </c>
      <c r="I778" s="12">
        <v>207.26400000000001</v>
      </c>
      <c r="J778" s="12">
        <v>8</v>
      </c>
      <c r="K778" s="11">
        <f t="shared" si="13"/>
        <v>1658.1120000000001</v>
      </c>
      <c r="L778" s="15">
        <f t="shared" si="14"/>
        <v>0.16581120000000002</v>
      </c>
      <c r="M778" s="13">
        <v>36</v>
      </c>
      <c r="N778" s="10">
        <f t="shared" si="15"/>
        <v>217.11440481704491</v>
      </c>
    </row>
    <row r="779" spans="1:14">
      <c r="A779" s="11" t="s">
        <v>26</v>
      </c>
      <c r="B779" s="12">
        <v>55</v>
      </c>
      <c r="C779" s="13">
        <v>1111</v>
      </c>
      <c r="D779" s="12">
        <v>13.874806299999999</v>
      </c>
      <c r="E779" s="12">
        <v>4.3099999999999996</v>
      </c>
      <c r="F779" s="7">
        <f t="shared" si="12"/>
        <v>4.2371662466409228E-2</v>
      </c>
      <c r="G779" s="12">
        <v>2018</v>
      </c>
      <c r="H779" s="14">
        <v>43418</v>
      </c>
      <c r="I779" s="12">
        <v>152.4</v>
      </c>
      <c r="J779" s="12">
        <v>8</v>
      </c>
      <c r="K779" s="11">
        <f t="shared" si="13"/>
        <v>1219.2</v>
      </c>
      <c r="L779" s="15">
        <f t="shared" si="14"/>
        <v>0.12192</v>
      </c>
      <c r="M779" s="13">
        <v>36</v>
      </c>
      <c r="N779" s="10">
        <f t="shared" si="15"/>
        <v>295.2755905511811</v>
      </c>
    </row>
    <row r="780" spans="1:14">
      <c r="A780" s="11" t="s">
        <v>26</v>
      </c>
      <c r="B780" s="12">
        <v>34</v>
      </c>
      <c r="C780" s="13">
        <v>472</v>
      </c>
      <c r="D780" s="12">
        <v>10.7426639</v>
      </c>
      <c r="E780" s="12">
        <v>4.33</v>
      </c>
      <c r="F780" s="7">
        <f t="shared" si="12"/>
        <v>2.7571030136513155E-2</v>
      </c>
      <c r="G780" s="12">
        <v>2018</v>
      </c>
      <c r="H780" s="14">
        <v>43418</v>
      </c>
      <c r="I780" s="12">
        <v>152.4</v>
      </c>
      <c r="J780" s="12">
        <v>8</v>
      </c>
      <c r="K780" s="11">
        <f t="shared" si="13"/>
        <v>1219.2</v>
      </c>
      <c r="L780" s="15">
        <f t="shared" si="14"/>
        <v>0.12192</v>
      </c>
      <c r="M780" s="13">
        <v>16</v>
      </c>
      <c r="N780" s="10">
        <f t="shared" si="15"/>
        <v>131.23359580052494</v>
      </c>
    </row>
    <row r="781" spans="1:14">
      <c r="A781" s="11" t="s">
        <v>26</v>
      </c>
      <c r="B781" s="12">
        <v>34</v>
      </c>
      <c r="C781" s="13">
        <v>466</v>
      </c>
      <c r="D781" s="12">
        <v>10.3780739</v>
      </c>
      <c r="E781" s="12">
        <v>4.3499999999999996</v>
      </c>
      <c r="F781" s="7">
        <f t="shared" si="12"/>
        <v>2.6030757861724773E-2</v>
      </c>
      <c r="G781" s="12">
        <v>2018</v>
      </c>
      <c r="H781" s="14">
        <v>43418</v>
      </c>
      <c r="I781" s="12">
        <v>152.4</v>
      </c>
      <c r="J781" s="12">
        <v>8</v>
      </c>
      <c r="K781" s="11">
        <f t="shared" si="13"/>
        <v>1219.2</v>
      </c>
      <c r="L781" s="15">
        <f t="shared" si="14"/>
        <v>0.12192</v>
      </c>
      <c r="M781" s="13">
        <v>16</v>
      </c>
      <c r="N781" s="10">
        <f t="shared" si="15"/>
        <v>131.23359580052494</v>
      </c>
    </row>
    <row r="782" spans="1:14">
      <c r="A782" s="11" t="s">
        <v>26</v>
      </c>
      <c r="B782" s="12">
        <v>34</v>
      </c>
      <c r="C782" s="13">
        <v>470</v>
      </c>
      <c r="D782" s="12">
        <v>12.953296099999999</v>
      </c>
      <c r="E782" s="12">
        <v>4.3499999999999996</v>
      </c>
      <c r="F782" s="7">
        <f t="shared" si="12"/>
        <v>3.7954964716419702E-2</v>
      </c>
      <c r="G782" s="12">
        <v>2018</v>
      </c>
      <c r="H782" s="14">
        <v>43418</v>
      </c>
      <c r="I782" s="12">
        <v>152.4</v>
      </c>
      <c r="J782" s="12">
        <v>8</v>
      </c>
      <c r="K782" s="11">
        <f t="shared" si="13"/>
        <v>1219.2</v>
      </c>
      <c r="L782" s="15">
        <f t="shared" si="14"/>
        <v>0.12192</v>
      </c>
      <c r="M782" s="13">
        <v>16</v>
      </c>
      <c r="N782" s="10">
        <f t="shared" si="15"/>
        <v>131.23359580052494</v>
      </c>
    </row>
    <row r="783" spans="1:14">
      <c r="A783" s="11" t="s">
        <v>26</v>
      </c>
      <c r="B783" s="12">
        <v>65</v>
      </c>
      <c r="C783" s="13">
        <v>1449</v>
      </c>
      <c r="D783" s="12">
        <v>14.2565878</v>
      </c>
      <c r="E783" s="12">
        <v>4.3600000000000003</v>
      </c>
      <c r="F783" s="7">
        <f t="shared" si="12"/>
        <v>4.458701299269846E-2</v>
      </c>
      <c r="G783" s="12">
        <v>2018</v>
      </c>
      <c r="H783" s="14">
        <v>43418</v>
      </c>
      <c r="I783" s="12">
        <v>213.36</v>
      </c>
      <c r="J783" s="12">
        <v>8</v>
      </c>
      <c r="K783" s="11">
        <f t="shared" si="13"/>
        <v>1706.88</v>
      </c>
      <c r="L783" s="15">
        <f t="shared" si="14"/>
        <v>0.17068800000000001</v>
      </c>
      <c r="M783" s="13">
        <v>36</v>
      </c>
      <c r="N783" s="10">
        <f t="shared" si="15"/>
        <v>210.91113610798649</v>
      </c>
    </row>
    <row r="784" spans="1:14">
      <c r="A784" s="11" t="s">
        <v>26</v>
      </c>
      <c r="B784" s="12">
        <v>55</v>
      </c>
      <c r="C784" s="13">
        <v>1125</v>
      </c>
      <c r="D784" s="12">
        <v>12.6044284</v>
      </c>
      <c r="E784" s="12">
        <v>4.37</v>
      </c>
      <c r="F784" s="7">
        <f t="shared" si="12"/>
        <v>3.6337471707415851E-2</v>
      </c>
      <c r="G784" s="12">
        <v>2018</v>
      </c>
      <c r="H784" s="14">
        <v>43418</v>
      </c>
      <c r="I784" s="12">
        <v>152.4</v>
      </c>
      <c r="J784" s="12">
        <v>8</v>
      </c>
      <c r="K784" s="11">
        <f t="shared" si="13"/>
        <v>1219.2</v>
      </c>
      <c r="L784" s="15">
        <f t="shared" si="14"/>
        <v>0.12192</v>
      </c>
      <c r="M784" s="13">
        <v>36</v>
      </c>
      <c r="N784" s="10">
        <f t="shared" si="15"/>
        <v>295.2755905511811</v>
      </c>
    </row>
    <row r="785" spans="1:14">
      <c r="A785" s="11" t="s">
        <v>26</v>
      </c>
      <c r="B785" s="12">
        <v>55</v>
      </c>
      <c r="C785" s="13">
        <v>1121</v>
      </c>
      <c r="D785" s="12">
        <v>14.6006771</v>
      </c>
      <c r="E785" s="12">
        <v>4.3899999999999997</v>
      </c>
      <c r="F785" s="7">
        <f t="shared" si="12"/>
        <v>4.655098577501178E-2</v>
      </c>
      <c r="G785" s="12">
        <v>2018</v>
      </c>
      <c r="H785" s="14">
        <v>43418</v>
      </c>
      <c r="I785" s="12">
        <v>152.4</v>
      </c>
      <c r="J785" s="12">
        <v>8</v>
      </c>
      <c r="K785" s="11">
        <f t="shared" si="13"/>
        <v>1219.2</v>
      </c>
      <c r="L785" s="15">
        <f t="shared" si="14"/>
        <v>0.12192</v>
      </c>
      <c r="M785" s="13">
        <v>36</v>
      </c>
      <c r="N785" s="10">
        <f t="shared" si="15"/>
        <v>295.2755905511811</v>
      </c>
    </row>
    <row r="786" spans="1:14">
      <c r="A786" s="11" t="s">
        <v>26</v>
      </c>
      <c r="B786" s="12">
        <v>65</v>
      </c>
      <c r="C786" s="13">
        <v>1451</v>
      </c>
      <c r="D786" s="12">
        <v>12.041204799999999</v>
      </c>
      <c r="E786" s="12">
        <v>4.3899999999999997</v>
      </c>
      <c r="F786" s="7">
        <f t="shared" si="12"/>
        <v>3.371700460116548E-2</v>
      </c>
      <c r="G786" s="12">
        <v>2018</v>
      </c>
      <c r="H786" s="14">
        <v>43418</v>
      </c>
      <c r="I786" s="12">
        <v>213.36</v>
      </c>
      <c r="J786" s="12">
        <v>8</v>
      </c>
      <c r="K786" s="11">
        <f t="shared" si="13"/>
        <v>1706.88</v>
      </c>
      <c r="L786" s="15">
        <f t="shared" si="14"/>
        <v>0.17068800000000001</v>
      </c>
      <c r="M786" s="13">
        <v>36</v>
      </c>
      <c r="N786" s="10">
        <f t="shared" si="15"/>
        <v>210.91113610798649</v>
      </c>
    </row>
    <row r="787" spans="1:14">
      <c r="A787" s="11" t="s">
        <v>26</v>
      </c>
      <c r="B787" s="12">
        <v>59</v>
      </c>
      <c r="C787" s="13">
        <v>617</v>
      </c>
      <c r="D787" s="12">
        <v>18.472961900000001</v>
      </c>
      <c r="E787" s="12">
        <v>4.4000000000000004</v>
      </c>
      <c r="F787" s="7">
        <f t="shared" si="12"/>
        <v>6.8684615241290006E-2</v>
      </c>
      <c r="G787" s="12">
        <v>2018</v>
      </c>
      <c r="H787" s="14">
        <v>43418</v>
      </c>
      <c r="I787" s="12">
        <v>207.26400000000001</v>
      </c>
      <c r="J787" s="12">
        <v>8</v>
      </c>
      <c r="K787" s="11">
        <f t="shared" si="13"/>
        <v>1658.1120000000001</v>
      </c>
      <c r="L787" s="15">
        <f t="shared" si="14"/>
        <v>0.16581120000000002</v>
      </c>
      <c r="M787" s="13">
        <v>36</v>
      </c>
      <c r="N787" s="10">
        <f t="shared" si="15"/>
        <v>217.11440481704491</v>
      </c>
    </row>
    <row r="788" spans="1:14">
      <c r="A788" s="11" t="s">
        <v>26</v>
      </c>
      <c r="B788" s="12">
        <v>59</v>
      </c>
      <c r="C788" s="13">
        <v>632</v>
      </c>
      <c r="D788" s="12">
        <v>16.5918691</v>
      </c>
      <c r="E788" s="12">
        <v>4.4000000000000004</v>
      </c>
      <c r="F788" s="7">
        <f t="shared" si="12"/>
        <v>5.7570437217981628E-2</v>
      </c>
      <c r="G788" s="12">
        <v>2018</v>
      </c>
      <c r="H788" s="14">
        <v>43418</v>
      </c>
      <c r="I788" s="12">
        <v>207.26400000000001</v>
      </c>
      <c r="J788" s="12">
        <v>8</v>
      </c>
      <c r="K788" s="11">
        <f t="shared" si="13"/>
        <v>1658.1120000000001</v>
      </c>
      <c r="L788" s="15">
        <f t="shared" si="14"/>
        <v>0.16581120000000002</v>
      </c>
      <c r="M788" s="13">
        <v>36</v>
      </c>
      <c r="N788" s="10">
        <f t="shared" si="15"/>
        <v>217.11440481704491</v>
      </c>
    </row>
    <row r="789" spans="1:14">
      <c r="A789" s="11" t="s">
        <v>26</v>
      </c>
      <c r="B789" s="12">
        <v>59</v>
      </c>
      <c r="C789" s="13">
        <v>641</v>
      </c>
      <c r="D789" s="12">
        <v>15.2822028</v>
      </c>
      <c r="E789" s="12">
        <v>4.4000000000000004</v>
      </c>
      <c r="F789" s="7">
        <f t="shared" si="12"/>
        <v>5.0264605729125965E-2</v>
      </c>
      <c r="G789" s="12">
        <v>2018</v>
      </c>
      <c r="H789" s="14">
        <v>43418</v>
      </c>
      <c r="I789" s="12">
        <v>207.26400000000001</v>
      </c>
      <c r="J789" s="12">
        <v>8</v>
      </c>
      <c r="K789" s="11">
        <f t="shared" si="13"/>
        <v>1658.1120000000001</v>
      </c>
      <c r="L789" s="15">
        <f t="shared" si="14"/>
        <v>0.16581120000000002</v>
      </c>
      <c r="M789" s="13">
        <v>36</v>
      </c>
      <c r="N789" s="10">
        <f t="shared" si="15"/>
        <v>217.11440481704491</v>
      </c>
    </row>
    <row r="790" spans="1:14">
      <c r="A790" s="11" t="s">
        <v>26</v>
      </c>
      <c r="B790" s="12">
        <v>55</v>
      </c>
      <c r="C790" s="13">
        <v>1135</v>
      </c>
      <c r="D790" s="12">
        <v>12.2041854</v>
      </c>
      <c r="E790" s="12">
        <v>4.4000000000000004</v>
      </c>
      <c r="F790" s="7">
        <f t="shared" si="12"/>
        <v>3.4530475817130937E-2</v>
      </c>
      <c r="G790" s="12">
        <v>2018</v>
      </c>
      <c r="H790" s="14">
        <v>43418</v>
      </c>
      <c r="I790" s="12">
        <v>152.4</v>
      </c>
      <c r="J790" s="12">
        <v>8</v>
      </c>
      <c r="K790" s="11">
        <f t="shared" si="13"/>
        <v>1219.2</v>
      </c>
      <c r="L790" s="15">
        <f t="shared" si="14"/>
        <v>0.12192</v>
      </c>
      <c r="M790" s="13">
        <v>36</v>
      </c>
      <c r="N790" s="10">
        <f t="shared" si="15"/>
        <v>295.2755905511811</v>
      </c>
    </row>
    <row r="791" spans="1:14">
      <c r="A791" s="11" t="s">
        <v>26</v>
      </c>
      <c r="B791" s="12">
        <v>55</v>
      </c>
      <c r="C791" s="13">
        <v>1122</v>
      </c>
      <c r="D791" s="12">
        <v>17.294511700000001</v>
      </c>
      <c r="E791" s="12">
        <v>4.45</v>
      </c>
      <c r="F791" s="7">
        <f t="shared" si="12"/>
        <v>6.2016337850754125E-2</v>
      </c>
      <c r="G791" s="12">
        <v>2018</v>
      </c>
      <c r="H791" s="14">
        <v>43418</v>
      </c>
      <c r="I791" s="12">
        <v>152.4</v>
      </c>
      <c r="J791" s="12">
        <v>8</v>
      </c>
      <c r="K791" s="11">
        <f t="shared" si="13"/>
        <v>1219.2</v>
      </c>
      <c r="L791" s="15">
        <f t="shared" si="14"/>
        <v>0.12192</v>
      </c>
      <c r="M791" s="13">
        <v>36</v>
      </c>
      <c r="N791" s="10">
        <f t="shared" si="15"/>
        <v>295.2755905511811</v>
      </c>
    </row>
    <row r="792" spans="1:14">
      <c r="A792" s="11" t="s">
        <v>26</v>
      </c>
      <c r="B792" s="12">
        <v>55</v>
      </c>
      <c r="C792" s="13">
        <v>1105</v>
      </c>
      <c r="D792" s="12">
        <v>14.5101833</v>
      </c>
      <c r="E792" s="12">
        <v>4.46</v>
      </c>
      <c r="F792" s="7">
        <f t="shared" si="12"/>
        <v>4.6451413358683774E-2</v>
      </c>
      <c r="G792" s="12">
        <v>2018</v>
      </c>
      <c r="H792" s="14">
        <v>43418</v>
      </c>
      <c r="I792" s="12">
        <v>152.4</v>
      </c>
      <c r="J792" s="12">
        <v>8</v>
      </c>
      <c r="K792" s="11">
        <f t="shared" si="13"/>
        <v>1219.2</v>
      </c>
      <c r="L792" s="15">
        <f t="shared" si="14"/>
        <v>0.12192</v>
      </c>
      <c r="M792" s="13">
        <v>36</v>
      </c>
      <c r="N792" s="10">
        <f t="shared" si="15"/>
        <v>295.2755905511811</v>
      </c>
    </row>
    <row r="793" spans="1:14">
      <c r="A793" s="11" t="s">
        <v>26</v>
      </c>
      <c r="B793" s="12">
        <v>65</v>
      </c>
      <c r="C793" s="13">
        <v>1480</v>
      </c>
      <c r="D793" s="12">
        <v>13.731668600000001</v>
      </c>
      <c r="E793" s="12">
        <v>4.47</v>
      </c>
      <c r="F793" s="7">
        <f t="shared" si="12"/>
        <v>4.2423486880365673E-2</v>
      </c>
      <c r="G793" s="12">
        <v>2018</v>
      </c>
      <c r="H793" s="14">
        <v>43418</v>
      </c>
      <c r="I793" s="12">
        <v>213.36</v>
      </c>
      <c r="J793" s="12">
        <v>8</v>
      </c>
      <c r="K793" s="11">
        <f t="shared" si="13"/>
        <v>1706.88</v>
      </c>
      <c r="L793" s="15">
        <f t="shared" si="14"/>
        <v>0.17068800000000001</v>
      </c>
      <c r="M793" s="13">
        <v>36</v>
      </c>
      <c r="N793" s="10">
        <f t="shared" si="15"/>
        <v>210.91113610798649</v>
      </c>
    </row>
    <row r="794" spans="1:14">
      <c r="A794" s="11" t="s">
        <v>26</v>
      </c>
      <c r="B794" s="12">
        <v>55</v>
      </c>
      <c r="C794" s="13">
        <v>1123</v>
      </c>
      <c r="D794" s="12">
        <v>17.671216399999999</v>
      </c>
      <c r="E794" s="12">
        <v>4.4800000000000004</v>
      </c>
      <c r="F794" s="7">
        <f t="shared" si="12"/>
        <v>6.449143106566349E-2</v>
      </c>
      <c r="G794" s="12">
        <v>2018</v>
      </c>
      <c r="H794" s="14">
        <v>43418</v>
      </c>
      <c r="I794" s="12">
        <v>152.4</v>
      </c>
      <c r="J794" s="12">
        <v>8</v>
      </c>
      <c r="K794" s="11">
        <f t="shared" si="13"/>
        <v>1219.2</v>
      </c>
      <c r="L794" s="15">
        <f t="shared" si="14"/>
        <v>0.12192</v>
      </c>
      <c r="M794" s="13">
        <v>36</v>
      </c>
      <c r="N794" s="10">
        <f t="shared" si="15"/>
        <v>295.2755905511811</v>
      </c>
    </row>
    <row r="795" spans="1:14">
      <c r="A795" s="11" t="s">
        <v>26</v>
      </c>
      <c r="B795" s="12">
        <v>55</v>
      </c>
      <c r="C795" s="13">
        <v>1106</v>
      </c>
      <c r="D795" s="12">
        <v>17.3792534</v>
      </c>
      <c r="E795" s="12">
        <v>4.49</v>
      </c>
      <c r="F795" s="7">
        <f t="shared" si="12"/>
        <v>6.2823349674287307E-2</v>
      </c>
      <c r="G795" s="12">
        <v>2018</v>
      </c>
      <c r="H795" s="14">
        <v>43418</v>
      </c>
      <c r="I795" s="12">
        <v>152.4</v>
      </c>
      <c r="J795" s="12">
        <v>8</v>
      </c>
      <c r="K795" s="11">
        <f t="shared" si="13"/>
        <v>1219.2</v>
      </c>
      <c r="L795" s="15">
        <f t="shared" si="14"/>
        <v>0.12192</v>
      </c>
      <c r="M795" s="13">
        <v>36</v>
      </c>
      <c r="N795" s="10">
        <f t="shared" si="15"/>
        <v>295.2755905511811</v>
      </c>
    </row>
    <row r="796" spans="1:14">
      <c r="A796" s="11" t="s">
        <v>26</v>
      </c>
      <c r="B796" s="12">
        <v>55</v>
      </c>
      <c r="C796" s="13">
        <v>1107</v>
      </c>
      <c r="D796" s="12">
        <v>16.127351900000001</v>
      </c>
      <c r="E796" s="12">
        <v>4.49</v>
      </c>
      <c r="F796" s="7">
        <f t="shared" si="12"/>
        <v>5.5534722216925063E-2</v>
      </c>
      <c r="G796" s="12">
        <v>2018</v>
      </c>
      <c r="H796" s="14">
        <v>43418</v>
      </c>
      <c r="I796" s="12">
        <v>152.4</v>
      </c>
      <c r="J796" s="12">
        <v>8</v>
      </c>
      <c r="K796" s="11">
        <f t="shared" si="13"/>
        <v>1219.2</v>
      </c>
      <c r="L796" s="15">
        <f t="shared" si="14"/>
        <v>0.12192</v>
      </c>
      <c r="M796" s="13">
        <v>36</v>
      </c>
      <c r="N796" s="10">
        <f t="shared" si="15"/>
        <v>295.2755905511811</v>
      </c>
    </row>
    <row r="797" spans="1:14">
      <c r="A797" s="11" t="s">
        <v>26</v>
      </c>
      <c r="B797" s="12">
        <v>34</v>
      </c>
      <c r="C797" s="13">
        <v>46</v>
      </c>
      <c r="D797" s="12">
        <v>12.847264600000001</v>
      </c>
      <c r="E797" s="12">
        <v>4.5</v>
      </c>
      <c r="F797" s="7">
        <f t="shared" si="12"/>
        <v>3.8074772379096573E-2</v>
      </c>
      <c r="G797" s="12">
        <v>2018</v>
      </c>
      <c r="H797" s="14">
        <v>43418</v>
      </c>
      <c r="I797" s="12">
        <v>152.4</v>
      </c>
      <c r="J797" s="12">
        <v>8</v>
      </c>
      <c r="K797" s="11">
        <f t="shared" si="13"/>
        <v>1219.2</v>
      </c>
      <c r="L797" s="15">
        <f t="shared" si="14"/>
        <v>0.12192</v>
      </c>
      <c r="M797" s="13">
        <v>16</v>
      </c>
      <c r="N797" s="10">
        <f t="shared" si="15"/>
        <v>131.23359580052494</v>
      </c>
    </row>
    <row r="798" spans="1:14">
      <c r="A798" s="11" t="s">
        <v>26</v>
      </c>
      <c r="B798" s="12">
        <v>59</v>
      </c>
      <c r="C798" s="13">
        <v>616</v>
      </c>
      <c r="D798" s="12">
        <v>13.2968329</v>
      </c>
      <c r="E798" s="12">
        <v>4.5</v>
      </c>
      <c r="F798" s="7">
        <f t="shared" si="12"/>
        <v>4.0337742309542617E-2</v>
      </c>
      <c r="G798" s="12">
        <v>2018</v>
      </c>
      <c r="H798" s="14">
        <v>43418</v>
      </c>
      <c r="I798" s="12">
        <v>207.26400000000001</v>
      </c>
      <c r="J798" s="12">
        <v>8</v>
      </c>
      <c r="K798" s="11">
        <f t="shared" si="13"/>
        <v>1658.1120000000001</v>
      </c>
      <c r="L798" s="15">
        <f t="shared" si="14"/>
        <v>0.16581120000000002</v>
      </c>
      <c r="M798" s="13">
        <v>36</v>
      </c>
      <c r="N798" s="10">
        <f t="shared" si="15"/>
        <v>217.11440481704491</v>
      </c>
    </row>
    <row r="799" spans="1:14">
      <c r="A799" s="11" t="s">
        <v>26</v>
      </c>
      <c r="B799" s="12">
        <v>59</v>
      </c>
      <c r="C799" s="13">
        <v>618</v>
      </c>
      <c r="D799" s="12">
        <v>19.929368100000001</v>
      </c>
      <c r="E799" s="12">
        <v>4.5</v>
      </c>
      <c r="F799" s="7">
        <f t="shared" si="12"/>
        <v>7.8773915219431417E-2</v>
      </c>
      <c r="G799" s="12">
        <v>2018</v>
      </c>
      <c r="H799" s="14">
        <v>43418</v>
      </c>
      <c r="I799" s="12">
        <v>207.26400000000001</v>
      </c>
      <c r="J799" s="12">
        <v>8</v>
      </c>
      <c r="K799" s="11">
        <f t="shared" si="13"/>
        <v>1658.1120000000001</v>
      </c>
      <c r="L799" s="15">
        <f t="shared" si="14"/>
        <v>0.16581120000000002</v>
      </c>
      <c r="M799" s="13">
        <v>36</v>
      </c>
      <c r="N799" s="10">
        <f t="shared" si="15"/>
        <v>217.11440481704491</v>
      </c>
    </row>
    <row r="800" spans="1:14">
      <c r="A800" s="11" t="s">
        <v>26</v>
      </c>
      <c r="B800" s="12">
        <v>59</v>
      </c>
      <c r="C800" s="13">
        <v>634</v>
      </c>
      <c r="D800" s="12">
        <v>19.3175192</v>
      </c>
      <c r="E800" s="12">
        <v>4.5</v>
      </c>
      <c r="F800" s="7">
        <f t="shared" si="12"/>
        <v>7.4844320149373852E-2</v>
      </c>
      <c r="G800" s="12">
        <v>2018</v>
      </c>
      <c r="H800" s="14">
        <v>43418</v>
      </c>
      <c r="I800" s="12">
        <v>207.26400000000001</v>
      </c>
      <c r="J800" s="12">
        <v>8</v>
      </c>
      <c r="K800" s="11">
        <f t="shared" si="13"/>
        <v>1658.1120000000001</v>
      </c>
      <c r="L800" s="15">
        <f t="shared" si="14"/>
        <v>0.16581120000000002</v>
      </c>
      <c r="M800" s="13">
        <v>36</v>
      </c>
      <c r="N800" s="10">
        <f t="shared" si="15"/>
        <v>217.11440481704491</v>
      </c>
    </row>
    <row r="801" spans="1:14">
      <c r="A801" s="11" t="s">
        <v>26</v>
      </c>
      <c r="B801" s="12">
        <v>59</v>
      </c>
      <c r="C801" s="13">
        <v>635</v>
      </c>
      <c r="D801" s="12">
        <v>12.6325427</v>
      </c>
      <c r="E801" s="12">
        <v>4.5</v>
      </c>
      <c r="F801" s="7">
        <f t="shared" si="12"/>
        <v>3.7009751164140361E-2</v>
      </c>
      <c r="G801" s="12">
        <v>2018</v>
      </c>
      <c r="H801" s="14">
        <v>43418</v>
      </c>
      <c r="I801" s="12">
        <v>207.26400000000001</v>
      </c>
      <c r="J801" s="12">
        <v>8</v>
      </c>
      <c r="K801" s="11">
        <f t="shared" si="13"/>
        <v>1658.1120000000001</v>
      </c>
      <c r="L801" s="15">
        <f t="shared" si="14"/>
        <v>0.16581120000000002</v>
      </c>
      <c r="M801" s="13">
        <v>36</v>
      </c>
      <c r="N801" s="10">
        <f t="shared" si="15"/>
        <v>217.11440481704491</v>
      </c>
    </row>
    <row r="802" spans="1:14">
      <c r="A802" s="11" t="s">
        <v>26</v>
      </c>
      <c r="B802" s="12">
        <v>59</v>
      </c>
      <c r="C802" s="13">
        <v>639</v>
      </c>
      <c r="D802" s="12">
        <v>16.680181099999999</v>
      </c>
      <c r="E802" s="12">
        <v>4.5</v>
      </c>
      <c r="F802" s="7">
        <f t="shared" si="12"/>
        <v>5.8783306626806656E-2</v>
      </c>
      <c r="G802" s="12">
        <v>2018</v>
      </c>
      <c r="H802" s="14">
        <v>43418</v>
      </c>
      <c r="I802" s="12">
        <v>207.26400000000001</v>
      </c>
      <c r="J802" s="12">
        <v>8</v>
      </c>
      <c r="K802" s="11">
        <f t="shared" si="13"/>
        <v>1658.1120000000001</v>
      </c>
      <c r="L802" s="15">
        <f t="shared" si="14"/>
        <v>0.16581120000000002</v>
      </c>
      <c r="M802" s="13">
        <v>36</v>
      </c>
      <c r="N802" s="10">
        <f t="shared" si="15"/>
        <v>217.11440481704491</v>
      </c>
    </row>
    <row r="803" spans="1:14">
      <c r="A803" s="11" t="s">
        <v>26</v>
      </c>
      <c r="B803" s="12">
        <v>59</v>
      </c>
      <c r="C803" s="13">
        <v>648</v>
      </c>
      <c r="D803" s="12">
        <v>17.132657900000002</v>
      </c>
      <c r="E803" s="12">
        <v>4.5</v>
      </c>
      <c r="F803" s="7">
        <f t="shared" si="12"/>
        <v>6.1436038092714369E-2</v>
      </c>
      <c r="G803" s="12">
        <v>2018</v>
      </c>
      <c r="H803" s="14">
        <v>43418</v>
      </c>
      <c r="I803" s="12">
        <v>207.26400000000001</v>
      </c>
      <c r="J803" s="12">
        <v>8</v>
      </c>
      <c r="K803" s="11">
        <f t="shared" si="13"/>
        <v>1658.1120000000001</v>
      </c>
      <c r="L803" s="15">
        <f t="shared" si="14"/>
        <v>0.16581120000000002</v>
      </c>
      <c r="M803" s="13">
        <v>36</v>
      </c>
      <c r="N803" s="10">
        <f t="shared" si="15"/>
        <v>217.11440481704491</v>
      </c>
    </row>
    <row r="804" spans="1:14">
      <c r="A804" s="11" t="s">
        <v>26</v>
      </c>
      <c r="B804" s="12">
        <v>59</v>
      </c>
      <c r="C804" s="13">
        <v>650</v>
      </c>
      <c r="D804" s="12">
        <v>18.028835399999998</v>
      </c>
      <c r="E804" s="12">
        <v>4.5</v>
      </c>
      <c r="F804" s="7">
        <f t="shared" si="12"/>
        <v>6.6816581997125576E-2</v>
      </c>
      <c r="G804" s="12">
        <v>2018</v>
      </c>
      <c r="H804" s="14">
        <v>43418</v>
      </c>
      <c r="I804" s="12">
        <v>207.26400000000001</v>
      </c>
      <c r="J804" s="12">
        <v>8</v>
      </c>
      <c r="K804" s="11">
        <f t="shared" si="13"/>
        <v>1658.1120000000001</v>
      </c>
      <c r="L804" s="15">
        <f t="shared" si="14"/>
        <v>0.16581120000000002</v>
      </c>
      <c r="M804" s="13">
        <v>36</v>
      </c>
      <c r="N804" s="10">
        <f t="shared" si="15"/>
        <v>217.11440481704491</v>
      </c>
    </row>
    <row r="805" spans="1:14">
      <c r="A805" s="11" t="s">
        <v>26</v>
      </c>
      <c r="B805" s="12">
        <v>55</v>
      </c>
      <c r="C805" s="13">
        <v>1136</v>
      </c>
      <c r="D805" s="12">
        <v>14.5311165</v>
      </c>
      <c r="E805" s="12">
        <v>4.5</v>
      </c>
      <c r="F805" s="7">
        <f t="shared" si="12"/>
        <v>4.6779471528575117E-2</v>
      </c>
      <c r="G805" s="12">
        <v>2018</v>
      </c>
      <c r="H805" s="14">
        <v>43418</v>
      </c>
      <c r="I805" s="12">
        <v>152.4</v>
      </c>
      <c r="J805" s="12">
        <v>8</v>
      </c>
      <c r="K805" s="11">
        <f t="shared" si="13"/>
        <v>1219.2</v>
      </c>
      <c r="L805" s="15">
        <f t="shared" si="14"/>
        <v>0.12192</v>
      </c>
      <c r="M805" s="13">
        <v>36</v>
      </c>
      <c r="N805" s="10">
        <f t="shared" si="15"/>
        <v>295.2755905511811</v>
      </c>
    </row>
    <row r="806" spans="1:14">
      <c r="A806" s="11" t="s">
        <v>26</v>
      </c>
      <c r="B806" s="12">
        <v>34</v>
      </c>
      <c r="C806" s="13">
        <v>477</v>
      </c>
      <c r="D806" s="12">
        <v>9.6180164599999998</v>
      </c>
      <c r="E806" s="12">
        <v>4.53</v>
      </c>
      <c r="F806" s="7">
        <f t="shared" si="12"/>
        <v>2.3222821723465664E-2</v>
      </c>
      <c r="G806" s="12">
        <v>2018</v>
      </c>
      <c r="H806" s="14">
        <v>43418</v>
      </c>
      <c r="I806" s="12">
        <v>152.4</v>
      </c>
      <c r="J806" s="12">
        <v>8</v>
      </c>
      <c r="K806" s="11">
        <f t="shared" si="13"/>
        <v>1219.2</v>
      </c>
      <c r="L806" s="15">
        <f t="shared" si="14"/>
        <v>0.12192</v>
      </c>
      <c r="M806" s="13">
        <v>16</v>
      </c>
      <c r="N806" s="10">
        <f t="shared" si="15"/>
        <v>131.23359580052494</v>
      </c>
    </row>
    <row r="807" spans="1:14">
      <c r="A807" s="11" t="s">
        <v>26</v>
      </c>
      <c r="B807" s="12">
        <v>59</v>
      </c>
      <c r="C807" s="13">
        <v>619</v>
      </c>
      <c r="D807" s="12">
        <v>17.507058499999999</v>
      </c>
      <c r="E807" s="12">
        <v>4.5999999999999996</v>
      </c>
      <c r="F807" s="7">
        <f t="shared" si="12"/>
        <v>6.4439047213077819E-2</v>
      </c>
      <c r="G807" s="12">
        <v>2018</v>
      </c>
      <c r="H807" s="14">
        <v>43418</v>
      </c>
      <c r="I807" s="12">
        <v>207.26400000000001</v>
      </c>
      <c r="J807" s="12">
        <v>8</v>
      </c>
      <c r="K807" s="11">
        <f t="shared" si="13"/>
        <v>1658.1120000000001</v>
      </c>
      <c r="L807" s="15">
        <f t="shared" si="14"/>
        <v>0.16581120000000002</v>
      </c>
      <c r="M807" s="13">
        <v>36</v>
      </c>
      <c r="N807" s="10">
        <f t="shared" si="15"/>
        <v>217.11440481704491</v>
      </c>
    </row>
    <row r="808" spans="1:14">
      <c r="A808" s="11" t="s">
        <v>26</v>
      </c>
      <c r="B808" s="12">
        <v>59</v>
      </c>
      <c r="C808" s="13">
        <v>623</v>
      </c>
      <c r="D808" s="12">
        <v>17.367604100000001</v>
      </c>
      <c r="E808" s="12">
        <v>4.5999999999999996</v>
      </c>
      <c r="F808" s="7">
        <f t="shared" si="12"/>
        <v>6.3594147227585301E-2</v>
      </c>
      <c r="G808" s="12">
        <v>2018</v>
      </c>
      <c r="H808" s="14">
        <v>43418</v>
      </c>
      <c r="I808" s="12">
        <v>207.26400000000001</v>
      </c>
      <c r="J808" s="12">
        <v>8</v>
      </c>
      <c r="K808" s="11">
        <f t="shared" si="13"/>
        <v>1658.1120000000001</v>
      </c>
      <c r="L808" s="15">
        <f t="shared" si="14"/>
        <v>0.16581120000000002</v>
      </c>
      <c r="M808" s="13">
        <v>36</v>
      </c>
      <c r="N808" s="10">
        <f t="shared" si="15"/>
        <v>217.11440481704491</v>
      </c>
    </row>
    <row r="809" spans="1:14">
      <c r="A809" s="11" t="s">
        <v>26</v>
      </c>
      <c r="B809" s="12">
        <v>59</v>
      </c>
      <c r="C809" s="13">
        <v>631</v>
      </c>
      <c r="D809" s="12">
        <v>16.701427800000001</v>
      </c>
      <c r="E809" s="12">
        <v>4.5999999999999996</v>
      </c>
      <c r="F809" s="7">
        <f t="shared" si="12"/>
        <v>5.961538990419251E-2</v>
      </c>
      <c r="G809" s="12">
        <v>2018</v>
      </c>
      <c r="H809" s="14">
        <v>43418</v>
      </c>
      <c r="I809" s="12">
        <v>207.26400000000001</v>
      </c>
      <c r="J809" s="12">
        <v>8</v>
      </c>
      <c r="K809" s="11">
        <f t="shared" si="13"/>
        <v>1658.1120000000001</v>
      </c>
      <c r="L809" s="15">
        <f t="shared" si="14"/>
        <v>0.16581120000000002</v>
      </c>
      <c r="M809" s="13">
        <v>36</v>
      </c>
      <c r="N809" s="10">
        <f t="shared" si="15"/>
        <v>217.11440481704491</v>
      </c>
    </row>
    <row r="810" spans="1:14">
      <c r="A810" s="11" t="s">
        <v>26</v>
      </c>
      <c r="B810" s="12">
        <v>59</v>
      </c>
      <c r="C810" s="13">
        <v>633</v>
      </c>
      <c r="D810" s="12">
        <v>17.507058499999999</v>
      </c>
      <c r="E810" s="12">
        <v>4.5999999999999996</v>
      </c>
      <c r="F810" s="7">
        <f t="shared" si="12"/>
        <v>6.4439047213077819E-2</v>
      </c>
      <c r="G810" s="12">
        <v>2018</v>
      </c>
      <c r="H810" s="14">
        <v>43418</v>
      </c>
      <c r="I810" s="12">
        <v>207.26400000000001</v>
      </c>
      <c r="J810" s="12">
        <v>8</v>
      </c>
      <c r="K810" s="11">
        <f t="shared" si="13"/>
        <v>1658.1120000000001</v>
      </c>
      <c r="L810" s="15">
        <f t="shared" si="14"/>
        <v>0.16581120000000002</v>
      </c>
      <c r="M810" s="13">
        <v>36</v>
      </c>
      <c r="N810" s="10">
        <f t="shared" si="15"/>
        <v>217.11440481704491</v>
      </c>
    </row>
    <row r="811" spans="1:14">
      <c r="A811" s="11" t="s">
        <v>26</v>
      </c>
      <c r="B811" s="12">
        <v>55</v>
      </c>
      <c r="C811" s="13">
        <v>1116</v>
      </c>
      <c r="D811" s="12">
        <v>15.755535500000001</v>
      </c>
      <c r="E811" s="12">
        <v>4.5999999999999996</v>
      </c>
      <c r="F811" s="7">
        <f t="shared" si="12"/>
        <v>5.4130420936730865E-2</v>
      </c>
      <c r="G811" s="12">
        <v>2018</v>
      </c>
      <c r="H811" s="14">
        <v>43418</v>
      </c>
      <c r="I811" s="12">
        <v>152.4</v>
      </c>
      <c r="J811" s="12">
        <v>8</v>
      </c>
      <c r="K811" s="11">
        <f t="shared" si="13"/>
        <v>1219.2</v>
      </c>
      <c r="L811" s="15">
        <f t="shared" si="14"/>
        <v>0.12192</v>
      </c>
      <c r="M811" s="13">
        <v>36</v>
      </c>
      <c r="N811" s="10">
        <f t="shared" si="15"/>
        <v>295.2755905511811</v>
      </c>
    </row>
    <row r="812" spans="1:14">
      <c r="A812" s="11" t="s">
        <v>26</v>
      </c>
      <c r="B812" s="12">
        <v>55</v>
      </c>
      <c r="C812" s="13">
        <v>1124</v>
      </c>
      <c r="D812" s="12">
        <v>16.348861800000002</v>
      </c>
      <c r="E812" s="12">
        <v>4.5999999999999996</v>
      </c>
      <c r="F812" s="7">
        <f t="shared" si="12"/>
        <v>5.754828811943849E-2</v>
      </c>
      <c r="G812" s="12">
        <v>2018</v>
      </c>
      <c r="H812" s="14">
        <v>43418</v>
      </c>
      <c r="I812" s="12">
        <v>152.4</v>
      </c>
      <c r="J812" s="12">
        <v>8</v>
      </c>
      <c r="K812" s="11">
        <f t="shared" si="13"/>
        <v>1219.2</v>
      </c>
      <c r="L812" s="15">
        <f t="shared" si="14"/>
        <v>0.12192</v>
      </c>
      <c r="M812" s="13">
        <v>36</v>
      </c>
      <c r="N812" s="10">
        <f t="shared" si="15"/>
        <v>295.2755905511811</v>
      </c>
    </row>
    <row r="813" spans="1:14">
      <c r="A813" s="11" t="s">
        <v>26</v>
      </c>
      <c r="B813" s="12">
        <v>65</v>
      </c>
      <c r="C813" s="13">
        <v>1466</v>
      </c>
      <c r="D813" s="12">
        <v>14.149581599999999</v>
      </c>
      <c r="E813" s="12">
        <v>4.5999999999999996</v>
      </c>
      <c r="F813" s="7">
        <f t="shared" si="12"/>
        <v>4.5266672839551977E-2</v>
      </c>
      <c r="G813" s="12">
        <v>2018</v>
      </c>
      <c r="H813" s="14">
        <v>43418</v>
      </c>
      <c r="I813" s="12">
        <v>213.36</v>
      </c>
      <c r="J813" s="12">
        <v>8</v>
      </c>
      <c r="K813" s="11">
        <f t="shared" si="13"/>
        <v>1706.88</v>
      </c>
      <c r="L813" s="15">
        <f t="shared" si="14"/>
        <v>0.17068800000000001</v>
      </c>
      <c r="M813" s="13">
        <v>36</v>
      </c>
      <c r="N813" s="10">
        <f t="shared" si="15"/>
        <v>210.91113610798649</v>
      </c>
    </row>
    <row r="814" spans="1:14">
      <c r="A814" s="11" t="s">
        <v>26</v>
      </c>
      <c r="B814" s="12">
        <v>65</v>
      </c>
      <c r="C814" s="13">
        <v>1458</v>
      </c>
      <c r="D814" s="12">
        <v>16.0359959</v>
      </c>
      <c r="E814" s="12">
        <v>4.67</v>
      </c>
      <c r="F814" s="7">
        <f t="shared" si="12"/>
        <v>5.6194761421761621E-2</v>
      </c>
      <c r="G814" s="12">
        <v>2018</v>
      </c>
      <c r="H814" s="14">
        <v>43418</v>
      </c>
      <c r="I814" s="12">
        <v>213.36</v>
      </c>
      <c r="J814" s="12">
        <v>8</v>
      </c>
      <c r="K814" s="11">
        <f t="shared" si="13"/>
        <v>1706.88</v>
      </c>
      <c r="L814" s="15">
        <f t="shared" si="14"/>
        <v>0.17068800000000001</v>
      </c>
      <c r="M814" s="13">
        <v>36</v>
      </c>
      <c r="N814" s="10">
        <f t="shared" si="15"/>
        <v>210.91113610798649</v>
      </c>
    </row>
    <row r="815" spans="1:14">
      <c r="A815" s="11" t="s">
        <v>26</v>
      </c>
      <c r="B815" s="12">
        <v>65</v>
      </c>
      <c r="C815" s="13">
        <v>1462</v>
      </c>
      <c r="D815" s="12">
        <v>14.7456862</v>
      </c>
      <c r="E815" s="12">
        <v>4.67</v>
      </c>
      <c r="F815" s="7">
        <f t="shared" si="12"/>
        <v>4.8879915026825753E-2</v>
      </c>
      <c r="G815" s="12">
        <v>2018</v>
      </c>
      <c r="H815" s="14">
        <v>43418</v>
      </c>
      <c r="I815" s="12">
        <v>213.36</v>
      </c>
      <c r="J815" s="12">
        <v>8</v>
      </c>
      <c r="K815" s="11">
        <f t="shared" si="13"/>
        <v>1706.88</v>
      </c>
      <c r="L815" s="15">
        <f t="shared" si="14"/>
        <v>0.17068800000000001</v>
      </c>
      <c r="M815" s="13">
        <v>36</v>
      </c>
      <c r="N815" s="10">
        <f t="shared" si="15"/>
        <v>210.91113610798649</v>
      </c>
    </row>
    <row r="816" spans="1:14">
      <c r="A816" s="11" t="s">
        <v>26</v>
      </c>
      <c r="B816" s="12">
        <v>34</v>
      </c>
      <c r="C816" s="13">
        <v>473</v>
      </c>
      <c r="D816" s="12">
        <v>16.475419599999999</v>
      </c>
      <c r="E816" s="12">
        <v>4.7</v>
      </c>
      <c r="F816" s="7">
        <f t="shared" si="12"/>
        <v>5.8976797819238917E-2</v>
      </c>
      <c r="G816" s="12">
        <v>2018</v>
      </c>
      <c r="H816" s="14">
        <v>43418</v>
      </c>
      <c r="I816" s="12">
        <v>152.4</v>
      </c>
      <c r="J816" s="12">
        <v>8</v>
      </c>
      <c r="K816" s="11">
        <f t="shared" si="13"/>
        <v>1219.2</v>
      </c>
      <c r="L816" s="15">
        <f t="shared" si="14"/>
        <v>0.12192</v>
      </c>
      <c r="M816" s="13">
        <v>16</v>
      </c>
      <c r="N816" s="10">
        <f t="shared" si="15"/>
        <v>131.23359580052494</v>
      </c>
    </row>
    <row r="817" spans="1:14">
      <c r="A817" s="11" t="s">
        <v>26</v>
      </c>
      <c r="B817" s="12">
        <v>59</v>
      </c>
      <c r="C817" s="13">
        <v>630</v>
      </c>
      <c r="D817" s="12">
        <v>21.245861600000001</v>
      </c>
      <c r="E817" s="12">
        <v>4.7</v>
      </c>
      <c r="F817" s="7">
        <f t="shared" si="12"/>
        <v>8.9718673917899852E-2</v>
      </c>
      <c r="G817" s="12">
        <v>2018</v>
      </c>
      <c r="H817" s="14">
        <v>43418</v>
      </c>
      <c r="I817" s="12">
        <v>207.26400000000001</v>
      </c>
      <c r="J817" s="12">
        <v>8</v>
      </c>
      <c r="K817" s="11">
        <f t="shared" si="13"/>
        <v>1658.1120000000001</v>
      </c>
      <c r="L817" s="15">
        <f t="shared" si="14"/>
        <v>0.16581120000000002</v>
      </c>
      <c r="M817" s="13">
        <v>36</v>
      </c>
      <c r="N817" s="10">
        <f t="shared" si="15"/>
        <v>217.11440481704491</v>
      </c>
    </row>
    <row r="818" spans="1:14">
      <c r="A818" s="11" t="s">
        <v>26</v>
      </c>
      <c r="B818" s="12">
        <v>59</v>
      </c>
      <c r="C818" s="13">
        <v>640</v>
      </c>
      <c r="D818" s="12">
        <v>17.367604100000001</v>
      </c>
      <c r="E818" s="12">
        <v>4.7</v>
      </c>
      <c r="F818" s="7">
        <f t="shared" si="12"/>
        <v>6.4357170439101316E-2</v>
      </c>
      <c r="G818" s="12">
        <v>2018</v>
      </c>
      <c r="H818" s="14">
        <v>43418</v>
      </c>
      <c r="I818" s="12">
        <v>207.26400000000001</v>
      </c>
      <c r="J818" s="12">
        <v>8</v>
      </c>
      <c r="K818" s="11">
        <f t="shared" si="13"/>
        <v>1658.1120000000001</v>
      </c>
      <c r="L818" s="15">
        <f t="shared" si="14"/>
        <v>0.16581120000000002</v>
      </c>
      <c r="M818" s="13">
        <v>36</v>
      </c>
      <c r="N818" s="10">
        <f t="shared" si="15"/>
        <v>217.11440481704491</v>
      </c>
    </row>
    <row r="819" spans="1:14">
      <c r="A819" s="11" t="s">
        <v>26</v>
      </c>
      <c r="B819" s="12">
        <v>55</v>
      </c>
      <c r="C819" s="13">
        <v>1110</v>
      </c>
      <c r="D819" s="12">
        <v>17.969713800000001</v>
      </c>
      <c r="E819" s="12">
        <v>4.7</v>
      </c>
      <c r="F819" s="7">
        <f t="shared" si="12"/>
        <v>6.808603802511623E-2</v>
      </c>
      <c r="G819" s="12">
        <v>2018</v>
      </c>
      <c r="H819" s="14">
        <v>43418</v>
      </c>
      <c r="I819" s="12">
        <v>152.4</v>
      </c>
      <c r="J819" s="12">
        <v>8</v>
      </c>
      <c r="K819" s="11">
        <f t="shared" si="13"/>
        <v>1219.2</v>
      </c>
      <c r="L819" s="15">
        <f t="shared" si="14"/>
        <v>0.12192</v>
      </c>
      <c r="M819" s="13">
        <v>36</v>
      </c>
      <c r="N819" s="10">
        <f t="shared" si="15"/>
        <v>295.2755905511811</v>
      </c>
    </row>
    <row r="820" spans="1:14">
      <c r="A820" s="11" t="s">
        <v>26</v>
      </c>
      <c r="B820" s="12">
        <v>55</v>
      </c>
      <c r="C820" s="13">
        <v>1119</v>
      </c>
      <c r="D820" s="12">
        <v>19.024175899999999</v>
      </c>
      <c r="E820" s="12">
        <v>4.7300000000000004</v>
      </c>
      <c r="F820" s="7">
        <f t="shared" si="12"/>
        <v>7.507563466417784E-2</v>
      </c>
      <c r="G820" s="12">
        <v>2018</v>
      </c>
      <c r="H820" s="14">
        <v>43418</v>
      </c>
      <c r="I820" s="12">
        <v>152.4</v>
      </c>
      <c r="J820" s="12">
        <v>8</v>
      </c>
      <c r="K820" s="11">
        <f t="shared" si="13"/>
        <v>1219.2</v>
      </c>
      <c r="L820" s="15">
        <f t="shared" si="14"/>
        <v>0.12192</v>
      </c>
      <c r="M820" s="13">
        <v>36</v>
      </c>
      <c r="N820" s="10">
        <f t="shared" si="15"/>
        <v>295.2755905511811</v>
      </c>
    </row>
    <row r="821" spans="1:14">
      <c r="A821" s="11" t="s">
        <v>26</v>
      </c>
      <c r="B821" s="12">
        <v>34</v>
      </c>
      <c r="C821" s="13">
        <v>471</v>
      </c>
      <c r="D821" s="12">
        <v>12.6845591</v>
      </c>
      <c r="E821" s="12">
        <v>4.75</v>
      </c>
      <c r="F821" s="7">
        <f t="shared" si="12"/>
        <v>3.8304808428521325E-2</v>
      </c>
      <c r="G821" s="12">
        <v>2018</v>
      </c>
      <c r="H821" s="14">
        <v>43418</v>
      </c>
      <c r="I821" s="12">
        <v>152.4</v>
      </c>
      <c r="J821" s="12">
        <v>8</v>
      </c>
      <c r="K821" s="11">
        <f t="shared" si="13"/>
        <v>1219.2</v>
      </c>
      <c r="L821" s="15">
        <f t="shared" si="14"/>
        <v>0.12192</v>
      </c>
      <c r="M821" s="13">
        <v>16</v>
      </c>
      <c r="N821" s="10">
        <f t="shared" si="15"/>
        <v>131.23359580052494</v>
      </c>
    </row>
    <row r="822" spans="1:14">
      <c r="A822" s="11" t="s">
        <v>26</v>
      </c>
      <c r="B822" s="12">
        <v>34</v>
      </c>
      <c r="C822" s="13">
        <v>462</v>
      </c>
      <c r="D822" s="12">
        <v>14.9876304</v>
      </c>
      <c r="E822" s="12">
        <v>4.8</v>
      </c>
      <c r="F822" s="7">
        <f t="shared" si="12"/>
        <v>5.096959563622587E-2</v>
      </c>
      <c r="G822" s="12">
        <v>2018</v>
      </c>
      <c r="H822" s="14">
        <v>43418</v>
      </c>
      <c r="I822" s="12">
        <v>152.4</v>
      </c>
      <c r="J822" s="12">
        <v>8</v>
      </c>
      <c r="K822" s="11">
        <f t="shared" si="13"/>
        <v>1219.2</v>
      </c>
      <c r="L822" s="15">
        <f t="shared" si="14"/>
        <v>0.12192</v>
      </c>
      <c r="M822" s="13">
        <v>16</v>
      </c>
      <c r="N822" s="10">
        <f t="shared" si="15"/>
        <v>131.23359580052494</v>
      </c>
    </row>
    <row r="823" spans="1:14">
      <c r="A823" s="11" t="s">
        <v>26</v>
      </c>
      <c r="B823" s="12">
        <v>34</v>
      </c>
      <c r="C823" s="13">
        <v>464</v>
      </c>
      <c r="D823" s="12">
        <v>16.674091499999999</v>
      </c>
      <c r="E823" s="12">
        <v>4.8</v>
      </c>
      <c r="F823" s="7">
        <f t="shared" si="12"/>
        <v>6.0864881905918732E-2</v>
      </c>
      <c r="G823" s="12">
        <v>2018</v>
      </c>
      <c r="H823" s="14">
        <v>43418</v>
      </c>
      <c r="I823" s="12">
        <v>152.4</v>
      </c>
      <c r="J823" s="12">
        <v>8</v>
      </c>
      <c r="K823" s="11">
        <f t="shared" si="13"/>
        <v>1219.2</v>
      </c>
      <c r="L823" s="15">
        <f t="shared" si="14"/>
        <v>0.12192</v>
      </c>
      <c r="M823" s="13">
        <v>16</v>
      </c>
      <c r="N823" s="10">
        <f t="shared" si="15"/>
        <v>131.23359580052494</v>
      </c>
    </row>
    <row r="824" spans="1:14">
      <c r="A824" s="11" t="s">
        <v>26</v>
      </c>
      <c r="B824" s="12">
        <v>59</v>
      </c>
      <c r="C824" s="13">
        <v>614</v>
      </c>
      <c r="D824" s="12">
        <v>17.553297100000002</v>
      </c>
      <c r="E824" s="12">
        <v>4.8</v>
      </c>
      <c r="F824" s="7">
        <f t="shared" si="12"/>
        <v>6.6276786729241741E-2</v>
      </c>
      <c r="G824" s="12">
        <v>2018</v>
      </c>
      <c r="H824" s="14">
        <v>43418</v>
      </c>
      <c r="I824" s="12">
        <v>207.26400000000001</v>
      </c>
      <c r="J824" s="12">
        <v>8</v>
      </c>
      <c r="K824" s="11">
        <f t="shared" si="13"/>
        <v>1658.1120000000001</v>
      </c>
      <c r="L824" s="15">
        <f t="shared" si="14"/>
        <v>0.16581120000000002</v>
      </c>
      <c r="M824" s="13">
        <v>36</v>
      </c>
      <c r="N824" s="10">
        <f t="shared" si="15"/>
        <v>217.11440481704491</v>
      </c>
    </row>
    <row r="825" spans="1:14">
      <c r="A825" s="11" t="s">
        <v>26</v>
      </c>
      <c r="B825" s="12">
        <v>59</v>
      </c>
      <c r="C825" s="13">
        <v>628</v>
      </c>
      <c r="D825" s="12">
        <v>15.953659200000001</v>
      </c>
      <c r="E825" s="12">
        <v>4.8</v>
      </c>
      <c r="F825" s="7">
        <f t="shared" si="12"/>
        <v>5.6558997684049546E-2</v>
      </c>
      <c r="G825" s="12">
        <v>2018</v>
      </c>
      <c r="H825" s="14">
        <v>43418</v>
      </c>
      <c r="I825" s="12">
        <v>207.26400000000001</v>
      </c>
      <c r="J825" s="12">
        <v>8</v>
      </c>
      <c r="K825" s="11">
        <f t="shared" si="13"/>
        <v>1658.1120000000001</v>
      </c>
      <c r="L825" s="15">
        <f t="shared" si="14"/>
        <v>0.16581120000000002</v>
      </c>
      <c r="M825" s="13">
        <v>36</v>
      </c>
      <c r="N825" s="10">
        <f t="shared" si="15"/>
        <v>217.11440481704491</v>
      </c>
    </row>
    <row r="826" spans="1:14">
      <c r="A826" s="11" t="s">
        <v>26</v>
      </c>
      <c r="B826" s="12">
        <v>59</v>
      </c>
      <c r="C826" s="13">
        <v>638</v>
      </c>
      <c r="D826" s="12">
        <v>19.827426899999999</v>
      </c>
      <c r="E826" s="12">
        <v>4.8</v>
      </c>
      <c r="F826" s="7">
        <f t="shared" si="12"/>
        <v>8.1058610937737419E-2</v>
      </c>
      <c r="G826" s="12">
        <v>2018</v>
      </c>
      <c r="H826" s="14">
        <v>43418</v>
      </c>
      <c r="I826" s="12">
        <v>207.26400000000001</v>
      </c>
      <c r="J826" s="12">
        <v>8</v>
      </c>
      <c r="K826" s="11">
        <f t="shared" si="13"/>
        <v>1658.1120000000001</v>
      </c>
      <c r="L826" s="15">
        <f t="shared" si="14"/>
        <v>0.16581120000000002</v>
      </c>
      <c r="M826" s="13">
        <v>36</v>
      </c>
      <c r="N826" s="10">
        <f t="shared" si="15"/>
        <v>217.11440481704491</v>
      </c>
    </row>
    <row r="827" spans="1:14">
      <c r="A827" s="11" t="s">
        <v>26</v>
      </c>
      <c r="B827" s="12">
        <v>65</v>
      </c>
      <c r="C827" s="13">
        <v>1482</v>
      </c>
      <c r="D827" s="12">
        <v>13.0545866</v>
      </c>
      <c r="E827" s="12">
        <v>4.8</v>
      </c>
      <c r="F827" s="7">
        <f t="shared" si="12"/>
        <v>4.0430218333753314E-2</v>
      </c>
      <c r="G827" s="12">
        <v>2018</v>
      </c>
      <c r="H827" s="14">
        <v>43418</v>
      </c>
      <c r="I827" s="12">
        <v>213.36</v>
      </c>
      <c r="J827" s="12">
        <v>8</v>
      </c>
      <c r="K827" s="11">
        <f t="shared" si="13"/>
        <v>1706.88</v>
      </c>
      <c r="L827" s="15">
        <f t="shared" si="14"/>
        <v>0.17068800000000001</v>
      </c>
      <c r="M827" s="13">
        <v>36</v>
      </c>
      <c r="N827" s="10">
        <f t="shared" si="15"/>
        <v>210.91113610798649</v>
      </c>
    </row>
    <row r="828" spans="1:14">
      <c r="A828" s="11" t="s">
        <v>26</v>
      </c>
      <c r="B828" s="12">
        <v>65</v>
      </c>
      <c r="C828" s="13">
        <v>1483</v>
      </c>
      <c r="D828" s="12">
        <v>13.270125</v>
      </c>
      <c r="E828" s="12">
        <v>4.82</v>
      </c>
      <c r="F828" s="7">
        <f t="shared" si="12"/>
        <v>4.1652862201074767E-2</v>
      </c>
      <c r="G828" s="12">
        <v>2018</v>
      </c>
      <c r="H828" s="14">
        <v>43418</v>
      </c>
      <c r="I828" s="12">
        <v>213.36</v>
      </c>
      <c r="J828" s="12">
        <v>8</v>
      </c>
      <c r="K828" s="11">
        <f t="shared" si="13"/>
        <v>1706.88</v>
      </c>
      <c r="L828" s="15">
        <f t="shared" si="14"/>
        <v>0.17068800000000001</v>
      </c>
      <c r="M828" s="13">
        <v>36</v>
      </c>
      <c r="N828" s="10">
        <f t="shared" si="15"/>
        <v>210.91113610798649</v>
      </c>
    </row>
    <row r="829" spans="1:14">
      <c r="A829" s="11" t="s">
        <v>26</v>
      </c>
      <c r="B829" s="12">
        <v>65</v>
      </c>
      <c r="C829" s="13">
        <v>1487</v>
      </c>
      <c r="D829" s="12">
        <v>16.1524626</v>
      </c>
      <c r="E829" s="12">
        <v>4.82</v>
      </c>
      <c r="F829" s="7">
        <f t="shared" si="12"/>
        <v>5.7868132937497464E-2</v>
      </c>
      <c r="G829" s="12">
        <v>2018</v>
      </c>
      <c r="H829" s="14">
        <v>43418</v>
      </c>
      <c r="I829" s="12">
        <v>213.36</v>
      </c>
      <c r="J829" s="12">
        <v>8</v>
      </c>
      <c r="K829" s="11">
        <f t="shared" si="13"/>
        <v>1706.88</v>
      </c>
      <c r="L829" s="15">
        <f t="shared" si="14"/>
        <v>0.17068800000000001</v>
      </c>
      <c r="M829" s="13">
        <v>36</v>
      </c>
      <c r="N829" s="10">
        <f t="shared" si="15"/>
        <v>210.91113610798649</v>
      </c>
    </row>
    <row r="830" spans="1:14">
      <c r="A830" s="11" t="s">
        <v>26</v>
      </c>
      <c r="B830" s="12">
        <v>55</v>
      </c>
      <c r="C830" s="13">
        <v>1130</v>
      </c>
      <c r="D830" s="12">
        <v>16.450801899999998</v>
      </c>
      <c r="E830" s="12">
        <v>4.8499999999999996</v>
      </c>
      <c r="F830" s="7">
        <f t="shared" si="12"/>
        <v>5.9861162100569403E-2</v>
      </c>
      <c r="G830" s="12">
        <v>2018</v>
      </c>
      <c r="H830" s="14">
        <v>43418</v>
      </c>
      <c r="I830" s="12">
        <v>152.4</v>
      </c>
      <c r="J830" s="12">
        <v>8</v>
      </c>
      <c r="K830" s="11">
        <f t="shared" si="13"/>
        <v>1219.2</v>
      </c>
      <c r="L830" s="15">
        <f t="shared" si="14"/>
        <v>0.12192</v>
      </c>
      <c r="M830" s="13">
        <v>36</v>
      </c>
      <c r="N830" s="10">
        <f t="shared" si="15"/>
        <v>295.2755905511811</v>
      </c>
    </row>
    <row r="831" spans="1:14">
      <c r="A831" s="11" t="s">
        <v>26</v>
      </c>
      <c r="B831" s="12">
        <v>65</v>
      </c>
      <c r="C831" s="13">
        <v>1484</v>
      </c>
      <c r="D831" s="12">
        <v>15.1356267</v>
      </c>
      <c r="E831" s="12">
        <v>4.8499999999999996</v>
      </c>
      <c r="F831" s="7">
        <f t="shared" si="12"/>
        <v>5.2104475689323151E-2</v>
      </c>
      <c r="G831" s="12">
        <v>2018</v>
      </c>
      <c r="H831" s="14">
        <v>43418</v>
      </c>
      <c r="I831" s="12">
        <v>213.36</v>
      </c>
      <c r="J831" s="12">
        <v>8</v>
      </c>
      <c r="K831" s="11">
        <f t="shared" si="13"/>
        <v>1706.88</v>
      </c>
      <c r="L831" s="15">
        <f t="shared" si="14"/>
        <v>0.17068800000000001</v>
      </c>
      <c r="M831" s="13">
        <v>36</v>
      </c>
      <c r="N831" s="10">
        <f t="shared" si="15"/>
        <v>210.91113610798649</v>
      </c>
    </row>
    <row r="832" spans="1:14">
      <c r="A832" s="11" t="s">
        <v>26</v>
      </c>
      <c r="B832" s="12">
        <v>34</v>
      </c>
      <c r="C832" s="13">
        <v>476</v>
      </c>
      <c r="D832" s="12">
        <v>13.542206</v>
      </c>
      <c r="E832" s="12">
        <v>4.9000000000000004</v>
      </c>
      <c r="F832" s="7">
        <f t="shared" si="12"/>
        <v>4.3478001335653119E-2</v>
      </c>
      <c r="G832" s="12">
        <v>2018</v>
      </c>
      <c r="H832" s="14">
        <v>43418</v>
      </c>
      <c r="I832" s="12">
        <v>152.4</v>
      </c>
      <c r="J832" s="12">
        <v>8</v>
      </c>
      <c r="K832" s="11">
        <f t="shared" si="13"/>
        <v>1219.2</v>
      </c>
      <c r="L832" s="15">
        <f t="shared" si="14"/>
        <v>0.12192</v>
      </c>
      <c r="M832" s="13">
        <v>16</v>
      </c>
      <c r="N832" s="10">
        <f t="shared" si="15"/>
        <v>131.23359580052494</v>
      </c>
    </row>
    <row r="833" spans="1:14">
      <c r="A833" s="11" t="s">
        <v>26</v>
      </c>
      <c r="B833" s="12">
        <v>59</v>
      </c>
      <c r="C833" s="13">
        <v>615</v>
      </c>
      <c r="D833" s="12">
        <v>18.412529800000002</v>
      </c>
      <c r="E833" s="12">
        <v>4.9000000000000004</v>
      </c>
      <c r="F833" s="7">
        <f t="shared" si="12"/>
        <v>7.2581591714935043E-2</v>
      </c>
      <c r="G833" s="12">
        <v>2018</v>
      </c>
      <c r="H833" s="14">
        <v>43418</v>
      </c>
      <c r="I833" s="12">
        <v>207.26400000000001</v>
      </c>
      <c r="J833" s="12">
        <v>8</v>
      </c>
      <c r="K833" s="11">
        <f t="shared" si="13"/>
        <v>1658.1120000000001</v>
      </c>
      <c r="L833" s="15">
        <f t="shared" si="14"/>
        <v>0.16581120000000002</v>
      </c>
      <c r="M833" s="13">
        <v>36</v>
      </c>
      <c r="N833" s="10">
        <f t="shared" si="15"/>
        <v>217.11440481704491</v>
      </c>
    </row>
    <row r="834" spans="1:14">
      <c r="A834" s="11" t="s">
        <v>26</v>
      </c>
      <c r="B834" s="12">
        <v>55</v>
      </c>
      <c r="C834" s="13">
        <v>1127</v>
      </c>
      <c r="D834" s="12">
        <v>12.4507595</v>
      </c>
      <c r="E834" s="12">
        <v>4.9000000000000004</v>
      </c>
      <c r="F834" s="7">
        <f t="shared" si="12"/>
        <v>3.7717001815876339E-2</v>
      </c>
      <c r="G834" s="12">
        <v>2018</v>
      </c>
      <c r="H834" s="14">
        <v>43418</v>
      </c>
      <c r="I834" s="12">
        <v>152.4</v>
      </c>
      <c r="J834" s="12">
        <v>8</v>
      </c>
      <c r="K834" s="11">
        <f t="shared" si="13"/>
        <v>1219.2</v>
      </c>
      <c r="L834" s="15">
        <f t="shared" si="14"/>
        <v>0.12192</v>
      </c>
      <c r="M834" s="13">
        <v>36</v>
      </c>
      <c r="N834" s="10">
        <f t="shared" si="15"/>
        <v>295.2755905511811</v>
      </c>
    </row>
    <row r="835" spans="1:14">
      <c r="A835" s="11" t="s">
        <v>26</v>
      </c>
      <c r="B835" s="12">
        <v>65</v>
      </c>
      <c r="C835" s="13">
        <v>1452</v>
      </c>
      <c r="D835" s="12">
        <v>13.764832500000001</v>
      </c>
      <c r="E835" s="12">
        <v>4.93</v>
      </c>
      <c r="F835" s="7">
        <f t="shared" si="12"/>
        <v>4.483390635719775E-2</v>
      </c>
      <c r="G835" s="12">
        <v>2018</v>
      </c>
      <c r="H835" s="14">
        <v>43418</v>
      </c>
      <c r="I835" s="12">
        <v>213.36</v>
      </c>
      <c r="J835" s="12">
        <v>8</v>
      </c>
      <c r="K835" s="11">
        <f t="shared" si="13"/>
        <v>1706.88</v>
      </c>
      <c r="L835" s="15">
        <f t="shared" si="14"/>
        <v>0.17068800000000001</v>
      </c>
      <c r="M835" s="13">
        <v>36</v>
      </c>
      <c r="N835" s="10">
        <f t="shared" si="15"/>
        <v>210.91113610798649</v>
      </c>
    </row>
    <row r="836" spans="1:14">
      <c r="A836" s="11" t="s">
        <v>26</v>
      </c>
      <c r="B836" s="12">
        <v>55</v>
      </c>
      <c r="C836" s="13">
        <v>1128</v>
      </c>
      <c r="D836" s="12">
        <v>17.111932100000001</v>
      </c>
      <c r="E836" s="12">
        <v>4.95</v>
      </c>
      <c r="F836" s="7">
        <f t="shared" si="12"/>
        <v>6.4648780280197202E-2</v>
      </c>
      <c r="G836" s="12">
        <v>2018</v>
      </c>
      <c r="H836" s="14">
        <v>43418</v>
      </c>
      <c r="I836" s="12">
        <v>152.4</v>
      </c>
      <c r="J836" s="12">
        <v>8</v>
      </c>
      <c r="K836" s="11">
        <f t="shared" si="13"/>
        <v>1219.2</v>
      </c>
      <c r="L836" s="15">
        <f t="shared" si="14"/>
        <v>0.12192</v>
      </c>
      <c r="M836" s="13">
        <v>36</v>
      </c>
      <c r="N836" s="10">
        <f t="shared" si="15"/>
        <v>295.2755905511811</v>
      </c>
    </row>
    <row r="837" spans="1:14">
      <c r="A837" s="11" t="s">
        <v>26</v>
      </c>
      <c r="B837" s="12">
        <v>55</v>
      </c>
      <c r="C837" s="13">
        <v>1129</v>
      </c>
      <c r="D837" s="12">
        <v>17.983804299999999</v>
      </c>
      <c r="E837" s="12">
        <v>4.9800000000000004</v>
      </c>
      <c r="F837" s="7">
        <f t="shared" si="12"/>
        <v>7.0453607834843737E-2</v>
      </c>
      <c r="G837" s="12">
        <v>2018</v>
      </c>
      <c r="H837" s="14">
        <v>43418</v>
      </c>
      <c r="I837" s="12">
        <v>152.4</v>
      </c>
      <c r="J837" s="12">
        <v>8</v>
      </c>
      <c r="K837" s="11">
        <f t="shared" si="13"/>
        <v>1219.2</v>
      </c>
      <c r="L837" s="15">
        <f t="shared" si="14"/>
        <v>0.12192</v>
      </c>
      <c r="M837" s="13">
        <v>36</v>
      </c>
      <c r="N837" s="10">
        <f t="shared" si="15"/>
        <v>295.2755905511811</v>
      </c>
    </row>
    <row r="838" spans="1:14">
      <c r="A838" s="11" t="s">
        <v>26</v>
      </c>
      <c r="B838" s="12">
        <v>65</v>
      </c>
      <c r="C838" s="13">
        <v>1463</v>
      </c>
      <c r="D838" s="12">
        <v>13.5795639</v>
      </c>
      <c r="E838" s="12">
        <v>4.9800000000000004</v>
      </c>
      <c r="F838" s="7">
        <f t="shared" si="12"/>
        <v>4.4059015154626693E-2</v>
      </c>
      <c r="G838" s="12">
        <v>2018</v>
      </c>
      <c r="H838" s="14">
        <v>43418</v>
      </c>
      <c r="I838" s="12">
        <v>213.36</v>
      </c>
      <c r="J838" s="12">
        <v>8</v>
      </c>
      <c r="K838" s="11">
        <f t="shared" si="13"/>
        <v>1706.88</v>
      </c>
      <c r="L838" s="15">
        <f t="shared" si="14"/>
        <v>0.17068800000000001</v>
      </c>
      <c r="M838" s="13">
        <v>36</v>
      </c>
      <c r="N838" s="10">
        <f t="shared" si="15"/>
        <v>210.91113610798649</v>
      </c>
    </row>
    <row r="839" spans="1:14">
      <c r="A839" s="11" t="s">
        <v>26</v>
      </c>
      <c r="B839" s="12">
        <v>59</v>
      </c>
      <c r="C839" s="13">
        <v>620</v>
      </c>
      <c r="D839" s="12">
        <v>20.156850800000001</v>
      </c>
      <c r="E839" s="12">
        <v>5</v>
      </c>
      <c r="F839" s="7">
        <f t="shared" si="12"/>
        <v>8.5310245059862219E-2</v>
      </c>
      <c r="G839" s="12">
        <v>2018</v>
      </c>
      <c r="H839" s="14">
        <v>43418</v>
      </c>
      <c r="I839" s="12">
        <v>207.26400000000001</v>
      </c>
      <c r="J839" s="12">
        <v>8</v>
      </c>
      <c r="K839" s="11">
        <f t="shared" si="13"/>
        <v>1658.1120000000001</v>
      </c>
      <c r="L839" s="15">
        <f t="shared" si="14"/>
        <v>0.16581120000000002</v>
      </c>
      <c r="M839" s="13">
        <v>36</v>
      </c>
      <c r="N839" s="10">
        <f t="shared" si="15"/>
        <v>217.11440481704491</v>
      </c>
    </row>
    <row r="840" spans="1:14">
      <c r="A840" s="11" t="s">
        <v>26</v>
      </c>
      <c r="B840" s="12">
        <v>59</v>
      </c>
      <c r="C840" s="13">
        <v>627</v>
      </c>
      <c r="D840" s="12">
        <v>16.8944446</v>
      </c>
      <c r="E840" s="12">
        <v>5</v>
      </c>
      <c r="F840" s="7">
        <f t="shared" si="12"/>
        <v>6.3649328478751918E-2</v>
      </c>
      <c r="G840" s="12">
        <v>2018</v>
      </c>
      <c r="H840" s="14">
        <v>43418</v>
      </c>
      <c r="I840" s="12">
        <v>207.26400000000001</v>
      </c>
      <c r="J840" s="12">
        <v>8</v>
      </c>
      <c r="K840" s="11">
        <f t="shared" si="13"/>
        <v>1658.1120000000001</v>
      </c>
      <c r="L840" s="15">
        <f t="shared" si="14"/>
        <v>0.16581120000000002</v>
      </c>
      <c r="M840" s="13">
        <v>36</v>
      </c>
      <c r="N840" s="10">
        <f t="shared" si="15"/>
        <v>217.11440481704491</v>
      </c>
    </row>
    <row r="841" spans="1:14">
      <c r="A841" s="11" t="s">
        <v>26</v>
      </c>
      <c r="B841" s="12">
        <v>59</v>
      </c>
      <c r="C841" s="13">
        <v>636</v>
      </c>
      <c r="D841" s="12">
        <v>21.395557499999999</v>
      </c>
      <c r="E841" s="12">
        <v>5</v>
      </c>
      <c r="F841" s="7">
        <f t="shared" si="12"/>
        <v>9.4147201624784391E-2</v>
      </c>
      <c r="G841" s="12">
        <v>2018</v>
      </c>
      <c r="H841" s="14">
        <v>43418</v>
      </c>
      <c r="I841" s="12">
        <v>207.26400000000001</v>
      </c>
      <c r="J841" s="12">
        <v>8</v>
      </c>
      <c r="K841" s="11">
        <f t="shared" si="13"/>
        <v>1658.1120000000001</v>
      </c>
      <c r="L841" s="15">
        <f t="shared" si="14"/>
        <v>0.16581120000000002</v>
      </c>
      <c r="M841" s="13">
        <v>36</v>
      </c>
      <c r="N841" s="10">
        <f t="shared" si="15"/>
        <v>217.11440481704491</v>
      </c>
    </row>
    <row r="842" spans="1:14">
      <c r="A842" s="11" t="s">
        <v>26</v>
      </c>
      <c r="B842" s="12">
        <v>59</v>
      </c>
      <c r="C842" s="13">
        <v>626</v>
      </c>
      <c r="D842" s="12">
        <v>24.617128699999999</v>
      </c>
      <c r="E842" s="12">
        <v>5.0999999999999996</v>
      </c>
      <c r="F842" s="7">
        <f t="shared" si="12"/>
        <v>0.12007479202304727</v>
      </c>
      <c r="G842" s="12">
        <v>2018</v>
      </c>
      <c r="H842" s="14">
        <v>43418</v>
      </c>
      <c r="I842" s="12">
        <v>207.26400000000001</v>
      </c>
      <c r="J842" s="12">
        <v>8</v>
      </c>
      <c r="K842" s="11">
        <f t="shared" si="13"/>
        <v>1658.1120000000001</v>
      </c>
      <c r="L842" s="15">
        <f t="shared" si="14"/>
        <v>0.16581120000000002</v>
      </c>
      <c r="M842" s="13">
        <v>36</v>
      </c>
      <c r="N842" s="10">
        <f t="shared" si="15"/>
        <v>217.11440481704491</v>
      </c>
    </row>
    <row r="843" spans="1:14">
      <c r="A843" s="11" t="s">
        <v>26</v>
      </c>
      <c r="B843" s="12">
        <v>55</v>
      </c>
      <c r="C843" s="13">
        <v>1132</v>
      </c>
      <c r="D843" s="12">
        <v>22.951445100000001</v>
      </c>
      <c r="E843" s="12">
        <v>5.0999999999999996</v>
      </c>
      <c r="F843" s="7">
        <f t="shared" si="12"/>
        <v>0.10698523553131901</v>
      </c>
      <c r="G843" s="12">
        <v>2018</v>
      </c>
      <c r="H843" s="14">
        <v>43418</v>
      </c>
      <c r="I843" s="12">
        <v>152.4</v>
      </c>
      <c r="J843" s="12">
        <v>8</v>
      </c>
      <c r="K843" s="11">
        <f t="shared" si="13"/>
        <v>1219.2</v>
      </c>
      <c r="L843" s="15">
        <f t="shared" si="14"/>
        <v>0.12192</v>
      </c>
      <c r="M843" s="13">
        <v>36</v>
      </c>
      <c r="N843" s="10">
        <f t="shared" si="15"/>
        <v>295.2755905511811</v>
      </c>
    </row>
    <row r="844" spans="1:14">
      <c r="A844" s="11" t="s">
        <v>26</v>
      </c>
      <c r="B844" s="12">
        <v>65</v>
      </c>
      <c r="C844" s="13">
        <v>1464</v>
      </c>
      <c r="D844" s="12">
        <v>19.0959404</v>
      </c>
      <c r="E844" s="12">
        <v>5.0999999999999996</v>
      </c>
      <c r="F844" s="7">
        <f t="shared" si="12"/>
        <v>7.8915756931734457E-2</v>
      </c>
      <c r="G844" s="12">
        <v>2018</v>
      </c>
      <c r="H844" s="14">
        <v>43418</v>
      </c>
      <c r="I844" s="12">
        <v>213.36</v>
      </c>
      <c r="J844" s="12">
        <v>8</v>
      </c>
      <c r="K844" s="11">
        <f t="shared" si="13"/>
        <v>1706.88</v>
      </c>
      <c r="L844" s="15">
        <f t="shared" si="14"/>
        <v>0.17068800000000001</v>
      </c>
      <c r="M844" s="13">
        <v>36</v>
      </c>
      <c r="N844" s="10">
        <f t="shared" si="15"/>
        <v>210.91113610798649</v>
      </c>
    </row>
    <row r="845" spans="1:14">
      <c r="A845" s="11" t="s">
        <v>26</v>
      </c>
      <c r="B845" s="12">
        <v>65</v>
      </c>
      <c r="C845" s="13">
        <v>1469</v>
      </c>
      <c r="D845" s="12">
        <v>18.981520700000001</v>
      </c>
      <c r="E845" s="12">
        <v>5.0999999999999996</v>
      </c>
      <c r="F845" s="7">
        <f t="shared" si="12"/>
        <v>7.8132496185219044E-2</v>
      </c>
      <c r="G845" s="12">
        <v>2018</v>
      </c>
      <c r="H845" s="14">
        <v>43418</v>
      </c>
      <c r="I845" s="12">
        <v>213.36</v>
      </c>
      <c r="J845" s="12">
        <v>8</v>
      </c>
      <c r="K845" s="11">
        <f t="shared" si="13"/>
        <v>1706.88</v>
      </c>
      <c r="L845" s="15">
        <f t="shared" si="14"/>
        <v>0.17068800000000001</v>
      </c>
      <c r="M845" s="13">
        <v>36</v>
      </c>
      <c r="N845" s="10">
        <f t="shared" si="15"/>
        <v>210.91113610798649</v>
      </c>
    </row>
    <row r="846" spans="1:14">
      <c r="A846" s="11" t="s">
        <v>26</v>
      </c>
      <c r="B846" s="12">
        <v>65</v>
      </c>
      <c r="C846" s="13">
        <v>1465</v>
      </c>
      <c r="D846" s="12">
        <v>13.6205392</v>
      </c>
      <c r="E846" s="12">
        <v>5.15</v>
      </c>
      <c r="F846" s="7">
        <f t="shared" si="12"/>
        <v>4.5092517497665359E-2</v>
      </c>
      <c r="G846" s="12">
        <v>2018</v>
      </c>
      <c r="H846" s="14">
        <v>43418</v>
      </c>
      <c r="I846" s="12">
        <v>213.36</v>
      </c>
      <c r="J846" s="12">
        <v>8</v>
      </c>
      <c r="K846" s="11">
        <f t="shared" si="13"/>
        <v>1706.88</v>
      </c>
      <c r="L846" s="15">
        <f t="shared" si="14"/>
        <v>0.17068800000000001</v>
      </c>
      <c r="M846" s="13">
        <v>36</v>
      </c>
      <c r="N846" s="10">
        <f t="shared" si="15"/>
        <v>210.91113610798649</v>
      </c>
    </row>
    <row r="847" spans="1:14">
      <c r="A847" s="11" t="s">
        <v>26</v>
      </c>
      <c r="B847" s="12">
        <v>65</v>
      </c>
      <c r="C847" s="13">
        <v>1481</v>
      </c>
      <c r="D847" s="12">
        <v>18.642201100000001</v>
      </c>
      <c r="E847" s="12">
        <v>5.15</v>
      </c>
      <c r="F847" s="7">
        <f t="shared" si="12"/>
        <v>7.6261560442276111E-2</v>
      </c>
      <c r="G847" s="12">
        <v>2018</v>
      </c>
      <c r="H847" s="14">
        <v>43418</v>
      </c>
      <c r="I847" s="12">
        <v>213.36</v>
      </c>
      <c r="J847" s="12">
        <v>8</v>
      </c>
      <c r="K847" s="11">
        <f t="shared" si="13"/>
        <v>1706.88</v>
      </c>
      <c r="L847" s="15">
        <f t="shared" si="14"/>
        <v>0.17068800000000001</v>
      </c>
      <c r="M847" s="13">
        <v>36</v>
      </c>
      <c r="N847" s="10">
        <f t="shared" si="15"/>
        <v>210.91113610798649</v>
      </c>
    </row>
    <row r="848" spans="1:14">
      <c r="A848" s="11" t="s">
        <v>26</v>
      </c>
      <c r="B848" s="12">
        <v>55</v>
      </c>
      <c r="C848" s="13">
        <v>1117</v>
      </c>
      <c r="D848" s="12">
        <v>16.5398669</v>
      </c>
      <c r="E848" s="12">
        <v>5.2</v>
      </c>
      <c r="F848" s="7">
        <f t="shared" si="12"/>
        <v>6.2824852840941151E-2</v>
      </c>
      <c r="G848" s="12">
        <v>2018</v>
      </c>
      <c r="H848" s="14">
        <v>43418</v>
      </c>
      <c r="I848" s="12">
        <v>152.4</v>
      </c>
      <c r="J848" s="12">
        <v>8</v>
      </c>
      <c r="K848" s="11">
        <f t="shared" si="13"/>
        <v>1219.2</v>
      </c>
      <c r="L848" s="15">
        <f t="shared" si="14"/>
        <v>0.12192</v>
      </c>
      <c r="M848" s="13">
        <v>36</v>
      </c>
      <c r="N848" s="10">
        <f t="shared" si="15"/>
        <v>295.2755905511811</v>
      </c>
    </row>
    <row r="849" spans="1:14">
      <c r="A849" s="11" t="s">
        <v>26</v>
      </c>
      <c r="B849" s="12">
        <v>65</v>
      </c>
      <c r="C849" s="13">
        <v>1456</v>
      </c>
      <c r="D849" s="12">
        <v>16.897428699999999</v>
      </c>
      <c r="E849" s="12">
        <v>5.2</v>
      </c>
      <c r="F849" s="7">
        <f t="shared" si="12"/>
        <v>6.5110216390517506E-2</v>
      </c>
      <c r="G849" s="12">
        <v>2018</v>
      </c>
      <c r="H849" s="14">
        <v>43418</v>
      </c>
      <c r="I849" s="12">
        <v>213.36</v>
      </c>
      <c r="J849" s="12">
        <v>8</v>
      </c>
      <c r="K849" s="11">
        <f t="shared" si="13"/>
        <v>1706.88</v>
      </c>
      <c r="L849" s="15">
        <f t="shared" si="14"/>
        <v>0.17068800000000001</v>
      </c>
      <c r="M849" s="13">
        <v>36</v>
      </c>
      <c r="N849" s="10">
        <f t="shared" si="15"/>
        <v>210.91113610798649</v>
      </c>
    </row>
    <row r="850" spans="1:14">
      <c r="A850" s="11" t="s">
        <v>26</v>
      </c>
      <c r="B850" s="12">
        <v>55</v>
      </c>
      <c r="C850" s="13">
        <v>1118</v>
      </c>
      <c r="D850" s="12">
        <v>19.066735600000001</v>
      </c>
      <c r="E850" s="12">
        <v>5.28</v>
      </c>
      <c r="F850" s="7">
        <f t="shared" si="12"/>
        <v>8.0346400814927915E-2</v>
      </c>
      <c r="G850" s="12">
        <v>2018</v>
      </c>
      <c r="H850" s="14">
        <v>43418</v>
      </c>
      <c r="I850" s="12">
        <v>152.4</v>
      </c>
      <c r="J850" s="12">
        <v>8</v>
      </c>
      <c r="K850" s="11">
        <f t="shared" si="13"/>
        <v>1219.2</v>
      </c>
      <c r="L850" s="15">
        <f t="shared" si="14"/>
        <v>0.12192</v>
      </c>
      <c r="M850" s="13">
        <v>36</v>
      </c>
      <c r="N850" s="10">
        <f t="shared" si="15"/>
        <v>295.2755905511811</v>
      </c>
    </row>
    <row r="851" spans="1:14">
      <c r="A851" s="11" t="s">
        <v>26</v>
      </c>
      <c r="B851" s="12">
        <v>65</v>
      </c>
      <c r="C851" s="13">
        <v>1485</v>
      </c>
      <c r="D851" s="12">
        <v>18.096133999999999</v>
      </c>
      <c r="E851" s="12">
        <v>5.3</v>
      </c>
      <c r="F851" s="7">
        <f t="shared" si="12"/>
        <v>7.3813525040079264E-2</v>
      </c>
      <c r="G851" s="12">
        <v>2018</v>
      </c>
      <c r="H851" s="14">
        <v>43418</v>
      </c>
      <c r="I851" s="12">
        <v>213.36</v>
      </c>
      <c r="J851" s="12">
        <v>8</v>
      </c>
      <c r="K851" s="11">
        <f t="shared" si="13"/>
        <v>1706.88</v>
      </c>
      <c r="L851" s="15">
        <f t="shared" si="14"/>
        <v>0.17068800000000001</v>
      </c>
      <c r="M851" s="13">
        <v>36</v>
      </c>
      <c r="N851" s="10">
        <f t="shared" si="15"/>
        <v>210.91113610798649</v>
      </c>
    </row>
    <row r="852" spans="1:14">
      <c r="A852" s="11" t="s">
        <v>26</v>
      </c>
      <c r="B852" s="12">
        <v>65</v>
      </c>
      <c r="C852" s="13">
        <v>1486</v>
      </c>
      <c r="D852" s="12">
        <v>18.461973400000002</v>
      </c>
      <c r="E852" s="12">
        <v>5.35</v>
      </c>
      <c r="F852" s="7">
        <f t="shared" si="12"/>
        <v>7.6743816739112569E-2</v>
      </c>
      <c r="G852" s="12">
        <v>2018</v>
      </c>
      <c r="H852" s="14">
        <v>43418</v>
      </c>
      <c r="I852" s="12">
        <v>213.36</v>
      </c>
      <c r="J852" s="12">
        <v>8</v>
      </c>
      <c r="K852" s="11">
        <f t="shared" si="13"/>
        <v>1706.88</v>
      </c>
      <c r="L852" s="15">
        <f t="shared" si="14"/>
        <v>0.17068800000000001</v>
      </c>
      <c r="M852" s="13">
        <v>36</v>
      </c>
      <c r="N852" s="10">
        <f t="shared" si="15"/>
        <v>210.91113610798649</v>
      </c>
    </row>
    <row r="853" spans="1:14">
      <c r="A853" s="11" t="s">
        <v>26</v>
      </c>
      <c r="B853" s="12">
        <v>34</v>
      </c>
      <c r="C853" s="13">
        <v>469</v>
      </c>
      <c r="D853" s="12">
        <v>16.981168700000001</v>
      </c>
      <c r="E853" s="12">
        <v>5.4</v>
      </c>
      <c r="F853" s="7">
        <f t="shared" si="12"/>
        <v>6.71031477929971E-2</v>
      </c>
      <c r="G853" s="12">
        <v>2018</v>
      </c>
      <c r="H853" s="14">
        <v>43418</v>
      </c>
      <c r="I853" s="12">
        <v>152.4</v>
      </c>
      <c r="J853" s="12">
        <v>8</v>
      </c>
      <c r="K853" s="11">
        <f t="shared" si="13"/>
        <v>1219.2</v>
      </c>
      <c r="L853" s="15">
        <f t="shared" si="14"/>
        <v>0.12192</v>
      </c>
      <c r="M853" s="13">
        <v>16</v>
      </c>
      <c r="N853" s="10">
        <f t="shared" si="15"/>
        <v>131.23359580052494</v>
      </c>
    </row>
    <row r="854" spans="1:14">
      <c r="A854" s="11" t="s">
        <v>26</v>
      </c>
      <c r="B854" s="12">
        <v>59</v>
      </c>
      <c r="C854" s="13">
        <v>647</v>
      </c>
      <c r="D854" s="12">
        <v>19.944614300000001</v>
      </c>
      <c r="E854" s="12">
        <v>5.4</v>
      </c>
      <c r="F854" s="7">
        <f t="shared" si="12"/>
        <v>8.7772433939635228E-2</v>
      </c>
      <c r="G854" s="12">
        <v>2018</v>
      </c>
      <c r="H854" s="14">
        <v>43418</v>
      </c>
      <c r="I854" s="12">
        <v>207.26400000000001</v>
      </c>
      <c r="J854" s="12">
        <v>8</v>
      </c>
      <c r="K854" s="11">
        <f t="shared" si="13"/>
        <v>1658.1120000000001</v>
      </c>
      <c r="L854" s="15">
        <f t="shared" si="14"/>
        <v>0.16581120000000002</v>
      </c>
      <c r="M854" s="13">
        <v>36</v>
      </c>
      <c r="N854" s="10">
        <f t="shared" si="15"/>
        <v>217.11440481704491</v>
      </c>
    </row>
    <row r="855" spans="1:14">
      <c r="A855" s="11" t="s">
        <v>26</v>
      </c>
      <c r="B855" s="12">
        <v>65</v>
      </c>
      <c r="C855" s="13">
        <v>1453</v>
      </c>
      <c r="D855" s="12">
        <v>19.500215399999998</v>
      </c>
      <c r="E855" s="12">
        <v>5.45</v>
      </c>
      <c r="F855" s="7">
        <f t="shared" si="12"/>
        <v>8.5011450684369994E-2</v>
      </c>
      <c r="G855" s="12">
        <v>2018</v>
      </c>
      <c r="H855" s="14">
        <v>43418</v>
      </c>
      <c r="I855" s="12">
        <v>213.36</v>
      </c>
      <c r="J855" s="12">
        <v>8</v>
      </c>
      <c r="K855" s="11">
        <f t="shared" si="13"/>
        <v>1706.88</v>
      </c>
      <c r="L855" s="15">
        <f t="shared" si="14"/>
        <v>0.17068800000000001</v>
      </c>
      <c r="M855" s="13">
        <v>36</v>
      </c>
      <c r="N855" s="10">
        <f t="shared" si="15"/>
        <v>210.91113610798649</v>
      </c>
    </row>
    <row r="856" spans="1:14">
      <c r="A856" s="11" t="s">
        <v>26</v>
      </c>
      <c r="B856" s="12">
        <v>59</v>
      </c>
      <c r="C856" s="13">
        <v>646</v>
      </c>
      <c r="D856" s="12">
        <v>21.600574999999999</v>
      </c>
      <c r="E856" s="12">
        <v>5.5</v>
      </c>
      <c r="F856" s="7">
        <f t="shared" si="12"/>
        <v>0.10135397829170782</v>
      </c>
      <c r="G856" s="12">
        <v>2018</v>
      </c>
      <c r="H856" s="14">
        <v>43418</v>
      </c>
      <c r="I856" s="12">
        <v>207.26400000000001</v>
      </c>
      <c r="J856" s="12">
        <v>8</v>
      </c>
      <c r="K856" s="11">
        <f t="shared" si="13"/>
        <v>1658.1120000000001</v>
      </c>
      <c r="L856" s="15">
        <f t="shared" si="14"/>
        <v>0.16581120000000002</v>
      </c>
      <c r="M856" s="13">
        <v>36</v>
      </c>
      <c r="N856" s="10">
        <f t="shared" si="15"/>
        <v>217.11440481704491</v>
      </c>
    </row>
    <row r="857" spans="1:14">
      <c r="A857" s="11" t="s">
        <v>26</v>
      </c>
      <c r="B857" s="12">
        <v>65</v>
      </c>
      <c r="C857" s="13">
        <v>1460</v>
      </c>
      <c r="D857" s="12">
        <v>17.091195800000001</v>
      </c>
      <c r="E857" s="12">
        <v>5.5</v>
      </c>
      <c r="F857" s="7">
        <f t="shared" si="12"/>
        <v>6.856737993513172E-2</v>
      </c>
      <c r="G857" s="12">
        <v>2018</v>
      </c>
      <c r="H857" s="14">
        <v>43418</v>
      </c>
      <c r="I857" s="12">
        <v>213.36</v>
      </c>
      <c r="J857" s="12">
        <v>8</v>
      </c>
      <c r="K857" s="11">
        <f t="shared" si="13"/>
        <v>1706.88</v>
      </c>
      <c r="L857" s="15">
        <f t="shared" si="14"/>
        <v>0.17068800000000001</v>
      </c>
      <c r="M857" s="13">
        <v>36</v>
      </c>
      <c r="N857" s="10">
        <f t="shared" si="15"/>
        <v>210.91113610798649</v>
      </c>
    </row>
    <row r="858" spans="1:14">
      <c r="A858" s="11" t="s">
        <v>26</v>
      </c>
      <c r="B858" s="12">
        <v>65</v>
      </c>
      <c r="C858" s="13">
        <v>1454</v>
      </c>
      <c r="D858" s="12">
        <v>17.2886521</v>
      </c>
      <c r="E858" s="12">
        <v>5.55</v>
      </c>
      <c r="F858" s="7">
        <f t="shared" si="12"/>
        <v>7.0275533295895878E-2</v>
      </c>
      <c r="G858" s="12">
        <v>2018</v>
      </c>
      <c r="H858" s="14">
        <v>43418</v>
      </c>
      <c r="I858" s="12">
        <v>213.36</v>
      </c>
      <c r="J858" s="12">
        <v>8</v>
      </c>
      <c r="K858" s="11">
        <f t="shared" si="13"/>
        <v>1706.88</v>
      </c>
      <c r="L858" s="15">
        <f t="shared" si="14"/>
        <v>0.17068800000000001</v>
      </c>
      <c r="M858" s="13">
        <v>36</v>
      </c>
      <c r="N858" s="10">
        <f t="shared" si="15"/>
        <v>210.91113610798649</v>
      </c>
    </row>
    <row r="859" spans="1:14">
      <c r="A859" s="11" t="s">
        <v>26</v>
      </c>
      <c r="B859" s="12">
        <v>59</v>
      </c>
      <c r="C859" s="13">
        <v>637</v>
      </c>
      <c r="D859" s="12">
        <v>14.468238299999999</v>
      </c>
      <c r="E859" s="12">
        <v>5.9</v>
      </c>
      <c r="F859" s="7">
        <f t="shared" si="12"/>
        <v>5.392776512093269E-2</v>
      </c>
      <c r="G859" s="12">
        <v>2018</v>
      </c>
      <c r="H859" s="14">
        <v>43418</v>
      </c>
      <c r="I859" s="12">
        <v>207.26400000000001</v>
      </c>
      <c r="J859" s="12">
        <v>8</v>
      </c>
      <c r="K859" s="11">
        <f t="shared" si="13"/>
        <v>1658.1120000000001</v>
      </c>
      <c r="L859" s="15">
        <f t="shared" si="14"/>
        <v>0.16581120000000002</v>
      </c>
      <c r="M859" s="13">
        <v>36</v>
      </c>
      <c r="N859" s="10">
        <f t="shared" si="15"/>
        <v>217.11440481704491</v>
      </c>
    </row>
    <row r="860" spans="1:14">
      <c r="A860" s="11" t="s">
        <v>27</v>
      </c>
      <c r="B860" s="12">
        <v>85</v>
      </c>
      <c r="C860" s="13">
        <v>188</v>
      </c>
      <c r="D860" s="12">
        <v>7.5928815900000002</v>
      </c>
      <c r="E860" s="12">
        <v>1.8</v>
      </c>
      <c r="F860" s="7">
        <f t="shared" si="12"/>
        <v>1.0919143637531367E-2</v>
      </c>
      <c r="G860" s="12">
        <v>2018</v>
      </c>
      <c r="H860" s="14">
        <v>43388</v>
      </c>
      <c r="I860" s="12">
        <v>176.78399999999999</v>
      </c>
      <c r="J860" s="12">
        <v>8</v>
      </c>
      <c r="K860" s="11">
        <f t="shared" si="13"/>
        <v>1414.2719999999999</v>
      </c>
      <c r="L860" s="15">
        <f t="shared" si="14"/>
        <v>0.1414272</v>
      </c>
      <c r="M860" s="13">
        <v>36</v>
      </c>
      <c r="N860" s="10">
        <f t="shared" si="15"/>
        <v>254.54792288894922</v>
      </c>
    </row>
    <row r="861" spans="1:14">
      <c r="A861" s="11" t="s">
        <v>27</v>
      </c>
      <c r="B861" s="12">
        <v>85</v>
      </c>
      <c r="C861" s="13">
        <v>505</v>
      </c>
      <c r="D861" s="12">
        <v>12.8905788</v>
      </c>
      <c r="E861" s="12">
        <v>3</v>
      </c>
      <c r="F861" s="7">
        <f t="shared" si="12"/>
        <v>3.1835618875669991E-2</v>
      </c>
      <c r="G861" s="12">
        <v>2018</v>
      </c>
      <c r="H861" s="14">
        <v>43388</v>
      </c>
      <c r="I861" s="12">
        <v>176.78399999999999</v>
      </c>
      <c r="J861" s="12">
        <v>8</v>
      </c>
      <c r="K861" s="11">
        <f t="shared" si="13"/>
        <v>1414.2719999999999</v>
      </c>
      <c r="L861" s="15">
        <f t="shared" si="14"/>
        <v>0.1414272</v>
      </c>
      <c r="M861" s="13">
        <v>36</v>
      </c>
      <c r="N861" s="10">
        <f t="shared" si="15"/>
        <v>254.54792288894922</v>
      </c>
    </row>
    <row r="862" spans="1:14">
      <c r="A862" s="11" t="s">
        <v>27</v>
      </c>
      <c r="B862" s="12">
        <v>85</v>
      </c>
      <c r="C862" s="13">
        <v>507</v>
      </c>
      <c r="D862" s="12">
        <v>13.508507</v>
      </c>
      <c r="E862" s="12">
        <v>3</v>
      </c>
      <c r="F862" s="7">
        <f t="shared" si="12"/>
        <v>3.4342692156679074E-2</v>
      </c>
      <c r="G862" s="12">
        <v>2018</v>
      </c>
      <c r="H862" s="14">
        <v>43388</v>
      </c>
      <c r="I862" s="12">
        <v>176.78399999999999</v>
      </c>
      <c r="J862" s="12">
        <v>8</v>
      </c>
      <c r="K862" s="11">
        <f t="shared" si="13"/>
        <v>1414.2719999999999</v>
      </c>
      <c r="L862" s="15">
        <f t="shared" si="14"/>
        <v>0.1414272</v>
      </c>
      <c r="M862" s="13">
        <v>36</v>
      </c>
      <c r="N862" s="10">
        <f t="shared" si="15"/>
        <v>254.54792288894922</v>
      </c>
    </row>
    <row r="863" spans="1:14">
      <c r="A863" s="11" t="s">
        <v>27</v>
      </c>
      <c r="B863" s="12">
        <v>85</v>
      </c>
      <c r="C863" s="13">
        <v>187</v>
      </c>
      <c r="D863" s="12">
        <v>13.6910375</v>
      </c>
      <c r="E863" s="12">
        <v>3.12</v>
      </c>
      <c r="F863" s="7">
        <f t="shared" si="12"/>
        <v>3.5677684406539317E-2</v>
      </c>
      <c r="G863" s="12">
        <v>2018</v>
      </c>
      <c r="H863" s="14">
        <v>43388</v>
      </c>
      <c r="I863" s="12">
        <v>176.78399999999999</v>
      </c>
      <c r="J863" s="12">
        <v>8</v>
      </c>
      <c r="K863" s="11">
        <f t="shared" si="13"/>
        <v>1414.2719999999999</v>
      </c>
      <c r="L863" s="15">
        <f t="shared" si="14"/>
        <v>0.1414272</v>
      </c>
      <c r="M863" s="13">
        <v>36</v>
      </c>
      <c r="N863" s="10">
        <f t="shared" si="15"/>
        <v>254.54792288894922</v>
      </c>
    </row>
    <row r="864" spans="1:14">
      <c r="A864" s="11" t="s">
        <v>27</v>
      </c>
      <c r="B864" s="12">
        <v>85</v>
      </c>
      <c r="C864" s="13">
        <v>186</v>
      </c>
      <c r="D864" s="12">
        <v>14.113744499999999</v>
      </c>
      <c r="E864" s="12">
        <v>3.2</v>
      </c>
      <c r="F864" s="7">
        <f t="shared" si="12"/>
        <v>3.7886007426993079E-2</v>
      </c>
      <c r="G864" s="12">
        <v>2018</v>
      </c>
      <c r="H864" s="14">
        <v>43388</v>
      </c>
      <c r="I864" s="12">
        <v>176.78399999999999</v>
      </c>
      <c r="J864" s="12">
        <v>8</v>
      </c>
      <c r="K864" s="11">
        <f t="shared" si="13"/>
        <v>1414.2719999999999</v>
      </c>
      <c r="L864" s="15">
        <f t="shared" si="14"/>
        <v>0.1414272</v>
      </c>
      <c r="M864" s="13">
        <v>36</v>
      </c>
      <c r="N864" s="10">
        <f t="shared" si="15"/>
        <v>254.54792288894922</v>
      </c>
    </row>
    <row r="865" spans="1:14">
      <c r="A865" s="11" t="s">
        <v>27</v>
      </c>
      <c r="B865" s="12">
        <v>85</v>
      </c>
      <c r="C865" s="13">
        <v>191</v>
      </c>
      <c r="D865" s="12">
        <v>17.052632899999999</v>
      </c>
      <c r="E865" s="12">
        <v>3.4</v>
      </c>
      <c r="F865" s="7">
        <f t="shared" si="12"/>
        <v>5.2809393572120306E-2</v>
      </c>
      <c r="G865" s="12">
        <v>2018</v>
      </c>
      <c r="H865" s="14">
        <v>43388</v>
      </c>
      <c r="I865" s="12">
        <v>176.78399999999999</v>
      </c>
      <c r="J865" s="12">
        <v>8</v>
      </c>
      <c r="K865" s="11">
        <f t="shared" si="13"/>
        <v>1414.2719999999999</v>
      </c>
      <c r="L865" s="15">
        <f t="shared" si="14"/>
        <v>0.1414272</v>
      </c>
      <c r="M865" s="13">
        <v>36</v>
      </c>
      <c r="N865" s="10">
        <f t="shared" si="15"/>
        <v>254.54792288894922</v>
      </c>
    </row>
    <row r="866" spans="1:14">
      <c r="A866" s="11" t="s">
        <v>27</v>
      </c>
      <c r="B866" s="12">
        <v>85</v>
      </c>
      <c r="C866" s="13">
        <v>194</v>
      </c>
      <c r="D866" s="12">
        <v>16.463129200000001</v>
      </c>
      <c r="E866" s="12">
        <v>3.4</v>
      </c>
      <c r="F866" s="7">
        <f t="shared" si="12"/>
        <v>4.9907851819209127E-2</v>
      </c>
      <c r="G866" s="12">
        <v>2018</v>
      </c>
      <c r="H866" s="14">
        <v>43388</v>
      </c>
      <c r="I866" s="12">
        <v>176.78399999999999</v>
      </c>
      <c r="J866" s="12">
        <v>8</v>
      </c>
      <c r="K866" s="11">
        <f t="shared" si="13"/>
        <v>1414.2719999999999</v>
      </c>
      <c r="L866" s="15">
        <f t="shared" si="14"/>
        <v>0.1414272</v>
      </c>
      <c r="M866" s="13">
        <v>36</v>
      </c>
      <c r="N866" s="10">
        <f t="shared" si="15"/>
        <v>254.54792288894922</v>
      </c>
    </row>
    <row r="867" spans="1:14">
      <c r="A867" s="11" t="s">
        <v>27</v>
      </c>
      <c r="B867" s="12">
        <v>85</v>
      </c>
      <c r="C867" s="13">
        <v>184</v>
      </c>
      <c r="D867" s="12">
        <v>13.8199404</v>
      </c>
      <c r="E867" s="12">
        <v>3.5</v>
      </c>
      <c r="F867" s="7">
        <f t="shared" si="12"/>
        <v>3.8101439232809509E-2</v>
      </c>
      <c r="G867" s="12">
        <v>2018</v>
      </c>
      <c r="H867" s="14">
        <v>43388</v>
      </c>
      <c r="I867" s="12">
        <v>176.78399999999999</v>
      </c>
      <c r="J867" s="12">
        <v>8</v>
      </c>
      <c r="K867" s="11">
        <f t="shared" si="13"/>
        <v>1414.2719999999999</v>
      </c>
      <c r="L867" s="15">
        <f t="shared" si="14"/>
        <v>0.1414272</v>
      </c>
      <c r="M867" s="13">
        <v>36</v>
      </c>
      <c r="N867" s="10">
        <f t="shared" si="15"/>
        <v>254.54792288894922</v>
      </c>
    </row>
    <row r="868" spans="1:14">
      <c r="A868" s="11" t="s">
        <v>27</v>
      </c>
      <c r="B868" s="12">
        <v>85</v>
      </c>
      <c r="C868" s="13">
        <v>192</v>
      </c>
      <c r="D868" s="12">
        <v>17.489687499999999</v>
      </c>
      <c r="E868" s="12">
        <v>3.5</v>
      </c>
      <c r="F868" s="7">
        <f t="shared" si="12"/>
        <v>5.5779340940390124E-2</v>
      </c>
      <c r="G868" s="12">
        <v>2018</v>
      </c>
      <c r="H868" s="14">
        <v>43388</v>
      </c>
      <c r="I868" s="12">
        <v>176.78399999999999</v>
      </c>
      <c r="J868" s="12">
        <v>8</v>
      </c>
      <c r="K868" s="11">
        <f t="shared" si="13"/>
        <v>1414.2719999999999</v>
      </c>
      <c r="L868" s="15">
        <f t="shared" si="14"/>
        <v>0.1414272</v>
      </c>
      <c r="M868" s="13">
        <v>36</v>
      </c>
      <c r="N868" s="10">
        <f t="shared" si="15"/>
        <v>254.54792288894922</v>
      </c>
    </row>
    <row r="869" spans="1:14">
      <c r="A869" s="11" t="s">
        <v>27</v>
      </c>
      <c r="B869" s="12">
        <v>85</v>
      </c>
      <c r="C869" s="13">
        <v>198</v>
      </c>
      <c r="D869" s="12">
        <v>11.704122</v>
      </c>
      <c r="E869" s="12">
        <v>3.5</v>
      </c>
      <c r="F869" s="7">
        <f t="shared" si="12"/>
        <v>2.8967404287902992E-2</v>
      </c>
      <c r="G869" s="12">
        <v>2018</v>
      </c>
      <c r="H869" s="14">
        <v>43388</v>
      </c>
      <c r="I869" s="12">
        <v>176.78399999999999</v>
      </c>
      <c r="J869" s="12">
        <v>8</v>
      </c>
      <c r="K869" s="11">
        <f t="shared" si="13"/>
        <v>1414.2719999999999</v>
      </c>
      <c r="L869" s="15">
        <f t="shared" si="14"/>
        <v>0.1414272</v>
      </c>
      <c r="M869" s="13">
        <v>36</v>
      </c>
      <c r="N869" s="10">
        <f t="shared" si="15"/>
        <v>254.54792288894922</v>
      </c>
    </row>
    <row r="870" spans="1:14">
      <c r="A870" s="11" t="s">
        <v>27</v>
      </c>
      <c r="B870" s="12">
        <v>85</v>
      </c>
      <c r="C870" s="13">
        <v>182</v>
      </c>
      <c r="D870" s="12">
        <v>13.772202999999999</v>
      </c>
      <c r="E870" s="12">
        <v>3.8</v>
      </c>
      <c r="F870" s="7">
        <f t="shared" si="12"/>
        <v>3.9357363219984634E-2</v>
      </c>
      <c r="G870" s="12">
        <v>2018</v>
      </c>
      <c r="H870" s="14">
        <v>43388</v>
      </c>
      <c r="I870" s="12">
        <v>176.78399999999999</v>
      </c>
      <c r="J870" s="12">
        <v>8</v>
      </c>
      <c r="K870" s="11">
        <f t="shared" si="13"/>
        <v>1414.2719999999999</v>
      </c>
      <c r="L870" s="15">
        <f t="shared" si="14"/>
        <v>0.1414272</v>
      </c>
      <c r="M870" s="13">
        <v>36</v>
      </c>
      <c r="N870" s="10">
        <f t="shared" si="15"/>
        <v>254.54792288894922</v>
      </c>
    </row>
    <row r="871" spans="1:14">
      <c r="A871" s="11" t="s">
        <v>27</v>
      </c>
      <c r="B871" s="12">
        <v>85</v>
      </c>
      <c r="C871" s="13">
        <v>193</v>
      </c>
      <c r="D871" s="12">
        <v>17.141526500000001</v>
      </c>
      <c r="E871" s="12">
        <v>3.8</v>
      </c>
      <c r="F871" s="7">
        <f t="shared" si="12"/>
        <v>5.6256337294842904E-2</v>
      </c>
      <c r="G871" s="12">
        <v>2018</v>
      </c>
      <c r="H871" s="14">
        <v>43388</v>
      </c>
      <c r="I871" s="12">
        <v>176.78399999999999</v>
      </c>
      <c r="J871" s="12">
        <v>8</v>
      </c>
      <c r="K871" s="11">
        <f t="shared" si="13"/>
        <v>1414.2719999999999</v>
      </c>
      <c r="L871" s="15">
        <f t="shared" si="14"/>
        <v>0.1414272</v>
      </c>
      <c r="M871" s="13">
        <v>36</v>
      </c>
      <c r="N871" s="10">
        <f t="shared" si="15"/>
        <v>254.54792288894922</v>
      </c>
    </row>
    <row r="872" spans="1:14">
      <c r="A872" s="11" t="s">
        <v>27</v>
      </c>
      <c r="B872" s="12">
        <v>85</v>
      </c>
      <c r="C872" s="13">
        <v>177</v>
      </c>
      <c r="D872" s="12">
        <v>13.3728154</v>
      </c>
      <c r="E872" s="12">
        <v>3.85</v>
      </c>
      <c r="F872" s="7">
        <f t="shared" si="12"/>
        <v>3.7725243934898567E-2</v>
      </c>
      <c r="G872" s="12">
        <v>2018</v>
      </c>
      <c r="H872" s="14">
        <v>43388</v>
      </c>
      <c r="I872" s="12">
        <v>176.78399999999999</v>
      </c>
      <c r="J872" s="12">
        <v>8</v>
      </c>
      <c r="K872" s="11">
        <f t="shared" si="13"/>
        <v>1414.2719999999999</v>
      </c>
      <c r="L872" s="15">
        <f t="shared" si="14"/>
        <v>0.1414272</v>
      </c>
      <c r="M872" s="13">
        <v>36</v>
      </c>
      <c r="N872" s="10">
        <f t="shared" si="15"/>
        <v>254.54792288894922</v>
      </c>
    </row>
    <row r="873" spans="1:14">
      <c r="A873" s="11" t="s">
        <v>27</v>
      </c>
      <c r="B873" s="12">
        <v>85</v>
      </c>
      <c r="C873" s="13">
        <v>172</v>
      </c>
      <c r="D873" s="12">
        <v>15.410945999999999</v>
      </c>
      <c r="E873" s="12">
        <v>4</v>
      </c>
      <c r="F873" s="7">
        <f t="shared" si="12"/>
        <v>4.8533974822208822E-2</v>
      </c>
      <c r="G873" s="12">
        <v>2018</v>
      </c>
      <c r="H873" s="14">
        <v>43388</v>
      </c>
      <c r="I873" s="12">
        <v>176.78399999999999</v>
      </c>
      <c r="J873" s="12">
        <v>8</v>
      </c>
      <c r="K873" s="11">
        <f t="shared" si="13"/>
        <v>1414.2719999999999</v>
      </c>
      <c r="L873" s="15">
        <f t="shared" si="14"/>
        <v>0.1414272</v>
      </c>
      <c r="M873" s="13">
        <v>36</v>
      </c>
      <c r="N873" s="10">
        <f t="shared" si="15"/>
        <v>254.54792288894922</v>
      </c>
    </row>
    <row r="874" spans="1:14">
      <c r="A874" s="11" t="s">
        <v>27</v>
      </c>
      <c r="B874" s="12">
        <v>85</v>
      </c>
      <c r="C874" s="13">
        <v>199</v>
      </c>
      <c r="D874" s="12">
        <v>15.985382599999999</v>
      </c>
      <c r="E874" s="12">
        <v>4</v>
      </c>
      <c r="F874" s="7">
        <f t="shared" si="12"/>
        <v>5.1530963361631009E-2</v>
      </c>
      <c r="G874" s="12">
        <v>2018</v>
      </c>
      <c r="H874" s="14">
        <v>43388</v>
      </c>
      <c r="I874" s="12">
        <v>176.78399999999999</v>
      </c>
      <c r="J874" s="12">
        <v>8</v>
      </c>
      <c r="K874" s="11">
        <f t="shared" si="13"/>
        <v>1414.2719999999999</v>
      </c>
      <c r="L874" s="15">
        <f t="shared" si="14"/>
        <v>0.1414272</v>
      </c>
      <c r="M874" s="13">
        <v>36</v>
      </c>
      <c r="N874" s="10">
        <f t="shared" si="15"/>
        <v>254.54792288894922</v>
      </c>
    </row>
    <row r="875" spans="1:14">
      <c r="A875" s="11" t="s">
        <v>27</v>
      </c>
      <c r="B875" s="12">
        <v>85</v>
      </c>
      <c r="C875" s="13">
        <v>503</v>
      </c>
      <c r="D875" s="12">
        <v>15.0247788</v>
      </c>
      <c r="E875" s="12">
        <v>4</v>
      </c>
      <c r="F875" s="7">
        <f t="shared" si="12"/>
        <v>4.6555086465679678E-2</v>
      </c>
      <c r="G875" s="12">
        <v>2018</v>
      </c>
      <c r="H875" s="14">
        <v>43388</v>
      </c>
      <c r="I875" s="12">
        <v>176.78399999999999</v>
      </c>
      <c r="J875" s="12">
        <v>8</v>
      </c>
      <c r="K875" s="11">
        <f t="shared" si="13"/>
        <v>1414.2719999999999</v>
      </c>
      <c r="L875" s="15">
        <f t="shared" si="14"/>
        <v>0.1414272</v>
      </c>
      <c r="M875" s="13">
        <v>36</v>
      </c>
      <c r="N875" s="10">
        <f t="shared" si="15"/>
        <v>254.54792288894922</v>
      </c>
    </row>
    <row r="876" spans="1:14">
      <c r="A876" s="11" t="s">
        <v>27</v>
      </c>
      <c r="B876" s="12">
        <v>85</v>
      </c>
      <c r="C876" s="13">
        <v>174</v>
      </c>
      <c r="D876" s="12">
        <v>14.882489100000001</v>
      </c>
      <c r="E876" s="12">
        <v>4.0999999999999996</v>
      </c>
      <c r="F876" s="7">
        <f t="shared" si="12"/>
        <v>4.6402166869400456E-2</v>
      </c>
      <c r="G876" s="12">
        <v>2018</v>
      </c>
      <c r="H876" s="14">
        <v>43388</v>
      </c>
      <c r="I876" s="12">
        <v>176.78399999999999</v>
      </c>
      <c r="J876" s="12">
        <v>8</v>
      </c>
      <c r="K876" s="11">
        <f t="shared" si="13"/>
        <v>1414.2719999999999</v>
      </c>
      <c r="L876" s="15">
        <f t="shared" si="14"/>
        <v>0.1414272</v>
      </c>
      <c r="M876" s="13">
        <v>36</v>
      </c>
      <c r="N876" s="10">
        <f t="shared" si="15"/>
        <v>254.54792288894922</v>
      </c>
    </row>
    <row r="877" spans="1:14">
      <c r="A877" s="11" t="s">
        <v>27</v>
      </c>
      <c r="B877" s="12">
        <v>85</v>
      </c>
      <c r="C877" s="13">
        <v>189</v>
      </c>
      <c r="D877" s="12">
        <v>13.962173399999999</v>
      </c>
      <c r="E877" s="12">
        <v>4.0999999999999996</v>
      </c>
      <c r="F877" s="7">
        <f t="shared" si="12"/>
        <v>4.1762137659694769E-2</v>
      </c>
      <c r="G877" s="12">
        <v>2018</v>
      </c>
      <c r="H877" s="14">
        <v>43388</v>
      </c>
      <c r="I877" s="12">
        <v>176.78399999999999</v>
      </c>
      <c r="J877" s="12">
        <v>8</v>
      </c>
      <c r="K877" s="11">
        <f t="shared" si="13"/>
        <v>1414.2719999999999</v>
      </c>
      <c r="L877" s="15">
        <f t="shared" si="14"/>
        <v>0.1414272</v>
      </c>
      <c r="M877" s="13">
        <v>36</v>
      </c>
      <c r="N877" s="10">
        <f t="shared" si="15"/>
        <v>254.54792288894922</v>
      </c>
    </row>
    <row r="878" spans="1:14">
      <c r="A878" s="11" t="s">
        <v>27</v>
      </c>
      <c r="B878" s="12">
        <v>85</v>
      </c>
      <c r="C878" s="13">
        <v>195</v>
      </c>
      <c r="D878" s="12">
        <v>19.241315700000001</v>
      </c>
      <c r="E878" s="12">
        <v>4.0999999999999996</v>
      </c>
      <c r="F878" s="7">
        <f t="shared" si="12"/>
        <v>7.0635691284852892E-2</v>
      </c>
      <c r="G878" s="12">
        <v>2018</v>
      </c>
      <c r="H878" s="14">
        <v>43388</v>
      </c>
      <c r="I878" s="12">
        <v>176.78399999999999</v>
      </c>
      <c r="J878" s="12">
        <v>8</v>
      </c>
      <c r="K878" s="11">
        <f t="shared" si="13"/>
        <v>1414.2719999999999</v>
      </c>
      <c r="L878" s="15">
        <f t="shared" si="14"/>
        <v>0.1414272</v>
      </c>
      <c r="M878" s="13">
        <v>36</v>
      </c>
      <c r="N878" s="10">
        <f t="shared" si="15"/>
        <v>254.54792288894922</v>
      </c>
    </row>
    <row r="879" spans="1:14">
      <c r="A879" s="11" t="s">
        <v>27</v>
      </c>
      <c r="B879" s="12">
        <v>85</v>
      </c>
      <c r="C879" s="13">
        <v>180</v>
      </c>
      <c r="D879" s="12">
        <v>13.174349400000001</v>
      </c>
      <c r="E879" s="12">
        <v>4.2</v>
      </c>
      <c r="F879" s="7">
        <f t="shared" si="12"/>
        <v>3.8373561503210411E-2</v>
      </c>
      <c r="G879" s="12">
        <v>2018</v>
      </c>
      <c r="H879" s="14">
        <v>43388</v>
      </c>
      <c r="I879" s="12">
        <v>176.78399999999999</v>
      </c>
      <c r="J879" s="12">
        <v>8</v>
      </c>
      <c r="K879" s="11">
        <f t="shared" si="13"/>
        <v>1414.2719999999999</v>
      </c>
      <c r="L879" s="15">
        <f t="shared" si="14"/>
        <v>0.1414272</v>
      </c>
      <c r="M879" s="13">
        <v>36</v>
      </c>
      <c r="N879" s="10">
        <f t="shared" si="15"/>
        <v>254.54792288894922</v>
      </c>
    </row>
    <row r="880" spans="1:14">
      <c r="A880" s="11" t="s">
        <v>27</v>
      </c>
      <c r="B880" s="12">
        <v>85</v>
      </c>
      <c r="C880" s="13">
        <v>190</v>
      </c>
      <c r="D880" s="12">
        <v>18.1213275</v>
      </c>
      <c r="E880" s="12">
        <v>4.2</v>
      </c>
      <c r="F880" s="7">
        <f t="shared" si="12"/>
        <v>6.4891299628668353E-2</v>
      </c>
      <c r="G880" s="12">
        <v>2018</v>
      </c>
      <c r="H880" s="14">
        <v>43388</v>
      </c>
      <c r="I880" s="12">
        <v>176.78399999999999</v>
      </c>
      <c r="J880" s="12">
        <v>8</v>
      </c>
      <c r="K880" s="11">
        <f t="shared" si="13"/>
        <v>1414.2719999999999</v>
      </c>
      <c r="L880" s="15">
        <f t="shared" si="14"/>
        <v>0.1414272</v>
      </c>
      <c r="M880" s="13">
        <v>36</v>
      </c>
      <c r="N880" s="10">
        <f t="shared" si="15"/>
        <v>254.54792288894922</v>
      </c>
    </row>
    <row r="881" spans="1:14">
      <c r="A881" s="11" t="s">
        <v>27</v>
      </c>
      <c r="B881" s="12">
        <v>85</v>
      </c>
      <c r="C881" s="13">
        <v>196</v>
      </c>
      <c r="D881" s="12">
        <v>13.3272779</v>
      </c>
      <c r="E881" s="12">
        <v>4.2</v>
      </c>
      <c r="F881" s="7">
        <f t="shared" si="12"/>
        <v>3.9118759820907588E-2</v>
      </c>
      <c r="G881" s="12">
        <v>2018</v>
      </c>
      <c r="H881" s="14">
        <v>43388</v>
      </c>
      <c r="I881" s="12">
        <v>176.78399999999999</v>
      </c>
      <c r="J881" s="12">
        <v>8</v>
      </c>
      <c r="K881" s="11">
        <f t="shared" si="13"/>
        <v>1414.2719999999999</v>
      </c>
      <c r="L881" s="15">
        <f t="shared" si="14"/>
        <v>0.1414272</v>
      </c>
      <c r="M881" s="13">
        <v>36</v>
      </c>
      <c r="N881" s="10">
        <f t="shared" si="15"/>
        <v>254.54792288894922</v>
      </c>
    </row>
    <row r="882" spans="1:14">
      <c r="A882" s="11" t="s">
        <v>27</v>
      </c>
      <c r="B882" s="12">
        <v>85</v>
      </c>
      <c r="C882" s="13">
        <v>506</v>
      </c>
      <c r="D882" s="12">
        <v>18.266122200000002</v>
      </c>
      <c r="E882" s="12">
        <v>4.8</v>
      </c>
      <c r="F882" s="7">
        <f t="shared" si="12"/>
        <v>7.0789681406923516E-2</v>
      </c>
      <c r="G882" s="12">
        <v>2018</v>
      </c>
      <c r="H882" s="14">
        <v>43388</v>
      </c>
      <c r="I882" s="12">
        <v>176.78399999999999</v>
      </c>
      <c r="J882" s="12">
        <v>8</v>
      </c>
      <c r="K882" s="11">
        <f t="shared" si="13"/>
        <v>1414.2719999999999</v>
      </c>
      <c r="L882" s="15">
        <f t="shared" si="14"/>
        <v>0.1414272</v>
      </c>
      <c r="M882" s="13">
        <v>36</v>
      </c>
      <c r="N882" s="10">
        <f t="shared" si="15"/>
        <v>254.54792288894922</v>
      </c>
    </row>
    <row r="883" spans="1:14">
      <c r="A883" s="11" t="s">
        <v>27</v>
      </c>
      <c r="B883" s="12">
        <v>85</v>
      </c>
      <c r="C883" s="13">
        <v>183</v>
      </c>
      <c r="D883" s="12">
        <v>18.954828500000001</v>
      </c>
      <c r="E883" s="12">
        <v>4.9000000000000004</v>
      </c>
      <c r="F883" s="7">
        <f t="shared" si="12"/>
        <v>7.6154340741266452E-2</v>
      </c>
      <c r="G883" s="12">
        <v>2018</v>
      </c>
      <c r="H883" s="14">
        <v>43388</v>
      </c>
      <c r="I883" s="12">
        <v>176.78399999999999</v>
      </c>
      <c r="J883" s="12">
        <v>8</v>
      </c>
      <c r="K883" s="11">
        <f t="shared" si="13"/>
        <v>1414.2719999999999</v>
      </c>
      <c r="L883" s="15">
        <f t="shared" si="14"/>
        <v>0.1414272</v>
      </c>
      <c r="M883" s="13">
        <v>36</v>
      </c>
      <c r="N883" s="10">
        <f t="shared" si="15"/>
        <v>254.54792288894922</v>
      </c>
    </row>
    <row r="884" spans="1:14">
      <c r="A884" s="11" t="s">
        <v>27</v>
      </c>
      <c r="B884" s="12">
        <v>85</v>
      </c>
      <c r="C884" s="13">
        <v>178</v>
      </c>
      <c r="D884" s="12">
        <v>18.011967599999998</v>
      </c>
      <c r="E884" s="12">
        <v>5</v>
      </c>
      <c r="F884" s="7">
        <f t="shared" si="12"/>
        <v>7.0799876450399341E-2</v>
      </c>
      <c r="G884" s="12">
        <v>2018</v>
      </c>
      <c r="H884" s="14">
        <v>43388</v>
      </c>
      <c r="I884" s="12">
        <v>176.78399999999999</v>
      </c>
      <c r="J884" s="12">
        <v>8</v>
      </c>
      <c r="K884" s="11">
        <f t="shared" si="13"/>
        <v>1414.2719999999999</v>
      </c>
      <c r="L884" s="15">
        <f t="shared" si="14"/>
        <v>0.1414272</v>
      </c>
      <c r="M884" s="13">
        <v>36</v>
      </c>
      <c r="N884" s="10">
        <f t="shared" si="15"/>
        <v>254.54792288894922</v>
      </c>
    </row>
    <row r="885" spans="1:14">
      <c r="A885" s="11" t="s">
        <v>27</v>
      </c>
      <c r="B885" s="12">
        <v>85</v>
      </c>
      <c r="C885" s="13">
        <v>181</v>
      </c>
      <c r="D885" s="12">
        <v>19.799301</v>
      </c>
      <c r="E885" s="12">
        <v>5</v>
      </c>
      <c r="F885" s="7">
        <f t="shared" si="12"/>
        <v>8.2820923656916179E-2</v>
      </c>
      <c r="G885" s="12">
        <v>2018</v>
      </c>
      <c r="H885" s="14">
        <v>43388</v>
      </c>
      <c r="I885" s="12">
        <v>176.78399999999999</v>
      </c>
      <c r="J885" s="12">
        <v>8</v>
      </c>
      <c r="K885" s="11">
        <f t="shared" si="13"/>
        <v>1414.2719999999999</v>
      </c>
      <c r="L885" s="15">
        <f t="shared" si="14"/>
        <v>0.1414272</v>
      </c>
      <c r="M885" s="13">
        <v>36</v>
      </c>
      <c r="N885" s="10">
        <f t="shared" si="15"/>
        <v>254.54792288894922</v>
      </c>
    </row>
    <row r="886" spans="1:14">
      <c r="A886" s="11" t="s">
        <v>27</v>
      </c>
      <c r="B886" s="12">
        <v>85</v>
      </c>
      <c r="C886" s="13">
        <v>185</v>
      </c>
      <c r="D886" s="12">
        <v>17.2005336</v>
      </c>
      <c r="E886" s="12">
        <v>5</v>
      </c>
      <c r="F886" s="7">
        <f t="shared" si="12"/>
        <v>6.557944247112292E-2</v>
      </c>
      <c r="G886" s="12">
        <v>2018</v>
      </c>
      <c r="H886" s="14">
        <v>43388</v>
      </c>
      <c r="I886" s="12">
        <v>176.78399999999999</v>
      </c>
      <c r="J886" s="12">
        <v>8</v>
      </c>
      <c r="K886" s="11">
        <f t="shared" si="13"/>
        <v>1414.2719999999999</v>
      </c>
      <c r="L886" s="15">
        <f t="shared" si="14"/>
        <v>0.1414272</v>
      </c>
      <c r="M886" s="13">
        <v>36</v>
      </c>
      <c r="N886" s="10">
        <f t="shared" si="15"/>
        <v>254.54792288894922</v>
      </c>
    </row>
    <row r="887" spans="1:14">
      <c r="A887" s="11" t="s">
        <v>27</v>
      </c>
      <c r="B887" s="12">
        <v>85</v>
      </c>
      <c r="C887" s="13">
        <v>197</v>
      </c>
      <c r="D887" s="12">
        <v>18.912016900000001</v>
      </c>
      <c r="E887" s="12">
        <v>5</v>
      </c>
      <c r="F887" s="7">
        <f t="shared" si="12"/>
        <v>7.6764541742488021E-2</v>
      </c>
      <c r="G887" s="12">
        <v>2018</v>
      </c>
      <c r="H887" s="14">
        <v>43388</v>
      </c>
      <c r="I887" s="12">
        <v>176.78399999999999</v>
      </c>
      <c r="J887" s="12">
        <v>8</v>
      </c>
      <c r="K887" s="11">
        <f t="shared" si="13"/>
        <v>1414.2719999999999</v>
      </c>
      <c r="L887" s="15">
        <f t="shared" si="14"/>
        <v>0.1414272</v>
      </c>
      <c r="M887" s="13">
        <v>36</v>
      </c>
      <c r="N887" s="10">
        <f t="shared" si="15"/>
        <v>254.54792288894922</v>
      </c>
    </row>
    <row r="888" spans="1:14">
      <c r="A888" s="11" t="s">
        <v>27</v>
      </c>
      <c r="B888" s="12">
        <v>85</v>
      </c>
      <c r="C888" s="13">
        <v>502</v>
      </c>
      <c r="D888" s="12">
        <v>19.562483400000001</v>
      </c>
      <c r="E888" s="12">
        <v>5</v>
      </c>
      <c r="F888" s="7">
        <f t="shared" si="12"/>
        <v>8.118751534919405E-2</v>
      </c>
      <c r="G888" s="12">
        <v>2018</v>
      </c>
      <c r="H888" s="14">
        <v>43388</v>
      </c>
      <c r="I888" s="12">
        <v>176.78399999999999</v>
      </c>
      <c r="J888" s="12">
        <v>8</v>
      </c>
      <c r="K888" s="11">
        <f t="shared" si="13"/>
        <v>1414.2719999999999</v>
      </c>
      <c r="L888" s="15">
        <f t="shared" si="14"/>
        <v>0.1414272</v>
      </c>
      <c r="M888" s="13">
        <v>36</v>
      </c>
      <c r="N888" s="10">
        <f t="shared" si="15"/>
        <v>254.54792288894922</v>
      </c>
    </row>
    <row r="889" spans="1:14">
      <c r="A889" s="11" t="s">
        <v>27</v>
      </c>
      <c r="B889" s="12">
        <v>85</v>
      </c>
      <c r="C889" s="13">
        <v>504</v>
      </c>
      <c r="D889" s="12">
        <v>17.656891300000002</v>
      </c>
      <c r="E889" s="12">
        <v>5.0999999999999996</v>
      </c>
      <c r="F889" s="7">
        <f t="shared" si="12"/>
        <v>6.9281519247201662E-2</v>
      </c>
      <c r="G889" s="12">
        <v>2018</v>
      </c>
      <c r="H889" s="14">
        <v>43388</v>
      </c>
      <c r="I889" s="12">
        <v>176.78399999999999</v>
      </c>
      <c r="J889" s="12">
        <v>8</v>
      </c>
      <c r="K889" s="11">
        <f t="shared" si="13"/>
        <v>1414.2719999999999</v>
      </c>
      <c r="L889" s="15">
        <f t="shared" si="14"/>
        <v>0.1414272</v>
      </c>
      <c r="M889" s="13">
        <v>36</v>
      </c>
      <c r="N889" s="10">
        <f t="shared" si="15"/>
        <v>254.54792288894922</v>
      </c>
    </row>
    <row r="890" spans="1:14">
      <c r="A890" s="11" t="s">
        <v>27</v>
      </c>
      <c r="B890" s="12">
        <v>85</v>
      </c>
      <c r="C890" s="13">
        <v>176</v>
      </c>
      <c r="D890" s="12">
        <v>18.516788699999999</v>
      </c>
      <c r="E890" s="12">
        <v>5.1100000000000003</v>
      </c>
      <c r="F890" s="7">
        <f t="shared" si="12"/>
        <v>7.5067419430426843E-2</v>
      </c>
      <c r="G890" s="12">
        <v>2018</v>
      </c>
      <c r="H890" s="14">
        <v>43388</v>
      </c>
      <c r="I890" s="12">
        <v>176.78399999999999</v>
      </c>
      <c r="J890" s="12">
        <v>8</v>
      </c>
      <c r="K890" s="11">
        <f t="shared" si="13"/>
        <v>1414.2719999999999</v>
      </c>
      <c r="L890" s="15">
        <f t="shared" si="14"/>
        <v>0.1414272</v>
      </c>
      <c r="M890" s="13">
        <v>36</v>
      </c>
      <c r="N890" s="10">
        <f t="shared" si="15"/>
        <v>254.54792288894922</v>
      </c>
    </row>
    <row r="891" spans="1:14">
      <c r="A891" s="11" t="s">
        <v>27</v>
      </c>
      <c r="B891" s="12">
        <v>85</v>
      </c>
      <c r="C891" s="13">
        <v>175</v>
      </c>
      <c r="D891" s="12">
        <v>16.951323299999999</v>
      </c>
      <c r="E891" s="12">
        <v>5.12</v>
      </c>
      <c r="F891" s="7">
        <f t="shared" si="12"/>
        <v>6.4877250294622463E-2</v>
      </c>
      <c r="G891" s="12">
        <v>2018</v>
      </c>
      <c r="H891" s="14">
        <v>43388</v>
      </c>
      <c r="I891" s="12">
        <v>176.78399999999999</v>
      </c>
      <c r="J891" s="12">
        <v>8</v>
      </c>
      <c r="K891" s="11">
        <f t="shared" si="13"/>
        <v>1414.2719999999999</v>
      </c>
      <c r="L891" s="15">
        <f t="shared" si="14"/>
        <v>0.1414272</v>
      </c>
      <c r="M891" s="13">
        <v>36</v>
      </c>
      <c r="N891" s="10">
        <f t="shared" si="15"/>
        <v>254.54792288894922</v>
      </c>
    </row>
    <row r="892" spans="1:14">
      <c r="A892" s="11" t="s">
        <v>27</v>
      </c>
      <c r="B892" s="12">
        <v>85</v>
      </c>
      <c r="C892" s="13">
        <v>179</v>
      </c>
      <c r="D892" s="12">
        <v>20.073739799999998</v>
      </c>
      <c r="E892" s="12">
        <v>5.3</v>
      </c>
      <c r="F892" s="7">
        <f t="shared" si="12"/>
        <v>8.772430021269971E-2</v>
      </c>
      <c r="G892" s="12">
        <v>2018</v>
      </c>
      <c r="H892" s="14">
        <v>43388</v>
      </c>
      <c r="I892" s="12">
        <v>176.78399999999999</v>
      </c>
      <c r="J892" s="12">
        <v>8</v>
      </c>
      <c r="K892" s="11">
        <f t="shared" si="13"/>
        <v>1414.2719999999999</v>
      </c>
      <c r="L892" s="15">
        <f t="shared" si="14"/>
        <v>0.1414272</v>
      </c>
      <c r="M892" s="13">
        <v>36</v>
      </c>
      <c r="N892" s="10">
        <f t="shared" si="15"/>
        <v>254.54792288894922</v>
      </c>
    </row>
    <row r="893" spans="1:14">
      <c r="A893" s="11" t="s">
        <v>27</v>
      </c>
      <c r="B893" s="12">
        <v>85</v>
      </c>
      <c r="C893" s="13">
        <v>173</v>
      </c>
      <c r="D893" s="12">
        <v>17.215253799999999</v>
      </c>
      <c r="E893" s="12">
        <v>5.5</v>
      </c>
      <c r="F893" s="7">
        <f t="shared" si="12"/>
        <v>6.940373047793609E-2</v>
      </c>
      <c r="G893" s="12">
        <v>2018</v>
      </c>
      <c r="H893" s="14">
        <v>43388</v>
      </c>
      <c r="I893" s="12">
        <v>176.78399999999999</v>
      </c>
      <c r="J893" s="12">
        <v>8</v>
      </c>
      <c r="K893" s="11">
        <f t="shared" si="13"/>
        <v>1414.2719999999999</v>
      </c>
      <c r="L893" s="15">
        <f t="shared" si="14"/>
        <v>0.1414272</v>
      </c>
      <c r="M893" s="13">
        <v>36</v>
      </c>
      <c r="N893" s="10">
        <f t="shared" si="15"/>
        <v>254.54792288894922</v>
      </c>
    </row>
    <row r="894" spans="1:14">
      <c r="A894" s="11" t="s">
        <v>27</v>
      </c>
      <c r="B894" s="12">
        <v>85</v>
      </c>
      <c r="C894" s="13">
        <v>501</v>
      </c>
      <c r="D894" s="12">
        <v>21.6029202</v>
      </c>
      <c r="E894" s="12">
        <v>5.5</v>
      </c>
      <c r="F894" s="7">
        <f t="shared" si="12"/>
        <v>0.10137226434631708</v>
      </c>
      <c r="G894" s="12">
        <v>2018</v>
      </c>
      <c r="H894" s="14">
        <v>43388</v>
      </c>
      <c r="I894" s="12">
        <v>176.78399999999999</v>
      </c>
      <c r="J894" s="12">
        <v>8</v>
      </c>
      <c r="K894" s="11">
        <f t="shared" si="13"/>
        <v>1414.2719999999999</v>
      </c>
      <c r="L894" s="15">
        <f t="shared" si="14"/>
        <v>0.1414272</v>
      </c>
      <c r="M894" s="13">
        <v>36</v>
      </c>
      <c r="N894" s="10">
        <f t="shared" si="15"/>
        <v>254.54792288894922</v>
      </c>
    </row>
    <row r="895" spans="1:14">
      <c r="A895" s="11" t="s">
        <v>27</v>
      </c>
      <c r="B895" s="12">
        <v>85</v>
      </c>
      <c r="C895" s="13">
        <v>171</v>
      </c>
      <c r="D895" s="12">
        <v>15.7619784</v>
      </c>
      <c r="E895" s="12">
        <v>5.6</v>
      </c>
      <c r="F895" s="7">
        <f t="shared" si="12"/>
        <v>6.0477767613924885E-2</v>
      </c>
      <c r="G895" s="12">
        <v>2018</v>
      </c>
      <c r="H895" s="14">
        <v>43388</v>
      </c>
      <c r="I895" s="12">
        <v>176.78399999999999</v>
      </c>
      <c r="J895" s="12">
        <v>8</v>
      </c>
      <c r="K895" s="11">
        <f t="shared" si="13"/>
        <v>1414.2719999999999</v>
      </c>
      <c r="L895" s="15">
        <f t="shared" si="14"/>
        <v>0.1414272</v>
      </c>
      <c r="M895" s="13">
        <v>36</v>
      </c>
      <c r="N895" s="10">
        <f t="shared" si="15"/>
        <v>254.54792288894922</v>
      </c>
    </row>
    <row r="896" spans="1:14">
      <c r="A896" s="11" t="s">
        <v>28</v>
      </c>
      <c r="B896" s="12">
        <v>23</v>
      </c>
      <c r="C896" s="13">
        <v>1378</v>
      </c>
      <c r="D896" s="12">
        <v>5.9123437299999999</v>
      </c>
      <c r="E896" s="12">
        <v>2.5</v>
      </c>
      <c r="F896" s="7">
        <f t="shared" si="12"/>
        <v>7.1270728773408223E-3</v>
      </c>
      <c r="G896" s="12">
        <v>2020</v>
      </c>
      <c r="H896" s="14">
        <v>44081</v>
      </c>
      <c r="I896" s="12">
        <v>176.78399999999999</v>
      </c>
      <c r="J896" s="12">
        <v>8</v>
      </c>
      <c r="K896" s="11">
        <f t="shared" si="13"/>
        <v>1414.2719999999999</v>
      </c>
      <c r="L896" s="15">
        <f t="shared" si="14"/>
        <v>0.1414272</v>
      </c>
      <c r="M896" s="13">
        <v>27</v>
      </c>
      <c r="N896" s="10">
        <f t="shared" si="15"/>
        <v>190.91094216671192</v>
      </c>
    </row>
    <row r="897" spans="1:14">
      <c r="A897" s="11" t="s">
        <v>28</v>
      </c>
      <c r="B897" s="12">
        <v>23</v>
      </c>
      <c r="C897" s="13">
        <v>1387</v>
      </c>
      <c r="D897" s="12">
        <v>6.2699776099999998</v>
      </c>
      <c r="E897" s="12">
        <v>2.5099999999999998</v>
      </c>
      <c r="F897" s="7">
        <f t="shared" si="12"/>
        <v>8.1392318432995363E-3</v>
      </c>
      <c r="G897" s="12">
        <v>2020</v>
      </c>
      <c r="H897" s="14">
        <v>44081</v>
      </c>
      <c r="I897" s="12">
        <v>176.78399999999999</v>
      </c>
      <c r="J897" s="12">
        <v>8</v>
      </c>
      <c r="K897" s="11">
        <f t="shared" si="13"/>
        <v>1414.2719999999999</v>
      </c>
      <c r="L897" s="15">
        <f t="shared" si="14"/>
        <v>0.1414272</v>
      </c>
      <c r="M897" s="13">
        <v>27</v>
      </c>
      <c r="N897" s="10">
        <f t="shared" si="15"/>
        <v>190.91094216671192</v>
      </c>
    </row>
    <row r="898" spans="1:14">
      <c r="A898" s="11" t="s">
        <v>28</v>
      </c>
      <c r="B898" s="12">
        <v>23</v>
      </c>
      <c r="C898" s="13">
        <v>1379</v>
      </c>
      <c r="D898" s="12">
        <v>5.4856532500000004</v>
      </c>
      <c r="E898" s="12">
        <v>2.67</v>
      </c>
      <c r="F898" s="7">
        <f t="shared" si="12"/>
        <v>6.0883582695586943E-3</v>
      </c>
      <c r="G898" s="12">
        <v>2020</v>
      </c>
      <c r="H898" s="14">
        <v>44081</v>
      </c>
      <c r="I898" s="12">
        <v>176.78399999999999</v>
      </c>
      <c r="J898" s="12">
        <v>8</v>
      </c>
      <c r="K898" s="11">
        <f t="shared" si="13"/>
        <v>1414.2719999999999</v>
      </c>
      <c r="L898" s="15">
        <f t="shared" si="14"/>
        <v>0.1414272</v>
      </c>
      <c r="M898" s="13">
        <v>27</v>
      </c>
      <c r="N898" s="10">
        <f t="shared" si="15"/>
        <v>190.91094216671192</v>
      </c>
    </row>
    <row r="899" spans="1:14">
      <c r="A899" s="11" t="s">
        <v>28</v>
      </c>
      <c r="B899" s="12">
        <v>23</v>
      </c>
      <c r="C899" s="13">
        <v>1381</v>
      </c>
      <c r="D899" s="12">
        <v>5.7472346300000003</v>
      </c>
      <c r="E899" s="12">
        <v>2.7</v>
      </c>
      <c r="F899" s="7">
        <f t="shared" si="12"/>
        <v>6.8440418457930315E-3</v>
      </c>
      <c r="G899" s="12">
        <v>2020</v>
      </c>
      <c r="H899" s="14">
        <v>44081</v>
      </c>
      <c r="I899" s="12">
        <v>176.78399999999999</v>
      </c>
      <c r="J899" s="12">
        <v>8</v>
      </c>
      <c r="K899" s="11">
        <f t="shared" si="13"/>
        <v>1414.2719999999999</v>
      </c>
      <c r="L899" s="15">
        <f t="shared" si="14"/>
        <v>0.1414272</v>
      </c>
      <c r="M899" s="13">
        <v>27</v>
      </c>
      <c r="N899" s="10">
        <f t="shared" si="15"/>
        <v>190.91094216671192</v>
      </c>
    </row>
    <row r="900" spans="1:14">
      <c r="A900" s="11" t="s">
        <v>28</v>
      </c>
      <c r="B900" s="12">
        <v>23</v>
      </c>
      <c r="C900" s="13">
        <v>1376</v>
      </c>
      <c r="D900" s="12">
        <v>5.4206220399999996</v>
      </c>
      <c r="E900" s="12">
        <v>2.71</v>
      </c>
      <c r="F900" s="7">
        <f t="shared" si="12"/>
        <v>5.9393897174599801E-3</v>
      </c>
      <c r="G900" s="12">
        <v>2020</v>
      </c>
      <c r="H900" s="14">
        <v>44081</v>
      </c>
      <c r="I900" s="12">
        <v>176.78399999999999</v>
      </c>
      <c r="J900" s="12">
        <v>8</v>
      </c>
      <c r="K900" s="11">
        <f t="shared" si="13"/>
        <v>1414.2719999999999</v>
      </c>
      <c r="L900" s="15">
        <f t="shared" si="14"/>
        <v>0.1414272</v>
      </c>
      <c r="M900" s="13">
        <v>27</v>
      </c>
      <c r="N900" s="10">
        <f t="shared" si="15"/>
        <v>190.91094216671192</v>
      </c>
    </row>
    <row r="901" spans="1:14">
      <c r="A901" s="11" t="s">
        <v>28</v>
      </c>
      <c r="B901" s="12">
        <v>23</v>
      </c>
      <c r="C901" s="13">
        <v>1385</v>
      </c>
      <c r="D901" s="12">
        <v>5.5316360600000003</v>
      </c>
      <c r="E901" s="12">
        <v>2.71</v>
      </c>
      <c r="F901" s="7">
        <f t="shared" si="12"/>
        <v>6.248132028047363E-3</v>
      </c>
      <c r="G901" s="12">
        <v>2020</v>
      </c>
      <c r="H901" s="14">
        <v>44081</v>
      </c>
      <c r="I901" s="12">
        <v>176.78399999999999</v>
      </c>
      <c r="J901" s="12">
        <v>8</v>
      </c>
      <c r="K901" s="11">
        <f t="shared" si="13"/>
        <v>1414.2719999999999</v>
      </c>
      <c r="L901" s="15">
        <f t="shared" si="14"/>
        <v>0.1414272</v>
      </c>
      <c r="M901" s="13">
        <v>27</v>
      </c>
      <c r="N901" s="10">
        <f t="shared" si="15"/>
        <v>190.91094216671192</v>
      </c>
    </row>
    <row r="902" spans="1:14">
      <c r="A902" s="11" t="s">
        <v>28</v>
      </c>
      <c r="B902" s="12">
        <v>23</v>
      </c>
      <c r="C902" s="13">
        <v>1396</v>
      </c>
      <c r="D902" s="12">
        <v>5.9294561899999998</v>
      </c>
      <c r="E902" s="12">
        <v>2.72</v>
      </c>
      <c r="F902" s="7">
        <f t="shared" si="12"/>
        <v>7.3781249650256278E-3</v>
      </c>
      <c r="G902" s="12">
        <v>2020</v>
      </c>
      <c r="H902" s="16">
        <v>44081</v>
      </c>
      <c r="I902" s="12">
        <v>176.78399999999999</v>
      </c>
      <c r="J902" s="12">
        <v>8</v>
      </c>
      <c r="K902" s="11">
        <f t="shared" si="13"/>
        <v>1414.2719999999999</v>
      </c>
      <c r="L902" s="15">
        <f t="shared" si="14"/>
        <v>0.1414272</v>
      </c>
      <c r="M902" s="13">
        <v>27</v>
      </c>
      <c r="N902" s="10">
        <f t="shared" si="15"/>
        <v>190.91094216671192</v>
      </c>
    </row>
    <row r="903" spans="1:14">
      <c r="A903" s="11" t="s">
        <v>28</v>
      </c>
      <c r="B903" s="12">
        <v>23</v>
      </c>
      <c r="C903" s="13">
        <v>1374</v>
      </c>
      <c r="D903" s="12">
        <v>6.7147544100000003</v>
      </c>
      <c r="E903" s="12">
        <v>2.76</v>
      </c>
      <c r="F903" s="7">
        <f t="shared" si="12"/>
        <v>9.7063244297122368E-3</v>
      </c>
      <c r="G903" s="12">
        <v>2020</v>
      </c>
      <c r="H903" s="14">
        <v>44081</v>
      </c>
      <c r="I903" s="12">
        <v>176.78399999999999</v>
      </c>
      <c r="J903" s="12">
        <v>8</v>
      </c>
      <c r="K903" s="11">
        <f t="shared" si="13"/>
        <v>1414.2719999999999</v>
      </c>
      <c r="L903" s="15">
        <f t="shared" si="14"/>
        <v>0.1414272</v>
      </c>
      <c r="M903" s="13">
        <v>27</v>
      </c>
      <c r="N903" s="10">
        <f t="shared" si="15"/>
        <v>190.91094216671192</v>
      </c>
    </row>
    <row r="904" spans="1:14">
      <c r="A904" s="11" t="s">
        <v>28</v>
      </c>
      <c r="B904" s="12">
        <v>23</v>
      </c>
      <c r="C904" s="13">
        <v>1370</v>
      </c>
      <c r="D904" s="12">
        <v>5.5772397600000003</v>
      </c>
      <c r="E904" s="12">
        <v>2.8</v>
      </c>
      <c r="F904" s="7">
        <f t="shared" si="12"/>
        <v>6.4491334650326722E-3</v>
      </c>
      <c r="G904" s="12">
        <v>2020</v>
      </c>
      <c r="H904" s="14">
        <v>44081</v>
      </c>
      <c r="I904" s="12">
        <v>176.78399999999999</v>
      </c>
      <c r="J904" s="12">
        <v>8</v>
      </c>
      <c r="K904" s="11">
        <f t="shared" si="13"/>
        <v>1414.2719999999999</v>
      </c>
      <c r="L904" s="15">
        <f t="shared" si="14"/>
        <v>0.1414272</v>
      </c>
      <c r="M904" s="13">
        <v>27</v>
      </c>
      <c r="N904" s="10">
        <f t="shared" si="15"/>
        <v>190.91094216671192</v>
      </c>
    </row>
    <row r="905" spans="1:14">
      <c r="A905" s="11" t="s">
        <v>28</v>
      </c>
      <c r="B905" s="12">
        <v>23</v>
      </c>
      <c r="C905" s="13">
        <v>1382</v>
      </c>
      <c r="D905" s="12">
        <v>5.1522956200000003</v>
      </c>
      <c r="E905" s="12">
        <v>2.93</v>
      </c>
      <c r="F905" s="7">
        <f t="shared" si="12"/>
        <v>5.3540964191590565E-3</v>
      </c>
      <c r="G905" s="12">
        <v>2020</v>
      </c>
      <c r="H905" s="14">
        <v>44081</v>
      </c>
      <c r="I905" s="12">
        <v>176.78399999999999</v>
      </c>
      <c r="J905" s="12">
        <v>8</v>
      </c>
      <c r="K905" s="11">
        <f t="shared" si="13"/>
        <v>1414.2719999999999</v>
      </c>
      <c r="L905" s="15">
        <f t="shared" si="14"/>
        <v>0.1414272</v>
      </c>
      <c r="M905" s="13">
        <v>27</v>
      </c>
      <c r="N905" s="10">
        <f t="shared" si="15"/>
        <v>190.91094216671192</v>
      </c>
    </row>
    <row r="906" spans="1:14">
      <c r="A906" s="11" t="s">
        <v>28</v>
      </c>
      <c r="B906" s="12">
        <v>23</v>
      </c>
      <c r="C906" s="13">
        <v>1386</v>
      </c>
      <c r="D906" s="12">
        <v>6.9447018199999997</v>
      </c>
      <c r="E906" s="12">
        <v>3.26</v>
      </c>
      <c r="F906" s="7">
        <f t="shared" si="12"/>
        <v>1.1027480373816094E-2</v>
      </c>
      <c r="G906" s="12">
        <v>2020</v>
      </c>
      <c r="H906" s="14">
        <v>44081</v>
      </c>
      <c r="I906" s="12">
        <v>176.78399999999999</v>
      </c>
      <c r="J906" s="12">
        <v>8</v>
      </c>
      <c r="K906" s="11">
        <f t="shared" si="13"/>
        <v>1414.2719999999999</v>
      </c>
      <c r="L906" s="15">
        <f t="shared" si="14"/>
        <v>0.1414272</v>
      </c>
      <c r="M906" s="13">
        <v>27</v>
      </c>
      <c r="N906" s="10">
        <f t="shared" si="15"/>
        <v>190.91094216671192</v>
      </c>
    </row>
    <row r="907" spans="1:14">
      <c r="A907" s="11" t="s">
        <v>29</v>
      </c>
      <c r="B907" s="12">
        <v>82</v>
      </c>
      <c r="C907" s="13">
        <v>497</v>
      </c>
      <c r="D907" s="12">
        <v>18.2550095</v>
      </c>
      <c r="E907" s="12">
        <v>3.8</v>
      </c>
      <c r="F907" s="7">
        <f t="shared" si="12"/>
        <v>6.2296398232731295E-2</v>
      </c>
      <c r="G907" s="12">
        <v>2020</v>
      </c>
      <c r="H907" s="14">
        <v>44088</v>
      </c>
      <c r="I907" s="12">
        <v>152.4</v>
      </c>
      <c r="J907" s="12">
        <v>8</v>
      </c>
      <c r="K907" s="11">
        <f t="shared" si="13"/>
        <v>1219.2</v>
      </c>
      <c r="L907" s="15">
        <f t="shared" si="14"/>
        <v>0.12192</v>
      </c>
      <c r="M907" s="13">
        <v>26</v>
      </c>
      <c r="N907" s="10">
        <f t="shared" si="15"/>
        <v>213.25459317585302</v>
      </c>
    </row>
    <row r="908" spans="1:14">
      <c r="A908" s="11" t="s">
        <v>29</v>
      </c>
      <c r="B908" s="12">
        <v>82</v>
      </c>
      <c r="C908" s="13">
        <v>486</v>
      </c>
      <c r="D908" s="12">
        <v>14.5206537</v>
      </c>
      <c r="E908" s="12">
        <v>3.9</v>
      </c>
      <c r="F908" s="7">
        <f t="shared" si="12"/>
        <v>4.3472698421613262E-2</v>
      </c>
      <c r="G908" s="12">
        <v>2020</v>
      </c>
      <c r="H908" s="14">
        <v>44088</v>
      </c>
      <c r="I908" s="12">
        <v>152.4</v>
      </c>
      <c r="J908" s="12">
        <v>8</v>
      </c>
      <c r="K908" s="11">
        <f t="shared" si="13"/>
        <v>1219.2</v>
      </c>
      <c r="L908" s="15">
        <f t="shared" si="14"/>
        <v>0.12192</v>
      </c>
      <c r="M908" s="13">
        <v>26</v>
      </c>
      <c r="N908" s="10">
        <f t="shared" si="15"/>
        <v>213.25459317585302</v>
      </c>
    </row>
    <row r="909" spans="1:14">
      <c r="A909" s="11" t="s">
        <v>29</v>
      </c>
      <c r="B909" s="12">
        <v>82</v>
      </c>
      <c r="C909" s="13">
        <v>496</v>
      </c>
      <c r="D909" s="12">
        <v>12.8117258</v>
      </c>
      <c r="E909" s="12">
        <v>3.95</v>
      </c>
      <c r="F909" s="7">
        <f t="shared" si="12"/>
        <v>3.5564650553145671E-2</v>
      </c>
      <c r="G909" s="12">
        <v>2020</v>
      </c>
      <c r="H909" s="14">
        <v>44088</v>
      </c>
      <c r="I909" s="12">
        <v>152.4</v>
      </c>
      <c r="J909" s="12">
        <v>8</v>
      </c>
      <c r="K909" s="11">
        <f t="shared" si="13"/>
        <v>1219.2</v>
      </c>
      <c r="L909" s="15">
        <f t="shared" si="14"/>
        <v>0.12192</v>
      </c>
      <c r="M909" s="13">
        <v>26</v>
      </c>
      <c r="N909" s="10">
        <f t="shared" si="15"/>
        <v>213.25459317585302</v>
      </c>
    </row>
    <row r="910" spans="1:14">
      <c r="A910" s="11" t="s">
        <v>29</v>
      </c>
      <c r="B910" s="12">
        <v>82</v>
      </c>
      <c r="C910" s="13">
        <v>479</v>
      </c>
      <c r="D910" s="12">
        <v>14.5380875</v>
      </c>
      <c r="E910" s="12">
        <v>4</v>
      </c>
      <c r="F910" s="7">
        <f t="shared" si="12"/>
        <v>4.4102354167260889E-2</v>
      </c>
      <c r="G910" s="12">
        <v>2020</v>
      </c>
      <c r="H910" s="14">
        <v>44088</v>
      </c>
      <c r="I910" s="12">
        <v>152.4</v>
      </c>
      <c r="J910" s="12">
        <v>8</v>
      </c>
      <c r="K910" s="11">
        <f t="shared" si="13"/>
        <v>1219.2</v>
      </c>
      <c r="L910" s="15">
        <f t="shared" si="14"/>
        <v>0.12192</v>
      </c>
      <c r="M910" s="13">
        <v>26</v>
      </c>
      <c r="N910" s="10">
        <f t="shared" si="15"/>
        <v>213.25459317585302</v>
      </c>
    </row>
    <row r="911" spans="1:14">
      <c r="A911" s="11" t="s">
        <v>29</v>
      </c>
      <c r="B911" s="12">
        <v>82</v>
      </c>
      <c r="C911" s="13">
        <v>1306</v>
      </c>
      <c r="D911" s="12">
        <v>17.165139199999999</v>
      </c>
      <c r="E911" s="12">
        <v>4.5</v>
      </c>
      <c r="F911" s="7">
        <f t="shared" si="12"/>
        <v>6.1628122340833522E-2</v>
      </c>
      <c r="G911" s="12">
        <v>2020</v>
      </c>
      <c r="H911" s="14">
        <v>44088</v>
      </c>
      <c r="I911" s="12">
        <v>152.4</v>
      </c>
      <c r="J911" s="12">
        <v>8</v>
      </c>
      <c r="K911" s="11">
        <f t="shared" si="13"/>
        <v>1219.2</v>
      </c>
      <c r="L911" s="15">
        <f t="shared" si="14"/>
        <v>0.12192</v>
      </c>
      <c r="M911" s="13">
        <v>26</v>
      </c>
      <c r="N911" s="10">
        <f t="shared" si="15"/>
        <v>213.25459317585302</v>
      </c>
    </row>
    <row r="912" spans="1:14">
      <c r="A912" s="11" t="s">
        <v>29</v>
      </c>
      <c r="B912" s="12">
        <v>82</v>
      </c>
      <c r="C912" s="13">
        <v>481</v>
      </c>
      <c r="D912" s="12">
        <v>18.357403300000001</v>
      </c>
      <c r="E912" s="12">
        <v>4.5999999999999996</v>
      </c>
      <c r="F912" s="7">
        <f t="shared" si="12"/>
        <v>6.9680091941665565E-2</v>
      </c>
      <c r="G912" s="12">
        <v>2020</v>
      </c>
      <c r="H912" s="14">
        <v>44088</v>
      </c>
      <c r="I912" s="12">
        <v>152.4</v>
      </c>
      <c r="J912" s="12">
        <v>8</v>
      </c>
      <c r="K912" s="11">
        <f t="shared" si="13"/>
        <v>1219.2</v>
      </c>
      <c r="L912" s="15">
        <f t="shared" si="14"/>
        <v>0.12192</v>
      </c>
      <c r="M912" s="13">
        <v>26</v>
      </c>
      <c r="N912" s="10">
        <f t="shared" si="15"/>
        <v>213.25459317585302</v>
      </c>
    </row>
    <row r="913" spans="1:14">
      <c r="A913" s="11" t="s">
        <v>29</v>
      </c>
      <c r="B913" s="12">
        <v>82</v>
      </c>
      <c r="C913" s="13">
        <v>498</v>
      </c>
      <c r="D913" s="12">
        <v>19.154216399999999</v>
      </c>
      <c r="E913" s="12">
        <v>4.7</v>
      </c>
      <c r="F913" s="7">
        <f t="shared" si="12"/>
        <v>7.5648288900654295E-2</v>
      </c>
      <c r="G913" s="12">
        <v>2020</v>
      </c>
      <c r="H913" s="14">
        <v>44088</v>
      </c>
      <c r="I913" s="12">
        <v>152.4</v>
      </c>
      <c r="J913" s="12">
        <v>8</v>
      </c>
      <c r="K913" s="11">
        <f t="shared" si="13"/>
        <v>1219.2</v>
      </c>
      <c r="L913" s="15">
        <f t="shared" si="14"/>
        <v>0.12192</v>
      </c>
      <c r="M913" s="13">
        <v>26</v>
      </c>
      <c r="N913" s="10">
        <f t="shared" si="15"/>
        <v>213.25459317585302</v>
      </c>
    </row>
    <row r="914" spans="1:14">
      <c r="A914" s="11" t="s">
        <v>29</v>
      </c>
      <c r="B914" s="12">
        <v>82</v>
      </c>
      <c r="C914" s="13">
        <v>491</v>
      </c>
      <c r="D914" s="12">
        <v>17.341316899999999</v>
      </c>
      <c r="E914" s="12">
        <v>4.75</v>
      </c>
      <c r="F914" s="7">
        <f t="shared" si="12"/>
        <v>6.4576305877227902E-2</v>
      </c>
      <c r="G914" s="12">
        <v>2020</v>
      </c>
      <c r="H914" s="14">
        <v>44088</v>
      </c>
      <c r="I914" s="12">
        <v>152.4</v>
      </c>
      <c r="J914" s="12">
        <v>8</v>
      </c>
      <c r="K914" s="11">
        <f t="shared" si="13"/>
        <v>1219.2</v>
      </c>
      <c r="L914" s="15">
        <f t="shared" si="14"/>
        <v>0.12192</v>
      </c>
      <c r="M914" s="13">
        <v>26</v>
      </c>
      <c r="N914" s="10">
        <f t="shared" si="15"/>
        <v>213.25459317585302</v>
      </c>
    </row>
    <row r="915" spans="1:14">
      <c r="A915" s="11" t="s">
        <v>29</v>
      </c>
      <c r="B915" s="12">
        <v>82</v>
      </c>
      <c r="C915" s="13">
        <v>495</v>
      </c>
      <c r="D915" s="12">
        <v>16.186926199999998</v>
      </c>
      <c r="E915" s="12">
        <v>4.8</v>
      </c>
      <c r="F915" s="7">
        <f t="shared" si="12"/>
        <v>5.7940406711365085E-2</v>
      </c>
      <c r="G915" s="12">
        <v>2020</v>
      </c>
      <c r="H915" s="14">
        <v>44088</v>
      </c>
      <c r="I915" s="12">
        <v>152.4</v>
      </c>
      <c r="J915" s="12">
        <v>8</v>
      </c>
      <c r="K915" s="11">
        <f t="shared" si="13"/>
        <v>1219.2</v>
      </c>
      <c r="L915" s="15">
        <f t="shared" si="14"/>
        <v>0.12192</v>
      </c>
      <c r="M915" s="13">
        <v>26</v>
      </c>
      <c r="N915" s="10">
        <f t="shared" si="15"/>
        <v>213.25459317585302</v>
      </c>
    </row>
    <row r="916" spans="1:14">
      <c r="A916" s="11" t="s">
        <v>29</v>
      </c>
      <c r="B916" s="12">
        <v>82</v>
      </c>
      <c r="C916" s="13">
        <v>492</v>
      </c>
      <c r="D916" s="12">
        <v>16.8192968</v>
      </c>
      <c r="E916" s="12">
        <v>4.8899999999999997</v>
      </c>
      <c r="F916" s="7">
        <f t="shared" si="12"/>
        <v>6.2391512391104173E-2</v>
      </c>
      <c r="G916" s="12">
        <v>2020</v>
      </c>
      <c r="H916" s="14">
        <v>44088</v>
      </c>
      <c r="I916" s="12">
        <v>152.4</v>
      </c>
      <c r="J916" s="12">
        <v>8</v>
      </c>
      <c r="K916" s="11">
        <f t="shared" si="13"/>
        <v>1219.2</v>
      </c>
      <c r="L916" s="15">
        <f t="shared" si="14"/>
        <v>0.12192</v>
      </c>
      <c r="M916" s="13">
        <v>26</v>
      </c>
      <c r="N916" s="10">
        <f t="shared" si="15"/>
        <v>213.25459317585302</v>
      </c>
    </row>
    <row r="917" spans="1:14">
      <c r="A917" s="11" t="s">
        <v>29</v>
      </c>
      <c r="B917" s="12">
        <v>82</v>
      </c>
      <c r="C917" s="13">
        <v>480</v>
      </c>
      <c r="D917" s="12">
        <v>17.335473199999999</v>
      </c>
      <c r="E917" s="12">
        <v>5</v>
      </c>
      <c r="F917" s="7">
        <f t="shared" si="12"/>
        <v>6.6437171032478537E-2</v>
      </c>
      <c r="G917" s="12">
        <v>2020</v>
      </c>
      <c r="H917" s="14">
        <v>44088</v>
      </c>
      <c r="I917" s="12">
        <v>152.4</v>
      </c>
      <c r="J917" s="12">
        <v>8</v>
      </c>
      <c r="K917" s="11">
        <f t="shared" si="13"/>
        <v>1219.2</v>
      </c>
      <c r="L917" s="15">
        <f t="shared" si="14"/>
        <v>0.12192</v>
      </c>
      <c r="M917" s="13">
        <v>26</v>
      </c>
      <c r="N917" s="10">
        <f t="shared" si="15"/>
        <v>213.25459317585302</v>
      </c>
    </row>
    <row r="918" spans="1:14">
      <c r="A918" s="11" t="s">
        <v>29</v>
      </c>
      <c r="B918" s="12">
        <v>82</v>
      </c>
      <c r="C918" s="13">
        <v>1305</v>
      </c>
      <c r="D918" s="12">
        <v>19.552105399999999</v>
      </c>
      <c r="E918" s="12">
        <v>5</v>
      </c>
      <c r="F918" s="7">
        <f t="shared" si="12"/>
        <v>8.1116215942501901E-2</v>
      </c>
      <c r="G918" s="12">
        <v>2020</v>
      </c>
      <c r="H918" s="14">
        <v>44088</v>
      </c>
      <c r="I918" s="12">
        <v>152.4</v>
      </c>
      <c r="J918" s="12">
        <v>8</v>
      </c>
      <c r="K918" s="11">
        <f t="shared" si="13"/>
        <v>1219.2</v>
      </c>
      <c r="L918" s="15">
        <f t="shared" si="14"/>
        <v>0.12192</v>
      </c>
      <c r="M918" s="13">
        <v>26</v>
      </c>
      <c r="N918" s="10">
        <f t="shared" si="15"/>
        <v>213.25459317585302</v>
      </c>
    </row>
    <row r="919" spans="1:14">
      <c r="A919" s="11" t="s">
        <v>29</v>
      </c>
      <c r="B919" s="12">
        <v>82</v>
      </c>
      <c r="C919" s="13">
        <v>484</v>
      </c>
      <c r="D919" s="12">
        <v>16.858408000000001</v>
      </c>
      <c r="E919" s="12">
        <v>5.0999999999999996</v>
      </c>
      <c r="F919" s="7">
        <f t="shared" si="12"/>
        <v>6.4141732169528842E-2</v>
      </c>
      <c r="G919" s="12">
        <v>2020</v>
      </c>
      <c r="H919" s="14">
        <v>44088</v>
      </c>
      <c r="I919" s="12">
        <v>152.4</v>
      </c>
      <c r="J919" s="12">
        <v>8</v>
      </c>
      <c r="K919" s="11">
        <f t="shared" si="13"/>
        <v>1219.2</v>
      </c>
      <c r="L919" s="15">
        <f t="shared" si="14"/>
        <v>0.12192</v>
      </c>
      <c r="M919" s="13">
        <v>26</v>
      </c>
      <c r="N919" s="10">
        <f t="shared" si="15"/>
        <v>213.25459317585302</v>
      </c>
    </row>
    <row r="920" spans="1:14">
      <c r="A920" s="11" t="s">
        <v>29</v>
      </c>
      <c r="B920" s="12">
        <v>82</v>
      </c>
      <c r="C920" s="13">
        <v>490</v>
      </c>
      <c r="D920" s="12">
        <v>21.588826900000001</v>
      </c>
      <c r="E920" s="12">
        <v>5.0999999999999996</v>
      </c>
      <c r="F920" s="7">
        <f t="shared" si="12"/>
        <v>9.6700145741163993E-2</v>
      </c>
      <c r="G920" s="12">
        <v>2020</v>
      </c>
      <c r="H920" s="14">
        <v>44088</v>
      </c>
      <c r="I920" s="12">
        <v>152.4</v>
      </c>
      <c r="J920" s="12">
        <v>8</v>
      </c>
      <c r="K920" s="11">
        <f t="shared" si="13"/>
        <v>1219.2</v>
      </c>
      <c r="L920" s="15">
        <f t="shared" si="14"/>
        <v>0.12192</v>
      </c>
      <c r="M920" s="13">
        <v>26</v>
      </c>
      <c r="N920" s="10">
        <f t="shared" si="15"/>
        <v>213.25459317585302</v>
      </c>
    </row>
    <row r="921" spans="1:14">
      <c r="A921" s="11" t="s">
        <v>29</v>
      </c>
      <c r="B921" s="12">
        <v>82</v>
      </c>
      <c r="C921" s="13">
        <v>1304</v>
      </c>
      <c r="D921" s="12">
        <v>20.960168199999998</v>
      </c>
      <c r="E921" s="12">
        <v>5.0999999999999996</v>
      </c>
      <c r="F921" s="7">
        <f t="shared" si="12"/>
        <v>9.2087438389264253E-2</v>
      </c>
      <c r="G921" s="12">
        <v>2020</v>
      </c>
      <c r="H921" s="14">
        <v>44088</v>
      </c>
      <c r="I921" s="12">
        <v>152.4</v>
      </c>
      <c r="J921" s="12">
        <v>8</v>
      </c>
      <c r="K921" s="11">
        <f t="shared" si="13"/>
        <v>1219.2</v>
      </c>
      <c r="L921" s="15">
        <f t="shared" si="14"/>
        <v>0.12192</v>
      </c>
      <c r="M921" s="13">
        <v>26</v>
      </c>
      <c r="N921" s="10">
        <f t="shared" si="15"/>
        <v>213.25459317585302</v>
      </c>
    </row>
    <row r="922" spans="1:14">
      <c r="A922" s="11" t="s">
        <v>29</v>
      </c>
      <c r="B922" s="12">
        <v>82</v>
      </c>
      <c r="C922" s="13">
        <v>485</v>
      </c>
      <c r="D922" s="12">
        <v>20.7756647</v>
      </c>
      <c r="E922" s="12">
        <v>5.15</v>
      </c>
      <c r="F922" s="7">
        <f t="shared" si="12"/>
        <v>9.1282254519764378E-2</v>
      </c>
      <c r="G922" s="12">
        <v>2020</v>
      </c>
      <c r="H922" s="14">
        <v>44088</v>
      </c>
      <c r="I922" s="12">
        <v>152.4</v>
      </c>
      <c r="J922" s="12">
        <v>8</v>
      </c>
      <c r="K922" s="11">
        <f t="shared" si="13"/>
        <v>1219.2</v>
      </c>
      <c r="L922" s="15">
        <f t="shared" si="14"/>
        <v>0.12192</v>
      </c>
      <c r="M922" s="13">
        <v>26</v>
      </c>
      <c r="N922" s="10">
        <f t="shared" si="15"/>
        <v>213.25459317585302</v>
      </c>
    </row>
    <row r="923" spans="1:14">
      <c r="A923" s="11" t="s">
        <v>29</v>
      </c>
      <c r="B923" s="12">
        <v>82</v>
      </c>
      <c r="C923" s="13">
        <v>488</v>
      </c>
      <c r="D923" s="12">
        <v>17.341316899999999</v>
      </c>
      <c r="E923" s="12">
        <v>5.15</v>
      </c>
      <c r="F923" s="7">
        <f t="shared" si="12"/>
        <v>6.7611176603232584E-2</v>
      </c>
      <c r="G923" s="12">
        <v>2020</v>
      </c>
      <c r="H923" s="14">
        <v>44088</v>
      </c>
      <c r="I923" s="12">
        <v>152.4</v>
      </c>
      <c r="J923" s="12">
        <v>8</v>
      </c>
      <c r="K923" s="11">
        <f t="shared" si="13"/>
        <v>1219.2</v>
      </c>
      <c r="L923" s="15">
        <f t="shared" si="14"/>
        <v>0.12192</v>
      </c>
      <c r="M923" s="13">
        <v>26</v>
      </c>
      <c r="N923" s="10">
        <f t="shared" si="15"/>
        <v>213.25459317585302</v>
      </c>
    </row>
    <row r="924" spans="1:14">
      <c r="A924" s="11" t="s">
        <v>29</v>
      </c>
      <c r="B924" s="12">
        <v>82</v>
      </c>
      <c r="C924" s="13">
        <v>493</v>
      </c>
      <c r="D924" s="12">
        <v>18.579592900000002</v>
      </c>
      <c r="E924" s="12">
        <v>5.15</v>
      </c>
      <c r="F924" s="7">
        <f t="shared" si="12"/>
        <v>7.5836284237262477E-2</v>
      </c>
      <c r="G924" s="12">
        <v>2020</v>
      </c>
      <c r="H924" s="14">
        <v>44088</v>
      </c>
      <c r="I924" s="12">
        <v>152.4</v>
      </c>
      <c r="J924" s="12">
        <v>8</v>
      </c>
      <c r="K924" s="11">
        <f t="shared" si="13"/>
        <v>1219.2</v>
      </c>
      <c r="L924" s="15">
        <f t="shared" si="14"/>
        <v>0.12192</v>
      </c>
      <c r="M924" s="13">
        <v>26</v>
      </c>
      <c r="N924" s="10">
        <f t="shared" si="15"/>
        <v>213.25459317585302</v>
      </c>
    </row>
    <row r="925" spans="1:14">
      <c r="A925" s="11" t="s">
        <v>29</v>
      </c>
      <c r="B925" s="12">
        <v>82</v>
      </c>
      <c r="C925" s="13">
        <v>1307</v>
      </c>
      <c r="D925" s="12">
        <v>21.121486000000001</v>
      </c>
      <c r="E925" s="12">
        <v>5.15</v>
      </c>
      <c r="F925" s="7">
        <f t="shared" si="12"/>
        <v>9.3812019427361421E-2</v>
      </c>
      <c r="G925" s="12">
        <v>2020</v>
      </c>
      <c r="H925" s="14">
        <v>44088</v>
      </c>
      <c r="I925" s="12">
        <v>152.4</v>
      </c>
      <c r="J925" s="12">
        <v>8</v>
      </c>
      <c r="K925" s="11">
        <f t="shared" si="13"/>
        <v>1219.2</v>
      </c>
      <c r="L925" s="15">
        <f t="shared" si="14"/>
        <v>0.12192</v>
      </c>
      <c r="M925" s="13">
        <v>26</v>
      </c>
      <c r="N925" s="10">
        <f t="shared" si="15"/>
        <v>213.25459317585302</v>
      </c>
    </row>
    <row r="926" spans="1:14">
      <c r="A926" s="11" t="s">
        <v>29</v>
      </c>
      <c r="B926" s="12">
        <v>82</v>
      </c>
      <c r="C926" s="13">
        <v>483</v>
      </c>
      <c r="D926" s="12">
        <v>18.9895259</v>
      </c>
      <c r="E926" s="12">
        <v>5.2</v>
      </c>
      <c r="F926" s="7">
        <f t="shared" si="12"/>
        <v>7.9086729081551593E-2</v>
      </c>
      <c r="G926" s="12">
        <v>2020</v>
      </c>
      <c r="H926" s="14">
        <v>44088</v>
      </c>
      <c r="I926" s="12">
        <v>152.4</v>
      </c>
      <c r="J926" s="12">
        <v>8</v>
      </c>
      <c r="K926" s="11">
        <f t="shared" si="13"/>
        <v>1219.2</v>
      </c>
      <c r="L926" s="15">
        <f t="shared" si="14"/>
        <v>0.12192</v>
      </c>
      <c r="M926" s="13">
        <v>26</v>
      </c>
      <c r="N926" s="10">
        <f t="shared" si="15"/>
        <v>213.25459317585302</v>
      </c>
    </row>
    <row r="927" spans="1:14">
      <c r="A927" s="11" t="s">
        <v>29</v>
      </c>
      <c r="B927" s="12">
        <v>82</v>
      </c>
      <c r="C927" s="13">
        <v>489</v>
      </c>
      <c r="D927" s="12">
        <v>16.413806000000001</v>
      </c>
      <c r="E927" s="12">
        <v>5.2</v>
      </c>
      <c r="F927" s="7">
        <f t="shared" si="12"/>
        <v>6.2026439984206982E-2</v>
      </c>
      <c r="G927" s="12">
        <v>2020</v>
      </c>
      <c r="H927" s="14">
        <v>44088</v>
      </c>
      <c r="I927" s="12">
        <v>152.4</v>
      </c>
      <c r="J927" s="12">
        <v>8</v>
      </c>
      <c r="K927" s="11">
        <f t="shared" si="13"/>
        <v>1219.2</v>
      </c>
      <c r="L927" s="15">
        <f t="shared" si="14"/>
        <v>0.12192</v>
      </c>
      <c r="M927" s="13">
        <v>26</v>
      </c>
      <c r="N927" s="10">
        <f t="shared" si="15"/>
        <v>213.25459317585302</v>
      </c>
    </row>
    <row r="928" spans="1:14">
      <c r="A928" s="11" t="s">
        <v>29</v>
      </c>
      <c r="B928" s="12">
        <v>82</v>
      </c>
      <c r="C928" s="13">
        <v>1302</v>
      </c>
      <c r="D928" s="12">
        <v>24.202019799999999</v>
      </c>
      <c r="E928" s="12">
        <v>5.2</v>
      </c>
      <c r="F928" s="7">
        <f t="shared" si="12"/>
        <v>0.1181694517637368</v>
      </c>
      <c r="G928" s="12">
        <v>2020</v>
      </c>
      <c r="H928" s="14">
        <v>44088</v>
      </c>
      <c r="I928" s="12">
        <v>152.4</v>
      </c>
      <c r="J928" s="12">
        <v>8</v>
      </c>
      <c r="K928" s="11">
        <f t="shared" si="13"/>
        <v>1219.2</v>
      </c>
      <c r="L928" s="15">
        <f t="shared" si="14"/>
        <v>0.12192</v>
      </c>
      <c r="M928" s="13">
        <v>26</v>
      </c>
      <c r="N928" s="10">
        <f t="shared" si="15"/>
        <v>213.25459317585302</v>
      </c>
    </row>
    <row r="929" spans="1:14">
      <c r="A929" s="11" t="s">
        <v>29</v>
      </c>
      <c r="B929" s="12">
        <v>82</v>
      </c>
      <c r="C929" s="13">
        <v>487</v>
      </c>
      <c r="D929" s="12">
        <v>20.088859500000002</v>
      </c>
      <c r="E929" s="12">
        <v>5.25</v>
      </c>
      <c r="F929" s="7">
        <f t="shared" si="12"/>
        <v>8.733501513843378E-2</v>
      </c>
      <c r="G929" s="12">
        <v>2020</v>
      </c>
      <c r="H929" s="14">
        <v>44088</v>
      </c>
      <c r="I929" s="12">
        <v>152.4</v>
      </c>
      <c r="J929" s="12">
        <v>8</v>
      </c>
      <c r="K929" s="11">
        <f t="shared" si="13"/>
        <v>1219.2</v>
      </c>
      <c r="L929" s="15">
        <f t="shared" si="14"/>
        <v>0.12192</v>
      </c>
      <c r="M929" s="13">
        <v>26</v>
      </c>
      <c r="N929" s="10">
        <f t="shared" si="15"/>
        <v>213.25459317585302</v>
      </c>
    </row>
    <row r="930" spans="1:14">
      <c r="A930" s="11" t="s">
        <v>29</v>
      </c>
      <c r="B930" s="12">
        <v>82</v>
      </c>
      <c r="C930" s="13">
        <v>499</v>
      </c>
      <c r="D930" s="12">
        <v>19.4820213</v>
      </c>
      <c r="E930" s="12">
        <v>5.25</v>
      </c>
      <c r="F930" s="7">
        <f t="shared" si="12"/>
        <v>8.299586510737661E-2</v>
      </c>
      <c r="G930" s="12">
        <v>2020</v>
      </c>
      <c r="H930" s="14">
        <v>44088</v>
      </c>
      <c r="I930" s="12">
        <v>152.4</v>
      </c>
      <c r="J930" s="12">
        <v>8</v>
      </c>
      <c r="K930" s="11">
        <f t="shared" si="13"/>
        <v>1219.2</v>
      </c>
      <c r="L930" s="15">
        <f t="shared" si="14"/>
        <v>0.12192</v>
      </c>
      <c r="M930" s="13">
        <v>26</v>
      </c>
      <c r="N930" s="10">
        <f t="shared" si="15"/>
        <v>213.25459317585302</v>
      </c>
    </row>
    <row r="931" spans="1:14">
      <c r="A931" s="11" t="s">
        <v>29</v>
      </c>
      <c r="B931" s="12">
        <v>82</v>
      </c>
      <c r="C931" s="13">
        <v>500</v>
      </c>
      <c r="D931" s="12">
        <v>22.647027000000001</v>
      </c>
      <c r="E931" s="12">
        <v>5.5</v>
      </c>
      <c r="F931" s="7">
        <f t="shared" si="12"/>
        <v>0.1096350131295393</v>
      </c>
      <c r="G931" s="12">
        <v>2020</v>
      </c>
      <c r="H931" s="14">
        <v>44088</v>
      </c>
      <c r="I931" s="12">
        <v>152.4</v>
      </c>
      <c r="J931" s="12">
        <v>8</v>
      </c>
      <c r="K931" s="11">
        <f t="shared" si="13"/>
        <v>1219.2</v>
      </c>
      <c r="L931" s="15">
        <f t="shared" si="14"/>
        <v>0.12192</v>
      </c>
      <c r="M931" s="13">
        <v>26</v>
      </c>
      <c r="N931" s="10">
        <f t="shared" si="15"/>
        <v>213.25459317585302</v>
      </c>
    </row>
    <row r="932" spans="1:14">
      <c r="A932" s="11" t="s">
        <v>29</v>
      </c>
      <c r="B932" s="12">
        <v>82</v>
      </c>
      <c r="C932" s="13">
        <v>1303</v>
      </c>
      <c r="D932" s="12">
        <v>25.785065599999999</v>
      </c>
      <c r="E932" s="12">
        <v>5.5</v>
      </c>
      <c r="F932" s="7">
        <f t="shared" si="12"/>
        <v>0.13587043554949599</v>
      </c>
      <c r="G932" s="12">
        <v>2020</v>
      </c>
      <c r="H932" s="14">
        <v>44088</v>
      </c>
      <c r="I932" s="12">
        <v>152.4</v>
      </c>
      <c r="J932" s="12">
        <v>8</v>
      </c>
      <c r="K932" s="11">
        <f t="shared" si="13"/>
        <v>1219.2</v>
      </c>
      <c r="L932" s="15">
        <f t="shared" si="14"/>
        <v>0.12192</v>
      </c>
      <c r="M932" s="13">
        <v>26</v>
      </c>
      <c r="N932" s="10">
        <f t="shared" si="15"/>
        <v>213.25459317585302</v>
      </c>
    </row>
    <row r="933" spans="1:14">
      <c r="A933" s="11" t="s">
        <v>30</v>
      </c>
      <c r="B933" s="12">
        <v>24</v>
      </c>
      <c r="C933" s="13">
        <v>301</v>
      </c>
      <c r="D933" s="12">
        <v>6.0058639899999999</v>
      </c>
      <c r="E933" s="12">
        <v>2.1</v>
      </c>
      <c r="F933" s="7">
        <f t="shared" si="12"/>
        <v>7.0077396373415752E-3</v>
      </c>
      <c r="G933" s="12">
        <v>2020</v>
      </c>
      <c r="H933" s="14">
        <v>43941</v>
      </c>
      <c r="I933" s="12">
        <v>88.391999999999996</v>
      </c>
      <c r="J933" s="12">
        <v>8</v>
      </c>
      <c r="K933" s="11">
        <f t="shared" si="13"/>
        <v>707.13599999999997</v>
      </c>
      <c r="L933" s="15">
        <f t="shared" si="14"/>
        <v>7.0713600000000001E-2</v>
      </c>
      <c r="M933" s="13">
        <v>15</v>
      </c>
      <c r="N933" s="10">
        <f t="shared" si="15"/>
        <v>212.12326907412435</v>
      </c>
    </row>
    <row r="934" spans="1:14">
      <c r="A934" s="11" t="s">
        <v>30</v>
      </c>
      <c r="B934" s="12">
        <v>24</v>
      </c>
      <c r="C934" s="13">
        <v>303</v>
      </c>
      <c r="D934" s="12">
        <v>8.3552626199999995</v>
      </c>
      <c r="E934" s="12">
        <v>2.2400000000000002</v>
      </c>
      <c r="F934" s="7">
        <f t="shared" si="12"/>
        <v>1.3826260055583038E-2</v>
      </c>
      <c r="G934" s="12">
        <v>2020</v>
      </c>
      <c r="H934" s="14">
        <v>43941</v>
      </c>
      <c r="I934" s="12">
        <v>88.391999999999996</v>
      </c>
      <c r="J934" s="12">
        <v>8</v>
      </c>
      <c r="K934" s="11">
        <f t="shared" si="13"/>
        <v>707.13599999999997</v>
      </c>
      <c r="L934" s="15">
        <f t="shared" si="14"/>
        <v>7.0713600000000001E-2</v>
      </c>
      <c r="M934" s="13">
        <v>15</v>
      </c>
      <c r="N934" s="10">
        <f t="shared" si="15"/>
        <v>212.12326907412435</v>
      </c>
    </row>
    <row r="935" spans="1:14">
      <c r="A935" s="11" t="s">
        <v>30</v>
      </c>
      <c r="B935" s="12">
        <v>24</v>
      </c>
      <c r="C935" s="13">
        <v>309</v>
      </c>
      <c r="D935" s="12">
        <v>8.1899167800000008</v>
      </c>
      <c r="E935" s="12">
        <v>2.25</v>
      </c>
      <c r="F935" s="7">
        <f t="shared" si="12"/>
        <v>1.3352256085542427E-2</v>
      </c>
      <c r="G935" s="12">
        <v>2020</v>
      </c>
      <c r="H935" s="14">
        <v>43941</v>
      </c>
      <c r="I935" s="12">
        <v>88.391999999999996</v>
      </c>
      <c r="J935" s="12">
        <v>8</v>
      </c>
      <c r="K935" s="11">
        <f t="shared" si="13"/>
        <v>707.13599999999997</v>
      </c>
      <c r="L935" s="15">
        <f t="shared" si="14"/>
        <v>7.0713600000000001E-2</v>
      </c>
      <c r="M935" s="13">
        <v>15</v>
      </c>
      <c r="N935" s="10">
        <f t="shared" si="15"/>
        <v>212.12326907412435</v>
      </c>
    </row>
    <row r="936" spans="1:14">
      <c r="A936" s="11" t="s">
        <v>30</v>
      </c>
      <c r="B936" s="12">
        <v>24</v>
      </c>
      <c r="C936" s="13">
        <v>313</v>
      </c>
      <c r="D936" s="12">
        <v>8.1340546299999996</v>
      </c>
      <c r="E936" s="12">
        <v>2.4500000000000002</v>
      </c>
      <c r="F936" s="7">
        <f t="shared" si="12"/>
        <v>1.3534129629211133E-2</v>
      </c>
      <c r="G936" s="12">
        <v>2020</v>
      </c>
      <c r="H936" s="14">
        <v>43941</v>
      </c>
      <c r="I936" s="12">
        <v>88.391999999999996</v>
      </c>
      <c r="J936" s="12">
        <v>8</v>
      </c>
      <c r="K936" s="11">
        <f t="shared" si="13"/>
        <v>707.13599999999997</v>
      </c>
      <c r="L936" s="15">
        <f t="shared" si="14"/>
        <v>7.0713600000000001E-2</v>
      </c>
      <c r="M936" s="13">
        <v>15</v>
      </c>
      <c r="N936" s="10">
        <f t="shared" si="15"/>
        <v>212.12326907412435</v>
      </c>
    </row>
    <row r="937" spans="1:14">
      <c r="A937" s="11" t="s">
        <v>30</v>
      </c>
      <c r="B937" s="12">
        <v>24</v>
      </c>
      <c r="C937" s="13">
        <v>306</v>
      </c>
      <c r="D937" s="12">
        <v>8.8499382600000001</v>
      </c>
      <c r="E937" s="12">
        <v>2.4700000000000002</v>
      </c>
      <c r="F937" s="7">
        <f t="shared" si="12"/>
        <v>1.5788732717044292E-2</v>
      </c>
      <c r="G937" s="12">
        <v>2020</v>
      </c>
      <c r="H937" s="14">
        <v>43941</v>
      </c>
      <c r="I937" s="12">
        <v>88.391999999999996</v>
      </c>
      <c r="J937" s="12">
        <v>8</v>
      </c>
      <c r="K937" s="11">
        <f t="shared" si="13"/>
        <v>707.13599999999997</v>
      </c>
      <c r="L937" s="15">
        <f t="shared" si="14"/>
        <v>7.0713600000000001E-2</v>
      </c>
      <c r="M937" s="13">
        <v>15</v>
      </c>
      <c r="N937" s="10">
        <f t="shared" si="15"/>
        <v>212.12326907412435</v>
      </c>
    </row>
    <row r="938" spans="1:14">
      <c r="A938" s="11" t="s">
        <v>30</v>
      </c>
      <c r="B938" s="12">
        <v>24</v>
      </c>
      <c r="C938" s="13">
        <v>311</v>
      </c>
      <c r="D938" s="12">
        <v>8.8040238800000008</v>
      </c>
      <c r="E938" s="12">
        <v>2.54</v>
      </c>
      <c r="F938" s="7">
        <f t="shared" si="12"/>
        <v>1.5786703579005471E-2</v>
      </c>
      <c r="G938" s="12">
        <v>2020</v>
      </c>
      <c r="H938" s="14">
        <v>43941</v>
      </c>
      <c r="I938" s="12">
        <v>88.391999999999996</v>
      </c>
      <c r="J938" s="12">
        <v>8</v>
      </c>
      <c r="K938" s="11">
        <f t="shared" si="13"/>
        <v>707.13599999999997</v>
      </c>
      <c r="L938" s="15">
        <f t="shared" si="14"/>
        <v>7.0713600000000001E-2</v>
      </c>
      <c r="M938" s="13">
        <v>15</v>
      </c>
      <c r="N938" s="10">
        <f t="shared" si="15"/>
        <v>212.12326907412435</v>
      </c>
    </row>
    <row r="939" spans="1:14">
      <c r="A939" s="11" t="s">
        <v>30</v>
      </c>
      <c r="B939" s="12">
        <v>24</v>
      </c>
      <c r="C939" s="13">
        <v>304</v>
      </c>
      <c r="D939" s="12">
        <v>6.2699829100000004</v>
      </c>
      <c r="E939" s="12">
        <v>2.7</v>
      </c>
      <c r="F939" s="7">
        <f t="shared" si="12"/>
        <v>8.335698882685854E-3</v>
      </c>
      <c r="G939" s="12">
        <v>2020</v>
      </c>
      <c r="H939" s="14">
        <v>43941</v>
      </c>
      <c r="I939" s="12">
        <v>88.391999999999996</v>
      </c>
      <c r="J939" s="12">
        <v>8</v>
      </c>
      <c r="K939" s="11">
        <f t="shared" si="13"/>
        <v>707.13599999999997</v>
      </c>
      <c r="L939" s="15">
        <f t="shared" si="14"/>
        <v>7.0713600000000001E-2</v>
      </c>
      <c r="M939" s="13">
        <v>15</v>
      </c>
      <c r="N939" s="10">
        <f t="shared" si="15"/>
        <v>212.12326907412435</v>
      </c>
    </row>
    <row r="940" spans="1:14">
      <c r="A940" s="11" t="s">
        <v>30</v>
      </c>
      <c r="B940" s="12">
        <v>24</v>
      </c>
      <c r="C940" s="13">
        <v>305</v>
      </c>
      <c r="D940" s="12">
        <v>8.8040238800000008</v>
      </c>
      <c r="E940" s="12">
        <v>2.8</v>
      </c>
      <c r="F940" s="7">
        <f t="shared" si="12"/>
        <v>1.6315112617686596E-2</v>
      </c>
      <c r="G940" s="12">
        <v>2020</v>
      </c>
      <c r="H940" s="14">
        <v>43941</v>
      </c>
      <c r="I940" s="12">
        <v>88.391999999999996</v>
      </c>
      <c r="J940" s="12">
        <v>8</v>
      </c>
      <c r="K940" s="11">
        <f t="shared" si="13"/>
        <v>707.13599999999997</v>
      </c>
      <c r="L940" s="15">
        <f t="shared" si="14"/>
        <v>7.0713600000000001E-2</v>
      </c>
      <c r="M940" s="13">
        <v>15</v>
      </c>
      <c r="N940" s="10">
        <f t="shared" si="15"/>
        <v>212.12326907412435</v>
      </c>
    </row>
    <row r="941" spans="1:14">
      <c r="A941" s="11" t="s">
        <v>30</v>
      </c>
      <c r="B941" s="12">
        <v>24</v>
      </c>
      <c r="C941" s="13">
        <v>315</v>
      </c>
      <c r="D941" s="12">
        <v>9.18146868</v>
      </c>
      <c r="E941" s="12">
        <v>2.82</v>
      </c>
      <c r="F941" s="7">
        <f t="shared" si="12"/>
        <v>1.761227126356148E-2</v>
      </c>
      <c r="G941" s="12">
        <v>2020</v>
      </c>
      <c r="H941" s="14">
        <v>43941</v>
      </c>
      <c r="I941" s="12">
        <v>88.391999999999996</v>
      </c>
      <c r="J941" s="12">
        <v>8</v>
      </c>
      <c r="K941" s="11">
        <f t="shared" si="13"/>
        <v>707.13599999999997</v>
      </c>
      <c r="L941" s="15">
        <f t="shared" si="14"/>
        <v>7.0713600000000001E-2</v>
      </c>
      <c r="M941" s="13">
        <v>15</v>
      </c>
      <c r="N941" s="10">
        <f t="shared" si="15"/>
        <v>212.12326907412435</v>
      </c>
    </row>
    <row r="942" spans="1:14">
      <c r="A942" s="11" t="s">
        <v>30</v>
      </c>
      <c r="B942" s="12">
        <v>24</v>
      </c>
      <c r="C942" s="13">
        <v>302</v>
      </c>
      <c r="D942" s="12">
        <v>14.9096966</v>
      </c>
      <c r="E942" s="12">
        <v>2.83</v>
      </c>
      <c r="F942" s="7">
        <f t="shared" si="12"/>
        <v>3.9262330109145961E-2</v>
      </c>
      <c r="G942" s="12">
        <v>2020</v>
      </c>
      <c r="H942" s="14">
        <v>43941</v>
      </c>
      <c r="I942" s="12">
        <v>88.391999999999996</v>
      </c>
      <c r="J942" s="12">
        <v>8</v>
      </c>
      <c r="K942" s="11">
        <f t="shared" si="13"/>
        <v>707.13599999999997</v>
      </c>
      <c r="L942" s="15">
        <f t="shared" si="14"/>
        <v>7.0713600000000001E-2</v>
      </c>
      <c r="M942" s="13">
        <v>15</v>
      </c>
      <c r="N942" s="10">
        <f t="shared" si="15"/>
        <v>212.12326907412435</v>
      </c>
    </row>
    <row r="943" spans="1:14">
      <c r="A943" s="11" t="s">
        <v>30</v>
      </c>
      <c r="B943" s="12">
        <v>24</v>
      </c>
      <c r="C943" s="13">
        <v>308</v>
      </c>
      <c r="D943" s="12">
        <v>11.7774757</v>
      </c>
      <c r="E943" s="12">
        <v>2.9</v>
      </c>
      <c r="F943" s="7">
        <f t="shared" si="12"/>
        <v>2.7103955126670947E-2</v>
      </c>
      <c r="G943" s="12">
        <v>2020</v>
      </c>
      <c r="H943" s="14">
        <v>43941</v>
      </c>
      <c r="I943" s="12">
        <v>88.391999999999996</v>
      </c>
      <c r="J943" s="12">
        <v>8</v>
      </c>
      <c r="K943" s="11">
        <f t="shared" si="13"/>
        <v>707.13599999999997</v>
      </c>
      <c r="L943" s="15">
        <f t="shared" si="14"/>
        <v>7.0713600000000001E-2</v>
      </c>
      <c r="M943" s="13">
        <v>15</v>
      </c>
      <c r="N943" s="10">
        <f t="shared" si="15"/>
        <v>212.12326907412435</v>
      </c>
    </row>
    <row r="944" spans="1:14">
      <c r="A944" s="11" t="s">
        <v>30</v>
      </c>
      <c r="B944" s="12">
        <v>24</v>
      </c>
      <c r="C944" s="13">
        <v>310</v>
      </c>
      <c r="D944" s="12">
        <v>11.397103899999999</v>
      </c>
      <c r="E944" s="12">
        <v>2.91</v>
      </c>
      <c r="F944" s="7">
        <f t="shared" si="12"/>
        <v>2.5710429283923236E-2</v>
      </c>
      <c r="G944" s="12">
        <v>2020</v>
      </c>
      <c r="H944" s="14">
        <v>43941</v>
      </c>
      <c r="I944" s="12">
        <v>88.391999999999996</v>
      </c>
      <c r="J944" s="12">
        <v>8</v>
      </c>
      <c r="K944" s="11">
        <f t="shared" si="13"/>
        <v>707.13599999999997</v>
      </c>
      <c r="L944" s="15">
        <f t="shared" si="14"/>
        <v>7.0713600000000001E-2</v>
      </c>
      <c r="M944" s="13">
        <v>15</v>
      </c>
      <c r="N944" s="10">
        <f t="shared" si="15"/>
        <v>212.12326907412435</v>
      </c>
    </row>
    <row r="945" spans="1:14">
      <c r="A945" s="11" t="s">
        <v>30</v>
      </c>
      <c r="B945" s="12">
        <v>24</v>
      </c>
      <c r="C945" s="13">
        <v>312</v>
      </c>
      <c r="D945" s="12">
        <v>7.4582453600000003</v>
      </c>
      <c r="E945" s="12">
        <v>3.1</v>
      </c>
      <c r="F945" s="7">
        <f t="shared" si="12"/>
        <v>1.2453939945262003E-2</v>
      </c>
      <c r="G945" s="12">
        <v>2020</v>
      </c>
      <c r="H945" s="14">
        <v>43941</v>
      </c>
      <c r="I945" s="12">
        <v>88.391999999999996</v>
      </c>
      <c r="J945" s="12">
        <v>8</v>
      </c>
      <c r="K945" s="11">
        <f t="shared" si="13"/>
        <v>707.13599999999997</v>
      </c>
      <c r="L945" s="15">
        <f t="shared" si="14"/>
        <v>7.0713600000000001E-2</v>
      </c>
      <c r="M945" s="13">
        <v>15</v>
      </c>
      <c r="N945" s="10">
        <f t="shared" si="15"/>
        <v>212.12326907412435</v>
      </c>
    </row>
    <row r="946" spans="1:14">
      <c r="A946" s="11" t="s">
        <v>30</v>
      </c>
      <c r="B946" s="12">
        <v>24</v>
      </c>
      <c r="C946" s="13">
        <v>314</v>
      </c>
      <c r="D946" s="12">
        <v>7.27253376</v>
      </c>
      <c r="E946" s="12">
        <v>3.6</v>
      </c>
      <c r="F946" s="7">
        <f t="shared" si="12"/>
        <v>1.2553896376672828E-2</v>
      </c>
      <c r="G946" s="12">
        <v>2020</v>
      </c>
      <c r="H946" s="14">
        <v>43941</v>
      </c>
      <c r="I946" s="12">
        <v>88.391999999999996</v>
      </c>
      <c r="J946" s="12">
        <v>8</v>
      </c>
      <c r="K946" s="11">
        <f t="shared" si="13"/>
        <v>707.13599999999997</v>
      </c>
      <c r="L946" s="15">
        <f t="shared" si="14"/>
        <v>7.0713600000000001E-2</v>
      </c>
      <c r="M946" s="13">
        <v>15</v>
      </c>
      <c r="N946" s="10">
        <f t="shared" si="15"/>
        <v>212.12326907412435</v>
      </c>
    </row>
    <row r="947" spans="1:14">
      <c r="A947" s="11" t="s">
        <v>30</v>
      </c>
      <c r="B947" s="12">
        <v>24</v>
      </c>
      <c r="C947" s="13">
        <v>307</v>
      </c>
      <c r="D947" s="12">
        <v>11.1726411</v>
      </c>
      <c r="E947" s="12">
        <v>3.85</v>
      </c>
      <c r="F947" s="7">
        <f t="shared" si="12"/>
        <v>2.7933957628889054E-2</v>
      </c>
      <c r="G947" s="12">
        <v>2020</v>
      </c>
      <c r="H947" s="14">
        <v>43941</v>
      </c>
      <c r="I947" s="12">
        <v>88.391999999999996</v>
      </c>
      <c r="J947" s="12">
        <v>8</v>
      </c>
      <c r="K947" s="11">
        <f t="shared" si="13"/>
        <v>707.13599999999997</v>
      </c>
      <c r="L947" s="15">
        <f t="shared" si="14"/>
        <v>7.0713600000000001E-2</v>
      </c>
      <c r="M947" s="13">
        <v>15</v>
      </c>
      <c r="N947" s="10">
        <f t="shared" si="15"/>
        <v>212.12326907412435</v>
      </c>
    </row>
    <row r="948" spans="1:14">
      <c r="A948" s="11"/>
      <c r="B948" s="11"/>
      <c r="C948" s="17"/>
      <c r="D948" s="11"/>
      <c r="E948" s="11"/>
      <c r="F948" s="4"/>
      <c r="G948" s="18"/>
      <c r="H948" s="11"/>
      <c r="I948" s="15"/>
      <c r="J948" s="15"/>
      <c r="K948" s="11"/>
      <c r="L948" s="15"/>
      <c r="M948" s="17"/>
      <c r="N948" s="19"/>
    </row>
    <row r="949" spans="1:14">
      <c r="A949" s="11"/>
      <c r="B949" s="11"/>
      <c r="C949" s="17"/>
      <c r="D949" s="11"/>
      <c r="E949" s="11"/>
      <c r="F949" s="4"/>
      <c r="G949" s="18"/>
      <c r="H949" s="11"/>
      <c r="I949" s="15"/>
      <c r="J949" s="15"/>
      <c r="K949" s="11"/>
      <c r="L949" s="15"/>
      <c r="M949" s="17"/>
      <c r="N949" s="19"/>
    </row>
    <row r="950" spans="1:14">
      <c r="A950" s="11"/>
      <c r="B950" s="11"/>
      <c r="C950" s="17"/>
      <c r="D950" s="11"/>
      <c r="E950" s="11"/>
      <c r="F950" s="4"/>
      <c r="G950" s="18"/>
      <c r="H950" s="11"/>
      <c r="I950" s="15"/>
      <c r="J950" s="15"/>
      <c r="K950" s="11"/>
      <c r="L950" s="15"/>
      <c r="M950" s="17"/>
      <c r="N950" s="19"/>
    </row>
    <row r="951" spans="1:14">
      <c r="A951" s="11"/>
      <c r="B951" s="11"/>
      <c r="C951" s="17"/>
      <c r="D951" s="11"/>
      <c r="E951" s="11"/>
      <c r="F951" s="4"/>
      <c r="G951" s="18"/>
      <c r="H951" s="11"/>
      <c r="I951" s="15"/>
      <c r="J951" s="15"/>
      <c r="K951" s="11"/>
      <c r="L951" s="15"/>
      <c r="M951" s="17"/>
      <c r="N951" s="19"/>
    </row>
    <row r="952" spans="1:14">
      <c r="A952" s="11"/>
      <c r="B952" s="11"/>
      <c r="C952" s="17"/>
      <c r="D952" s="11"/>
      <c r="E952" s="11"/>
      <c r="F952" s="4"/>
      <c r="G952" s="18"/>
      <c r="H952" s="11"/>
      <c r="I952" s="15"/>
      <c r="J952" s="15"/>
      <c r="K952" s="11"/>
      <c r="L952" s="15"/>
      <c r="M952" s="17"/>
      <c r="N952" s="19"/>
    </row>
    <row r="953" spans="1:14">
      <c r="A953" s="11"/>
      <c r="B953" s="11"/>
      <c r="C953" s="17"/>
      <c r="D953" s="11"/>
      <c r="E953" s="11"/>
      <c r="F953" s="4"/>
      <c r="G953" s="18"/>
      <c r="H953" s="11"/>
      <c r="I953" s="15"/>
      <c r="J953" s="15"/>
      <c r="K953" s="11"/>
      <c r="L953" s="15"/>
      <c r="M953" s="17"/>
      <c r="N953" s="19"/>
    </row>
    <row r="954" spans="1:14">
      <c r="A954" s="11"/>
      <c r="B954" s="11"/>
      <c r="C954" s="17"/>
      <c r="D954" s="11"/>
      <c r="E954" s="11"/>
      <c r="F954" s="4"/>
      <c r="G954" s="18"/>
      <c r="H954" s="11"/>
      <c r="I954" s="15"/>
      <c r="J954" s="15"/>
      <c r="K954" s="11"/>
      <c r="L954" s="15"/>
      <c r="M954" s="17"/>
      <c r="N954" s="19"/>
    </row>
    <row r="955" spans="1:14">
      <c r="A955" s="11"/>
      <c r="B955" s="11"/>
      <c r="C955" s="17"/>
      <c r="D955" s="11"/>
      <c r="E955" s="11"/>
      <c r="F955" s="4"/>
      <c r="G955" s="18"/>
      <c r="H955" s="11"/>
      <c r="I955" s="15"/>
      <c r="J955" s="15"/>
      <c r="K955" s="11"/>
      <c r="L955" s="15"/>
      <c r="M955" s="17"/>
      <c r="N955" s="19"/>
    </row>
    <row r="956" spans="1:14">
      <c r="A956" s="11"/>
      <c r="B956" s="11"/>
      <c r="C956" s="17"/>
      <c r="D956" s="11"/>
      <c r="E956" s="11"/>
      <c r="F956" s="4"/>
      <c r="G956" s="18"/>
      <c r="H956" s="11"/>
      <c r="I956" s="15"/>
      <c r="J956" s="15"/>
      <c r="K956" s="11"/>
      <c r="L956" s="15"/>
      <c r="M956" s="17"/>
      <c r="N956" s="19"/>
    </row>
    <row r="957" spans="1:14">
      <c r="A957" s="11"/>
      <c r="B957" s="11"/>
      <c r="C957" s="17"/>
      <c r="D957" s="11"/>
      <c r="E957" s="11"/>
      <c r="F957" s="4"/>
      <c r="G957" s="18"/>
      <c r="H957" s="11"/>
      <c r="I957" s="15"/>
      <c r="J957" s="15"/>
      <c r="K957" s="11"/>
      <c r="L957" s="15"/>
      <c r="M957" s="17"/>
      <c r="N957" s="19"/>
    </row>
    <row r="958" spans="1:14">
      <c r="A958" s="11"/>
      <c r="B958" s="11"/>
      <c r="C958" s="17"/>
      <c r="D958" s="11"/>
      <c r="E958" s="11"/>
      <c r="F958" s="4"/>
      <c r="G958" s="18"/>
      <c r="H958" s="11"/>
      <c r="I958" s="15"/>
      <c r="J958" s="15"/>
      <c r="K958" s="11"/>
      <c r="L958" s="15"/>
      <c r="M958" s="17"/>
      <c r="N958" s="19"/>
    </row>
    <row r="959" spans="1:14">
      <c r="A959" s="11"/>
      <c r="B959" s="11"/>
      <c r="C959" s="17"/>
      <c r="D959" s="11"/>
      <c r="E959" s="11"/>
      <c r="F959" s="4"/>
      <c r="G959" s="18"/>
      <c r="H959" s="11"/>
      <c r="I959" s="15"/>
      <c r="J959" s="15"/>
      <c r="K959" s="11"/>
      <c r="L959" s="15"/>
      <c r="M959" s="17"/>
      <c r="N959" s="19"/>
    </row>
    <row r="960" spans="1:14">
      <c r="A960" s="11"/>
      <c r="B960" s="11"/>
      <c r="C960" s="17"/>
      <c r="D960" s="11"/>
      <c r="E960" s="11"/>
      <c r="F960" s="4"/>
      <c r="G960" s="18"/>
      <c r="H960" s="11"/>
      <c r="I960" s="15"/>
      <c r="J960" s="15"/>
      <c r="K960" s="11"/>
      <c r="L960" s="15"/>
      <c r="M960" s="17"/>
      <c r="N960" s="19"/>
    </row>
    <row r="961" spans="1:14">
      <c r="A961" s="11"/>
      <c r="B961" s="11"/>
      <c r="C961" s="17"/>
      <c r="D961" s="11"/>
      <c r="E961" s="11"/>
      <c r="F961" s="4"/>
      <c r="G961" s="18"/>
      <c r="H961" s="11"/>
      <c r="I961" s="15"/>
      <c r="J961" s="15"/>
      <c r="K961" s="11"/>
      <c r="L961" s="15"/>
      <c r="M961" s="17"/>
      <c r="N961" s="19"/>
    </row>
    <row r="962" spans="1:14">
      <c r="A962" s="11"/>
      <c r="B962" s="11"/>
      <c r="C962" s="17"/>
      <c r="D962" s="11"/>
      <c r="E962" s="11"/>
      <c r="F962" s="4"/>
      <c r="G962" s="18"/>
      <c r="H962" s="11"/>
      <c r="I962" s="15"/>
      <c r="J962" s="15"/>
      <c r="K962" s="11"/>
      <c r="L962" s="15"/>
      <c r="M962" s="17"/>
      <c r="N962" s="19"/>
    </row>
    <row r="963" spans="1:14">
      <c r="A963" s="11"/>
      <c r="B963" s="11"/>
      <c r="C963" s="17"/>
      <c r="D963" s="11"/>
      <c r="E963" s="11"/>
      <c r="F963" s="4"/>
      <c r="G963" s="18"/>
      <c r="H963" s="11"/>
      <c r="I963" s="15"/>
      <c r="J963" s="15"/>
      <c r="K963" s="11"/>
      <c r="L963" s="15"/>
      <c r="M963" s="17"/>
      <c r="N963" s="19"/>
    </row>
    <row r="964" spans="1:14">
      <c r="A964" s="11"/>
      <c r="B964" s="11"/>
      <c r="C964" s="17"/>
      <c r="D964" s="11"/>
      <c r="E964" s="11"/>
      <c r="F964" s="4"/>
      <c r="G964" s="18"/>
      <c r="H964" s="11"/>
      <c r="I964" s="15"/>
      <c r="J964" s="15"/>
      <c r="K964" s="11"/>
      <c r="L964" s="15"/>
      <c r="M964" s="17"/>
      <c r="N964" s="19"/>
    </row>
    <row r="965" spans="1:14">
      <c r="A965" s="11"/>
      <c r="B965" s="11"/>
      <c r="C965" s="17"/>
      <c r="D965" s="11"/>
      <c r="E965" s="11"/>
      <c r="F965" s="4"/>
      <c r="G965" s="18"/>
      <c r="H965" s="11"/>
      <c r="I965" s="15"/>
      <c r="J965" s="15"/>
      <c r="K965" s="11"/>
      <c r="L965" s="15"/>
      <c r="M965" s="17"/>
      <c r="N965" s="19"/>
    </row>
    <row r="966" spans="1:14">
      <c r="A966" s="11"/>
      <c r="B966" s="11"/>
      <c r="C966" s="17"/>
      <c r="D966" s="11"/>
      <c r="E966" s="11"/>
      <c r="F966" s="4"/>
      <c r="G966" s="18"/>
      <c r="H966" s="11"/>
      <c r="I966" s="15"/>
      <c r="J966" s="15"/>
      <c r="K966" s="11"/>
      <c r="L966" s="15"/>
      <c r="M966" s="17"/>
      <c r="N966" s="19"/>
    </row>
    <row r="967" spans="1:14">
      <c r="A967" s="11"/>
      <c r="B967" s="11"/>
      <c r="C967" s="17"/>
      <c r="D967" s="11"/>
      <c r="E967" s="11"/>
      <c r="F967" s="4"/>
      <c r="G967" s="18"/>
      <c r="H967" s="11"/>
      <c r="I967" s="15"/>
      <c r="J967" s="15"/>
      <c r="K967" s="11"/>
      <c r="L967" s="15"/>
      <c r="M967" s="17"/>
      <c r="N967" s="19"/>
    </row>
    <row r="968" spans="1:14">
      <c r="A968" s="11"/>
      <c r="B968" s="11"/>
      <c r="C968" s="17"/>
      <c r="D968" s="11"/>
      <c r="E968" s="11"/>
      <c r="F968" s="4"/>
      <c r="G968" s="18"/>
      <c r="H968" s="11"/>
      <c r="I968" s="15"/>
      <c r="J968" s="15"/>
      <c r="K968" s="11"/>
      <c r="L968" s="15"/>
      <c r="M968" s="17"/>
      <c r="N968" s="19"/>
    </row>
    <row r="969" spans="1:14">
      <c r="A969" s="11"/>
      <c r="B969" s="11"/>
      <c r="C969" s="17"/>
      <c r="D969" s="11"/>
      <c r="E969" s="11"/>
      <c r="F969" s="4"/>
      <c r="G969" s="18"/>
      <c r="H969" s="11"/>
      <c r="I969" s="15"/>
      <c r="J969" s="15"/>
      <c r="K969" s="11"/>
      <c r="L969" s="15"/>
      <c r="M969" s="17"/>
      <c r="N969" s="19"/>
    </row>
    <row r="970" spans="1:14">
      <c r="A970" s="11"/>
      <c r="B970" s="11"/>
      <c r="C970" s="17"/>
      <c r="D970" s="11"/>
      <c r="E970" s="11"/>
      <c r="F970" s="4"/>
      <c r="G970" s="11"/>
      <c r="H970" s="11"/>
      <c r="I970" s="15"/>
      <c r="J970" s="15"/>
      <c r="K970" s="11"/>
      <c r="L970" s="15"/>
      <c r="M970" s="17"/>
      <c r="N970" s="19"/>
    </row>
    <row r="971" spans="1:14">
      <c r="A971" s="11"/>
      <c r="B971" s="11"/>
      <c r="C971" s="17"/>
      <c r="D971" s="11"/>
      <c r="E971" s="11"/>
      <c r="F971" s="4"/>
      <c r="G971" s="11"/>
      <c r="H971" s="11"/>
      <c r="I971" s="15"/>
      <c r="J971" s="15"/>
      <c r="K971" s="11"/>
      <c r="L971" s="15"/>
      <c r="M971" s="17"/>
      <c r="N971" s="19"/>
    </row>
    <row r="972" spans="1:14">
      <c r="A972" s="11"/>
      <c r="B972" s="11"/>
      <c r="C972" s="17"/>
      <c r="D972" s="11"/>
      <c r="E972" s="11"/>
      <c r="F972" s="4"/>
      <c r="G972" s="11"/>
      <c r="H972" s="11"/>
      <c r="I972" s="15"/>
      <c r="J972" s="15"/>
      <c r="K972" s="11"/>
      <c r="L972" s="15"/>
      <c r="M972" s="17"/>
      <c r="N972" s="19"/>
    </row>
    <row r="973" spans="1:14">
      <c r="A973" s="11"/>
      <c r="B973" s="11"/>
      <c r="C973" s="17"/>
      <c r="D973" s="11"/>
      <c r="E973" s="11"/>
      <c r="F973" s="4"/>
      <c r="G973" s="11"/>
      <c r="H973" s="11"/>
      <c r="I973" s="15"/>
      <c r="J973" s="15"/>
      <c r="K973" s="11"/>
      <c r="L973" s="15"/>
      <c r="M973" s="17"/>
      <c r="N973" s="19"/>
    </row>
    <row r="974" spans="1:14">
      <c r="A974" s="11"/>
      <c r="B974" s="11"/>
      <c r="C974" s="17"/>
      <c r="D974" s="11"/>
      <c r="E974" s="11"/>
      <c r="F974" s="4"/>
      <c r="G974" s="11"/>
      <c r="H974" s="11"/>
      <c r="I974" s="15"/>
      <c r="J974" s="15"/>
      <c r="K974" s="11"/>
      <c r="L974" s="15"/>
      <c r="M974" s="17"/>
      <c r="N974" s="19"/>
    </row>
    <row r="975" spans="1:14">
      <c r="A975" s="11"/>
      <c r="B975" s="11"/>
      <c r="C975" s="17"/>
      <c r="D975" s="11"/>
      <c r="E975" s="11"/>
      <c r="F975" s="4"/>
      <c r="G975" s="11"/>
      <c r="H975" s="11"/>
      <c r="I975" s="15"/>
      <c r="J975" s="15"/>
      <c r="K975" s="11"/>
      <c r="L975" s="15"/>
      <c r="M975" s="17"/>
      <c r="N975" s="19"/>
    </row>
    <row r="976" spans="1:14">
      <c r="A976" s="11"/>
      <c r="B976" s="11"/>
      <c r="C976" s="17"/>
      <c r="D976" s="11"/>
      <c r="E976" s="11"/>
      <c r="F976" s="4"/>
      <c r="G976" s="11"/>
      <c r="H976" s="11"/>
      <c r="I976" s="15"/>
      <c r="J976" s="15"/>
      <c r="K976" s="11"/>
      <c r="L976" s="15"/>
      <c r="M976" s="17"/>
      <c r="N976" s="19"/>
    </row>
    <row r="977" spans="1:14">
      <c r="A977" s="11"/>
      <c r="B977" s="11"/>
      <c r="C977" s="17"/>
      <c r="D977" s="11"/>
      <c r="E977" s="11"/>
      <c r="F977" s="4"/>
      <c r="G977" s="11"/>
      <c r="H977" s="11"/>
      <c r="I977" s="15"/>
      <c r="J977" s="15"/>
      <c r="K977" s="11"/>
      <c r="L977" s="15"/>
      <c r="M977" s="17"/>
      <c r="N977" s="19"/>
    </row>
    <row r="978" spans="1:14">
      <c r="A978" s="11"/>
      <c r="B978" s="11"/>
      <c r="C978" s="17"/>
      <c r="D978" s="11"/>
      <c r="E978" s="11"/>
      <c r="F978" s="4"/>
      <c r="G978" s="11"/>
      <c r="H978" s="11"/>
      <c r="I978" s="15"/>
      <c r="J978" s="15"/>
      <c r="K978" s="11"/>
      <c r="L978" s="15"/>
      <c r="M978" s="17"/>
      <c r="N978" s="19"/>
    </row>
    <row r="979" spans="1:14">
      <c r="A979" s="11"/>
      <c r="B979" s="11"/>
      <c r="C979" s="17"/>
      <c r="D979" s="11"/>
      <c r="E979" s="11"/>
      <c r="F979" s="4"/>
      <c r="G979" s="11"/>
      <c r="H979" s="11"/>
      <c r="I979" s="15"/>
      <c r="J979" s="15"/>
      <c r="K979" s="11"/>
      <c r="L979" s="15"/>
      <c r="M979" s="17"/>
      <c r="N979" s="19"/>
    </row>
    <row r="980" spans="1:14">
      <c r="A980" s="11"/>
      <c r="B980" s="11"/>
      <c r="C980" s="17"/>
      <c r="D980" s="11"/>
      <c r="E980" s="11"/>
      <c r="F980" s="4"/>
      <c r="G980" s="11"/>
      <c r="H980" s="11"/>
      <c r="I980" s="15"/>
      <c r="J980" s="15"/>
      <c r="K980" s="11"/>
      <c r="L980" s="15"/>
      <c r="M980" s="17"/>
      <c r="N980" s="19"/>
    </row>
    <row r="981" spans="1:14">
      <c r="A981" s="11"/>
      <c r="B981" s="11"/>
      <c r="C981" s="17"/>
      <c r="D981" s="11"/>
      <c r="E981" s="11"/>
      <c r="F981" s="4"/>
      <c r="G981" s="11"/>
      <c r="H981" s="11"/>
      <c r="I981" s="15"/>
      <c r="J981" s="15"/>
      <c r="K981" s="11"/>
      <c r="L981" s="15"/>
      <c r="M981" s="17"/>
      <c r="N981" s="19"/>
    </row>
    <row r="982" spans="1:14">
      <c r="A982" s="11"/>
      <c r="B982" s="11"/>
      <c r="C982" s="17"/>
      <c r="D982" s="11"/>
      <c r="E982" s="11"/>
      <c r="F982" s="4"/>
      <c r="G982" s="11"/>
      <c r="H982" s="11"/>
      <c r="I982" s="15"/>
      <c r="J982" s="15"/>
      <c r="K982" s="11"/>
      <c r="L982" s="15"/>
      <c r="M982" s="17"/>
      <c r="N982" s="19"/>
    </row>
    <row r="983" spans="1:14">
      <c r="A983" s="11"/>
      <c r="B983" s="11"/>
      <c r="C983" s="17"/>
      <c r="D983" s="11"/>
      <c r="E983" s="11"/>
      <c r="F983" s="4"/>
      <c r="G983" s="11"/>
      <c r="H983" s="11"/>
      <c r="I983" s="15"/>
      <c r="J983" s="15"/>
      <c r="K983" s="11"/>
      <c r="L983" s="15"/>
      <c r="M983" s="17"/>
      <c r="N983" s="19"/>
    </row>
    <row r="984" spans="1:14">
      <c r="A984" s="11"/>
      <c r="B984" s="11"/>
      <c r="C984" s="17"/>
      <c r="D984" s="11"/>
      <c r="E984" s="11"/>
      <c r="F984" s="4"/>
      <c r="G984" s="11"/>
      <c r="H984" s="11"/>
      <c r="I984" s="15"/>
      <c r="J984" s="15"/>
      <c r="K984" s="11"/>
      <c r="L984" s="15"/>
      <c r="M984" s="17"/>
      <c r="N984" s="19"/>
    </row>
    <row r="985" spans="1:14">
      <c r="A985" s="11"/>
      <c r="B985" s="11"/>
      <c r="C985" s="17"/>
      <c r="D985" s="11"/>
      <c r="E985" s="11"/>
      <c r="F985" s="4"/>
      <c r="G985" s="11"/>
      <c r="H985" s="11"/>
      <c r="I985" s="15"/>
      <c r="J985" s="15"/>
      <c r="K985" s="11"/>
      <c r="L985" s="15"/>
      <c r="M985" s="17"/>
      <c r="N985" s="19"/>
    </row>
    <row r="986" spans="1:14">
      <c r="A986" s="11"/>
      <c r="B986" s="11"/>
      <c r="C986" s="17"/>
      <c r="D986" s="11"/>
      <c r="E986" s="11"/>
      <c r="F986" s="4"/>
      <c r="G986" s="11"/>
      <c r="H986" s="11"/>
      <c r="I986" s="15"/>
      <c r="J986" s="15"/>
      <c r="K986" s="11"/>
      <c r="L986" s="15"/>
      <c r="M986" s="17"/>
      <c r="N986" s="19"/>
    </row>
    <row r="987" spans="1:14">
      <c r="A987" s="11"/>
      <c r="B987" s="11"/>
      <c r="C987" s="17"/>
      <c r="D987" s="11"/>
      <c r="E987" s="11"/>
      <c r="F987" s="4"/>
      <c r="G987" s="11"/>
      <c r="H987" s="11"/>
      <c r="I987" s="15"/>
      <c r="J987" s="15"/>
      <c r="K987" s="11"/>
      <c r="L987" s="15"/>
      <c r="M987" s="17"/>
      <c r="N987" s="19"/>
    </row>
    <row r="988" spans="1:14">
      <c r="A988" s="11"/>
      <c r="B988" s="11"/>
      <c r="C988" s="17"/>
      <c r="D988" s="11"/>
      <c r="E988" s="11"/>
      <c r="F988" s="4"/>
      <c r="G988" s="11"/>
      <c r="H988" s="11"/>
      <c r="I988" s="15"/>
      <c r="J988" s="15"/>
      <c r="K988" s="11"/>
      <c r="L988" s="15"/>
      <c r="M988" s="17"/>
      <c r="N988" s="19"/>
    </row>
    <row r="989" spans="1:14">
      <c r="A989" s="11"/>
      <c r="B989" s="11"/>
      <c r="C989" s="17"/>
      <c r="D989" s="11"/>
      <c r="E989" s="11"/>
      <c r="F989" s="4"/>
      <c r="G989" s="11"/>
      <c r="H989" s="11"/>
      <c r="I989" s="15"/>
      <c r="J989" s="15"/>
      <c r="K989" s="11"/>
      <c r="L989" s="15"/>
      <c r="M989" s="17"/>
      <c r="N989" s="19"/>
    </row>
    <row r="990" spans="1:14">
      <c r="A990" s="11"/>
      <c r="B990" s="11"/>
      <c r="C990" s="17"/>
      <c r="D990" s="11"/>
      <c r="E990" s="11"/>
      <c r="F990" s="4"/>
      <c r="G990" s="11"/>
      <c r="H990" s="11"/>
      <c r="I990" s="15"/>
      <c r="J990" s="15"/>
      <c r="K990" s="11"/>
      <c r="L990" s="15"/>
      <c r="M990" s="17"/>
      <c r="N990" s="19"/>
    </row>
    <row r="991" spans="1:14">
      <c r="A991" s="11"/>
      <c r="B991" s="11"/>
      <c r="C991" s="17"/>
      <c r="D991" s="11"/>
      <c r="E991" s="11"/>
      <c r="F991" s="4"/>
      <c r="G991" s="11"/>
      <c r="H991" s="11"/>
      <c r="I991" s="15"/>
      <c r="J991" s="15"/>
      <c r="K991" s="11"/>
      <c r="L991" s="15"/>
      <c r="M991" s="17"/>
      <c r="N991" s="19"/>
    </row>
    <row r="992" spans="1:14">
      <c r="A992" s="11"/>
      <c r="B992" s="11"/>
      <c r="C992" s="17"/>
      <c r="D992" s="11"/>
      <c r="E992" s="11"/>
      <c r="F992" s="4"/>
      <c r="G992" s="11"/>
      <c r="H992" s="11"/>
      <c r="I992" s="15"/>
      <c r="J992" s="15"/>
      <c r="K992" s="11"/>
      <c r="L992" s="15"/>
      <c r="M992" s="17"/>
      <c r="N992" s="19"/>
    </row>
    <row r="993" spans="1:14">
      <c r="A993" s="11"/>
      <c r="B993" s="11"/>
      <c r="C993" s="17"/>
      <c r="D993" s="11"/>
      <c r="E993" s="11"/>
      <c r="F993" s="4"/>
      <c r="G993" s="11"/>
      <c r="H993" s="11"/>
      <c r="I993" s="15"/>
      <c r="J993" s="15"/>
      <c r="K993" s="11"/>
      <c r="L993" s="15"/>
      <c r="M993" s="17"/>
      <c r="N993" s="19"/>
    </row>
    <row r="994" spans="1:14">
      <c r="A994" s="11"/>
      <c r="B994" s="11"/>
      <c r="C994" s="17"/>
      <c r="D994" s="11"/>
      <c r="E994" s="11"/>
      <c r="F994" s="4"/>
      <c r="G994" s="11"/>
      <c r="H994" s="11"/>
      <c r="I994" s="15"/>
      <c r="J994" s="15"/>
      <c r="K994" s="11"/>
      <c r="L994" s="15"/>
      <c r="M994" s="17"/>
      <c r="N994" s="19"/>
    </row>
    <row r="995" spans="1:14">
      <c r="A995" s="11"/>
      <c r="B995" s="11"/>
      <c r="C995" s="17"/>
      <c r="D995" s="11"/>
      <c r="E995" s="11"/>
      <c r="F995" s="4"/>
      <c r="G995" s="11"/>
      <c r="H995" s="11"/>
      <c r="I995" s="15"/>
      <c r="J995" s="15"/>
      <c r="K995" s="11"/>
      <c r="L995" s="15"/>
      <c r="M995" s="17"/>
      <c r="N995" s="19"/>
    </row>
    <row r="996" spans="1:14">
      <c r="A996" s="11"/>
      <c r="B996" s="11"/>
      <c r="C996" s="17"/>
      <c r="D996" s="11"/>
      <c r="E996" s="11"/>
      <c r="F996" s="4"/>
      <c r="G996" s="11"/>
      <c r="H996" s="11"/>
      <c r="I996" s="15"/>
      <c r="J996" s="15"/>
      <c r="K996" s="11"/>
      <c r="L996" s="15"/>
      <c r="M996" s="17"/>
      <c r="N996" s="19"/>
    </row>
    <row r="997" spans="1:14">
      <c r="A997" s="11"/>
      <c r="B997" s="11"/>
      <c r="C997" s="17"/>
      <c r="D997" s="11"/>
      <c r="E997" s="11"/>
      <c r="F997" s="4"/>
      <c r="G997" s="11"/>
      <c r="H997" s="11"/>
      <c r="I997" s="15"/>
      <c r="J997" s="15"/>
      <c r="K997" s="11"/>
      <c r="L997" s="15"/>
      <c r="M997" s="17"/>
      <c r="N997" s="19"/>
    </row>
    <row r="998" spans="1:14">
      <c r="A998" s="11"/>
      <c r="B998" s="11"/>
      <c r="C998" s="17"/>
      <c r="D998" s="11"/>
      <c r="E998" s="11"/>
      <c r="F998" s="4"/>
      <c r="G998" s="11"/>
      <c r="H998" s="11"/>
      <c r="I998" s="15"/>
      <c r="J998" s="15"/>
      <c r="K998" s="11"/>
      <c r="L998" s="15"/>
      <c r="M998" s="17"/>
      <c r="N998" s="19"/>
    </row>
    <row r="999" spans="1:14">
      <c r="A999" s="11"/>
      <c r="B999" s="11"/>
      <c r="C999" s="17"/>
      <c r="D999" s="11"/>
      <c r="E999" s="11"/>
      <c r="F999" s="4"/>
      <c r="G999" s="11"/>
      <c r="H999" s="11"/>
      <c r="I999" s="15"/>
      <c r="J999" s="15"/>
      <c r="K999" s="11"/>
      <c r="L999" s="15"/>
      <c r="M999" s="17"/>
      <c r="N999" s="19"/>
    </row>
    <row r="1000" spans="1:14">
      <c r="A1000" s="11"/>
      <c r="B1000" s="11"/>
      <c r="C1000" s="17"/>
      <c r="D1000" s="11"/>
      <c r="E1000" s="11"/>
      <c r="F1000" s="4"/>
      <c r="G1000" s="11"/>
      <c r="H1000" s="11"/>
      <c r="I1000" s="15"/>
      <c r="J1000" s="15"/>
      <c r="K1000" s="11"/>
      <c r="L1000" s="15"/>
      <c r="M1000" s="17"/>
      <c r="N1000" s="19"/>
    </row>
    <row r="1001" spans="1:14">
      <c r="A1001" s="11"/>
      <c r="B1001" s="11"/>
      <c r="C1001" s="17"/>
      <c r="D1001" s="11"/>
      <c r="E1001" s="11"/>
      <c r="F1001" s="4"/>
      <c r="G1001" s="11"/>
      <c r="H1001" s="11"/>
      <c r="I1001" s="15"/>
      <c r="J1001" s="15"/>
      <c r="K1001" s="11"/>
      <c r="L1001" s="15"/>
      <c r="M1001" s="17"/>
      <c r="N1001" s="19"/>
    </row>
    <row r="1002" spans="1:14">
      <c r="A1002" s="11"/>
      <c r="B1002" s="11"/>
      <c r="C1002" s="17"/>
      <c r="D1002" s="11"/>
      <c r="E1002" s="11"/>
      <c r="F1002" s="4"/>
      <c r="G1002" s="11"/>
      <c r="H1002" s="11"/>
      <c r="I1002" s="15"/>
      <c r="J1002" s="15"/>
      <c r="K1002" s="11"/>
      <c r="L1002" s="15"/>
      <c r="M1002" s="17"/>
      <c r="N1002" s="19"/>
    </row>
    <row r="1003" spans="1:14">
      <c r="A1003" s="11"/>
      <c r="B1003" s="11"/>
      <c r="C1003" s="17"/>
      <c r="D1003" s="11"/>
      <c r="E1003" s="11"/>
      <c r="F1003" s="4"/>
      <c r="G1003" s="11"/>
      <c r="H1003" s="11"/>
      <c r="I1003" s="15"/>
      <c r="J1003" s="15"/>
      <c r="K1003" s="11"/>
      <c r="L1003" s="15"/>
      <c r="M1003" s="17"/>
      <c r="N1003" s="19"/>
    </row>
    <row r="1004" spans="1:14">
      <c r="A1004" s="11"/>
      <c r="B1004" s="11"/>
      <c r="C1004" s="17"/>
      <c r="D1004" s="11"/>
      <c r="E1004" s="11"/>
      <c r="F1004" s="4"/>
      <c r="G1004" s="11"/>
      <c r="H1004" s="11"/>
      <c r="I1004" s="15"/>
      <c r="J1004" s="15"/>
      <c r="K1004" s="11"/>
      <c r="L1004" s="15"/>
      <c r="M1004" s="17"/>
      <c r="N1004" s="19"/>
    </row>
    <row r="1005" spans="1:14">
      <c r="A1005" s="11"/>
      <c r="B1005" s="11"/>
      <c r="C1005" s="17"/>
      <c r="D1005" s="11"/>
      <c r="E1005" s="11"/>
      <c r="F1005" s="4"/>
      <c r="G1005" s="11"/>
      <c r="H1005" s="11"/>
      <c r="I1005" s="15"/>
      <c r="J1005" s="15"/>
      <c r="K1005" s="11"/>
      <c r="L1005" s="15"/>
      <c r="M1005" s="17"/>
      <c r="N1005" s="19"/>
    </row>
    <row r="1006" spans="1:14">
      <c r="A1006" s="11"/>
      <c r="B1006" s="11"/>
      <c r="C1006" s="17"/>
      <c r="D1006" s="11"/>
      <c r="E1006" s="11"/>
      <c r="F1006" s="4"/>
      <c r="G1006" s="11"/>
      <c r="H1006" s="11"/>
      <c r="I1006" s="15"/>
      <c r="J1006" s="15"/>
      <c r="K1006" s="11"/>
      <c r="L1006" s="15"/>
      <c r="M1006" s="17"/>
      <c r="N1006" s="19"/>
    </row>
    <row r="1007" spans="1:14">
      <c r="A1007" s="11"/>
      <c r="B1007" s="11"/>
      <c r="C1007" s="17"/>
      <c r="D1007" s="11"/>
      <c r="E1007" s="11"/>
      <c r="F1007" s="4"/>
      <c r="G1007" s="11"/>
      <c r="H1007" s="11"/>
      <c r="I1007" s="15"/>
      <c r="J1007" s="15"/>
      <c r="K1007" s="11"/>
      <c r="L1007" s="15"/>
      <c r="M1007" s="17"/>
      <c r="N1007" s="19"/>
    </row>
    <row r="1008" spans="1:14">
      <c r="A1008" s="11"/>
      <c r="B1008" s="11"/>
      <c r="C1008" s="17"/>
      <c r="D1008" s="11"/>
      <c r="E1008" s="11"/>
      <c r="F1008" s="4"/>
      <c r="G1008" s="11"/>
      <c r="H1008" s="11"/>
      <c r="I1008" s="15"/>
      <c r="J1008" s="15"/>
      <c r="K1008" s="11"/>
      <c r="L1008" s="15"/>
      <c r="M1008" s="17"/>
      <c r="N1008" s="19"/>
    </row>
    <row r="1009" spans="1:14">
      <c r="A1009" s="11"/>
      <c r="B1009" s="11"/>
      <c r="C1009" s="17"/>
      <c r="D1009" s="11"/>
      <c r="E1009" s="11"/>
      <c r="F1009" s="4"/>
      <c r="G1009" s="11"/>
      <c r="H1009" s="11"/>
      <c r="I1009" s="15"/>
      <c r="J1009" s="15"/>
      <c r="K1009" s="11"/>
      <c r="L1009" s="15"/>
      <c r="M1009" s="17"/>
      <c r="N1009" s="19"/>
    </row>
    <row r="1010" spans="1:14">
      <c r="A1010" s="11"/>
      <c r="B1010" s="11"/>
      <c r="C1010" s="17"/>
      <c r="D1010" s="11"/>
      <c r="E1010" s="11"/>
      <c r="F1010" s="4"/>
      <c r="G1010" s="11"/>
      <c r="H1010" s="11"/>
      <c r="I1010" s="15"/>
      <c r="J1010" s="15"/>
      <c r="K1010" s="11"/>
      <c r="L1010" s="15"/>
      <c r="M1010" s="17"/>
      <c r="N1010" s="19"/>
    </row>
    <row r="1011" spans="1:14">
      <c r="A1011" s="11"/>
      <c r="B1011" s="11"/>
      <c r="C1011" s="17"/>
      <c r="D1011" s="11"/>
      <c r="E1011" s="11"/>
      <c r="F1011" s="4"/>
      <c r="G1011" s="11"/>
      <c r="H1011" s="11"/>
      <c r="I1011" s="15"/>
      <c r="J1011" s="15"/>
      <c r="K1011" s="11"/>
      <c r="L1011" s="15"/>
      <c r="M1011" s="17"/>
      <c r="N1011" s="19"/>
    </row>
    <row r="1012" spans="1:14">
      <c r="A1012" s="11"/>
      <c r="B1012" s="11"/>
      <c r="C1012" s="17"/>
      <c r="D1012" s="11"/>
      <c r="E1012" s="11"/>
      <c r="F1012" s="4"/>
      <c r="G1012" s="11"/>
      <c r="H1012" s="11"/>
      <c r="I1012" s="15"/>
      <c r="J1012" s="15"/>
      <c r="K1012" s="11"/>
      <c r="L1012" s="15"/>
      <c r="M1012" s="17"/>
      <c r="N1012" s="19"/>
    </row>
    <row r="1013" spans="1:14">
      <c r="A1013" s="11"/>
      <c r="B1013" s="11"/>
      <c r="C1013" s="17"/>
      <c r="D1013" s="11"/>
      <c r="E1013" s="11"/>
      <c r="F1013" s="4"/>
      <c r="G1013" s="11"/>
      <c r="H1013" s="11"/>
      <c r="I1013" s="15"/>
      <c r="J1013" s="15"/>
      <c r="K1013" s="11"/>
      <c r="L1013" s="15"/>
      <c r="M1013" s="17"/>
      <c r="N1013" s="19"/>
    </row>
    <row r="1014" spans="1:14">
      <c r="A1014" s="11"/>
      <c r="B1014" s="11"/>
      <c r="C1014" s="17"/>
      <c r="D1014" s="11"/>
      <c r="E1014" s="11"/>
      <c r="F1014" s="4"/>
      <c r="G1014" s="11"/>
      <c r="H1014" s="11"/>
      <c r="I1014" s="15"/>
      <c r="J1014" s="15"/>
      <c r="K1014" s="11"/>
      <c r="L1014" s="15"/>
      <c r="M1014" s="17"/>
      <c r="N1014" s="19"/>
    </row>
    <row r="1015" spans="1:14">
      <c r="A1015" s="11"/>
      <c r="B1015" s="11"/>
      <c r="C1015" s="17"/>
      <c r="D1015" s="11"/>
      <c r="E1015" s="11"/>
      <c r="F1015" s="4"/>
      <c r="G1015" s="11"/>
      <c r="H1015" s="11"/>
      <c r="I1015" s="15"/>
      <c r="J1015" s="15"/>
      <c r="K1015" s="11"/>
      <c r="L1015" s="15"/>
      <c r="M1015" s="17"/>
      <c r="N1015" s="19"/>
    </row>
    <row r="1016" spans="1:14">
      <c r="A1016" s="11"/>
      <c r="B1016" s="11"/>
      <c r="C1016" s="17"/>
      <c r="D1016" s="11"/>
      <c r="E1016" s="11"/>
      <c r="F1016" s="4"/>
      <c r="G1016" s="11"/>
      <c r="H1016" s="11"/>
      <c r="I1016" s="15"/>
      <c r="J1016" s="15"/>
      <c r="K1016" s="11"/>
      <c r="L1016" s="15"/>
      <c r="M1016" s="17"/>
      <c r="N1016" s="19"/>
    </row>
    <row r="1017" spans="1:14">
      <c r="A1017" s="11"/>
      <c r="B1017" s="11"/>
      <c r="C1017" s="17"/>
      <c r="D1017" s="11"/>
      <c r="E1017" s="11"/>
      <c r="F1017" s="4"/>
      <c r="G1017" s="11"/>
      <c r="H1017" s="11"/>
      <c r="I1017" s="15"/>
      <c r="J1017" s="15"/>
      <c r="K1017" s="11"/>
      <c r="L1017" s="15"/>
      <c r="M1017" s="17"/>
      <c r="N1017" s="19"/>
    </row>
    <row r="1018" spans="1:14">
      <c r="A1018" s="11"/>
      <c r="B1018" s="11"/>
      <c r="C1018" s="17"/>
      <c r="D1018" s="11"/>
      <c r="E1018" s="11"/>
      <c r="F1018" s="4"/>
      <c r="G1018" s="11"/>
      <c r="H1018" s="11"/>
      <c r="I1018" s="15"/>
      <c r="J1018" s="15"/>
      <c r="K1018" s="11"/>
      <c r="L1018" s="15"/>
      <c r="M1018" s="17"/>
      <c r="N1018" s="19"/>
    </row>
    <row r="1019" spans="1:14">
      <c r="A1019" s="11"/>
      <c r="B1019" s="11"/>
      <c r="C1019" s="17"/>
      <c r="D1019" s="11"/>
      <c r="E1019" s="11"/>
      <c r="F1019" s="4"/>
      <c r="G1019" s="11"/>
      <c r="H1019" s="11"/>
      <c r="I1019" s="15"/>
      <c r="J1019" s="15"/>
      <c r="K1019" s="11"/>
      <c r="L1019" s="15"/>
      <c r="M1019" s="17"/>
      <c r="N1019" s="19"/>
    </row>
    <row r="1020" spans="1:14">
      <c r="A1020" s="11"/>
      <c r="B1020" s="11"/>
      <c r="C1020" s="17"/>
      <c r="D1020" s="11"/>
      <c r="E1020" s="11"/>
      <c r="F1020" s="4"/>
      <c r="G1020" s="11"/>
      <c r="H1020" s="11"/>
      <c r="I1020" s="15"/>
      <c r="J1020" s="15"/>
      <c r="K1020" s="11"/>
      <c r="L1020" s="15"/>
      <c r="M1020" s="17"/>
      <c r="N1020" s="19"/>
    </row>
    <row r="1021" spans="1:14">
      <c r="A1021" s="11"/>
      <c r="B1021" s="11"/>
      <c r="C1021" s="17"/>
      <c r="D1021" s="11"/>
      <c r="E1021" s="11"/>
      <c r="F1021" s="4"/>
      <c r="G1021" s="11"/>
      <c r="H1021" s="11"/>
      <c r="I1021" s="15"/>
      <c r="J1021" s="15"/>
      <c r="K1021" s="11"/>
      <c r="L1021" s="15"/>
      <c r="M1021" s="17"/>
      <c r="N1021" s="19"/>
    </row>
    <row r="1022" spans="1:14">
      <c r="A1022" s="11"/>
      <c r="B1022" s="11"/>
      <c r="C1022" s="17"/>
      <c r="D1022" s="11"/>
      <c r="E1022" s="11"/>
      <c r="F1022" s="4"/>
      <c r="G1022" s="11"/>
      <c r="H1022" s="11"/>
      <c r="I1022" s="15"/>
      <c r="J1022" s="15"/>
      <c r="K1022" s="11"/>
      <c r="L1022" s="15"/>
      <c r="M1022" s="17"/>
      <c r="N1022" s="19"/>
    </row>
    <row r="1023" spans="1:14">
      <c r="A1023" s="11"/>
      <c r="B1023" s="11"/>
      <c r="C1023" s="17"/>
      <c r="D1023" s="11"/>
      <c r="E1023" s="11"/>
      <c r="F1023" s="4"/>
      <c r="G1023" s="11"/>
      <c r="H1023" s="11"/>
      <c r="I1023" s="15"/>
      <c r="J1023" s="15"/>
      <c r="K1023" s="11"/>
      <c r="L1023" s="15"/>
      <c r="M1023" s="17"/>
      <c r="N1023" s="19"/>
    </row>
    <row r="1024" spans="1:14">
      <c r="A1024" s="11"/>
      <c r="B1024" s="11"/>
      <c r="C1024" s="17"/>
      <c r="D1024" s="11"/>
      <c r="E1024" s="11"/>
      <c r="F1024" s="4"/>
      <c r="G1024" s="11"/>
      <c r="H1024" s="11"/>
      <c r="I1024" s="15"/>
      <c r="J1024" s="15"/>
      <c r="K1024" s="11"/>
      <c r="L1024" s="15"/>
      <c r="M1024" s="17"/>
      <c r="N1024" s="19"/>
    </row>
    <row r="1025" spans="1:14">
      <c r="A1025" s="11"/>
      <c r="B1025" s="11"/>
      <c r="C1025" s="17"/>
      <c r="D1025" s="11"/>
      <c r="E1025" s="11"/>
      <c r="F1025" s="4"/>
      <c r="G1025" s="11"/>
      <c r="H1025" s="11"/>
      <c r="I1025" s="15"/>
      <c r="J1025" s="15"/>
      <c r="K1025" s="11"/>
      <c r="L1025" s="15"/>
      <c r="M1025" s="17"/>
      <c r="N1025" s="19"/>
    </row>
    <row r="1026" spans="1:14">
      <c r="A1026" s="11"/>
      <c r="B1026" s="11"/>
      <c r="C1026" s="17"/>
      <c r="D1026" s="11"/>
      <c r="E1026" s="11"/>
      <c r="F1026" s="4"/>
      <c r="G1026" s="11"/>
      <c r="H1026" s="11"/>
      <c r="I1026" s="15"/>
      <c r="J1026" s="15"/>
      <c r="K1026" s="11"/>
      <c r="L1026" s="15"/>
      <c r="M1026" s="17"/>
      <c r="N1026" s="19"/>
    </row>
    <row r="1027" spans="1:14">
      <c r="A1027" s="11"/>
      <c r="B1027" s="11"/>
      <c r="C1027" s="17"/>
      <c r="D1027" s="11"/>
      <c r="E1027" s="11"/>
      <c r="F1027" s="4"/>
      <c r="G1027" s="11"/>
      <c r="H1027" s="11"/>
      <c r="I1027" s="15"/>
      <c r="J1027" s="15"/>
      <c r="K1027" s="11"/>
      <c r="L1027" s="15"/>
      <c r="M1027" s="17"/>
      <c r="N1027" s="19"/>
    </row>
    <row r="1028" spans="1:14">
      <c r="A1028" s="11"/>
      <c r="B1028" s="11"/>
      <c r="C1028" s="17"/>
      <c r="D1028" s="11"/>
      <c r="E1028" s="11"/>
      <c r="F1028" s="4"/>
      <c r="G1028" s="11"/>
      <c r="H1028" s="11"/>
      <c r="I1028" s="15"/>
      <c r="J1028" s="15"/>
      <c r="K1028" s="11"/>
      <c r="L1028" s="15"/>
      <c r="M1028" s="17"/>
      <c r="N1028" s="19"/>
    </row>
    <row r="1029" spans="1:14">
      <c r="A1029" s="11"/>
      <c r="B1029" s="11"/>
      <c r="C1029" s="17"/>
      <c r="D1029" s="11"/>
      <c r="E1029" s="11"/>
      <c r="F1029" s="4"/>
      <c r="G1029" s="11"/>
      <c r="H1029" s="11"/>
      <c r="I1029" s="15"/>
      <c r="J1029" s="15"/>
      <c r="K1029" s="11"/>
      <c r="L1029" s="15"/>
      <c r="M1029" s="17"/>
      <c r="N1029" s="19"/>
    </row>
    <row r="1030" spans="1:14">
      <c r="A1030" s="11"/>
      <c r="B1030" s="11"/>
      <c r="C1030" s="17"/>
      <c r="D1030" s="11"/>
      <c r="E1030" s="11"/>
      <c r="F1030" s="4"/>
      <c r="G1030" s="11"/>
      <c r="H1030" s="11"/>
      <c r="I1030" s="15"/>
      <c r="J1030" s="15"/>
      <c r="K1030" s="11"/>
      <c r="L1030" s="15"/>
      <c r="M1030" s="17"/>
      <c r="N1030" s="19"/>
    </row>
    <row r="1031" spans="1:14">
      <c r="A1031" s="11"/>
      <c r="B1031" s="11"/>
      <c r="C1031" s="17"/>
      <c r="D1031" s="11"/>
      <c r="E1031" s="11"/>
      <c r="F1031" s="4"/>
      <c r="G1031" s="11"/>
      <c r="H1031" s="11"/>
      <c r="I1031" s="15"/>
      <c r="J1031" s="15"/>
      <c r="K1031" s="11"/>
      <c r="L1031" s="15"/>
      <c r="M1031" s="17"/>
      <c r="N1031" s="19"/>
    </row>
    <row r="1032" spans="1:14">
      <c r="A1032" s="11"/>
      <c r="B1032" s="11"/>
      <c r="C1032" s="17"/>
      <c r="D1032" s="11"/>
      <c r="E1032" s="11"/>
      <c r="F1032" s="4"/>
      <c r="G1032" s="11"/>
      <c r="H1032" s="11"/>
      <c r="I1032" s="15"/>
      <c r="J1032" s="15"/>
      <c r="K1032" s="11"/>
      <c r="L1032" s="15"/>
      <c r="M1032" s="17"/>
      <c r="N1032" s="19"/>
    </row>
    <row r="1033" spans="1:14">
      <c r="A1033" s="11"/>
      <c r="B1033" s="11"/>
      <c r="C1033" s="17"/>
      <c r="D1033" s="11"/>
      <c r="E1033" s="11"/>
      <c r="F1033" s="4"/>
      <c r="G1033" s="11"/>
      <c r="H1033" s="11"/>
      <c r="I1033" s="15"/>
      <c r="J1033" s="15"/>
      <c r="K1033" s="11"/>
      <c r="L1033" s="15"/>
      <c r="M1033" s="17"/>
      <c r="N1033" s="19"/>
    </row>
    <row r="1034" spans="1:14">
      <c r="A1034" s="11"/>
      <c r="B1034" s="11"/>
      <c r="C1034" s="17"/>
      <c r="D1034" s="11"/>
      <c r="E1034" s="11"/>
      <c r="F1034" s="4"/>
      <c r="G1034" s="11"/>
      <c r="H1034" s="11"/>
      <c r="I1034" s="15"/>
      <c r="J1034" s="15"/>
      <c r="K1034" s="11"/>
      <c r="L1034" s="15"/>
      <c r="M1034" s="17"/>
      <c r="N1034" s="19"/>
    </row>
    <row r="1035" spans="1:14">
      <c r="A1035" s="11"/>
      <c r="B1035" s="11"/>
      <c r="C1035" s="17"/>
      <c r="D1035" s="11"/>
      <c r="E1035" s="11"/>
      <c r="F1035" s="4"/>
      <c r="G1035" s="11"/>
      <c r="H1035" s="11"/>
      <c r="I1035" s="15"/>
      <c r="J1035" s="15"/>
      <c r="K1035" s="11"/>
      <c r="L1035" s="15"/>
      <c r="M1035" s="17"/>
      <c r="N1035" s="19"/>
    </row>
    <row r="1036" spans="1:14">
      <c r="A1036" s="11"/>
      <c r="B1036" s="11"/>
      <c r="C1036" s="17"/>
      <c r="D1036" s="11"/>
      <c r="E1036" s="11"/>
      <c r="F1036" s="4"/>
      <c r="G1036" s="11"/>
      <c r="H1036" s="11"/>
      <c r="I1036" s="15"/>
      <c r="J1036" s="15"/>
      <c r="K1036" s="11"/>
      <c r="L1036" s="15"/>
      <c r="M1036" s="17"/>
      <c r="N1036" s="19"/>
    </row>
    <row r="1037" spans="1:14">
      <c r="A1037" s="11"/>
      <c r="B1037" s="11"/>
      <c r="C1037" s="17"/>
      <c r="D1037" s="11"/>
      <c r="E1037" s="11"/>
      <c r="F1037" s="4"/>
      <c r="G1037" s="11"/>
      <c r="H1037" s="11"/>
      <c r="I1037" s="15"/>
      <c r="J1037" s="15"/>
      <c r="K1037" s="11"/>
      <c r="L1037" s="15"/>
      <c r="M1037" s="17"/>
      <c r="N1037" s="19"/>
    </row>
    <row r="1038" spans="1:14">
      <c r="A1038" s="11"/>
      <c r="B1038" s="11"/>
      <c r="C1038" s="17"/>
      <c r="D1038" s="11"/>
      <c r="E1038" s="11"/>
      <c r="F1038" s="4"/>
      <c r="G1038" s="11"/>
      <c r="H1038" s="11"/>
      <c r="I1038" s="15"/>
      <c r="J1038" s="15"/>
      <c r="K1038" s="11"/>
      <c r="L1038" s="15"/>
      <c r="M1038" s="17"/>
      <c r="N1038" s="19"/>
    </row>
    <row r="1039" spans="1:14">
      <c r="A1039" s="11"/>
      <c r="B1039" s="11"/>
      <c r="C1039" s="17"/>
      <c r="D1039" s="11"/>
      <c r="E1039" s="11"/>
      <c r="F1039" s="4"/>
      <c r="G1039" s="11"/>
      <c r="H1039" s="11"/>
      <c r="I1039" s="15"/>
      <c r="J1039" s="15"/>
      <c r="K1039" s="11"/>
      <c r="L1039" s="15"/>
      <c r="M1039" s="17"/>
      <c r="N1039" s="19"/>
    </row>
    <row r="1040" spans="1:14">
      <c r="A1040" s="11"/>
      <c r="B1040" s="11"/>
      <c r="C1040" s="17"/>
      <c r="D1040" s="11"/>
      <c r="E1040" s="11"/>
      <c r="F1040" s="4"/>
      <c r="G1040" s="11"/>
      <c r="H1040" s="11"/>
      <c r="I1040" s="15"/>
      <c r="J1040" s="15"/>
      <c r="K1040" s="11"/>
      <c r="L1040" s="15"/>
      <c r="M1040" s="17"/>
      <c r="N1040" s="19"/>
    </row>
    <row r="1041" spans="1:14">
      <c r="A1041" s="11"/>
      <c r="B1041" s="11"/>
      <c r="C1041" s="17"/>
      <c r="D1041" s="11"/>
      <c r="E1041" s="11"/>
      <c r="F1041" s="4"/>
      <c r="G1041" s="11"/>
      <c r="H1041" s="11"/>
      <c r="I1041" s="15"/>
      <c r="J1041" s="15"/>
      <c r="K1041" s="11"/>
      <c r="L1041" s="15"/>
      <c r="M1041" s="17"/>
      <c r="N1041" s="19"/>
    </row>
    <row r="1042" spans="1:14">
      <c r="A1042" s="11"/>
      <c r="B1042" s="11"/>
      <c r="C1042" s="17"/>
      <c r="D1042" s="11"/>
      <c r="E1042" s="11"/>
      <c r="F1042" s="4"/>
      <c r="G1042" s="11"/>
      <c r="H1042" s="11"/>
      <c r="I1042" s="15"/>
      <c r="J1042" s="15"/>
      <c r="K1042" s="11"/>
      <c r="L1042" s="15"/>
      <c r="M1042" s="17"/>
      <c r="N1042" s="19"/>
    </row>
    <row r="1043" spans="1:14">
      <c r="A1043" s="11"/>
      <c r="B1043" s="11"/>
      <c r="C1043" s="17"/>
      <c r="D1043" s="11"/>
      <c r="E1043" s="11"/>
      <c r="F1043" s="4"/>
      <c r="G1043" s="11"/>
      <c r="H1043" s="11"/>
      <c r="I1043" s="15"/>
      <c r="J1043" s="15"/>
      <c r="K1043" s="11"/>
      <c r="L1043" s="15"/>
      <c r="M1043" s="17"/>
      <c r="N1043" s="19"/>
    </row>
    <row r="1044" spans="1:14">
      <c r="A1044" s="11"/>
      <c r="B1044" s="11"/>
      <c r="C1044" s="17"/>
      <c r="D1044" s="11"/>
      <c r="E1044" s="11"/>
      <c r="F1044" s="4"/>
      <c r="G1044" s="11"/>
      <c r="H1044" s="11"/>
      <c r="I1044" s="15"/>
      <c r="J1044" s="15"/>
      <c r="K1044" s="11"/>
      <c r="L1044" s="15"/>
      <c r="M1044" s="17"/>
      <c r="N1044" s="19"/>
    </row>
    <row r="1045" spans="1:14">
      <c r="A1045" s="11"/>
      <c r="B1045" s="11"/>
      <c r="C1045" s="17"/>
      <c r="D1045" s="11"/>
      <c r="E1045" s="11"/>
      <c r="F1045" s="4"/>
      <c r="G1045" s="11"/>
      <c r="H1045" s="11"/>
      <c r="I1045" s="15"/>
      <c r="J1045" s="15"/>
      <c r="K1045" s="11"/>
      <c r="L1045" s="15"/>
      <c r="M1045" s="17"/>
      <c r="N1045" s="19"/>
    </row>
    <row r="1046" spans="1:14">
      <c r="A1046" s="11"/>
      <c r="B1046" s="11"/>
      <c r="C1046" s="17"/>
      <c r="D1046" s="11"/>
      <c r="E1046" s="11"/>
      <c r="F1046" s="4"/>
      <c r="G1046" s="11"/>
      <c r="H1046" s="11"/>
      <c r="I1046" s="15"/>
      <c r="J1046" s="15"/>
      <c r="K1046" s="11"/>
      <c r="L1046" s="15"/>
      <c r="M1046" s="17"/>
      <c r="N1046" s="19"/>
    </row>
    <row r="1047" spans="1:14">
      <c r="A1047" s="11"/>
      <c r="B1047" s="11"/>
      <c r="C1047" s="17"/>
      <c r="D1047" s="11"/>
      <c r="E1047" s="11"/>
      <c r="F1047" s="4"/>
      <c r="G1047" s="11"/>
      <c r="H1047" s="11"/>
      <c r="I1047" s="15"/>
      <c r="J1047" s="15"/>
      <c r="K1047" s="11"/>
      <c r="L1047" s="15"/>
      <c r="M1047" s="17"/>
      <c r="N1047" s="19"/>
    </row>
    <row r="1048" spans="1:14">
      <c r="A1048" s="11"/>
      <c r="B1048" s="11"/>
      <c r="C1048" s="17"/>
      <c r="D1048" s="11"/>
      <c r="E1048" s="11"/>
      <c r="F1048" s="4"/>
      <c r="G1048" s="11"/>
      <c r="H1048" s="11"/>
      <c r="I1048" s="15"/>
      <c r="J1048" s="15"/>
      <c r="K1048" s="11"/>
      <c r="L1048" s="15"/>
      <c r="M1048" s="17"/>
      <c r="N1048" s="19"/>
    </row>
    <row r="1049" spans="1:14">
      <c r="A1049" s="11"/>
      <c r="B1049" s="11"/>
      <c r="C1049" s="17"/>
      <c r="D1049" s="11"/>
      <c r="E1049" s="11"/>
      <c r="F1049" s="4"/>
      <c r="G1049" s="11"/>
      <c r="H1049" s="11"/>
      <c r="I1049" s="15"/>
      <c r="J1049" s="15"/>
      <c r="K1049" s="11"/>
      <c r="L1049" s="15"/>
      <c r="M1049" s="17"/>
      <c r="N1049" s="19"/>
    </row>
    <row r="1050" spans="1:14">
      <c r="A1050" s="11"/>
      <c r="B1050" s="11"/>
      <c r="C1050" s="17"/>
      <c r="D1050" s="11"/>
      <c r="E1050" s="11"/>
      <c r="F1050" s="4"/>
      <c r="G1050" s="11"/>
      <c r="H1050" s="11"/>
      <c r="I1050" s="15"/>
      <c r="J1050" s="15"/>
      <c r="K1050" s="11"/>
      <c r="L1050" s="15"/>
      <c r="M1050" s="17"/>
      <c r="N1050" s="19"/>
    </row>
    <row r="1051" spans="1:14">
      <c r="A1051" s="11"/>
      <c r="B1051" s="11"/>
      <c r="C1051" s="17"/>
      <c r="D1051" s="11"/>
      <c r="E1051" s="11"/>
      <c r="F1051" s="4"/>
      <c r="G1051" s="11"/>
      <c r="H1051" s="11"/>
      <c r="I1051" s="15"/>
      <c r="J1051" s="15"/>
      <c r="K1051" s="11"/>
      <c r="L1051" s="15"/>
      <c r="M1051" s="17"/>
      <c r="N1051" s="19"/>
    </row>
    <row r="1052" spans="1:14">
      <c r="A1052" s="11"/>
      <c r="B1052" s="11"/>
      <c r="C1052" s="17"/>
      <c r="D1052" s="11"/>
      <c r="E1052" s="11"/>
      <c r="F1052" s="4"/>
      <c r="G1052" s="11"/>
      <c r="H1052" s="11"/>
      <c r="I1052" s="15"/>
      <c r="J1052" s="15"/>
      <c r="K1052" s="11"/>
      <c r="L1052" s="15"/>
      <c r="M1052" s="17"/>
      <c r="N1052" s="19"/>
    </row>
    <row r="1053" spans="1:14">
      <c r="A1053" s="11"/>
      <c r="B1053" s="11"/>
      <c r="C1053" s="17"/>
      <c r="D1053" s="11"/>
      <c r="E1053" s="11"/>
      <c r="F1053" s="4"/>
      <c r="G1053" s="11"/>
      <c r="H1053" s="11"/>
      <c r="I1053" s="15"/>
      <c r="J1053" s="15"/>
      <c r="K1053" s="11"/>
      <c r="L1053" s="15"/>
      <c r="M1053" s="17"/>
      <c r="N1053" s="19"/>
    </row>
    <row r="1054" spans="1:14">
      <c r="A1054" s="11"/>
      <c r="B1054" s="11"/>
      <c r="C1054" s="17"/>
      <c r="D1054" s="11"/>
      <c r="E1054" s="11"/>
      <c r="F1054" s="4"/>
      <c r="G1054" s="11"/>
      <c r="H1054" s="11"/>
      <c r="I1054" s="15"/>
      <c r="J1054" s="15"/>
      <c r="K1054" s="11"/>
      <c r="L1054" s="15"/>
      <c r="M1054" s="17"/>
      <c r="N1054" s="19"/>
    </row>
    <row r="1055" spans="1:14">
      <c r="A1055" s="11"/>
      <c r="B1055" s="11"/>
      <c r="C1055" s="17"/>
      <c r="D1055" s="11"/>
      <c r="E1055" s="11"/>
      <c r="F1055" s="4"/>
      <c r="G1055" s="11"/>
      <c r="H1055" s="11"/>
      <c r="I1055" s="15"/>
      <c r="J1055" s="15"/>
      <c r="K1055" s="11"/>
      <c r="L1055" s="15"/>
      <c r="M1055" s="17"/>
      <c r="N1055" s="19"/>
    </row>
    <row r="1056" spans="1:14">
      <c r="A1056" s="11"/>
      <c r="B1056" s="11"/>
      <c r="C1056" s="17"/>
      <c r="D1056" s="11"/>
      <c r="E1056" s="11"/>
      <c r="F1056" s="4"/>
      <c r="G1056" s="11"/>
      <c r="H1056" s="11"/>
      <c r="I1056" s="15"/>
      <c r="J1056" s="15"/>
      <c r="K1056" s="11"/>
      <c r="L1056" s="15"/>
      <c r="M1056" s="17"/>
      <c r="N1056" s="19"/>
    </row>
    <row r="1057" spans="1:14">
      <c r="A1057" s="11"/>
      <c r="B1057" s="11"/>
      <c r="C1057" s="17"/>
      <c r="D1057" s="11"/>
      <c r="E1057" s="11"/>
      <c r="F1057" s="4"/>
      <c r="G1057" s="11"/>
      <c r="H1057" s="11"/>
      <c r="I1057" s="15"/>
      <c r="J1057" s="15"/>
      <c r="K1057" s="11"/>
      <c r="L1057" s="15"/>
      <c r="M1057" s="17"/>
      <c r="N1057" s="19"/>
    </row>
    <row r="1058" spans="1:14">
      <c r="A1058" s="11"/>
      <c r="B1058" s="11"/>
      <c r="C1058" s="17"/>
      <c r="D1058" s="11"/>
      <c r="E1058" s="11"/>
      <c r="F1058" s="4"/>
      <c r="G1058" s="11"/>
      <c r="H1058" s="11"/>
      <c r="I1058" s="15"/>
      <c r="J1058" s="15"/>
      <c r="K1058" s="11"/>
      <c r="L1058" s="15"/>
      <c r="M1058" s="17"/>
      <c r="N1058" s="19"/>
    </row>
    <row r="1059" spans="1:14">
      <c r="A1059" s="11"/>
      <c r="B1059" s="11"/>
      <c r="C1059" s="17"/>
      <c r="D1059" s="11"/>
      <c r="E1059" s="11"/>
      <c r="F1059" s="4"/>
      <c r="G1059" s="11"/>
      <c r="H1059" s="11"/>
      <c r="I1059" s="15"/>
      <c r="J1059" s="15"/>
      <c r="K1059" s="11"/>
      <c r="L1059" s="15"/>
      <c r="M1059" s="17"/>
      <c r="N1059" s="19"/>
    </row>
    <row r="1060" spans="1:14">
      <c r="A1060" s="11"/>
      <c r="B1060" s="11"/>
      <c r="C1060" s="17"/>
      <c r="D1060" s="11"/>
      <c r="E1060" s="11"/>
      <c r="F1060" s="4"/>
      <c r="G1060" s="11"/>
      <c r="H1060" s="11"/>
      <c r="I1060" s="15"/>
      <c r="J1060" s="15"/>
      <c r="K1060" s="11"/>
      <c r="L1060" s="15"/>
      <c r="M1060" s="17"/>
      <c r="N1060" s="19"/>
    </row>
    <row r="1061" spans="1:14">
      <c r="A1061" s="11"/>
      <c r="B1061" s="11"/>
      <c r="C1061" s="17"/>
      <c r="D1061" s="11"/>
      <c r="E1061" s="11"/>
      <c r="F1061" s="4"/>
      <c r="G1061" s="11"/>
      <c r="H1061" s="11"/>
      <c r="I1061" s="15"/>
      <c r="J1061" s="15"/>
      <c r="K1061" s="11"/>
      <c r="L1061" s="15"/>
      <c r="M1061" s="17"/>
      <c r="N1061" s="19"/>
    </row>
    <row r="1062" spans="1:14">
      <c r="A1062" s="11"/>
      <c r="B1062" s="11"/>
      <c r="C1062" s="17"/>
      <c r="D1062" s="11"/>
      <c r="E1062" s="11"/>
      <c r="F1062" s="4"/>
      <c r="G1062" s="11"/>
      <c r="H1062" s="11"/>
      <c r="I1062" s="15"/>
      <c r="J1062" s="15"/>
      <c r="K1062" s="11"/>
      <c r="L1062" s="15"/>
      <c r="M1062" s="17"/>
      <c r="N1062" s="19"/>
    </row>
    <row r="1063" spans="1:14">
      <c r="A1063" s="11"/>
      <c r="B1063" s="11"/>
      <c r="C1063" s="17"/>
      <c r="D1063" s="11"/>
      <c r="E1063" s="11"/>
      <c r="F1063" s="4"/>
      <c r="G1063" s="11"/>
      <c r="H1063" s="11"/>
      <c r="I1063" s="15"/>
      <c r="J1063" s="15"/>
      <c r="K1063" s="11"/>
      <c r="L1063" s="15"/>
      <c r="M1063" s="17"/>
      <c r="N1063" s="19"/>
    </row>
    <row r="1064" spans="1:14">
      <c r="A1064" s="11"/>
      <c r="B1064" s="11"/>
      <c r="C1064" s="17"/>
      <c r="D1064" s="11"/>
      <c r="E1064" s="11"/>
      <c r="F1064" s="4"/>
      <c r="G1064" s="11"/>
      <c r="H1064" s="11"/>
      <c r="I1064" s="15"/>
      <c r="J1064" s="15"/>
      <c r="K1064" s="11"/>
      <c r="L1064" s="15"/>
      <c r="M1064" s="17"/>
      <c r="N1064" s="19"/>
    </row>
    <row r="1065" spans="1:14">
      <c r="A1065" s="11"/>
      <c r="B1065" s="11"/>
      <c r="C1065" s="17"/>
      <c r="D1065" s="11"/>
      <c r="E1065" s="11"/>
      <c r="F1065" s="4"/>
      <c r="G1065" s="11"/>
      <c r="H1065" s="11"/>
      <c r="I1065" s="15"/>
      <c r="J1065" s="15"/>
      <c r="K1065" s="11"/>
      <c r="L1065" s="15"/>
      <c r="M1065" s="17"/>
      <c r="N1065" s="19"/>
    </row>
    <row r="1066" spans="1:14">
      <c r="A1066" s="11"/>
      <c r="B1066" s="11"/>
      <c r="C1066" s="17"/>
      <c r="D1066" s="11"/>
      <c r="E1066" s="11"/>
      <c r="F1066" s="4"/>
      <c r="G1066" s="11"/>
      <c r="H1066" s="11"/>
      <c r="I1066" s="15"/>
      <c r="J1066" s="15"/>
      <c r="K1066" s="11"/>
      <c r="L1066" s="15"/>
      <c r="M1066" s="17"/>
      <c r="N1066" s="19"/>
    </row>
    <row r="1067" spans="1:14">
      <c r="A1067" s="11"/>
      <c r="B1067" s="11"/>
      <c r="C1067" s="17"/>
      <c r="D1067" s="11"/>
      <c r="E1067" s="11"/>
      <c r="F1067" s="4"/>
      <c r="G1067" s="11"/>
      <c r="H1067" s="11"/>
      <c r="I1067" s="15"/>
      <c r="J1067" s="15"/>
      <c r="K1067" s="11"/>
      <c r="L1067" s="15"/>
      <c r="M1067" s="17"/>
      <c r="N1067" s="19"/>
    </row>
    <row r="1068" spans="1:14">
      <c r="A1068" s="11"/>
      <c r="B1068" s="11"/>
      <c r="C1068" s="17"/>
      <c r="D1068" s="11"/>
      <c r="E1068" s="11"/>
      <c r="F1068" s="4"/>
      <c r="G1068" s="11"/>
      <c r="H1068" s="11"/>
      <c r="I1068" s="15"/>
      <c r="J1068" s="15"/>
      <c r="K1068" s="11"/>
      <c r="L1068" s="15"/>
      <c r="M1068" s="17"/>
      <c r="N1068" s="19"/>
    </row>
    <row r="1069" spans="1:14">
      <c r="A1069" s="11"/>
      <c r="B1069" s="11"/>
      <c r="C1069" s="17"/>
      <c r="D1069" s="11"/>
      <c r="E1069" s="11"/>
      <c r="F1069" s="4"/>
      <c r="G1069" s="11"/>
      <c r="H1069" s="11"/>
      <c r="I1069" s="15"/>
      <c r="J1069" s="15"/>
      <c r="K1069" s="11"/>
      <c r="L1069" s="15"/>
      <c r="M1069" s="17"/>
      <c r="N1069" s="19"/>
    </row>
    <row r="1070" spans="1:14">
      <c r="A1070" s="11"/>
      <c r="B1070" s="11"/>
      <c r="C1070" s="17"/>
      <c r="D1070" s="11"/>
      <c r="E1070" s="11"/>
      <c r="F1070" s="4"/>
      <c r="G1070" s="11"/>
      <c r="H1070" s="11"/>
      <c r="I1070" s="15"/>
      <c r="J1070" s="15"/>
      <c r="K1070" s="11"/>
      <c r="L1070" s="15"/>
      <c r="M1070" s="17"/>
      <c r="N1070" s="19"/>
    </row>
    <row r="1071" spans="1:14">
      <c r="A1071" s="11"/>
      <c r="B1071" s="11"/>
      <c r="C1071" s="17"/>
      <c r="D1071" s="11"/>
      <c r="E1071" s="11"/>
      <c r="F1071" s="4"/>
      <c r="G1071" s="11"/>
      <c r="H1071" s="11"/>
      <c r="I1071" s="15"/>
      <c r="J1071" s="15"/>
      <c r="K1071" s="11"/>
      <c r="L1071" s="15"/>
      <c r="M1071" s="17"/>
      <c r="N1071" s="19"/>
    </row>
    <row r="1072" spans="1:14">
      <c r="A1072" s="11"/>
      <c r="B1072" s="11"/>
      <c r="C1072" s="17"/>
      <c r="D1072" s="11"/>
      <c r="E1072" s="11"/>
      <c r="F1072" s="4"/>
      <c r="G1072" s="11"/>
      <c r="H1072" s="11"/>
      <c r="I1072" s="15"/>
      <c r="J1072" s="15"/>
      <c r="K1072" s="11"/>
      <c r="L1072" s="15"/>
      <c r="M1072" s="17"/>
      <c r="N1072" s="19"/>
    </row>
    <row r="1073" spans="1:14">
      <c r="A1073" s="11"/>
      <c r="B1073" s="11"/>
      <c r="C1073" s="17"/>
      <c r="D1073" s="11"/>
      <c r="E1073" s="11"/>
      <c r="F1073" s="4"/>
      <c r="G1073" s="11"/>
      <c r="H1073" s="11"/>
      <c r="I1073" s="15"/>
      <c r="J1073" s="15"/>
      <c r="K1073" s="11"/>
      <c r="L1073" s="15"/>
      <c r="M1073" s="17"/>
      <c r="N1073" s="19"/>
    </row>
    <row r="1074" spans="1:14">
      <c r="A1074" s="11"/>
      <c r="B1074" s="11"/>
      <c r="C1074" s="17"/>
      <c r="D1074" s="11"/>
      <c r="E1074" s="11"/>
      <c r="F1074" s="4"/>
      <c r="G1074" s="11"/>
      <c r="H1074" s="11"/>
      <c r="I1074" s="15"/>
      <c r="J1074" s="15"/>
      <c r="K1074" s="11"/>
      <c r="L1074" s="15"/>
      <c r="M1074" s="17"/>
      <c r="N1074" s="19"/>
    </row>
    <row r="1075" spans="1:14">
      <c r="A1075" s="11"/>
      <c r="B1075" s="11"/>
      <c r="C1075" s="17"/>
      <c r="D1075" s="11"/>
      <c r="E1075" s="11"/>
      <c r="F1075" s="4"/>
      <c r="G1075" s="11"/>
      <c r="H1075" s="11"/>
      <c r="I1075" s="15"/>
      <c r="J1075" s="15"/>
      <c r="K1075" s="11"/>
      <c r="L1075" s="15"/>
      <c r="M1075" s="17"/>
      <c r="N1075" s="19"/>
    </row>
    <row r="1076" spans="1:14">
      <c r="A1076" s="11"/>
      <c r="B1076" s="11"/>
      <c r="C1076" s="17"/>
      <c r="D1076" s="11"/>
      <c r="E1076" s="11"/>
      <c r="F1076" s="4"/>
      <c r="G1076" s="11"/>
      <c r="H1076" s="11"/>
      <c r="I1076" s="15"/>
      <c r="J1076" s="15"/>
      <c r="K1076" s="11"/>
      <c r="L1076" s="15"/>
      <c r="M1076" s="17"/>
      <c r="N1076" s="19"/>
    </row>
    <row r="1077" spans="1:14">
      <c r="A1077" s="11"/>
      <c r="B1077" s="11"/>
      <c r="C1077" s="17"/>
      <c r="D1077" s="11"/>
      <c r="E1077" s="11"/>
      <c r="F1077" s="4"/>
      <c r="G1077" s="11"/>
      <c r="H1077" s="11"/>
      <c r="I1077" s="15"/>
      <c r="J1077" s="15"/>
      <c r="K1077" s="11"/>
      <c r="L1077" s="15"/>
      <c r="M1077" s="17"/>
      <c r="N1077" s="19"/>
    </row>
    <row r="1078" spans="1:14">
      <c r="A1078" s="11"/>
      <c r="B1078" s="11"/>
      <c r="C1078" s="17"/>
      <c r="D1078" s="11"/>
      <c r="E1078" s="11"/>
      <c r="F1078" s="4"/>
      <c r="G1078" s="11"/>
      <c r="H1078" s="11"/>
      <c r="I1078" s="15"/>
      <c r="J1078" s="15"/>
      <c r="K1078" s="11"/>
      <c r="L1078" s="15"/>
      <c r="M1078" s="17"/>
      <c r="N1078" s="19"/>
    </row>
    <row r="1079" spans="1:14">
      <c r="A1079" s="11"/>
      <c r="B1079" s="11"/>
      <c r="C1079" s="17"/>
      <c r="D1079" s="11"/>
      <c r="E1079" s="11"/>
      <c r="F1079" s="4"/>
      <c r="G1079" s="11"/>
      <c r="H1079" s="11"/>
      <c r="I1079" s="15"/>
      <c r="J1079" s="15"/>
      <c r="K1079" s="11"/>
      <c r="L1079" s="15"/>
      <c r="M1079" s="17"/>
      <c r="N1079" s="19"/>
    </row>
    <row r="1080" spans="1:14">
      <c r="A1080" s="11"/>
      <c r="B1080" s="11"/>
      <c r="C1080" s="17"/>
      <c r="D1080" s="11"/>
      <c r="E1080" s="11"/>
      <c r="F1080" s="4"/>
      <c r="G1080" s="11"/>
      <c r="H1080" s="11"/>
      <c r="I1080" s="15"/>
      <c r="J1080" s="15"/>
      <c r="K1080" s="11"/>
      <c r="L1080" s="15"/>
      <c r="M1080" s="17"/>
      <c r="N1080" s="19"/>
    </row>
    <row r="1081" spans="1:14">
      <c r="A1081" s="11"/>
      <c r="B1081" s="11"/>
      <c r="C1081" s="17"/>
      <c r="D1081" s="11"/>
      <c r="E1081" s="11"/>
      <c r="F1081" s="4"/>
      <c r="G1081" s="11"/>
      <c r="H1081" s="11"/>
      <c r="I1081" s="15"/>
      <c r="J1081" s="15"/>
      <c r="K1081" s="11"/>
      <c r="L1081" s="15"/>
      <c r="M1081" s="17"/>
      <c r="N1081" s="19"/>
    </row>
    <row r="1082" spans="1:14">
      <c r="A1082" s="11"/>
      <c r="B1082" s="11"/>
      <c r="C1082" s="17"/>
      <c r="D1082" s="11"/>
      <c r="E1082" s="11"/>
      <c r="F1082" s="4"/>
      <c r="G1082" s="11"/>
      <c r="H1082" s="11"/>
      <c r="I1082" s="15"/>
      <c r="J1082" s="15"/>
      <c r="K1082" s="11"/>
      <c r="L1082" s="15"/>
      <c r="M1082" s="17"/>
      <c r="N1082" s="19"/>
    </row>
    <row r="1083" spans="1:14">
      <c r="A1083" s="11"/>
      <c r="B1083" s="11"/>
      <c r="C1083" s="17"/>
      <c r="D1083" s="11"/>
      <c r="E1083" s="11"/>
      <c r="F1083" s="4"/>
      <c r="G1083" s="11"/>
      <c r="H1083" s="11"/>
      <c r="I1083" s="15"/>
      <c r="J1083" s="15"/>
      <c r="K1083" s="11"/>
      <c r="L1083" s="15"/>
      <c r="M1083" s="17"/>
      <c r="N1083" s="19"/>
    </row>
    <row r="1084" spans="1:14">
      <c r="A1084" s="11"/>
      <c r="B1084" s="11"/>
      <c r="C1084" s="17"/>
      <c r="D1084" s="11"/>
      <c r="E1084" s="11"/>
      <c r="F1084" s="4"/>
      <c r="G1084" s="11"/>
      <c r="H1084" s="11"/>
      <c r="I1084" s="15"/>
      <c r="J1084" s="15"/>
      <c r="K1084" s="11"/>
      <c r="L1084" s="15"/>
      <c r="M1084" s="17"/>
      <c r="N1084" s="19"/>
    </row>
    <row r="1085" spans="1:14">
      <c r="A1085" s="11"/>
      <c r="B1085" s="11"/>
      <c r="C1085" s="17"/>
      <c r="D1085" s="11"/>
      <c r="E1085" s="11"/>
      <c r="F1085" s="4"/>
      <c r="G1085" s="11"/>
      <c r="H1085" s="11"/>
      <c r="I1085" s="15"/>
      <c r="J1085" s="15"/>
      <c r="K1085" s="11"/>
      <c r="L1085" s="15"/>
      <c r="M1085" s="17"/>
      <c r="N1085" s="19"/>
    </row>
    <row r="1086" spans="1:14">
      <c r="A1086" s="11"/>
      <c r="B1086" s="11"/>
      <c r="C1086" s="17"/>
      <c r="D1086" s="11"/>
      <c r="E1086" s="11"/>
      <c r="F1086" s="4"/>
      <c r="G1086" s="11"/>
      <c r="H1086" s="11"/>
      <c r="I1086" s="15"/>
      <c r="J1086" s="15"/>
      <c r="K1086" s="11"/>
      <c r="L1086" s="15"/>
      <c r="M1086" s="17"/>
      <c r="N1086" s="19"/>
    </row>
    <row r="1087" spans="1:14">
      <c r="A1087" s="11"/>
      <c r="B1087" s="11"/>
      <c r="C1087" s="17"/>
      <c r="D1087" s="11"/>
      <c r="E1087" s="11"/>
      <c r="F1087" s="4"/>
      <c r="G1087" s="11"/>
      <c r="H1087" s="11"/>
      <c r="I1087" s="15"/>
      <c r="J1087" s="15"/>
      <c r="K1087" s="11"/>
      <c r="L1087" s="15"/>
      <c r="M1087" s="17"/>
      <c r="N1087" s="19"/>
    </row>
    <row r="1088" spans="1:14">
      <c r="A1088" s="11"/>
      <c r="B1088" s="11"/>
      <c r="C1088" s="17"/>
      <c r="D1088" s="11"/>
      <c r="E1088" s="11"/>
      <c r="F1088" s="4"/>
      <c r="G1088" s="11"/>
      <c r="H1088" s="11"/>
      <c r="I1088" s="15"/>
      <c r="J1088" s="15"/>
      <c r="K1088" s="11"/>
      <c r="L1088" s="15"/>
      <c r="M1088" s="17"/>
      <c r="N1088" s="19"/>
    </row>
    <row r="1089" spans="1:14">
      <c r="A1089" s="11"/>
      <c r="B1089" s="11"/>
      <c r="C1089" s="17"/>
      <c r="D1089" s="11"/>
      <c r="E1089" s="11"/>
      <c r="F1089" s="4"/>
      <c r="G1089" s="11"/>
      <c r="H1089" s="11"/>
      <c r="I1089" s="15"/>
      <c r="J1089" s="15"/>
      <c r="K1089" s="11"/>
      <c r="L1089" s="15"/>
      <c r="M1089" s="17"/>
      <c r="N1089" s="19"/>
    </row>
    <row r="1090" spans="1:14">
      <c r="A1090" s="11"/>
      <c r="B1090" s="11"/>
      <c r="C1090" s="17"/>
      <c r="D1090" s="11"/>
      <c r="E1090" s="11"/>
      <c r="F1090" s="4"/>
      <c r="G1090" s="11"/>
      <c r="H1090" s="11"/>
      <c r="I1090" s="15"/>
      <c r="J1090" s="15"/>
      <c r="K1090" s="11"/>
      <c r="L1090" s="15"/>
      <c r="M1090" s="17"/>
      <c r="N1090" s="19"/>
    </row>
    <row r="1091" spans="1:14">
      <c r="A1091" s="11"/>
      <c r="B1091" s="11"/>
      <c r="C1091" s="17"/>
      <c r="D1091" s="11"/>
      <c r="E1091" s="11"/>
      <c r="F1091" s="4"/>
      <c r="G1091" s="11"/>
      <c r="H1091" s="11"/>
      <c r="I1091" s="15"/>
      <c r="J1091" s="15"/>
      <c r="K1091" s="11"/>
      <c r="L1091" s="15"/>
      <c r="M1091" s="17"/>
      <c r="N1091" s="19"/>
    </row>
    <row r="1092" spans="1:14">
      <c r="A1092" s="11"/>
      <c r="B1092" s="11"/>
      <c r="C1092" s="17"/>
      <c r="D1092" s="11"/>
      <c r="E1092" s="11"/>
      <c r="F1092" s="4"/>
      <c r="G1092" s="11"/>
      <c r="H1092" s="11"/>
      <c r="I1092" s="15"/>
      <c r="J1092" s="15"/>
      <c r="K1092" s="11"/>
      <c r="L1092" s="15"/>
      <c r="M1092" s="17"/>
      <c r="N1092" s="19"/>
    </row>
    <row r="1093" spans="1:14">
      <c r="A1093" s="11"/>
      <c r="B1093" s="11"/>
      <c r="C1093" s="17"/>
      <c r="D1093" s="11"/>
      <c r="E1093" s="11"/>
      <c r="F1093" s="4"/>
      <c r="G1093" s="11"/>
      <c r="H1093" s="11"/>
      <c r="I1093" s="15"/>
      <c r="J1093" s="15"/>
      <c r="K1093" s="11"/>
      <c r="L1093" s="15"/>
      <c r="M1093" s="17"/>
      <c r="N1093" s="19"/>
    </row>
    <row r="1094" spans="1:14">
      <c r="A1094" s="11"/>
      <c r="B1094" s="11"/>
      <c r="C1094" s="17"/>
      <c r="D1094" s="11"/>
      <c r="E1094" s="11"/>
      <c r="F1094" s="4"/>
      <c r="G1094" s="11"/>
      <c r="H1094" s="11"/>
      <c r="I1094" s="15"/>
      <c r="J1094" s="15"/>
      <c r="K1094" s="11"/>
      <c r="L1094" s="15"/>
      <c r="M1094" s="17"/>
      <c r="N1094" s="19"/>
    </row>
    <row r="1095" spans="1:14">
      <c r="A1095" s="11"/>
      <c r="B1095" s="11"/>
      <c r="C1095" s="17"/>
      <c r="D1095" s="11"/>
      <c r="E1095" s="11"/>
      <c r="F1095" s="4"/>
      <c r="G1095" s="11"/>
      <c r="H1095" s="11"/>
      <c r="I1095" s="15"/>
      <c r="J1095" s="15"/>
      <c r="K1095" s="11"/>
      <c r="L1095" s="15"/>
      <c r="M1095" s="17"/>
      <c r="N1095" s="19"/>
    </row>
    <row r="1096" spans="1:14">
      <c r="A1096" s="11"/>
      <c r="B1096" s="11"/>
      <c r="C1096" s="17"/>
      <c r="D1096" s="11"/>
      <c r="E1096" s="11"/>
      <c r="F1096" s="4"/>
      <c r="G1096" s="11"/>
      <c r="H1096" s="11"/>
      <c r="I1096" s="15"/>
      <c r="J1096" s="15"/>
      <c r="K1096" s="11"/>
      <c r="L1096" s="15"/>
      <c r="M1096" s="17"/>
      <c r="N1096" s="19"/>
    </row>
    <row r="1097" spans="1:14">
      <c r="A1097" s="11"/>
      <c r="B1097" s="11"/>
      <c r="C1097" s="17"/>
      <c r="D1097" s="11"/>
      <c r="E1097" s="11"/>
      <c r="F1097" s="4"/>
      <c r="G1097" s="11"/>
      <c r="H1097" s="11"/>
      <c r="I1097" s="15"/>
      <c r="J1097" s="15"/>
      <c r="K1097" s="11"/>
      <c r="L1097" s="15"/>
      <c r="M1097" s="17"/>
      <c r="N1097" s="19"/>
    </row>
    <row r="1098" spans="1:14">
      <c r="A1098" s="11"/>
      <c r="B1098" s="11"/>
      <c r="C1098" s="17"/>
      <c r="D1098" s="11"/>
      <c r="E1098" s="11"/>
      <c r="F1098" s="4"/>
      <c r="G1098" s="11"/>
      <c r="H1098" s="11"/>
      <c r="I1098" s="15"/>
      <c r="J1098" s="15"/>
      <c r="K1098" s="11"/>
      <c r="L1098" s="15"/>
      <c r="M1098" s="17"/>
      <c r="N1098" s="19"/>
    </row>
    <row r="1099" spans="1:14">
      <c r="A1099" s="11"/>
      <c r="B1099" s="11"/>
      <c r="C1099" s="17"/>
      <c r="D1099" s="11"/>
      <c r="E1099" s="11"/>
      <c r="F1099" s="4"/>
      <c r="G1099" s="11"/>
      <c r="H1099" s="11"/>
      <c r="I1099" s="15"/>
      <c r="J1099" s="15"/>
      <c r="K1099" s="11"/>
      <c r="L1099" s="15"/>
      <c r="M1099" s="17"/>
      <c r="N1099" s="19"/>
    </row>
    <row r="1100" spans="1:14">
      <c r="A1100" s="11"/>
      <c r="B1100" s="11"/>
      <c r="C1100" s="17"/>
      <c r="D1100" s="11"/>
      <c r="E1100" s="11"/>
      <c r="F1100" s="4"/>
      <c r="G1100" s="11"/>
      <c r="H1100" s="11"/>
      <c r="I1100" s="15"/>
      <c r="J1100" s="15"/>
      <c r="K1100" s="11"/>
      <c r="L1100" s="15"/>
      <c r="M1100" s="17"/>
      <c r="N1100" s="19"/>
    </row>
    <row r="1101" spans="1:14">
      <c r="A1101" s="11"/>
      <c r="B1101" s="11"/>
      <c r="C1101" s="17"/>
      <c r="D1101" s="11"/>
      <c r="E1101" s="11"/>
      <c r="F1101" s="4"/>
      <c r="G1101" s="11"/>
      <c r="H1101" s="11"/>
      <c r="I1101" s="15"/>
      <c r="J1101" s="15"/>
      <c r="K1101" s="11"/>
      <c r="L1101" s="15"/>
      <c r="M1101" s="17"/>
      <c r="N1101" s="19"/>
    </row>
    <row r="1102" spans="1:14">
      <c r="A1102" s="11"/>
      <c r="B1102" s="11"/>
      <c r="C1102" s="17"/>
      <c r="D1102" s="11"/>
      <c r="E1102" s="11"/>
      <c r="F1102" s="4"/>
      <c r="G1102" s="11"/>
      <c r="H1102" s="11"/>
      <c r="I1102" s="15"/>
      <c r="J1102" s="15"/>
      <c r="K1102" s="11"/>
      <c r="L1102" s="15"/>
      <c r="M1102" s="17"/>
      <c r="N1102" s="19"/>
    </row>
    <row r="1103" spans="1:14">
      <c r="A1103" s="11"/>
      <c r="B1103" s="11"/>
      <c r="C1103" s="17"/>
      <c r="D1103" s="11"/>
      <c r="E1103" s="11"/>
      <c r="F1103" s="4"/>
      <c r="G1103" s="11"/>
      <c r="H1103" s="11"/>
      <c r="I1103" s="15"/>
      <c r="J1103" s="15"/>
      <c r="K1103" s="11"/>
      <c r="L1103" s="15"/>
      <c r="M1103" s="17"/>
      <c r="N1103" s="19"/>
    </row>
    <row r="1104" spans="1:14">
      <c r="A1104" s="11"/>
      <c r="B1104" s="11"/>
      <c r="C1104" s="17"/>
      <c r="D1104" s="11"/>
      <c r="E1104" s="11"/>
      <c r="F1104" s="4"/>
      <c r="G1104" s="11"/>
      <c r="H1104" s="11"/>
      <c r="I1104" s="15"/>
      <c r="J1104" s="15"/>
      <c r="K1104" s="11"/>
      <c r="L1104" s="15"/>
      <c r="M1104" s="17"/>
      <c r="N1104" s="19"/>
    </row>
    <row r="1105" spans="1:14">
      <c r="A1105" s="11"/>
      <c r="B1105" s="11"/>
      <c r="C1105" s="17"/>
      <c r="D1105" s="11"/>
      <c r="E1105" s="11"/>
      <c r="F1105" s="4"/>
      <c r="G1105" s="11"/>
      <c r="H1105" s="11"/>
      <c r="I1105" s="15"/>
      <c r="J1105" s="15"/>
      <c r="K1105" s="11"/>
      <c r="L1105" s="15"/>
      <c r="M1105" s="17"/>
      <c r="N1105" s="19"/>
    </row>
    <row r="1106" spans="1:14">
      <c r="A1106" s="11"/>
      <c r="B1106" s="11"/>
      <c r="C1106" s="17"/>
      <c r="D1106" s="11"/>
      <c r="E1106" s="11"/>
      <c r="F1106" s="4"/>
      <c r="G1106" s="11"/>
      <c r="H1106" s="11"/>
      <c r="I1106" s="15"/>
      <c r="J1106" s="15"/>
      <c r="K1106" s="11"/>
      <c r="L1106" s="15"/>
      <c r="M1106" s="17"/>
      <c r="N1106" s="19"/>
    </row>
    <row r="1107" spans="1:14">
      <c r="A1107" s="11"/>
      <c r="B1107" s="11"/>
      <c r="C1107" s="17"/>
      <c r="D1107" s="11"/>
      <c r="E1107" s="11"/>
      <c r="F1107" s="4"/>
      <c r="G1107" s="11"/>
      <c r="H1107" s="11"/>
      <c r="I1107" s="15"/>
      <c r="J1107" s="15"/>
      <c r="K1107" s="11"/>
      <c r="L1107" s="15"/>
      <c r="M1107" s="17"/>
      <c r="N1107" s="19"/>
    </row>
    <row r="1108" spans="1:14">
      <c r="A1108" s="11"/>
      <c r="B1108" s="11"/>
      <c r="C1108" s="17"/>
      <c r="D1108" s="11"/>
      <c r="E1108" s="11"/>
      <c r="F1108" s="4"/>
      <c r="G1108" s="11"/>
      <c r="H1108" s="11"/>
      <c r="I1108" s="15"/>
      <c r="J1108" s="15"/>
      <c r="K1108" s="11"/>
      <c r="L1108" s="15"/>
      <c r="M1108" s="17"/>
      <c r="N1108" s="19"/>
    </row>
    <row r="1109" spans="1:14">
      <c r="A1109" s="11"/>
      <c r="B1109" s="11"/>
      <c r="C1109" s="17"/>
      <c r="D1109" s="11"/>
      <c r="E1109" s="11"/>
      <c r="F1109" s="4"/>
      <c r="G1109" s="11"/>
      <c r="H1109" s="11"/>
      <c r="I1109" s="15"/>
      <c r="J1109" s="15"/>
      <c r="K1109" s="11"/>
      <c r="L1109" s="15"/>
      <c r="M1109" s="17"/>
      <c r="N1109" s="19"/>
    </row>
    <row r="1110" spans="1:14">
      <c r="A1110" s="11"/>
      <c r="B1110" s="11"/>
      <c r="C1110" s="17"/>
      <c r="D1110" s="11"/>
      <c r="E1110" s="11"/>
      <c r="F1110" s="4"/>
      <c r="G1110" s="11"/>
      <c r="H1110" s="11"/>
      <c r="I1110" s="15"/>
      <c r="J1110" s="15"/>
      <c r="K1110" s="11"/>
      <c r="L1110" s="15"/>
      <c r="M1110" s="17"/>
      <c r="N1110" s="19"/>
    </row>
    <row r="1111" spans="1:14">
      <c r="A1111" s="11"/>
      <c r="B1111" s="11"/>
      <c r="C1111" s="17"/>
      <c r="D1111" s="11"/>
      <c r="E1111" s="11"/>
      <c r="F1111" s="4"/>
      <c r="G1111" s="11"/>
      <c r="H1111" s="11"/>
      <c r="I1111" s="15"/>
      <c r="J1111" s="15"/>
      <c r="K1111" s="11"/>
      <c r="L1111" s="15"/>
      <c r="M1111" s="17"/>
      <c r="N1111" s="19"/>
    </row>
    <row r="1112" spans="1:14">
      <c r="A1112" s="11"/>
      <c r="B1112" s="11"/>
      <c r="C1112" s="17"/>
      <c r="D1112" s="11"/>
      <c r="E1112" s="11"/>
      <c r="F1112" s="4"/>
      <c r="G1112" s="11"/>
      <c r="H1112" s="11"/>
      <c r="I1112" s="15"/>
      <c r="J1112" s="15"/>
      <c r="K1112" s="11"/>
      <c r="L1112" s="15"/>
      <c r="M1112" s="17"/>
      <c r="N1112" s="19"/>
    </row>
    <row r="1113" spans="1:14">
      <c r="A1113" s="11"/>
      <c r="B1113" s="11"/>
      <c r="C1113" s="17"/>
      <c r="D1113" s="11"/>
      <c r="E1113" s="11"/>
      <c r="F1113" s="4"/>
      <c r="G1113" s="11"/>
      <c r="H1113" s="11"/>
      <c r="I1113" s="15"/>
      <c r="J1113" s="15"/>
      <c r="K1113" s="11"/>
      <c r="L1113" s="15"/>
      <c r="M1113" s="17"/>
      <c r="N1113" s="19"/>
    </row>
    <row r="1114" spans="1:14">
      <c r="A1114" s="11"/>
      <c r="B1114" s="11"/>
      <c r="C1114" s="17"/>
      <c r="D1114" s="11"/>
      <c r="E1114" s="11"/>
      <c r="F1114" s="4"/>
      <c r="G1114" s="11"/>
      <c r="H1114" s="11"/>
      <c r="I1114" s="15"/>
      <c r="J1114" s="15"/>
      <c r="K1114" s="11"/>
      <c r="L1114" s="15"/>
      <c r="M1114" s="17"/>
      <c r="N1114" s="19"/>
    </row>
    <row r="1115" spans="1:14">
      <c r="A1115" s="11"/>
      <c r="B1115" s="11"/>
      <c r="C1115" s="17"/>
      <c r="D1115" s="11"/>
      <c r="E1115" s="11"/>
      <c r="F1115" s="4"/>
      <c r="G1115" s="11"/>
      <c r="H1115" s="11"/>
      <c r="I1115" s="15"/>
      <c r="J1115" s="15"/>
      <c r="K1115" s="11"/>
      <c r="L1115" s="15"/>
      <c r="M1115" s="17"/>
      <c r="N1115" s="19"/>
    </row>
    <row r="1116" spans="1:14">
      <c r="A1116" s="11"/>
      <c r="B1116" s="11"/>
      <c r="C1116" s="17"/>
      <c r="D1116" s="11"/>
      <c r="E1116" s="11"/>
      <c r="F1116" s="4"/>
      <c r="G1116" s="11"/>
      <c r="H1116" s="11"/>
      <c r="I1116" s="15"/>
      <c r="J1116" s="15"/>
      <c r="K1116" s="11"/>
      <c r="L1116" s="15"/>
      <c r="M1116" s="17"/>
      <c r="N1116" s="19"/>
    </row>
    <row r="1117" spans="1:14">
      <c r="A1117" s="11"/>
      <c r="B1117" s="11"/>
      <c r="C1117" s="17"/>
      <c r="D1117" s="11"/>
      <c r="E1117" s="11"/>
      <c r="F1117" s="4"/>
      <c r="G1117" s="11"/>
      <c r="H1117" s="11"/>
      <c r="I1117" s="15"/>
      <c r="J1117" s="15"/>
      <c r="K1117" s="11"/>
      <c r="L1117" s="15"/>
      <c r="M1117" s="17"/>
      <c r="N1117" s="19"/>
    </row>
    <row r="1118" spans="1:14">
      <c r="A1118" s="11"/>
      <c r="B1118" s="11"/>
      <c r="C1118" s="17"/>
      <c r="D1118" s="11"/>
      <c r="E1118" s="11"/>
      <c r="F1118" s="4"/>
      <c r="G1118" s="11"/>
      <c r="H1118" s="11"/>
      <c r="I1118" s="15"/>
      <c r="J1118" s="15"/>
      <c r="K1118" s="11"/>
      <c r="L1118" s="15"/>
      <c r="M1118" s="17"/>
      <c r="N1118" s="19"/>
    </row>
    <row r="1119" spans="1:14">
      <c r="A1119" s="11"/>
      <c r="B1119" s="11"/>
      <c r="C1119" s="17"/>
      <c r="D1119" s="11"/>
      <c r="E1119" s="11"/>
      <c r="F1119" s="4"/>
      <c r="G1119" s="11"/>
      <c r="H1119" s="11"/>
      <c r="I1119" s="15"/>
      <c r="J1119" s="15"/>
      <c r="K1119" s="11"/>
      <c r="L1119" s="15"/>
      <c r="M1119" s="17"/>
      <c r="N1119" s="19"/>
    </row>
    <row r="1120" spans="1:14">
      <c r="A1120" s="11"/>
      <c r="B1120" s="11"/>
      <c r="C1120" s="17"/>
      <c r="D1120" s="11"/>
      <c r="E1120" s="11"/>
      <c r="F1120" s="4"/>
      <c r="G1120" s="11"/>
      <c r="H1120" s="11"/>
      <c r="I1120" s="15"/>
      <c r="J1120" s="15"/>
      <c r="K1120" s="11"/>
      <c r="L1120" s="15"/>
      <c r="M1120" s="17"/>
      <c r="N1120" s="19"/>
    </row>
    <row r="1121" spans="1:14">
      <c r="A1121" s="11"/>
      <c r="B1121" s="11"/>
      <c r="C1121" s="17"/>
      <c r="D1121" s="11"/>
      <c r="E1121" s="11"/>
      <c r="F1121" s="4"/>
      <c r="G1121" s="11"/>
      <c r="H1121" s="11"/>
      <c r="I1121" s="15"/>
      <c r="J1121" s="15"/>
      <c r="K1121" s="11"/>
      <c r="L1121" s="15"/>
      <c r="M1121" s="17"/>
      <c r="N1121" s="19"/>
    </row>
    <row r="1122" spans="1:14">
      <c r="A1122" s="11"/>
      <c r="B1122" s="11"/>
      <c r="C1122" s="17"/>
      <c r="D1122" s="11"/>
      <c r="E1122" s="11"/>
      <c r="F1122" s="4"/>
      <c r="G1122" s="11"/>
      <c r="H1122" s="11"/>
      <c r="I1122" s="15"/>
      <c r="J1122" s="15"/>
      <c r="K1122" s="11"/>
      <c r="L1122" s="15"/>
      <c r="M1122" s="17"/>
      <c r="N1122" s="19"/>
    </row>
    <row r="1123" spans="1:14">
      <c r="A1123" s="11"/>
      <c r="B1123" s="11"/>
      <c r="C1123" s="17"/>
      <c r="D1123" s="11"/>
      <c r="E1123" s="11"/>
      <c r="F1123" s="4"/>
      <c r="G1123" s="11"/>
      <c r="H1123" s="11"/>
      <c r="I1123" s="15"/>
      <c r="J1123" s="15"/>
      <c r="K1123" s="11"/>
      <c r="L1123" s="15"/>
      <c r="M1123" s="17"/>
      <c r="N1123" s="19"/>
    </row>
    <row r="1124" spans="1:14">
      <c r="A1124" s="11"/>
      <c r="B1124" s="11"/>
      <c r="C1124" s="17"/>
      <c r="D1124" s="11"/>
      <c r="E1124" s="11"/>
      <c r="F1124" s="4"/>
      <c r="G1124" s="11"/>
      <c r="H1124" s="11"/>
      <c r="I1124" s="15"/>
      <c r="J1124" s="15"/>
      <c r="K1124" s="11"/>
      <c r="L1124" s="15"/>
      <c r="M1124" s="17"/>
      <c r="N1124" s="19"/>
    </row>
    <row r="1125" spans="1:14">
      <c r="A1125" s="11"/>
      <c r="B1125" s="11"/>
      <c r="C1125" s="17"/>
      <c r="D1125" s="11"/>
      <c r="E1125" s="11"/>
      <c r="F1125" s="4"/>
      <c r="G1125" s="11"/>
      <c r="H1125" s="11"/>
      <c r="I1125" s="15"/>
      <c r="J1125" s="15"/>
      <c r="K1125" s="11"/>
      <c r="L1125" s="15"/>
      <c r="M1125" s="17"/>
      <c r="N1125" s="19"/>
    </row>
    <row r="1126" spans="1:14">
      <c r="A1126" s="11"/>
      <c r="B1126" s="11"/>
      <c r="C1126" s="17"/>
      <c r="D1126" s="11"/>
      <c r="E1126" s="11"/>
      <c r="F1126" s="4"/>
      <c r="G1126" s="11"/>
      <c r="H1126" s="11"/>
      <c r="I1126" s="15"/>
      <c r="J1126" s="15"/>
      <c r="K1126" s="11"/>
      <c r="L1126" s="15"/>
      <c r="M1126" s="17"/>
      <c r="N1126" s="19"/>
    </row>
    <row r="1127" spans="1:14">
      <c r="A1127" s="11"/>
      <c r="B1127" s="11"/>
      <c r="C1127" s="17"/>
      <c r="D1127" s="11"/>
      <c r="E1127" s="11"/>
      <c r="F1127" s="4"/>
      <c r="G1127" s="11"/>
      <c r="H1127" s="11"/>
      <c r="I1127" s="15"/>
      <c r="J1127" s="15"/>
      <c r="K1127" s="11"/>
      <c r="L1127" s="15"/>
      <c r="M1127" s="17"/>
      <c r="N1127" s="19"/>
    </row>
    <row r="1128" spans="1:14">
      <c r="A1128" s="11"/>
      <c r="B1128" s="11"/>
      <c r="C1128" s="17"/>
      <c r="D1128" s="11"/>
      <c r="E1128" s="11"/>
      <c r="F1128" s="4"/>
      <c r="G1128" s="11"/>
      <c r="H1128" s="11"/>
      <c r="I1128" s="15"/>
      <c r="J1128" s="15"/>
      <c r="K1128" s="11"/>
      <c r="L1128" s="15"/>
      <c r="M1128" s="17"/>
      <c r="N1128" s="19"/>
    </row>
    <row r="1129" spans="1:14">
      <c r="A1129" s="11"/>
      <c r="B1129" s="11"/>
      <c r="C1129" s="17"/>
      <c r="D1129" s="11"/>
      <c r="E1129" s="11"/>
      <c r="F1129" s="4"/>
      <c r="G1129" s="11"/>
      <c r="H1129" s="11"/>
      <c r="I1129" s="15"/>
      <c r="J1129" s="15"/>
      <c r="K1129" s="11"/>
      <c r="L1129" s="15"/>
      <c r="M1129" s="17"/>
      <c r="N1129" s="19"/>
    </row>
    <row r="1130" spans="1:14">
      <c r="A1130" s="11"/>
      <c r="B1130" s="11"/>
      <c r="C1130" s="17"/>
      <c r="D1130" s="11"/>
      <c r="E1130" s="11"/>
      <c r="F1130" s="4"/>
      <c r="G1130" s="11"/>
      <c r="H1130" s="11"/>
      <c r="I1130" s="15"/>
      <c r="J1130" s="15"/>
      <c r="K1130" s="11"/>
      <c r="L1130" s="15"/>
      <c r="M1130" s="17"/>
      <c r="N1130" s="19"/>
    </row>
    <row r="1131" spans="1:14">
      <c r="A1131" s="11"/>
      <c r="B1131" s="11"/>
      <c r="C1131" s="17"/>
      <c r="D1131" s="11"/>
      <c r="E1131" s="11"/>
      <c r="F1131" s="4"/>
      <c r="G1131" s="11"/>
      <c r="H1131" s="11"/>
      <c r="I1131" s="15"/>
      <c r="J1131" s="15"/>
      <c r="K1131" s="11"/>
      <c r="L1131" s="15"/>
      <c r="M1131" s="17"/>
      <c r="N1131" s="19"/>
    </row>
    <row r="1132" spans="1:14">
      <c r="A1132" s="11"/>
      <c r="B1132" s="11"/>
      <c r="C1132" s="17"/>
      <c r="D1132" s="11"/>
      <c r="E1132" s="11"/>
      <c r="F1132" s="4"/>
      <c r="G1132" s="11"/>
      <c r="H1132" s="11"/>
      <c r="I1132" s="15"/>
      <c r="J1132" s="15"/>
      <c r="K1132" s="11"/>
      <c r="L1132" s="15"/>
      <c r="M1132" s="17"/>
      <c r="N1132" s="19"/>
    </row>
    <row r="1133" spans="1:14">
      <c r="A1133" s="11"/>
      <c r="B1133" s="11"/>
      <c r="C1133" s="17"/>
      <c r="D1133" s="11"/>
      <c r="E1133" s="11"/>
      <c r="F1133" s="4"/>
      <c r="G1133" s="11"/>
      <c r="H1133" s="11"/>
      <c r="I1133" s="15"/>
      <c r="J1133" s="15"/>
      <c r="K1133" s="11"/>
      <c r="L1133" s="15"/>
      <c r="M1133" s="17"/>
      <c r="N1133" s="19"/>
    </row>
    <row r="1134" spans="1:14">
      <c r="A1134" s="11"/>
      <c r="B1134" s="11"/>
      <c r="C1134" s="17"/>
      <c r="D1134" s="11"/>
      <c r="E1134" s="11"/>
      <c r="F1134" s="4"/>
      <c r="G1134" s="11"/>
      <c r="H1134" s="11"/>
      <c r="I1134" s="15"/>
      <c r="J1134" s="15"/>
      <c r="K1134" s="11"/>
      <c r="L1134" s="15"/>
      <c r="M1134" s="17"/>
      <c r="N1134" s="19"/>
    </row>
    <row r="1135" spans="1:14">
      <c r="A1135" s="11"/>
      <c r="B1135" s="11"/>
      <c r="C1135" s="17"/>
      <c r="D1135" s="11"/>
      <c r="E1135" s="11"/>
      <c r="F1135" s="4"/>
      <c r="G1135" s="11"/>
      <c r="H1135" s="11"/>
      <c r="I1135" s="15"/>
      <c r="J1135" s="15"/>
      <c r="K1135" s="11"/>
      <c r="L1135" s="15"/>
      <c r="M1135" s="17"/>
      <c r="N1135" s="19"/>
    </row>
    <row r="1136" spans="1:14">
      <c r="A1136" s="11"/>
      <c r="B1136" s="11"/>
      <c r="C1136" s="17"/>
      <c r="D1136" s="11"/>
      <c r="E1136" s="11"/>
      <c r="F1136" s="4"/>
      <c r="G1136" s="11"/>
      <c r="H1136" s="11"/>
      <c r="I1136" s="15"/>
      <c r="J1136" s="15"/>
      <c r="K1136" s="11"/>
      <c r="L1136" s="15"/>
      <c r="M1136" s="17"/>
      <c r="N1136" s="19"/>
    </row>
    <row r="1137" spans="1:14">
      <c r="A1137" s="11"/>
      <c r="B1137" s="11"/>
      <c r="C1137" s="17"/>
      <c r="D1137" s="11"/>
      <c r="E1137" s="11"/>
      <c r="F1137" s="4"/>
      <c r="G1137" s="11"/>
      <c r="H1137" s="11"/>
      <c r="I1137" s="15"/>
      <c r="J1137" s="15"/>
      <c r="K1137" s="11"/>
      <c r="L1137" s="15"/>
      <c r="M1137" s="17"/>
      <c r="N1137" s="19"/>
    </row>
    <row r="1138" spans="1:14">
      <c r="A1138" s="11"/>
      <c r="B1138" s="11"/>
      <c r="C1138" s="17"/>
      <c r="D1138" s="11"/>
      <c r="E1138" s="11"/>
      <c r="F1138" s="4"/>
      <c r="G1138" s="11"/>
      <c r="H1138" s="11"/>
      <c r="I1138" s="15"/>
      <c r="J1138" s="15"/>
      <c r="K1138" s="11"/>
      <c r="L1138" s="15"/>
      <c r="M1138" s="17"/>
      <c r="N1138" s="19"/>
    </row>
    <row r="1139" spans="1:14">
      <c r="A1139" s="11"/>
      <c r="B1139" s="11"/>
      <c r="C1139" s="17"/>
      <c r="D1139" s="11"/>
      <c r="E1139" s="11"/>
      <c r="F1139" s="4"/>
      <c r="G1139" s="11"/>
      <c r="H1139" s="11"/>
      <c r="I1139" s="15"/>
      <c r="J1139" s="15"/>
      <c r="K1139" s="11"/>
      <c r="L1139" s="15"/>
      <c r="M1139" s="17"/>
      <c r="N1139" s="19"/>
    </row>
    <row r="1140" spans="1:14">
      <c r="A1140" s="11"/>
      <c r="B1140" s="11"/>
      <c r="C1140" s="17"/>
      <c r="D1140" s="11"/>
      <c r="E1140" s="11"/>
      <c r="F1140" s="4"/>
      <c r="G1140" s="11"/>
      <c r="H1140" s="11"/>
      <c r="I1140" s="15"/>
      <c r="J1140" s="15"/>
      <c r="K1140" s="11"/>
      <c r="L1140" s="15"/>
      <c r="M1140" s="17"/>
      <c r="N1140" s="19"/>
    </row>
    <row r="1141" spans="1:14">
      <c r="A1141" s="11"/>
      <c r="B1141" s="11"/>
      <c r="C1141" s="17"/>
      <c r="D1141" s="11"/>
      <c r="E1141" s="11"/>
      <c r="F1141" s="4"/>
      <c r="G1141" s="11"/>
      <c r="H1141" s="11"/>
      <c r="I1141" s="15"/>
      <c r="J1141" s="15"/>
      <c r="K1141" s="11"/>
      <c r="L1141" s="15"/>
      <c r="M1141" s="17"/>
      <c r="N1141" s="19"/>
    </row>
    <row r="1142" spans="1:14">
      <c r="A1142" s="11"/>
      <c r="B1142" s="11"/>
      <c r="C1142" s="17"/>
      <c r="D1142" s="11"/>
      <c r="E1142" s="11"/>
      <c r="F1142" s="4"/>
      <c r="G1142" s="11"/>
      <c r="H1142" s="11"/>
      <c r="I1142" s="15"/>
      <c r="J1142" s="15"/>
      <c r="K1142" s="11"/>
      <c r="L1142" s="15"/>
      <c r="M1142" s="17"/>
      <c r="N1142" s="19"/>
    </row>
    <row r="1143" spans="1:14">
      <c r="A1143" s="11"/>
      <c r="B1143" s="11"/>
      <c r="C1143" s="17"/>
      <c r="D1143" s="11"/>
      <c r="E1143" s="11"/>
      <c r="F1143" s="4"/>
      <c r="G1143" s="11"/>
      <c r="H1143" s="11"/>
      <c r="I1143" s="15"/>
      <c r="J1143" s="15"/>
      <c r="K1143" s="11"/>
      <c r="L1143" s="15"/>
      <c r="M1143" s="17"/>
      <c r="N1143" s="19"/>
    </row>
    <row r="1144" spans="1:14">
      <c r="A1144" s="11"/>
      <c r="B1144" s="11"/>
      <c r="C1144" s="17"/>
      <c r="D1144" s="11"/>
      <c r="E1144" s="11"/>
      <c r="F1144" s="4"/>
      <c r="G1144" s="11"/>
      <c r="H1144" s="11"/>
      <c r="I1144" s="15"/>
      <c r="J1144" s="15"/>
      <c r="K1144" s="11"/>
      <c r="L1144" s="15"/>
      <c r="M1144" s="17"/>
      <c r="N1144" s="19"/>
    </row>
    <row r="1145" spans="1:14">
      <c r="A1145" s="11"/>
      <c r="B1145" s="11"/>
      <c r="C1145" s="17"/>
      <c r="D1145" s="11"/>
      <c r="E1145" s="11"/>
      <c r="F1145" s="4"/>
      <c r="G1145" s="11"/>
      <c r="H1145" s="11"/>
      <c r="I1145" s="15"/>
      <c r="J1145" s="15"/>
      <c r="K1145" s="11"/>
      <c r="L1145" s="15"/>
      <c r="M1145" s="17"/>
      <c r="N1145" s="19"/>
    </row>
    <row r="1146" spans="1:14">
      <c r="A1146" s="11"/>
      <c r="B1146" s="11"/>
      <c r="C1146" s="17"/>
      <c r="D1146" s="11"/>
      <c r="E1146" s="11"/>
      <c r="F1146" s="4"/>
      <c r="G1146" s="11"/>
      <c r="H1146" s="11"/>
      <c r="I1146" s="15"/>
      <c r="J1146" s="15"/>
      <c r="K1146" s="11"/>
      <c r="L1146" s="15"/>
      <c r="M1146" s="17"/>
      <c r="N1146" s="19"/>
    </row>
    <row r="1147" spans="1:14">
      <c r="A1147" s="11"/>
      <c r="B1147" s="11"/>
      <c r="C1147" s="17"/>
      <c r="D1147" s="11"/>
      <c r="E1147" s="11"/>
      <c r="F1147" s="4"/>
      <c r="G1147" s="11"/>
      <c r="H1147" s="11"/>
      <c r="I1147" s="15"/>
      <c r="J1147" s="15"/>
      <c r="K1147" s="11"/>
      <c r="L1147" s="15"/>
      <c r="M1147" s="17"/>
      <c r="N1147" s="19"/>
    </row>
    <row r="1148" spans="1:14">
      <c r="A1148" s="11"/>
      <c r="B1148" s="11"/>
      <c r="C1148" s="17"/>
      <c r="D1148" s="11"/>
      <c r="E1148" s="11"/>
      <c r="F1148" s="4"/>
      <c r="G1148" s="11"/>
      <c r="H1148" s="11"/>
      <c r="I1148" s="15"/>
      <c r="J1148" s="15"/>
      <c r="K1148" s="11"/>
      <c r="L1148" s="15"/>
      <c r="M1148" s="17"/>
      <c r="N1148" s="19"/>
    </row>
    <row r="1149" spans="1:14">
      <c r="A1149" s="11"/>
      <c r="B1149" s="11"/>
      <c r="C1149" s="17"/>
      <c r="D1149" s="11"/>
      <c r="E1149" s="11"/>
      <c r="F1149" s="4"/>
      <c r="G1149" s="11"/>
      <c r="H1149" s="11"/>
      <c r="I1149" s="15"/>
      <c r="J1149" s="15"/>
      <c r="K1149" s="11"/>
      <c r="L1149" s="15"/>
      <c r="M1149" s="17"/>
      <c r="N1149" s="19"/>
    </row>
    <row r="1150" spans="1:14">
      <c r="A1150" s="11"/>
      <c r="B1150" s="11"/>
      <c r="C1150" s="17"/>
      <c r="D1150" s="11"/>
      <c r="E1150" s="11"/>
      <c r="F1150" s="4"/>
      <c r="G1150" s="11"/>
      <c r="H1150" s="11"/>
      <c r="I1150" s="15"/>
      <c r="J1150" s="15"/>
      <c r="K1150" s="11"/>
      <c r="L1150" s="15"/>
      <c r="M1150" s="17"/>
      <c r="N1150" s="19"/>
    </row>
    <row r="1151" spans="1:14">
      <c r="A1151" s="11"/>
      <c r="B1151" s="11"/>
      <c r="C1151" s="17"/>
      <c r="D1151" s="11"/>
      <c r="E1151" s="11"/>
      <c r="F1151" s="4"/>
      <c r="G1151" s="11"/>
      <c r="H1151" s="11"/>
      <c r="I1151" s="15"/>
      <c r="J1151" s="15"/>
      <c r="K1151" s="11"/>
      <c r="L1151" s="15"/>
      <c r="M1151" s="17"/>
      <c r="N1151" s="19"/>
    </row>
    <row r="1152" spans="1:14">
      <c r="A1152" s="11"/>
      <c r="B1152" s="11"/>
      <c r="C1152" s="17"/>
      <c r="D1152" s="11"/>
      <c r="E1152" s="11"/>
      <c r="F1152" s="4"/>
      <c r="G1152" s="11"/>
      <c r="H1152" s="11"/>
      <c r="I1152" s="15"/>
      <c r="J1152" s="15"/>
      <c r="K1152" s="11"/>
      <c r="L1152" s="15"/>
      <c r="M1152" s="17"/>
      <c r="N1152" s="19"/>
    </row>
    <row r="1153" spans="1:14">
      <c r="A1153" s="11"/>
      <c r="B1153" s="11"/>
      <c r="C1153" s="17"/>
      <c r="D1153" s="11"/>
      <c r="E1153" s="11"/>
      <c r="F1153" s="4"/>
      <c r="G1153" s="11"/>
      <c r="H1153" s="11"/>
      <c r="I1153" s="15"/>
      <c r="J1153" s="15"/>
      <c r="K1153" s="11"/>
      <c r="L1153" s="15"/>
      <c r="M1153" s="17"/>
      <c r="N1153" s="19"/>
    </row>
    <row r="1154" spans="1:14">
      <c r="A1154" s="11"/>
      <c r="B1154" s="11"/>
      <c r="C1154" s="17"/>
      <c r="D1154" s="11"/>
      <c r="E1154" s="11"/>
      <c r="F1154" s="4"/>
      <c r="G1154" s="11"/>
      <c r="H1154" s="11"/>
      <c r="I1154" s="15"/>
      <c r="J1154" s="15"/>
      <c r="K1154" s="11"/>
      <c r="L1154" s="15"/>
      <c r="M1154" s="17"/>
      <c r="N1154" s="19"/>
    </row>
    <row r="1155" spans="1:14">
      <c r="A1155" s="11"/>
      <c r="B1155" s="11"/>
      <c r="C1155" s="17"/>
      <c r="D1155" s="11"/>
      <c r="E1155" s="11"/>
      <c r="F1155" s="4"/>
      <c r="G1155" s="11"/>
      <c r="H1155" s="11"/>
      <c r="I1155" s="15"/>
      <c r="J1155" s="15"/>
      <c r="K1155" s="11"/>
      <c r="L1155" s="15"/>
      <c r="M1155" s="17"/>
      <c r="N1155" s="19"/>
    </row>
    <row r="1156" spans="1:14">
      <c r="A1156" s="11"/>
      <c r="B1156" s="11"/>
      <c r="C1156" s="17"/>
      <c r="D1156" s="11"/>
      <c r="E1156" s="11"/>
      <c r="F1156" s="4"/>
      <c r="G1156" s="11"/>
      <c r="H1156" s="11"/>
      <c r="I1156" s="15"/>
      <c r="J1156" s="15"/>
      <c r="K1156" s="11"/>
      <c r="L1156" s="15"/>
      <c r="M1156" s="17"/>
      <c r="N1156" s="19"/>
    </row>
    <row r="1157" spans="1:14">
      <c r="A1157" s="11"/>
      <c r="B1157" s="11"/>
      <c r="C1157" s="17"/>
      <c r="D1157" s="11"/>
      <c r="E1157" s="11"/>
      <c r="F1157" s="4"/>
      <c r="G1157" s="11"/>
      <c r="H1157" s="11"/>
      <c r="I1157" s="15"/>
      <c r="J1157" s="15"/>
      <c r="K1157" s="11"/>
      <c r="L1157" s="15"/>
      <c r="M1157" s="17"/>
      <c r="N1157" s="19"/>
    </row>
    <row r="1158" spans="1:14">
      <c r="A1158" s="11"/>
      <c r="B1158" s="11"/>
      <c r="C1158" s="17"/>
      <c r="D1158" s="11"/>
      <c r="E1158" s="11"/>
      <c r="F1158" s="4"/>
      <c r="G1158" s="11"/>
      <c r="H1158" s="11"/>
      <c r="I1158" s="15"/>
      <c r="J1158" s="15"/>
      <c r="K1158" s="11"/>
      <c r="L1158" s="15"/>
      <c r="M1158" s="17"/>
      <c r="N1158" s="19"/>
    </row>
    <row r="1159" spans="1:14">
      <c r="A1159" s="11"/>
      <c r="B1159" s="11"/>
      <c r="C1159" s="17"/>
      <c r="D1159" s="11"/>
      <c r="E1159" s="11"/>
      <c r="F1159" s="4"/>
      <c r="G1159" s="11"/>
      <c r="H1159" s="11"/>
      <c r="I1159" s="15"/>
      <c r="J1159" s="15"/>
      <c r="K1159" s="11"/>
      <c r="L1159" s="15"/>
      <c r="M1159" s="17"/>
      <c r="N1159" s="19"/>
    </row>
    <row r="1160" spans="1:14">
      <c r="A1160" s="11"/>
      <c r="B1160" s="11"/>
      <c r="C1160" s="17"/>
      <c r="D1160" s="11"/>
      <c r="E1160" s="11"/>
      <c r="F1160" s="4"/>
      <c r="G1160" s="11"/>
      <c r="H1160" s="11"/>
      <c r="I1160" s="15"/>
      <c r="J1160" s="15"/>
      <c r="K1160" s="11"/>
      <c r="L1160" s="15"/>
      <c r="M1160" s="17"/>
      <c r="N1160" s="19"/>
    </row>
    <row r="1161" spans="1:14">
      <c r="A1161" s="11"/>
      <c r="B1161" s="11"/>
      <c r="C1161" s="17"/>
      <c r="D1161" s="11"/>
      <c r="E1161" s="11"/>
      <c r="F1161" s="4"/>
      <c r="G1161" s="11"/>
      <c r="H1161" s="11"/>
      <c r="I1161" s="15"/>
      <c r="J1161" s="15"/>
      <c r="K1161" s="11"/>
      <c r="L1161" s="15"/>
      <c r="M1161" s="17"/>
      <c r="N1161" s="19"/>
    </row>
    <row r="1162" spans="1:14">
      <c r="A1162" s="11"/>
      <c r="B1162" s="11"/>
      <c r="C1162" s="17"/>
      <c r="D1162" s="11"/>
      <c r="E1162" s="11"/>
      <c r="F1162" s="4"/>
      <c r="G1162" s="11"/>
      <c r="H1162" s="11"/>
      <c r="I1162" s="15"/>
      <c r="J1162" s="15"/>
      <c r="K1162" s="11"/>
      <c r="L1162" s="15"/>
      <c r="M1162" s="17"/>
      <c r="N1162" s="19"/>
    </row>
    <row r="1163" spans="1:14">
      <c r="A1163" s="11"/>
      <c r="B1163" s="11"/>
      <c r="C1163" s="17"/>
      <c r="D1163" s="11"/>
      <c r="E1163" s="11"/>
      <c r="F1163" s="4"/>
      <c r="G1163" s="11"/>
      <c r="H1163" s="11"/>
      <c r="I1163" s="15"/>
      <c r="J1163" s="15"/>
      <c r="K1163" s="11"/>
      <c r="L1163" s="15"/>
      <c r="M1163" s="17"/>
      <c r="N1163" s="19"/>
    </row>
    <row r="1164" spans="1:14">
      <c r="A1164" s="11"/>
      <c r="B1164" s="11"/>
      <c r="C1164" s="17"/>
      <c r="D1164" s="11"/>
      <c r="E1164" s="11"/>
      <c r="F1164" s="4"/>
      <c r="G1164" s="11"/>
      <c r="H1164" s="11"/>
      <c r="I1164" s="15"/>
      <c r="J1164" s="15"/>
      <c r="K1164" s="11"/>
      <c r="L1164" s="15"/>
      <c r="M1164" s="17"/>
      <c r="N1164" s="19"/>
    </row>
    <row r="1165" spans="1:14">
      <c r="A1165" s="11"/>
      <c r="B1165" s="11"/>
      <c r="C1165" s="17"/>
      <c r="D1165" s="11"/>
      <c r="E1165" s="11"/>
      <c r="F1165" s="4"/>
      <c r="G1165" s="11"/>
      <c r="H1165" s="11"/>
      <c r="I1165" s="15"/>
      <c r="J1165" s="15"/>
      <c r="K1165" s="11"/>
      <c r="L1165" s="15"/>
      <c r="M1165" s="17"/>
      <c r="N1165" s="19"/>
    </row>
    <row r="1166" spans="1:14">
      <c r="A1166" s="11"/>
      <c r="B1166" s="11"/>
      <c r="C1166" s="17"/>
      <c r="D1166" s="11"/>
      <c r="E1166" s="11"/>
      <c r="F1166" s="4"/>
      <c r="G1166" s="11"/>
      <c r="H1166" s="11"/>
      <c r="I1166" s="15"/>
      <c r="J1166" s="15"/>
      <c r="K1166" s="11"/>
      <c r="L1166" s="15"/>
      <c r="M1166" s="17"/>
      <c r="N1166" s="19"/>
    </row>
    <row r="1167" spans="1:14">
      <c r="A1167" s="11"/>
      <c r="B1167" s="11"/>
      <c r="C1167" s="17"/>
      <c r="D1167" s="11"/>
      <c r="E1167" s="11"/>
      <c r="F1167" s="4"/>
      <c r="G1167" s="11"/>
      <c r="H1167" s="11"/>
      <c r="I1167" s="15"/>
      <c r="J1167" s="15"/>
      <c r="K1167" s="11"/>
      <c r="L1167" s="15"/>
      <c r="M1167" s="17"/>
      <c r="N1167" s="19"/>
    </row>
    <row r="1168" spans="1:14">
      <c r="A1168" s="11"/>
      <c r="B1168" s="11"/>
      <c r="C1168" s="17"/>
      <c r="D1168" s="11"/>
      <c r="E1168" s="11"/>
      <c r="F1168" s="4"/>
      <c r="G1168" s="11"/>
      <c r="H1168" s="11"/>
      <c r="I1168" s="15"/>
      <c r="J1168" s="15"/>
      <c r="K1168" s="11"/>
      <c r="L1168" s="15"/>
      <c r="M1168" s="17"/>
      <c r="N1168" s="19"/>
    </row>
    <row r="1169" spans="1:14">
      <c r="A1169" s="11"/>
      <c r="B1169" s="11"/>
      <c r="C1169" s="17"/>
      <c r="D1169" s="11"/>
      <c r="E1169" s="11"/>
      <c r="F1169" s="4"/>
      <c r="G1169" s="11"/>
      <c r="H1169" s="11"/>
      <c r="I1169" s="15"/>
      <c r="J1169" s="15"/>
      <c r="K1169" s="11"/>
      <c r="L1169" s="15"/>
      <c r="M1169" s="17"/>
      <c r="N1169" s="19"/>
    </row>
    <row r="1170" spans="1:14">
      <c r="A1170" s="11"/>
      <c r="B1170" s="11"/>
      <c r="C1170" s="17"/>
      <c r="D1170" s="11"/>
      <c r="E1170" s="11"/>
      <c r="F1170" s="4"/>
      <c r="G1170" s="11"/>
      <c r="H1170" s="11"/>
      <c r="I1170" s="15"/>
      <c r="J1170" s="15"/>
      <c r="K1170" s="11"/>
      <c r="L1170" s="15"/>
      <c r="M1170" s="17"/>
      <c r="N1170" s="19"/>
    </row>
    <row r="1171" spans="1:14">
      <c r="A1171" s="11"/>
      <c r="B1171" s="11"/>
      <c r="C1171" s="17"/>
      <c r="D1171" s="11"/>
      <c r="E1171" s="11"/>
      <c r="F1171" s="4"/>
      <c r="G1171" s="11"/>
      <c r="H1171" s="11"/>
      <c r="I1171" s="15"/>
      <c r="J1171" s="15"/>
      <c r="K1171" s="11"/>
      <c r="L1171" s="15"/>
      <c r="M1171" s="17"/>
      <c r="N1171" s="19"/>
    </row>
    <row r="1172" spans="1:14">
      <c r="A1172" s="11"/>
      <c r="B1172" s="11"/>
      <c r="C1172" s="17"/>
      <c r="D1172" s="11"/>
      <c r="E1172" s="11"/>
      <c r="F1172" s="4"/>
      <c r="G1172" s="11"/>
      <c r="H1172" s="11"/>
      <c r="I1172" s="15"/>
      <c r="J1172" s="15"/>
      <c r="K1172" s="11"/>
      <c r="L1172" s="15"/>
      <c r="M1172" s="17"/>
      <c r="N1172" s="19"/>
    </row>
    <row r="1173" spans="1:14">
      <c r="A1173" s="11"/>
      <c r="B1173" s="11"/>
      <c r="C1173" s="17"/>
      <c r="D1173" s="11"/>
      <c r="E1173" s="11"/>
      <c r="F1173" s="4"/>
      <c r="G1173" s="11"/>
      <c r="H1173" s="11"/>
      <c r="I1173" s="15"/>
      <c r="J1173" s="15"/>
      <c r="K1173" s="11"/>
      <c r="L1173" s="15"/>
      <c r="M1173" s="17"/>
      <c r="N1173" s="19"/>
    </row>
    <row r="1174" spans="1:14">
      <c r="A1174" s="11"/>
      <c r="B1174" s="11"/>
      <c r="C1174" s="17"/>
      <c r="D1174" s="11"/>
      <c r="E1174" s="11"/>
      <c r="F1174" s="4"/>
      <c r="G1174" s="11"/>
      <c r="H1174" s="11"/>
      <c r="I1174" s="15"/>
      <c r="J1174" s="15"/>
      <c r="K1174" s="11"/>
      <c r="L1174" s="15"/>
      <c r="M1174" s="17"/>
      <c r="N1174" s="19"/>
    </row>
    <row r="1175" spans="1:14">
      <c r="A1175" s="11"/>
      <c r="B1175" s="11"/>
      <c r="C1175" s="17"/>
      <c r="D1175" s="11"/>
      <c r="E1175" s="11"/>
      <c r="F1175" s="4"/>
      <c r="G1175" s="11"/>
      <c r="H1175" s="11"/>
      <c r="I1175" s="15"/>
      <c r="J1175" s="15"/>
      <c r="K1175" s="11"/>
      <c r="L1175" s="15"/>
      <c r="M1175" s="17"/>
      <c r="N1175" s="19"/>
    </row>
    <row r="1176" spans="1:14">
      <c r="A1176" s="11"/>
      <c r="B1176" s="11"/>
      <c r="C1176" s="17"/>
      <c r="D1176" s="11"/>
      <c r="E1176" s="11"/>
      <c r="F1176" s="4"/>
      <c r="G1176" s="11"/>
      <c r="H1176" s="11"/>
      <c r="I1176" s="15"/>
      <c r="J1176" s="15"/>
      <c r="K1176" s="11"/>
      <c r="L1176" s="15"/>
      <c r="M1176" s="17"/>
      <c r="N1176" s="19"/>
    </row>
    <row r="1177" spans="1:14">
      <c r="A1177" s="11"/>
      <c r="B1177" s="11"/>
      <c r="C1177" s="17"/>
      <c r="D1177" s="11"/>
      <c r="E1177" s="11"/>
      <c r="F1177" s="4"/>
      <c r="G1177" s="11"/>
      <c r="H1177" s="11"/>
      <c r="I1177" s="15"/>
      <c r="J1177" s="15"/>
      <c r="K1177" s="11"/>
      <c r="L1177" s="15"/>
      <c r="M1177" s="17"/>
      <c r="N1177" s="19"/>
    </row>
    <row r="1178" spans="1:14">
      <c r="A1178" s="11"/>
      <c r="B1178" s="11"/>
      <c r="C1178" s="17"/>
      <c r="D1178" s="11"/>
      <c r="E1178" s="11"/>
      <c r="F1178" s="4"/>
      <c r="G1178" s="11"/>
      <c r="H1178" s="11"/>
      <c r="I1178" s="15"/>
      <c r="J1178" s="15"/>
      <c r="K1178" s="11"/>
      <c r="L1178" s="15"/>
      <c r="M1178" s="17"/>
      <c r="N1178" s="19"/>
    </row>
    <row r="1179" spans="1:14">
      <c r="A1179" s="11"/>
      <c r="B1179" s="11"/>
      <c r="C1179" s="17"/>
      <c r="D1179" s="11"/>
      <c r="E1179" s="11"/>
      <c r="F1179" s="4"/>
      <c r="G1179" s="11"/>
      <c r="H1179" s="11"/>
      <c r="I1179" s="15"/>
      <c r="J1179" s="15"/>
      <c r="K1179" s="11"/>
      <c r="L1179" s="15"/>
      <c r="M1179" s="17"/>
      <c r="N1179" s="19"/>
    </row>
    <row r="1180" spans="1:14">
      <c r="A1180" s="11"/>
      <c r="B1180" s="11"/>
      <c r="C1180" s="17"/>
      <c r="D1180" s="11"/>
      <c r="E1180" s="11"/>
      <c r="F1180" s="4"/>
      <c r="G1180" s="11"/>
      <c r="H1180" s="11"/>
      <c r="I1180" s="15"/>
      <c r="J1180" s="15"/>
      <c r="K1180" s="11"/>
      <c r="L1180" s="15"/>
      <c r="M1180" s="17"/>
      <c r="N1180" s="19"/>
    </row>
    <row r="1181" spans="1:14">
      <c r="A1181" s="11"/>
      <c r="B1181" s="11"/>
      <c r="C1181" s="17"/>
      <c r="D1181" s="11"/>
      <c r="E1181" s="11"/>
      <c r="F1181" s="4"/>
      <c r="G1181" s="11"/>
      <c r="H1181" s="11"/>
      <c r="I1181" s="15"/>
      <c r="J1181" s="15"/>
      <c r="K1181" s="11"/>
      <c r="L1181" s="15"/>
      <c r="M1181" s="17"/>
      <c r="N1181" s="19"/>
    </row>
    <row r="1182" spans="1:14">
      <c r="A1182" s="11"/>
      <c r="B1182" s="11"/>
      <c r="C1182" s="17"/>
      <c r="D1182" s="11"/>
      <c r="E1182" s="11"/>
      <c r="F1182" s="4"/>
      <c r="G1182" s="11"/>
      <c r="H1182" s="11"/>
      <c r="I1182" s="15"/>
      <c r="J1182" s="15"/>
      <c r="K1182" s="11"/>
      <c r="L1182" s="15"/>
      <c r="M1182" s="17"/>
      <c r="N1182" s="19"/>
    </row>
    <row r="1183" spans="1:14">
      <c r="A1183" s="11"/>
      <c r="B1183" s="11"/>
      <c r="C1183" s="17"/>
      <c r="D1183" s="11"/>
      <c r="E1183" s="11"/>
      <c r="F1183" s="4"/>
      <c r="G1183" s="11"/>
      <c r="H1183" s="11"/>
      <c r="I1183" s="15"/>
      <c r="J1183" s="15"/>
      <c r="K1183" s="11"/>
      <c r="L1183" s="15"/>
      <c r="M1183" s="17"/>
      <c r="N1183" s="19"/>
    </row>
    <row r="1184" spans="1:14">
      <c r="A1184" s="11"/>
      <c r="B1184" s="11"/>
      <c r="C1184" s="17"/>
      <c r="D1184" s="11"/>
      <c r="E1184" s="11"/>
      <c r="F1184" s="4"/>
      <c r="G1184" s="11"/>
      <c r="H1184" s="11"/>
      <c r="I1184" s="15"/>
      <c r="J1184" s="15"/>
      <c r="K1184" s="11"/>
      <c r="L1184" s="15"/>
      <c r="M1184" s="17"/>
      <c r="N1184" s="19"/>
    </row>
    <row r="1185" spans="1:14">
      <c r="A1185" s="11"/>
      <c r="B1185" s="11"/>
      <c r="C1185" s="17"/>
      <c r="D1185" s="11"/>
      <c r="E1185" s="11"/>
      <c r="F1185" s="4"/>
      <c r="G1185" s="11"/>
      <c r="H1185" s="11"/>
      <c r="I1185" s="15"/>
      <c r="J1185" s="15"/>
      <c r="K1185" s="11"/>
      <c r="L1185" s="15"/>
      <c r="M1185" s="17"/>
      <c r="N1185" s="19"/>
    </row>
    <row r="1186" spans="1:14">
      <c r="A1186" s="11"/>
      <c r="B1186" s="11"/>
      <c r="C1186" s="17"/>
      <c r="D1186" s="11"/>
      <c r="E1186" s="11"/>
      <c r="F1186" s="4"/>
      <c r="G1186" s="11"/>
      <c r="H1186" s="11"/>
      <c r="I1186" s="15"/>
      <c r="J1186" s="15"/>
      <c r="K1186" s="11"/>
      <c r="L1186" s="15"/>
      <c r="M1186" s="17"/>
      <c r="N1186" s="19"/>
    </row>
    <row r="1187" spans="1:14">
      <c r="A1187" s="11"/>
      <c r="B1187" s="11"/>
      <c r="C1187" s="17"/>
      <c r="D1187" s="11"/>
      <c r="E1187" s="11"/>
      <c r="F1187" s="4"/>
      <c r="G1187" s="11"/>
      <c r="H1187" s="11"/>
      <c r="I1187" s="15"/>
      <c r="J1187" s="15"/>
      <c r="K1187" s="11"/>
      <c r="L1187" s="15"/>
      <c r="M1187" s="17"/>
      <c r="N1187" s="19"/>
    </row>
    <row r="1188" spans="1:14">
      <c r="A1188" s="11"/>
      <c r="B1188" s="11"/>
      <c r="C1188" s="17"/>
      <c r="D1188" s="11"/>
      <c r="E1188" s="11"/>
      <c r="F1188" s="4"/>
      <c r="G1188" s="11"/>
      <c r="H1188" s="11"/>
      <c r="I1188" s="15"/>
      <c r="J1188" s="15"/>
      <c r="K1188" s="11"/>
      <c r="L1188" s="15"/>
      <c r="M1188" s="17"/>
      <c r="N1188" s="19"/>
    </row>
    <row r="1189" spans="1:14">
      <c r="A1189" s="11"/>
      <c r="B1189" s="11"/>
      <c r="C1189" s="17"/>
      <c r="D1189" s="11"/>
      <c r="E1189" s="11"/>
      <c r="F1189" s="4"/>
      <c r="G1189" s="11"/>
      <c r="H1189" s="11"/>
      <c r="I1189" s="15"/>
      <c r="J1189" s="15"/>
      <c r="K1189" s="11"/>
      <c r="L1189" s="15"/>
      <c r="M1189" s="17"/>
      <c r="N1189" s="19"/>
    </row>
    <row r="1190" spans="1:14">
      <c r="A1190" s="11"/>
      <c r="B1190" s="11"/>
      <c r="C1190" s="17"/>
      <c r="D1190" s="11"/>
      <c r="E1190" s="11"/>
      <c r="F1190" s="4"/>
      <c r="G1190" s="11"/>
      <c r="H1190" s="11"/>
      <c r="I1190" s="15"/>
      <c r="J1190" s="15"/>
      <c r="K1190" s="11"/>
      <c r="L1190" s="15"/>
      <c r="M1190" s="17"/>
      <c r="N1190" s="19"/>
    </row>
    <row r="1191" spans="1:14">
      <c r="A1191" s="11"/>
      <c r="B1191" s="11"/>
      <c r="C1191" s="17"/>
      <c r="D1191" s="11"/>
      <c r="E1191" s="11"/>
      <c r="F1191" s="4"/>
      <c r="G1191" s="11"/>
      <c r="H1191" s="11"/>
      <c r="I1191" s="15"/>
      <c r="J1191" s="15"/>
      <c r="K1191" s="11"/>
      <c r="L1191" s="15"/>
      <c r="M1191" s="17"/>
      <c r="N1191" s="19"/>
    </row>
    <row r="1192" spans="1:14">
      <c r="A1192" s="11"/>
      <c r="B1192" s="11"/>
      <c r="C1192" s="17"/>
      <c r="D1192" s="11"/>
      <c r="E1192" s="11"/>
      <c r="F1192" s="4"/>
      <c r="G1192" s="11"/>
      <c r="H1192" s="11"/>
      <c r="I1192" s="15"/>
      <c r="J1192" s="15"/>
      <c r="K1192" s="11"/>
      <c r="L1192" s="15"/>
      <c r="M1192" s="17"/>
      <c r="N1192" s="19"/>
    </row>
    <row r="1193" spans="1:14">
      <c r="A1193" s="11"/>
      <c r="B1193" s="11"/>
      <c r="C1193" s="17"/>
      <c r="D1193" s="11"/>
      <c r="E1193" s="11"/>
      <c r="F1193" s="4"/>
      <c r="G1193" s="11"/>
      <c r="H1193" s="11"/>
      <c r="I1193" s="15"/>
      <c r="J1193" s="15"/>
      <c r="K1193" s="11"/>
      <c r="L1193" s="15"/>
      <c r="M1193" s="17"/>
      <c r="N1193" s="19"/>
    </row>
    <row r="1194" spans="1:14">
      <c r="A1194" s="11"/>
      <c r="B1194" s="11"/>
      <c r="C1194" s="17"/>
      <c r="D1194" s="11"/>
      <c r="E1194" s="11"/>
      <c r="F1194" s="4"/>
      <c r="G1194" s="11"/>
      <c r="H1194" s="11"/>
      <c r="I1194" s="15"/>
      <c r="J1194" s="15"/>
      <c r="K1194" s="11"/>
      <c r="L1194" s="15"/>
      <c r="M1194" s="17"/>
      <c r="N1194" s="19"/>
    </row>
    <row r="1195" spans="1:14">
      <c r="A1195" s="11"/>
      <c r="B1195" s="11"/>
      <c r="C1195" s="17"/>
      <c r="D1195" s="11"/>
      <c r="E1195" s="11"/>
      <c r="F1195" s="4"/>
      <c r="G1195" s="11"/>
      <c r="H1195" s="11"/>
      <c r="I1195" s="15"/>
      <c r="J1195" s="15"/>
      <c r="K1195" s="11"/>
      <c r="L1195" s="15"/>
      <c r="M1195" s="17"/>
      <c r="N1195" s="19"/>
    </row>
    <row r="1196" spans="1:14">
      <c r="A1196" s="11"/>
      <c r="B1196" s="11"/>
      <c r="C1196" s="17"/>
      <c r="D1196" s="11"/>
      <c r="E1196" s="11"/>
      <c r="F1196" s="4"/>
      <c r="G1196" s="11"/>
      <c r="H1196" s="11"/>
      <c r="I1196" s="15"/>
      <c r="J1196" s="15"/>
      <c r="K1196" s="11"/>
      <c r="L1196" s="15"/>
      <c r="M1196" s="17"/>
      <c r="N1196" s="19"/>
    </row>
    <row r="1197" spans="1:14">
      <c r="A1197" s="11"/>
      <c r="B1197" s="11"/>
      <c r="C1197" s="17"/>
      <c r="D1197" s="11"/>
      <c r="E1197" s="11"/>
      <c r="F1197" s="4"/>
      <c r="G1197" s="11"/>
      <c r="H1197" s="11"/>
      <c r="I1197" s="15"/>
      <c r="J1197" s="15"/>
      <c r="K1197" s="11"/>
      <c r="L1197" s="15"/>
      <c r="M1197" s="17"/>
      <c r="N1197" s="19"/>
    </row>
    <row r="1198" spans="1:14">
      <c r="A1198" s="11"/>
      <c r="B1198" s="11"/>
      <c r="C1198" s="17"/>
      <c r="D1198" s="11"/>
      <c r="E1198" s="11"/>
      <c r="F1198" s="4"/>
      <c r="G1198" s="11"/>
      <c r="H1198" s="11"/>
      <c r="I1198" s="15"/>
      <c r="J1198" s="15"/>
      <c r="K1198" s="11"/>
      <c r="L1198" s="15"/>
      <c r="M1198" s="17"/>
      <c r="N1198" s="19"/>
    </row>
    <row r="1199" spans="1:14">
      <c r="A1199" s="11"/>
      <c r="B1199" s="11"/>
      <c r="C1199" s="17"/>
      <c r="D1199" s="11"/>
      <c r="E1199" s="11"/>
      <c r="F1199" s="4"/>
      <c r="G1199" s="11"/>
      <c r="H1199" s="11"/>
      <c r="I1199" s="15"/>
      <c r="J1199" s="15"/>
      <c r="K1199" s="11"/>
      <c r="L1199" s="15"/>
      <c r="M1199" s="17"/>
      <c r="N1199" s="19"/>
    </row>
    <row r="1200" spans="1:14">
      <c r="A1200" s="11"/>
      <c r="B1200" s="11"/>
      <c r="C1200" s="17"/>
      <c r="D1200" s="11"/>
      <c r="E1200" s="11"/>
      <c r="F1200" s="4"/>
      <c r="G1200" s="11"/>
      <c r="H1200" s="11"/>
      <c r="I1200" s="15"/>
      <c r="J1200" s="15"/>
      <c r="K1200" s="11"/>
      <c r="L1200" s="15"/>
      <c r="M1200" s="17"/>
      <c r="N1200" s="19"/>
    </row>
    <row r="1201" spans="1:14">
      <c r="A1201" s="11"/>
      <c r="B1201" s="11"/>
      <c r="C1201" s="17"/>
      <c r="D1201" s="11"/>
      <c r="E1201" s="11"/>
      <c r="F1201" s="4"/>
      <c r="G1201" s="11"/>
      <c r="H1201" s="11"/>
      <c r="I1201" s="15"/>
      <c r="J1201" s="15"/>
      <c r="K1201" s="11"/>
      <c r="L1201" s="15"/>
      <c r="M1201" s="17"/>
      <c r="N1201" s="19"/>
    </row>
    <row r="1202" spans="1:14">
      <c r="A1202" s="11"/>
      <c r="B1202" s="11"/>
      <c r="C1202" s="17"/>
      <c r="D1202" s="11"/>
      <c r="E1202" s="11"/>
      <c r="F1202" s="4"/>
      <c r="G1202" s="11"/>
      <c r="H1202" s="11"/>
      <c r="I1202" s="15"/>
      <c r="J1202" s="15"/>
      <c r="K1202" s="11"/>
      <c r="L1202" s="15"/>
      <c r="M1202" s="17"/>
      <c r="N1202" s="19"/>
    </row>
    <row r="1203" spans="1:14">
      <c r="A1203" s="11"/>
      <c r="B1203" s="11"/>
      <c r="C1203" s="17"/>
      <c r="D1203" s="11"/>
      <c r="E1203" s="11"/>
      <c r="F1203" s="4"/>
      <c r="G1203" s="11"/>
      <c r="H1203" s="11"/>
      <c r="I1203" s="15"/>
      <c r="J1203" s="15"/>
      <c r="K1203" s="11"/>
      <c r="L1203" s="15"/>
      <c r="M1203" s="17"/>
      <c r="N1203" s="19"/>
    </row>
    <row r="1204" spans="1:14">
      <c r="A1204" s="11"/>
      <c r="B1204" s="11"/>
      <c r="C1204" s="17"/>
      <c r="D1204" s="11"/>
      <c r="E1204" s="11"/>
      <c r="F1204" s="4"/>
      <c r="G1204" s="11"/>
      <c r="H1204" s="11"/>
      <c r="I1204" s="15"/>
      <c r="J1204" s="15"/>
      <c r="K1204" s="11"/>
      <c r="L1204" s="15"/>
      <c r="M1204" s="17"/>
      <c r="N1204" s="19"/>
    </row>
    <row r="1205" spans="1:14">
      <c r="A1205" s="11"/>
      <c r="B1205" s="11"/>
      <c r="C1205" s="17"/>
      <c r="D1205" s="11"/>
      <c r="E1205" s="11"/>
      <c r="F1205" s="4"/>
      <c r="G1205" s="11"/>
      <c r="H1205" s="11"/>
      <c r="I1205" s="15"/>
      <c r="J1205" s="15"/>
      <c r="K1205" s="11"/>
      <c r="L1205" s="15"/>
      <c r="M1205" s="17"/>
      <c r="N1205" s="19"/>
    </row>
    <row r="1206" spans="1:14">
      <c r="A1206" s="11"/>
      <c r="B1206" s="11"/>
      <c r="C1206" s="17"/>
      <c r="D1206" s="11"/>
      <c r="E1206" s="11"/>
      <c r="F1206" s="4"/>
      <c r="G1206" s="11"/>
      <c r="H1206" s="11"/>
      <c r="I1206" s="15"/>
      <c r="J1206" s="15"/>
      <c r="K1206" s="11"/>
      <c r="L1206" s="15"/>
      <c r="M1206" s="17"/>
      <c r="N1206" s="19"/>
    </row>
    <row r="1207" spans="1:14">
      <c r="A1207" s="11"/>
      <c r="B1207" s="11"/>
      <c r="C1207" s="17"/>
      <c r="D1207" s="11"/>
      <c r="E1207" s="11"/>
      <c r="F1207" s="4"/>
      <c r="G1207" s="11"/>
      <c r="H1207" s="11"/>
      <c r="I1207" s="15"/>
      <c r="J1207" s="15"/>
      <c r="K1207" s="11"/>
      <c r="L1207" s="15"/>
      <c r="M1207" s="17"/>
      <c r="N1207" s="19"/>
    </row>
    <row r="1208" spans="1:14">
      <c r="A1208" s="11"/>
      <c r="B1208" s="11"/>
      <c r="C1208" s="17"/>
      <c r="D1208" s="11"/>
      <c r="E1208" s="11"/>
      <c r="F1208" s="4"/>
      <c r="G1208" s="11"/>
      <c r="H1208" s="11"/>
      <c r="I1208" s="15"/>
      <c r="J1208" s="15"/>
      <c r="K1208" s="11"/>
      <c r="L1208" s="15"/>
      <c r="M1208" s="17"/>
      <c r="N1208" s="19"/>
    </row>
    <row r="1209" spans="1:14">
      <c r="A1209" s="11"/>
      <c r="B1209" s="11"/>
      <c r="C1209" s="17"/>
      <c r="D1209" s="11"/>
      <c r="E1209" s="11"/>
      <c r="F1209" s="4"/>
      <c r="G1209" s="11"/>
      <c r="H1209" s="11"/>
      <c r="I1209" s="15"/>
      <c r="J1209" s="15"/>
      <c r="K1209" s="11"/>
      <c r="L1209" s="15"/>
      <c r="M1209" s="17"/>
      <c r="N1209" s="19"/>
    </row>
    <row r="1210" spans="1:14">
      <c r="A1210" s="11"/>
      <c r="B1210" s="11"/>
      <c r="C1210" s="17"/>
      <c r="D1210" s="11"/>
      <c r="E1210" s="11"/>
      <c r="F1210" s="4"/>
      <c r="G1210" s="11"/>
      <c r="H1210" s="11"/>
      <c r="I1210" s="15"/>
      <c r="J1210" s="15"/>
      <c r="K1210" s="11"/>
      <c r="L1210" s="15"/>
      <c r="M1210" s="17"/>
      <c r="N1210" s="19"/>
    </row>
    <row r="1211" spans="1:14">
      <c r="A1211" s="11"/>
      <c r="B1211" s="11"/>
      <c r="C1211" s="17"/>
      <c r="D1211" s="11"/>
      <c r="E1211" s="11"/>
      <c r="F1211" s="4"/>
      <c r="G1211" s="11"/>
      <c r="H1211" s="11"/>
      <c r="I1211" s="15"/>
      <c r="J1211" s="15"/>
      <c r="K1211" s="11"/>
      <c r="L1211" s="15"/>
      <c r="M1211" s="17"/>
      <c r="N1211" s="19"/>
    </row>
    <row r="1212" spans="1:14">
      <c r="A1212" s="11"/>
      <c r="B1212" s="11"/>
      <c r="C1212" s="17"/>
      <c r="D1212" s="11"/>
      <c r="E1212" s="11"/>
      <c r="F1212" s="4"/>
      <c r="G1212" s="11"/>
      <c r="H1212" s="11"/>
      <c r="I1212" s="15"/>
      <c r="J1212" s="15"/>
      <c r="K1212" s="11"/>
      <c r="L1212" s="15"/>
      <c r="M1212" s="17"/>
      <c r="N1212" s="19"/>
    </row>
    <row r="1213" spans="1:14">
      <c r="A1213" s="11"/>
      <c r="B1213" s="11"/>
      <c r="C1213" s="17"/>
      <c r="D1213" s="11"/>
      <c r="E1213" s="11"/>
      <c r="F1213" s="4"/>
      <c r="G1213" s="11"/>
      <c r="H1213" s="11"/>
      <c r="I1213" s="15"/>
      <c r="J1213" s="15"/>
      <c r="K1213" s="11"/>
      <c r="L1213" s="15"/>
      <c r="M1213" s="17"/>
      <c r="N1213" s="19"/>
    </row>
    <row r="1214" spans="1:14">
      <c r="A1214" s="11"/>
      <c r="B1214" s="11"/>
      <c r="C1214" s="17"/>
      <c r="D1214" s="11"/>
      <c r="E1214" s="11"/>
      <c r="F1214" s="4"/>
      <c r="G1214" s="11"/>
      <c r="H1214" s="11"/>
      <c r="I1214" s="15"/>
      <c r="J1214" s="15"/>
      <c r="K1214" s="11"/>
      <c r="L1214" s="15"/>
      <c r="M1214" s="17"/>
      <c r="N1214" s="19"/>
    </row>
    <row r="1215" spans="1:14">
      <c r="A1215" s="11"/>
      <c r="B1215" s="11"/>
      <c r="C1215" s="17"/>
      <c r="D1215" s="11"/>
      <c r="E1215" s="11"/>
      <c r="F1215" s="4"/>
      <c r="G1215" s="11"/>
      <c r="H1215" s="11"/>
      <c r="I1215" s="15"/>
      <c r="J1215" s="15"/>
      <c r="K1215" s="11"/>
      <c r="L1215" s="15"/>
      <c r="M1215" s="17"/>
      <c r="N1215" s="19"/>
    </row>
    <row r="1216" spans="1:14">
      <c r="A1216" s="11"/>
      <c r="B1216" s="11"/>
      <c r="C1216" s="17"/>
      <c r="D1216" s="11"/>
      <c r="E1216" s="11"/>
      <c r="F1216" s="4"/>
      <c r="G1216" s="11"/>
      <c r="H1216" s="11"/>
      <c r="I1216" s="15"/>
      <c r="J1216" s="15"/>
      <c r="K1216" s="11"/>
      <c r="L1216" s="15"/>
      <c r="M1216" s="17"/>
      <c r="N1216" s="19"/>
    </row>
    <row r="1217" spans="1:14">
      <c r="A1217" s="11"/>
      <c r="B1217" s="11"/>
      <c r="C1217" s="17"/>
      <c r="D1217" s="11"/>
      <c r="E1217" s="11"/>
      <c r="F1217" s="4"/>
      <c r="G1217" s="11"/>
      <c r="H1217" s="11"/>
      <c r="I1217" s="15"/>
      <c r="J1217" s="15"/>
      <c r="K1217" s="11"/>
      <c r="L1217" s="15"/>
      <c r="M1217" s="17"/>
      <c r="N1217" s="19"/>
    </row>
    <row r="1218" spans="1:14">
      <c r="A1218" s="11"/>
      <c r="B1218" s="11"/>
      <c r="C1218" s="17"/>
      <c r="D1218" s="11"/>
      <c r="E1218" s="11"/>
      <c r="F1218" s="4"/>
      <c r="G1218" s="11"/>
      <c r="H1218" s="11"/>
      <c r="I1218" s="15"/>
      <c r="J1218" s="15"/>
      <c r="K1218" s="11"/>
      <c r="L1218" s="15"/>
      <c r="M1218" s="17"/>
      <c r="N1218" s="19"/>
    </row>
    <row r="1219" spans="1:14">
      <c r="A1219" s="11"/>
      <c r="B1219" s="11"/>
      <c r="C1219" s="17"/>
      <c r="D1219" s="11"/>
      <c r="E1219" s="11"/>
      <c r="F1219" s="4"/>
      <c r="G1219" s="11"/>
      <c r="H1219" s="11"/>
      <c r="I1219" s="15"/>
      <c r="J1219" s="15"/>
      <c r="K1219" s="11"/>
      <c r="L1219" s="15"/>
      <c r="M1219" s="17"/>
      <c r="N1219" s="19"/>
    </row>
    <row r="1220" spans="1:14">
      <c r="A1220" s="11"/>
      <c r="B1220" s="11"/>
      <c r="C1220" s="17"/>
      <c r="D1220" s="11"/>
      <c r="E1220" s="11"/>
      <c r="F1220" s="4"/>
      <c r="G1220" s="11"/>
      <c r="H1220" s="11"/>
      <c r="I1220" s="15"/>
      <c r="J1220" s="15"/>
      <c r="K1220" s="11"/>
      <c r="L1220" s="15"/>
      <c r="M1220" s="17"/>
      <c r="N1220" s="19"/>
    </row>
    <row r="1221" spans="1:14">
      <c r="A1221" s="11"/>
      <c r="B1221" s="11"/>
      <c r="C1221" s="17"/>
      <c r="D1221" s="11"/>
      <c r="E1221" s="11"/>
      <c r="F1221" s="4"/>
      <c r="G1221" s="11"/>
      <c r="H1221" s="11"/>
      <c r="I1221" s="15"/>
      <c r="J1221" s="15"/>
      <c r="K1221" s="11"/>
      <c r="L1221" s="15"/>
      <c r="M1221" s="17"/>
      <c r="N1221" s="19"/>
    </row>
    <row r="1222" spans="1:14">
      <c r="A1222" s="11"/>
      <c r="B1222" s="11"/>
      <c r="C1222" s="17"/>
      <c r="D1222" s="11"/>
      <c r="E1222" s="11"/>
      <c r="F1222" s="4"/>
      <c r="G1222" s="11"/>
      <c r="H1222" s="11"/>
      <c r="I1222" s="15"/>
      <c r="J1222" s="15"/>
      <c r="K1222" s="11"/>
      <c r="L1222" s="15"/>
      <c r="M1222" s="17"/>
      <c r="N1222" s="19"/>
    </row>
    <row r="1223" spans="1:14">
      <c r="A1223" s="11"/>
      <c r="B1223" s="11"/>
      <c r="C1223" s="17"/>
      <c r="D1223" s="11"/>
      <c r="E1223" s="11"/>
      <c r="F1223" s="4"/>
      <c r="G1223" s="11"/>
      <c r="H1223" s="11"/>
      <c r="I1223" s="15"/>
      <c r="J1223" s="15"/>
      <c r="K1223" s="11"/>
      <c r="L1223" s="15"/>
      <c r="M1223" s="17"/>
      <c r="N1223" s="19"/>
    </row>
    <row r="1224" spans="1:14">
      <c r="A1224" s="11"/>
      <c r="B1224" s="11"/>
      <c r="C1224" s="17"/>
      <c r="D1224" s="11"/>
      <c r="E1224" s="11"/>
      <c r="F1224" s="4"/>
      <c r="G1224" s="11"/>
      <c r="H1224" s="11"/>
      <c r="I1224" s="15"/>
      <c r="J1224" s="15"/>
      <c r="K1224" s="11"/>
      <c r="L1224" s="15"/>
      <c r="M1224" s="17"/>
      <c r="N1224" s="19"/>
    </row>
    <row r="1225" spans="1:14">
      <c r="A1225" s="11"/>
      <c r="B1225" s="11"/>
      <c r="C1225" s="17"/>
      <c r="D1225" s="11"/>
      <c r="E1225" s="11"/>
      <c r="F1225" s="4"/>
      <c r="G1225" s="11"/>
      <c r="H1225" s="11"/>
      <c r="I1225" s="15"/>
      <c r="J1225" s="15"/>
      <c r="K1225" s="11"/>
      <c r="L1225" s="15"/>
      <c r="M1225" s="17"/>
      <c r="N1225" s="19"/>
    </row>
    <row r="1226" spans="1:14">
      <c r="A1226" s="11"/>
      <c r="B1226" s="11"/>
      <c r="C1226" s="17"/>
      <c r="D1226" s="11"/>
      <c r="E1226" s="11"/>
      <c r="F1226" s="4"/>
      <c r="G1226" s="11"/>
      <c r="H1226" s="11"/>
      <c r="I1226" s="15"/>
      <c r="J1226" s="15"/>
      <c r="K1226" s="11"/>
      <c r="L1226" s="15"/>
      <c r="M1226" s="17"/>
      <c r="N1226" s="19"/>
    </row>
    <row r="1227" spans="1:14">
      <c r="A1227" s="11"/>
      <c r="B1227" s="11"/>
      <c r="C1227" s="17"/>
      <c r="D1227" s="11"/>
      <c r="E1227" s="11"/>
      <c r="F1227" s="4"/>
      <c r="G1227" s="11"/>
      <c r="H1227" s="11"/>
      <c r="I1227" s="15"/>
      <c r="J1227" s="15"/>
      <c r="K1227" s="11"/>
      <c r="L1227" s="15"/>
      <c r="M1227" s="17"/>
      <c r="N1227" s="19"/>
    </row>
    <row r="1228" spans="1:14">
      <c r="A1228" s="11"/>
      <c r="B1228" s="11"/>
      <c r="C1228" s="17"/>
      <c r="D1228" s="11"/>
      <c r="E1228" s="11"/>
      <c r="F1228" s="4"/>
      <c r="G1228" s="11"/>
      <c r="H1228" s="11"/>
      <c r="I1228" s="15"/>
      <c r="J1228" s="15"/>
      <c r="K1228" s="11"/>
      <c r="L1228" s="15"/>
      <c r="M1228" s="17"/>
      <c r="N1228" s="19"/>
    </row>
    <row r="1229" spans="1:14">
      <c r="A1229" s="11"/>
      <c r="B1229" s="11"/>
      <c r="C1229" s="17"/>
      <c r="D1229" s="11"/>
      <c r="E1229" s="11"/>
      <c r="F1229" s="4"/>
      <c r="G1229" s="11"/>
      <c r="H1229" s="11"/>
      <c r="I1229" s="15"/>
      <c r="J1229" s="15"/>
      <c r="K1229" s="11"/>
      <c r="L1229" s="15"/>
      <c r="M1229" s="17"/>
      <c r="N1229" s="19"/>
    </row>
    <row r="1230" spans="1:14">
      <c r="A1230" s="11"/>
      <c r="B1230" s="11"/>
      <c r="C1230" s="17"/>
      <c r="D1230" s="11"/>
      <c r="E1230" s="11"/>
      <c r="F1230" s="4"/>
      <c r="G1230" s="11"/>
      <c r="H1230" s="11"/>
      <c r="I1230" s="15"/>
      <c r="J1230" s="15"/>
      <c r="K1230" s="11"/>
      <c r="L1230" s="15"/>
      <c r="M1230" s="17"/>
      <c r="N1230" s="19"/>
    </row>
    <row r="1231" spans="1:14">
      <c r="A1231" s="11"/>
      <c r="B1231" s="11"/>
      <c r="C1231" s="17"/>
      <c r="D1231" s="11"/>
      <c r="E1231" s="11"/>
      <c r="F1231" s="4"/>
      <c r="G1231" s="11"/>
      <c r="H1231" s="11"/>
      <c r="I1231" s="15"/>
      <c r="J1231" s="15"/>
      <c r="K1231" s="11"/>
      <c r="L1231" s="15"/>
      <c r="M1231" s="17"/>
      <c r="N1231" s="19"/>
    </row>
    <row r="1232" spans="1:14">
      <c r="A1232" s="11"/>
      <c r="B1232" s="11"/>
      <c r="C1232" s="17"/>
      <c r="D1232" s="11"/>
      <c r="E1232" s="11"/>
      <c r="F1232" s="4"/>
      <c r="G1232" s="11"/>
      <c r="H1232" s="11"/>
      <c r="I1232" s="15"/>
      <c r="J1232" s="15"/>
      <c r="K1232" s="11"/>
      <c r="L1232" s="15"/>
      <c r="M1232" s="17"/>
      <c r="N1232" s="19"/>
    </row>
    <row r="1233" spans="1:14">
      <c r="A1233" s="11"/>
      <c r="B1233" s="11"/>
      <c r="C1233" s="17"/>
      <c r="D1233" s="11"/>
      <c r="E1233" s="11"/>
      <c r="F1233" s="4"/>
      <c r="G1233" s="11"/>
      <c r="H1233" s="11"/>
      <c r="I1233" s="15"/>
      <c r="J1233" s="15"/>
      <c r="K1233" s="11"/>
      <c r="L1233" s="15"/>
      <c r="M1233" s="17"/>
      <c r="N1233" s="19"/>
    </row>
    <row r="1234" spans="1:14">
      <c r="A1234" s="11"/>
      <c r="B1234" s="11"/>
      <c r="C1234" s="17"/>
      <c r="D1234" s="11"/>
      <c r="E1234" s="11"/>
      <c r="F1234" s="4"/>
      <c r="G1234" s="11"/>
      <c r="H1234" s="11"/>
      <c r="I1234" s="15"/>
      <c r="J1234" s="15"/>
      <c r="K1234" s="11"/>
      <c r="L1234" s="15"/>
      <c r="M1234" s="17"/>
      <c r="N1234" s="19"/>
    </row>
    <row r="1235" spans="1:14">
      <c r="A1235" s="11"/>
      <c r="B1235" s="11"/>
      <c r="C1235" s="17"/>
      <c r="D1235" s="11"/>
      <c r="E1235" s="11"/>
      <c r="F1235" s="4"/>
      <c r="G1235" s="11"/>
      <c r="H1235" s="11"/>
      <c r="I1235" s="15"/>
      <c r="J1235" s="15"/>
      <c r="K1235" s="11"/>
      <c r="L1235" s="15"/>
      <c r="M1235" s="17"/>
      <c r="N1235" s="19"/>
    </row>
    <row r="1236" spans="1:14">
      <c r="A1236" s="11"/>
      <c r="B1236" s="11"/>
      <c r="C1236" s="17"/>
      <c r="D1236" s="11"/>
      <c r="E1236" s="11"/>
      <c r="F1236" s="4"/>
      <c r="G1236" s="11"/>
      <c r="H1236" s="11"/>
      <c r="I1236" s="15"/>
      <c r="J1236" s="15"/>
      <c r="K1236" s="11"/>
      <c r="L1236" s="15"/>
      <c r="M1236" s="17"/>
      <c r="N1236" s="19"/>
    </row>
    <row r="1237" spans="1:14">
      <c r="A1237" s="11"/>
      <c r="B1237" s="11"/>
      <c r="C1237" s="17"/>
      <c r="D1237" s="11"/>
      <c r="E1237" s="11"/>
      <c r="F1237" s="4"/>
      <c r="G1237" s="11"/>
      <c r="H1237" s="11"/>
      <c r="I1237" s="15"/>
      <c r="J1237" s="15"/>
      <c r="K1237" s="11"/>
      <c r="L1237" s="15"/>
      <c r="M1237" s="17"/>
      <c r="N1237" s="19"/>
    </row>
    <row r="1238" spans="1:14">
      <c r="A1238" s="11"/>
      <c r="B1238" s="11"/>
      <c r="C1238" s="17"/>
      <c r="D1238" s="11"/>
      <c r="E1238" s="11"/>
      <c r="F1238" s="4"/>
      <c r="G1238" s="11"/>
      <c r="H1238" s="11"/>
      <c r="I1238" s="15"/>
      <c r="J1238" s="15"/>
      <c r="K1238" s="11"/>
      <c r="L1238" s="15"/>
      <c r="M1238" s="17"/>
      <c r="N1238" s="19"/>
    </row>
    <row r="1239" spans="1:14">
      <c r="A1239" s="11"/>
      <c r="B1239" s="11"/>
      <c r="C1239" s="17"/>
      <c r="D1239" s="11"/>
      <c r="E1239" s="11"/>
      <c r="F1239" s="4"/>
      <c r="G1239" s="11"/>
      <c r="H1239" s="11"/>
      <c r="I1239" s="15"/>
      <c r="J1239" s="15"/>
      <c r="K1239" s="11"/>
      <c r="L1239" s="15"/>
      <c r="M1239" s="17"/>
      <c r="N1239" s="19"/>
    </row>
    <row r="1240" spans="1:14">
      <c r="A1240" s="11"/>
      <c r="B1240" s="11"/>
      <c r="C1240" s="17"/>
      <c r="D1240" s="11"/>
      <c r="E1240" s="11"/>
      <c r="F1240" s="4"/>
      <c r="G1240" s="11"/>
      <c r="H1240" s="11"/>
      <c r="I1240" s="15"/>
      <c r="J1240" s="15"/>
      <c r="K1240" s="11"/>
      <c r="L1240" s="15"/>
      <c r="M1240" s="17"/>
      <c r="N1240" s="19"/>
    </row>
    <row r="1241" spans="1:14">
      <c r="A1241" s="11"/>
      <c r="B1241" s="11"/>
      <c r="C1241" s="17"/>
      <c r="D1241" s="11"/>
      <c r="E1241" s="11"/>
      <c r="F1241" s="4"/>
      <c r="G1241" s="11"/>
      <c r="H1241" s="11"/>
      <c r="I1241" s="15"/>
      <c r="J1241" s="15"/>
      <c r="K1241" s="11"/>
      <c r="L1241" s="15"/>
      <c r="M1241" s="17"/>
      <c r="N1241" s="19"/>
    </row>
    <row r="1242" spans="1:14">
      <c r="A1242" s="11"/>
      <c r="B1242" s="11"/>
      <c r="C1242" s="17"/>
      <c r="D1242" s="11"/>
      <c r="E1242" s="11"/>
      <c r="F1242" s="4"/>
      <c r="G1242" s="11"/>
      <c r="H1242" s="11"/>
      <c r="I1242" s="15"/>
      <c r="J1242" s="15"/>
      <c r="K1242" s="11"/>
      <c r="L1242" s="15"/>
      <c r="M1242" s="17"/>
      <c r="N1242" s="19"/>
    </row>
    <row r="1243" spans="1:14">
      <c r="A1243" s="11"/>
      <c r="B1243" s="11"/>
      <c r="C1243" s="17"/>
      <c r="D1243" s="11"/>
      <c r="E1243" s="11"/>
      <c r="F1243" s="4"/>
      <c r="G1243" s="11"/>
      <c r="H1243" s="11"/>
      <c r="I1243" s="15"/>
      <c r="J1243" s="15"/>
      <c r="K1243" s="11"/>
      <c r="L1243" s="15"/>
      <c r="M1243" s="17"/>
      <c r="N1243" s="19"/>
    </row>
    <row r="1244" spans="1:14">
      <c r="A1244" s="11"/>
      <c r="B1244" s="11"/>
      <c r="C1244" s="17"/>
      <c r="D1244" s="11"/>
      <c r="E1244" s="11"/>
      <c r="F1244" s="4"/>
      <c r="G1244" s="11"/>
      <c r="H1244" s="11"/>
      <c r="I1244" s="15"/>
      <c r="J1244" s="15"/>
      <c r="K1244" s="11"/>
      <c r="L1244" s="15"/>
      <c r="M1244" s="17"/>
      <c r="N1244" s="19"/>
    </row>
    <row r="1245" spans="1:14">
      <c r="A1245" s="11"/>
      <c r="B1245" s="11"/>
      <c r="C1245" s="17"/>
      <c r="D1245" s="11"/>
      <c r="E1245" s="11"/>
      <c r="F1245" s="4"/>
      <c r="G1245" s="11"/>
      <c r="H1245" s="11"/>
      <c r="I1245" s="15"/>
      <c r="J1245" s="15"/>
      <c r="K1245" s="11"/>
      <c r="L1245" s="15"/>
      <c r="M1245" s="17"/>
      <c r="N1245" s="19"/>
    </row>
    <row r="1246" spans="1:14">
      <c r="A1246" s="11"/>
      <c r="B1246" s="11"/>
      <c r="C1246" s="17"/>
      <c r="D1246" s="11"/>
      <c r="E1246" s="11"/>
      <c r="F1246" s="4"/>
      <c r="G1246" s="11"/>
      <c r="H1246" s="11"/>
      <c r="I1246" s="15"/>
      <c r="J1246" s="15"/>
      <c r="K1246" s="11"/>
      <c r="L1246" s="15"/>
      <c r="M1246" s="17"/>
      <c r="N1246" s="19"/>
    </row>
    <row r="1247" spans="1:14">
      <c r="A1247" s="11"/>
      <c r="B1247" s="11"/>
      <c r="C1247" s="17"/>
      <c r="D1247" s="11"/>
      <c r="E1247" s="11"/>
      <c r="F1247" s="4"/>
      <c r="G1247" s="11"/>
      <c r="H1247" s="11"/>
      <c r="I1247" s="15"/>
      <c r="J1247" s="15"/>
      <c r="K1247" s="11"/>
      <c r="L1247" s="15"/>
      <c r="M1247" s="17"/>
      <c r="N1247" s="19"/>
    </row>
    <row r="1248" spans="1:14">
      <c r="A1248" s="11"/>
      <c r="B1248" s="11"/>
      <c r="C1248" s="17"/>
      <c r="D1248" s="11"/>
      <c r="E1248" s="11"/>
      <c r="F1248" s="4"/>
      <c r="G1248" s="11"/>
      <c r="H1248" s="11"/>
      <c r="I1248" s="15"/>
      <c r="J1248" s="15"/>
      <c r="K1248" s="11"/>
      <c r="L1248" s="15"/>
      <c r="M1248" s="17"/>
      <c r="N1248" s="19"/>
    </row>
    <row r="1249" spans="1:14">
      <c r="A1249" s="11"/>
      <c r="B1249" s="11"/>
      <c r="C1249" s="17"/>
      <c r="D1249" s="11"/>
      <c r="E1249" s="11"/>
      <c r="F1249" s="4"/>
      <c r="G1249" s="11"/>
      <c r="H1249" s="11"/>
      <c r="I1249" s="15"/>
      <c r="J1249" s="15"/>
      <c r="K1249" s="11"/>
      <c r="L1249" s="15"/>
      <c r="M1249" s="17"/>
      <c r="N1249" s="19"/>
    </row>
    <row r="1250" spans="1:14">
      <c r="A1250" s="11"/>
      <c r="B1250" s="11"/>
      <c r="C1250" s="17"/>
      <c r="D1250" s="11"/>
      <c r="E1250" s="11"/>
      <c r="F1250" s="4"/>
      <c r="G1250" s="11"/>
      <c r="H1250" s="11"/>
      <c r="I1250" s="15"/>
      <c r="J1250" s="15"/>
      <c r="K1250" s="11"/>
      <c r="L1250" s="15"/>
      <c r="M1250" s="17"/>
      <c r="N1250" s="19"/>
    </row>
    <row r="1251" spans="1:14">
      <c r="A1251" s="11"/>
      <c r="B1251" s="11"/>
      <c r="C1251" s="17"/>
      <c r="D1251" s="11"/>
      <c r="E1251" s="11"/>
      <c r="F1251" s="4"/>
      <c r="G1251" s="11"/>
      <c r="H1251" s="11"/>
      <c r="I1251" s="15"/>
      <c r="J1251" s="15"/>
      <c r="K1251" s="11"/>
      <c r="L1251" s="15"/>
      <c r="M1251" s="17"/>
      <c r="N1251" s="19"/>
    </row>
    <row r="1252" spans="1:14">
      <c r="A1252" s="11"/>
      <c r="B1252" s="11"/>
      <c r="C1252" s="17"/>
      <c r="D1252" s="11"/>
      <c r="E1252" s="11"/>
      <c r="F1252" s="4"/>
      <c r="G1252" s="11"/>
      <c r="H1252" s="11"/>
      <c r="I1252" s="15"/>
      <c r="J1252" s="15"/>
      <c r="K1252" s="11"/>
      <c r="L1252" s="15"/>
      <c r="M1252" s="17"/>
      <c r="N1252" s="19"/>
    </row>
    <row r="1253" spans="1:14">
      <c r="A1253" s="11"/>
      <c r="B1253" s="11"/>
      <c r="C1253" s="17"/>
      <c r="D1253" s="11"/>
      <c r="E1253" s="11"/>
      <c r="F1253" s="4"/>
      <c r="G1253" s="11"/>
      <c r="H1253" s="11"/>
      <c r="I1253" s="15"/>
      <c r="J1253" s="15"/>
      <c r="K1253" s="11"/>
      <c r="L1253" s="15"/>
      <c r="M1253" s="17"/>
      <c r="N1253" s="19"/>
    </row>
    <row r="1254" spans="1:14">
      <c r="A1254" s="11"/>
      <c r="B1254" s="11"/>
      <c r="C1254" s="17"/>
      <c r="D1254" s="11"/>
      <c r="E1254" s="11"/>
      <c r="F1254" s="4"/>
      <c r="G1254" s="11"/>
      <c r="H1254" s="11"/>
      <c r="I1254" s="15"/>
      <c r="J1254" s="15"/>
      <c r="K1254" s="11"/>
      <c r="L1254" s="15"/>
      <c r="M1254" s="17"/>
      <c r="N1254" s="19"/>
    </row>
    <row r="1255" spans="1:14">
      <c r="A1255" s="11"/>
      <c r="B1255" s="11"/>
      <c r="C1255" s="17"/>
      <c r="D1255" s="11"/>
      <c r="E1255" s="11"/>
      <c r="F1255" s="4"/>
      <c r="G1255" s="11"/>
      <c r="H1255" s="11"/>
      <c r="I1255" s="15"/>
      <c r="J1255" s="15"/>
      <c r="K1255" s="11"/>
      <c r="L1255" s="15"/>
      <c r="M1255" s="17"/>
      <c r="N1255" s="19"/>
    </row>
    <row r="1256" spans="1:14">
      <c r="A1256" s="11"/>
      <c r="B1256" s="11"/>
      <c r="C1256" s="17"/>
      <c r="D1256" s="11"/>
      <c r="E1256" s="11"/>
      <c r="F1256" s="4"/>
      <c r="G1256" s="11"/>
      <c r="H1256" s="11"/>
      <c r="I1256" s="15"/>
      <c r="J1256" s="15"/>
      <c r="K1256" s="11"/>
      <c r="L1256" s="15"/>
      <c r="M1256" s="17"/>
      <c r="N1256" s="19"/>
    </row>
    <row r="1257" spans="1:14">
      <c r="A1257" s="11"/>
      <c r="B1257" s="11"/>
      <c r="C1257" s="17"/>
      <c r="D1257" s="11"/>
      <c r="E1257" s="11"/>
      <c r="F1257" s="4"/>
      <c r="G1257" s="11"/>
      <c r="H1257" s="11"/>
      <c r="I1257" s="15"/>
      <c r="J1257" s="15"/>
      <c r="K1257" s="11"/>
      <c r="L1257" s="15"/>
      <c r="M1257" s="17"/>
      <c r="N1257" s="19"/>
    </row>
    <row r="1258" spans="1:14">
      <c r="A1258" s="11"/>
      <c r="B1258" s="11"/>
      <c r="C1258" s="17"/>
      <c r="D1258" s="11"/>
      <c r="E1258" s="11"/>
      <c r="F1258" s="4"/>
      <c r="G1258" s="11"/>
      <c r="H1258" s="11"/>
      <c r="I1258" s="15"/>
      <c r="J1258" s="15"/>
      <c r="K1258" s="11"/>
      <c r="L1258" s="15"/>
      <c r="M1258" s="17"/>
      <c r="N1258" s="19"/>
    </row>
    <row r="1259" spans="1:14">
      <c r="A1259" s="11"/>
      <c r="B1259" s="11"/>
      <c r="C1259" s="17"/>
      <c r="D1259" s="11"/>
      <c r="E1259" s="11"/>
      <c r="F1259" s="4"/>
      <c r="G1259" s="11"/>
      <c r="H1259" s="11"/>
      <c r="I1259" s="15"/>
      <c r="J1259" s="15"/>
      <c r="K1259" s="11"/>
      <c r="L1259" s="15"/>
      <c r="M1259" s="17"/>
      <c r="N1259" s="19"/>
    </row>
    <row r="1260" spans="1:14">
      <c r="A1260" s="11"/>
      <c r="B1260" s="11"/>
      <c r="C1260" s="17"/>
      <c r="D1260" s="11"/>
      <c r="E1260" s="11"/>
      <c r="F1260" s="4"/>
      <c r="G1260" s="11"/>
      <c r="H1260" s="11"/>
      <c r="I1260" s="15"/>
      <c r="J1260" s="15"/>
      <c r="K1260" s="11"/>
      <c r="L1260" s="15"/>
      <c r="M1260" s="17"/>
      <c r="N1260" s="19"/>
    </row>
    <row r="1261" spans="1:14">
      <c r="A1261" s="11"/>
      <c r="B1261" s="11"/>
      <c r="C1261" s="17"/>
      <c r="D1261" s="11"/>
      <c r="E1261" s="11"/>
      <c r="F1261" s="4"/>
      <c r="G1261" s="11"/>
      <c r="H1261" s="11"/>
      <c r="I1261" s="15"/>
      <c r="J1261" s="15"/>
      <c r="K1261" s="11"/>
      <c r="L1261" s="15"/>
      <c r="M1261" s="17"/>
      <c r="N1261" s="19"/>
    </row>
    <row r="1262" spans="1:14">
      <c r="A1262" s="11"/>
      <c r="B1262" s="11"/>
      <c r="C1262" s="17"/>
      <c r="D1262" s="11"/>
      <c r="E1262" s="11"/>
      <c r="F1262" s="4"/>
      <c r="G1262" s="11"/>
      <c r="H1262" s="11"/>
      <c r="I1262" s="15"/>
      <c r="J1262" s="15"/>
      <c r="K1262" s="11"/>
      <c r="L1262" s="15"/>
      <c r="M1262" s="17"/>
      <c r="N1262" s="19"/>
    </row>
    <row r="1263" spans="1:14">
      <c r="A1263" s="11"/>
      <c r="B1263" s="11"/>
      <c r="C1263" s="17"/>
      <c r="D1263" s="11"/>
      <c r="E1263" s="11"/>
      <c r="F1263" s="4"/>
      <c r="G1263" s="11"/>
      <c r="H1263" s="11"/>
      <c r="I1263" s="15"/>
      <c r="J1263" s="15"/>
      <c r="K1263" s="11"/>
      <c r="L1263" s="15"/>
      <c r="M1263" s="17"/>
      <c r="N1263" s="19"/>
    </row>
    <row r="1264" spans="1:14">
      <c r="A1264" s="11"/>
      <c r="B1264" s="11"/>
      <c r="C1264" s="17"/>
      <c r="D1264" s="11"/>
      <c r="E1264" s="11"/>
      <c r="F1264" s="4"/>
      <c r="G1264" s="11"/>
      <c r="H1264" s="11"/>
      <c r="I1264" s="15"/>
      <c r="J1264" s="15"/>
      <c r="K1264" s="11"/>
      <c r="L1264" s="15"/>
      <c r="M1264" s="17"/>
      <c r="N1264" s="19"/>
    </row>
    <row r="1265" spans="1:14">
      <c r="A1265" s="11"/>
      <c r="B1265" s="11"/>
      <c r="C1265" s="17"/>
      <c r="D1265" s="11"/>
      <c r="E1265" s="11"/>
      <c r="F1265" s="4"/>
      <c r="G1265" s="11"/>
      <c r="H1265" s="11"/>
      <c r="I1265" s="15"/>
      <c r="J1265" s="15"/>
      <c r="K1265" s="11"/>
      <c r="L1265" s="15"/>
      <c r="M1265" s="17"/>
      <c r="N1265" s="19"/>
    </row>
    <row r="1266" spans="1:14">
      <c r="A1266" s="11"/>
      <c r="B1266" s="11"/>
      <c r="C1266" s="17"/>
      <c r="D1266" s="11"/>
      <c r="E1266" s="11"/>
      <c r="F1266" s="4"/>
      <c r="G1266" s="11"/>
      <c r="H1266" s="11"/>
      <c r="I1266" s="15"/>
      <c r="J1266" s="15"/>
      <c r="K1266" s="11"/>
      <c r="L1266" s="15"/>
      <c r="M1266" s="17"/>
      <c r="N1266" s="19"/>
    </row>
    <row r="1267" spans="1:14">
      <c r="A1267" s="11"/>
      <c r="B1267" s="11"/>
      <c r="C1267" s="17"/>
      <c r="D1267" s="11"/>
      <c r="E1267" s="11"/>
      <c r="F1267" s="4"/>
      <c r="G1267" s="11"/>
      <c r="H1267" s="11"/>
      <c r="I1267" s="15"/>
      <c r="J1267" s="15"/>
      <c r="K1267" s="11"/>
      <c r="L1267" s="15"/>
      <c r="M1267" s="17"/>
      <c r="N1267" s="19"/>
    </row>
    <row r="1268" spans="1:14">
      <c r="A1268" s="11"/>
      <c r="B1268" s="11"/>
      <c r="C1268" s="17"/>
      <c r="D1268" s="11"/>
      <c r="E1268" s="11"/>
      <c r="F1268" s="4"/>
      <c r="G1268" s="11"/>
      <c r="H1268" s="11"/>
      <c r="I1268" s="15"/>
      <c r="J1268" s="15"/>
      <c r="K1268" s="11"/>
      <c r="L1268" s="15"/>
      <c r="M1268" s="17"/>
      <c r="N1268" s="19"/>
    </row>
    <row r="1269" spans="1:14">
      <c r="A1269" s="11"/>
      <c r="B1269" s="11"/>
      <c r="C1269" s="17"/>
      <c r="D1269" s="11"/>
      <c r="E1269" s="11"/>
      <c r="F1269" s="4"/>
      <c r="G1269" s="11"/>
      <c r="H1269" s="11"/>
      <c r="I1269" s="15"/>
      <c r="J1269" s="15"/>
      <c r="K1269" s="11"/>
      <c r="L1269" s="15"/>
      <c r="M1269" s="17"/>
      <c r="N1269" s="19"/>
    </row>
    <row r="1270" spans="1:14">
      <c r="A1270" s="11"/>
      <c r="B1270" s="11"/>
      <c r="C1270" s="17"/>
      <c r="D1270" s="11"/>
      <c r="E1270" s="11"/>
      <c r="F1270" s="4"/>
      <c r="G1270" s="11"/>
      <c r="H1270" s="11"/>
      <c r="I1270" s="15"/>
      <c r="J1270" s="15"/>
      <c r="K1270" s="11"/>
      <c r="L1270" s="15"/>
      <c r="M1270" s="17"/>
      <c r="N1270" s="19"/>
    </row>
    <row r="1271" spans="1:14">
      <c r="A1271" s="11"/>
      <c r="B1271" s="11"/>
      <c r="C1271" s="17"/>
      <c r="D1271" s="11"/>
      <c r="E1271" s="11"/>
      <c r="F1271" s="4"/>
      <c r="G1271" s="11"/>
      <c r="H1271" s="11"/>
      <c r="I1271" s="15"/>
      <c r="J1271" s="15"/>
      <c r="K1271" s="11"/>
      <c r="L1271" s="15"/>
      <c r="M1271" s="17"/>
      <c r="N1271" s="19"/>
    </row>
    <row r="1272" spans="1:14">
      <c r="A1272" s="11"/>
      <c r="B1272" s="11"/>
      <c r="C1272" s="17"/>
      <c r="D1272" s="11"/>
      <c r="E1272" s="11"/>
      <c r="F1272" s="4"/>
      <c r="G1272" s="11"/>
      <c r="H1272" s="11"/>
      <c r="I1272" s="15"/>
      <c r="J1272" s="15"/>
      <c r="K1272" s="11"/>
      <c r="L1272" s="15"/>
      <c r="M1272" s="17"/>
      <c r="N1272" s="19"/>
    </row>
    <row r="1273" spans="1:14">
      <c r="A1273" s="11"/>
      <c r="B1273" s="11"/>
      <c r="C1273" s="17"/>
      <c r="D1273" s="11"/>
      <c r="E1273" s="11"/>
      <c r="F1273" s="4"/>
      <c r="G1273" s="11"/>
      <c r="H1273" s="11"/>
      <c r="I1273" s="15"/>
      <c r="J1273" s="15"/>
      <c r="K1273" s="11"/>
      <c r="L1273" s="15"/>
      <c r="M1273" s="17"/>
      <c r="N1273" s="19"/>
    </row>
    <row r="1274" spans="1:14">
      <c r="A1274" s="11"/>
      <c r="B1274" s="11"/>
      <c r="C1274" s="17"/>
      <c r="D1274" s="11"/>
      <c r="E1274" s="11"/>
      <c r="F1274" s="4"/>
      <c r="G1274" s="11"/>
      <c r="H1274" s="11"/>
      <c r="I1274" s="15"/>
      <c r="J1274" s="15"/>
      <c r="K1274" s="11"/>
      <c r="L1274" s="15"/>
      <c r="M1274" s="17"/>
      <c r="N1274" s="19"/>
    </row>
    <row r="1275" spans="1:14">
      <c r="A1275" s="11"/>
      <c r="B1275" s="11"/>
      <c r="C1275" s="17"/>
      <c r="D1275" s="11"/>
      <c r="E1275" s="11"/>
      <c r="F1275" s="4"/>
      <c r="G1275" s="11"/>
      <c r="H1275" s="11"/>
      <c r="I1275" s="15"/>
      <c r="J1275" s="15"/>
      <c r="K1275" s="11"/>
      <c r="L1275" s="15"/>
      <c r="M1275" s="17"/>
      <c r="N1275" s="19"/>
    </row>
    <row r="1276" spans="1:14">
      <c r="A1276" s="11"/>
      <c r="B1276" s="11"/>
      <c r="C1276" s="17"/>
      <c r="D1276" s="11"/>
      <c r="E1276" s="11"/>
      <c r="F1276" s="4"/>
      <c r="G1276" s="11"/>
      <c r="H1276" s="11"/>
      <c r="I1276" s="15"/>
      <c r="J1276" s="15"/>
      <c r="K1276" s="11"/>
      <c r="L1276" s="15"/>
      <c r="M1276" s="17"/>
      <c r="N1276" s="19"/>
    </row>
    <row r="1277" spans="1:14">
      <c r="A1277" s="11"/>
      <c r="B1277" s="11"/>
      <c r="C1277" s="17"/>
      <c r="D1277" s="11"/>
      <c r="E1277" s="11"/>
      <c r="F1277" s="4"/>
      <c r="G1277" s="11"/>
      <c r="H1277" s="11"/>
      <c r="I1277" s="15"/>
      <c r="J1277" s="15"/>
      <c r="K1277" s="11"/>
      <c r="L1277" s="15"/>
      <c r="M1277" s="17"/>
      <c r="N1277" s="19"/>
    </row>
    <row r="1278" spans="1:14">
      <c r="A1278" s="11"/>
      <c r="B1278" s="11"/>
      <c r="C1278" s="17"/>
      <c r="D1278" s="11"/>
      <c r="E1278" s="11"/>
      <c r="F1278" s="4"/>
      <c r="G1278" s="11"/>
      <c r="H1278" s="11"/>
      <c r="I1278" s="15"/>
      <c r="J1278" s="15"/>
      <c r="K1278" s="11"/>
      <c r="L1278" s="15"/>
      <c r="M1278" s="17"/>
      <c r="N1278" s="19"/>
    </row>
    <row r="1279" spans="1:14">
      <c r="A1279" s="11"/>
      <c r="B1279" s="11"/>
      <c r="C1279" s="17"/>
      <c r="D1279" s="11"/>
      <c r="E1279" s="11"/>
      <c r="F1279" s="4"/>
      <c r="G1279" s="11"/>
      <c r="H1279" s="11"/>
      <c r="I1279" s="15"/>
      <c r="J1279" s="15"/>
      <c r="K1279" s="11"/>
      <c r="L1279" s="15"/>
      <c r="M1279" s="17"/>
      <c r="N1279" s="19"/>
    </row>
    <row r="1280" spans="1:14">
      <c r="A1280" s="11"/>
      <c r="B1280" s="11"/>
      <c r="C1280" s="17"/>
      <c r="D1280" s="11"/>
      <c r="E1280" s="11"/>
      <c r="F1280" s="4"/>
      <c r="G1280" s="11"/>
      <c r="H1280" s="11"/>
      <c r="I1280" s="15"/>
      <c r="J1280" s="15"/>
      <c r="K1280" s="11"/>
      <c r="L1280" s="15"/>
      <c r="M1280" s="17"/>
      <c r="N1280" s="19"/>
    </row>
    <row r="1281" spans="1:14">
      <c r="A1281" s="11"/>
      <c r="B1281" s="11"/>
      <c r="C1281" s="17"/>
      <c r="D1281" s="11"/>
      <c r="E1281" s="11"/>
      <c r="F1281" s="4"/>
      <c r="G1281" s="11"/>
      <c r="H1281" s="11"/>
      <c r="I1281" s="15"/>
      <c r="J1281" s="15"/>
      <c r="K1281" s="11"/>
      <c r="L1281" s="15"/>
      <c r="M1281" s="17"/>
      <c r="N1281" s="19"/>
    </row>
    <row r="1282" spans="1:14">
      <c r="A1282" s="11"/>
      <c r="B1282" s="11"/>
      <c r="C1282" s="17"/>
      <c r="D1282" s="11"/>
      <c r="E1282" s="11"/>
      <c r="F1282" s="4"/>
      <c r="G1282" s="11"/>
      <c r="H1282" s="11"/>
      <c r="I1282" s="15"/>
      <c r="J1282" s="15"/>
      <c r="K1282" s="11"/>
      <c r="L1282" s="15"/>
      <c r="M1282" s="17"/>
      <c r="N1282" s="19"/>
    </row>
    <row r="1283" spans="1:14">
      <c r="A1283" s="11"/>
      <c r="B1283" s="11"/>
      <c r="C1283" s="17"/>
      <c r="D1283" s="11"/>
      <c r="E1283" s="11"/>
      <c r="F1283" s="4"/>
      <c r="G1283" s="11"/>
      <c r="H1283" s="11"/>
      <c r="I1283" s="15"/>
      <c r="J1283" s="15"/>
      <c r="K1283" s="11"/>
      <c r="L1283" s="15"/>
      <c r="M1283" s="17"/>
      <c r="N1283" s="19"/>
    </row>
    <row r="1284" spans="1:14">
      <c r="A1284" s="11"/>
      <c r="B1284" s="11"/>
      <c r="C1284" s="17"/>
      <c r="D1284" s="11"/>
      <c r="E1284" s="11"/>
      <c r="F1284" s="4"/>
      <c r="G1284" s="11"/>
      <c r="H1284" s="11"/>
      <c r="I1284" s="15"/>
      <c r="J1284" s="15"/>
      <c r="K1284" s="11"/>
      <c r="L1284" s="15"/>
      <c r="M1284" s="17"/>
      <c r="N1284" s="19"/>
    </row>
    <row r="1285" spans="1:14">
      <c r="A1285" s="11"/>
      <c r="B1285" s="11"/>
      <c r="C1285" s="17"/>
      <c r="D1285" s="11"/>
      <c r="E1285" s="11"/>
      <c r="F1285" s="4"/>
      <c r="G1285" s="11"/>
      <c r="H1285" s="11"/>
      <c r="I1285" s="15"/>
      <c r="J1285" s="15"/>
      <c r="K1285" s="11"/>
      <c r="L1285" s="15"/>
      <c r="M1285" s="17"/>
      <c r="N1285" s="19"/>
    </row>
    <row r="1286" spans="1:14">
      <c r="A1286" s="11"/>
      <c r="B1286" s="11"/>
      <c r="C1286" s="17"/>
      <c r="D1286" s="11"/>
      <c r="E1286" s="11"/>
      <c r="F1286" s="4"/>
      <c r="G1286" s="11"/>
      <c r="H1286" s="11"/>
      <c r="I1286" s="15"/>
      <c r="J1286" s="15"/>
      <c r="K1286" s="11"/>
      <c r="L1286" s="15"/>
      <c r="M1286" s="17"/>
      <c r="N1286" s="19"/>
    </row>
    <row r="1287" spans="1:14">
      <c r="A1287" s="11"/>
      <c r="B1287" s="11"/>
      <c r="C1287" s="17"/>
      <c r="D1287" s="11"/>
      <c r="E1287" s="11"/>
      <c r="F1287" s="4"/>
      <c r="G1287" s="11"/>
      <c r="H1287" s="11"/>
      <c r="I1287" s="15"/>
      <c r="J1287" s="15"/>
      <c r="K1287" s="11"/>
      <c r="L1287" s="15"/>
      <c r="M1287" s="17"/>
      <c r="N1287" s="19"/>
    </row>
    <row r="1288" spans="1:14">
      <c r="A1288" s="11"/>
      <c r="B1288" s="11"/>
      <c r="C1288" s="17"/>
      <c r="D1288" s="11"/>
      <c r="E1288" s="11"/>
      <c r="F1288" s="4"/>
      <c r="G1288" s="11"/>
      <c r="H1288" s="11"/>
      <c r="I1288" s="15"/>
      <c r="J1288" s="15"/>
      <c r="K1288" s="11"/>
      <c r="L1288" s="15"/>
      <c r="M1288" s="17"/>
      <c r="N1288" s="19"/>
    </row>
    <row r="1289" spans="1:14">
      <c r="A1289" s="11"/>
      <c r="B1289" s="11"/>
      <c r="C1289" s="17"/>
      <c r="D1289" s="11"/>
      <c r="E1289" s="11"/>
      <c r="F1289" s="4"/>
      <c r="G1289" s="11"/>
      <c r="H1289" s="11"/>
      <c r="I1289" s="15"/>
      <c r="J1289" s="15"/>
      <c r="K1289" s="11"/>
      <c r="L1289" s="15"/>
      <c r="M1289" s="17"/>
      <c r="N1289" s="19"/>
    </row>
    <row r="1290" spans="1:14">
      <c r="A1290" s="11"/>
      <c r="B1290" s="11"/>
      <c r="C1290" s="17"/>
      <c r="D1290" s="11"/>
      <c r="E1290" s="11"/>
      <c r="F1290" s="4"/>
      <c r="G1290" s="11"/>
      <c r="H1290" s="11"/>
      <c r="I1290" s="15"/>
      <c r="J1290" s="15"/>
      <c r="K1290" s="11"/>
      <c r="L1290" s="15"/>
      <c r="M1290" s="17"/>
      <c r="N1290" s="19"/>
    </row>
    <row r="1291" spans="1:14">
      <c r="A1291" s="11"/>
      <c r="B1291" s="11"/>
      <c r="C1291" s="17"/>
      <c r="D1291" s="11"/>
      <c r="E1291" s="11"/>
      <c r="F1291" s="4"/>
      <c r="G1291" s="11"/>
      <c r="H1291" s="11"/>
      <c r="I1291" s="15"/>
      <c r="J1291" s="15"/>
      <c r="K1291" s="11"/>
      <c r="L1291" s="15"/>
      <c r="M1291" s="17"/>
      <c r="N1291" s="19"/>
    </row>
    <row r="1292" spans="1:14">
      <c r="A1292" s="11"/>
      <c r="B1292" s="11"/>
      <c r="C1292" s="17"/>
      <c r="D1292" s="11"/>
      <c r="E1292" s="11"/>
      <c r="F1292" s="4"/>
      <c r="G1292" s="11"/>
      <c r="H1292" s="11"/>
      <c r="I1292" s="15"/>
      <c r="J1292" s="15"/>
      <c r="K1292" s="11"/>
      <c r="L1292" s="15"/>
      <c r="M1292" s="17"/>
      <c r="N1292" s="19"/>
    </row>
    <row r="1293" spans="1:14">
      <c r="A1293" s="11"/>
      <c r="B1293" s="11"/>
      <c r="C1293" s="17"/>
      <c r="D1293" s="11"/>
      <c r="E1293" s="11"/>
      <c r="F1293" s="4"/>
      <c r="G1293" s="11"/>
      <c r="H1293" s="11"/>
      <c r="I1293" s="15"/>
      <c r="J1293" s="15"/>
      <c r="K1293" s="11"/>
      <c r="L1293" s="15"/>
      <c r="M1293" s="17"/>
      <c r="N1293" s="19"/>
    </row>
    <row r="1294" spans="1:14">
      <c r="A1294" s="11"/>
      <c r="B1294" s="11"/>
      <c r="C1294" s="17"/>
      <c r="D1294" s="11"/>
      <c r="E1294" s="11"/>
      <c r="F1294" s="4"/>
      <c r="G1294" s="11"/>
      <c r="H1294" s="11"/>
      <c r="I1294" s="15"/>
      <c r="J1294" s="15"/>
      <c r="K1294" s="11"/>
      <c r="L1294" s="15"/>
      <c r="M1294" s="17"/>
      <c r="N1294" s="19"/>
    </row>
    <row r="1295" spans="1:14">
      <c r="A1295" s="11"/>
      <c r="B1295" s="11"/>
      <c r="C1295" s="17"/>
      <c r="D1295" s="11"/>
      <c r="E1295" s="11"/>
      <c r="F1295" s="4"/>
      <c r="G1295" s="11"/>
      <c r="H1295" s="11"/>
      <c r="I1295" s="15"/>
      <c r="J1295" s="15"/>
      <c r="K1295" s="11"/>
      <c r="L1295" s="15"/>
      <c r="M1295" s="17"/>
      <c r="N1295" s="19"/>
    </row>
    <row r="1296" spans="1:14">
      <c r="A1296" s="11"/>
      <c r="B1296" s="11"/>
      <c r="C1296" s="17"/>
      <c r="D1296" s="11"/>
      <c r="E1296" s="11"/>
      <c r="F1296" s="4"/>
      <c r="G1296" s="11"/>
      <c r="H1296" s="11"/>
      <c r="I1296" s="15"/>
      <c r="J1296" s="15"/>
      <c r="K1296" s="11"/>
      <c r="L1296" s="15"/>
      <c r="M1296" s="17"/>
      <c r="N1296" s="19"/>
    </row>
    <row r="1297" spans="1:14">
      <c r="A1297" s="11"/>
      <c r="B1297" s="11"/>
      <c r="C1297" s="17"/>
      <c r="D1297" s="11"/>
      <c r="E1297" s="11"/>
      <c r="F1297" s="4"/>
      <c r="G1297" s="11"/>
      <c r="H1297" s="11"/>
      <c r="I1297" s="15"/>
      <c r="J1297" s="15"/>
      <c r="K1297" s="11"/>
      <c r="L1297" s="15"/>
      <c r="M1297" s="17"/>
      <c r="N1297" s="19"/>
    </row>
    <row r="1298" spans="1:14">
      <c r="A1298" s="11"/>
      <c r="B1298" s="11"/>
      <c r="C1298" s="17"/>
      <c r="D1298" s="11"/>
      <c r="E1298" s="11"/>
      <c r="F1298" s="4"/>
      <c r="G1298" s="11"/>
      <c r="H1298" s="11"/>
      <c r="I1298" s="15"/>
      <c r="J1298" s="15"/>
      <c r="K1298" s="11"/>
      <c r="L1298" s="15"/>
      <c r="M1298" s="17"/>
      <c r="N1298" s="19"/>
    </row>
    <row r="1299" spans="1:14">
      <c r="A1299" s="11"/>
      <c r="B1299" s="11"/>
      <c r="C1299" s="17"/>
      <c r="D1299" s="11"/>
      <c r="E1299" s="11"/>
      <c r="F1299" s="4"/>
      <c r="G1299" s="11"/>
      <c r="H1299" s="11"/>
      <c r="I1299" s="15"/>
      <c r="J1299" s="15"/>
      <c r="K1299" s="11"/>
      <c r="L1299" s="15"/>
      <c r="M1299" s="17"/>
      <c r="N1299" s="19"/>
    </row>
    <row r="1300" spans="1:14">
      <c r="A1300" s="11"/>
      <c r="B1300" s="11"/>
      <c r="C1300" s="17"/>
      <c r="D1300" s="11"/>
      <c r="E1300" s="11"/>
      <c r="F1300" s="4"/>
      <c r="G1300" s="11"/>
      <c r="H1300" s="11"/>
      <c r="I1300" s="15"/>
      <c r="J1300" s="15"/>
      <c r="K1300" s="11"/>
      <c r="L1300" s="15"/>
      <c r="M1300" s="17"/>
      <c r="N1300" s="19"/>
    </row>
    <row r="1301" spans="1:14">
      <c r="A1301" s="11"/>
      <c r="B1301" s="11"/>
      <c r="C1301" s="17"/>
      <c r="D1301" s="11"/>
      <c r="E1301" s="11"/>
      <c r="F1301" s="4"/>
      <c r="G1301" s="11"/>
      <c r="H1301" s="11"/>
      <c r="I1301" s="15"/>
      <c r="J1301" s="15"/>
      <c r="K1301" s="11"/>
      <c r="L1301" s="15"/>
      <c r="M1301" s="17"/>
      <c r="N1301" s="19"/>
    </row>
    <row r="1302" spans="1:14">
      <c r="A1302" s="11"/>
      <c r="B1302" s="11"/>
      <c r="C1302" s="17"/>
      <c r="D1302" s="11"/>
      <c r="E1302" s="11"/>
      <c r="F1302" s="4"/>
      <c r="G1302" s="11"/>
      <c r="H1302" s="11"/>
      <c r="I1302" s="15"/>
      <c r="J1302" s="15"/>
      <c r="K1302" s="11"/>
      <c r="L1302" s="15"/>
      <c r="M1302" s="17"/>
      <c r="N1302" s="19"/>
    </row>
    <row r="1303" spans="1:14">
      <c r="A1303" s="11"/>
      <c r="B1303" s="11"/>
      <c r="C1303" s="17"/>
      <c r="D1303" s="11"/>
      <c r="E1303" s="11"/>
      <c r="F1303" s="4"/>
      <c r="G1303" s="11"/>
      <c r="H1303" s="11"/>
      <c r="I1303" s="15"/>
      <c r="J1303" s="15"/>
      <c r="K1303" s="11"/>
      <c r="L1303" s="15"/>
      <c r="M1303" s="17"/>
      <c r="N1303" s="19"/>
    </row>
    <row r="1304" spans="1:14">
      <c r="A1304" s="11"/>
      <c r="B1304" s="11"/>
      <c r="C1304" s="17"/>
      <c r="D1304" s="11"/>
      <c r="E1304" s="11"/>
      <c r="F1304" s="4"/>
      <c r="G1304" s="11"/>
      <c r="H1304" s="11"/>
      <c r="I1304" s="15"/>
      <c r="J1304" s="15"/>
      <c r="K1304" s="11"/>
      <c r="L1304" s="15"/>
      <c r="M1304" s="17"/>
      <c r="N1304" s="19"/>
    </row>
    <row r="1305" spans="1:14">
      <c r="A1305" s="11"/>
      <c r="B1305" s="11"/>
      <c r="C1305" s="17"/>
      <c r="D1305" s="11"/>
      <c r="E1305" s="11"/>
      <c r="F1305" s="4"/>
      <c r="G1305" s="11"/>
      <c r="H1305" s="11"/>
      <c r="I1305" s="15"/>
      <c r="J1305" s="15"/>
      <c r="K1305" s="11"/>
      <c r="L1305" s="15"/>
      <c r="M1305" s="17"/>
      <c r="N1305" s="19"/>
    </row>
    <row r="1306" spans="1:14">
      <c r="A1306" s="11"/>
      <c r="B1306" s="11"/>
      <c r="C1306" s="17"/>
      <c r="D1306" s="11"/>
      <c r="E1306" s="11"/>
      <c r="F1306" s="4"/>
      <c r="G1306" s="11"/>
      <c r="H1306" s="11"/>
      <c r="I1306" s="15"/>
      <c r="J1306" s="15"/>
      <c r="K1306" s="11"/>
      <c r="L1306" s="15"/>
      <c r="M1306" s="17"/>
      <c r="N1306" s="19"/>
    </row>
    <row r="1307" spans="1:14">
      <c r="A1307" s="11"/>
      <c r="B1307" s="11"/>
      <c r="C1307" s="17"/>
      <c r="D1307" s="11"/>
      <c r="E1307" s="11"/>
      <c r="F1307" s="4"/>
      <c r="G1307" s="11"/>
      <c r="H1307" s="11"/>
      <c r="I1307" s="15"/>
      <c r="J1307" s="15"/>
      <c r="K1307" s="11"/>
      <c r="L1307" s="15"/>
      <c r="M1307" s="17"/>
      <c r="N1307" s="19"/>
    </row>
    <row r="1308" spans="1:14">
      <c r="A1308" s="11"/>
      <c r="B1308" s="11"/>
      <c r="C1308" s="17"/>
      <c r="D1308" s="11"/>
      <c r="E1308" s="11"/>
      <c r="F1308" s="4"/>
      <c r="G1308" s="11"/>
      <c r="H1308" s="11"/>
      <c r="I1308" s="15"/>
      <c r="J1308" s="15"/>
      <c r="K1308" s="11"/>
      <c r="L1308" s="15"/>
      <c r="M1308" s="17"/>
      <c r="N1308" s="19"/>
    </row>
    <row r="1309" spans="1:14">
      <c r="A1309" s="11"/>
      <c r="B1309" s="11"/>
      <c r="C1309" s="17"/>
      <c r="D1309" s="11"/>
      <c r="E1309" s="11"/>
      <c r="F1309" s="4"/>
      <c r="G1309" s="11"/>
      <c r="H1309" s="11"/>
      <c r="I1309" s="15"/>
      <c r="J1309" s="15"/>
      <c r="K1309" s="11"/>
      <c r="L1309" s="15"/>
      <c r="M1309" s="17"/>
      <c r="N1309" s="19"/>
    </row>
    <row r="1310" spans="1:14">
      <c r="A1310" s="11"/>
      <c r="B1310" s="11"/>
      <c r="C1310" s="17"/>
      <c r="D1310" s="11"/>
      <c r="E1310" s="11"/>
      <c r="F1310" s="4"/>
      <c r="G1310" s="11"/>
      <c r="H1310" s="11"/>
      <c r="I1310" s="15"/>
      <c r="J1310" s="15"/>
      <c r="K1310" s="11"/>
      <c r="L1310" s="15"/>
      <c r="M1310" s="17"/>
      <c r="N1310" s="19"/>
    </row>
    <row r="1311" spans="1:14">
      <c r="A1311" s="11"/>
      <c r="B1311" s="11"/>
      <c r="C1311" s="17"/>
      <c r="D1311" s="11"/>
      <c r="E1311" s="11"/>
      <c r="F1311" s="4"/>
      <c r="G1311" s="11"/>
      <c r="H1311" s="11"/>
      <c r="I1311" s="15"/>
      <c r="J1311" s="15"/>
      <c r="K1311" s="11"/>
      <c r="L1311" s="15"/>
      <c r="M1311" s="17"/>
      <c r="N1311" s="19"/>
    </row>
    <row r="1312" spans="1:14">
      <c r="A1312" s="11"/>
      <c r="B1312" s="11"/>
      <c r="C1312" s="17"/>
      <c r="D1312" s="11"/>
      <c r="E1312" s="11"/>
      <c r="F1312" s="4"/>
      <c r="G1312" s="11"/>
      <c r="H1312" s="11"/>
      <c r="I1312" s="15"/>
      <c r="J1312" s="15"/>
      <c r="K1312" s="11"/>
      <c r="L1312" s="15"/>
      <c r="M1312" s="17"/>
      <c r="N1312" s="19"/>
    </row>
    <row r="1313" spans="1:14">
      <c r="A1313" s="11"/>
      <c r="B1313" s="11"/>
      <c r="C1313" s="17"/>
      <c r="D1313" s="11"/>
      <c r="E1313" s="11"/>
      <c r="F1313" s="4"/>
      <c r="G1313" s="11"/>
      <c r="H1313" s="11"/>
      <c r="I1313" s="15"/>
      <c r="J1313" s="15"/>
      <c r="K1313" s="11"/>
      <c r="L1313" s="15"/>
      <c r="M1313" s="17"/>
      <c r="N1313" s="19"/>
    </row>
    <row r="1314" spans="1:14">
      <c r="A1314" s="11"/>
      <c r="B1314" s="11"/>
      <c r="C1314" s="17"/>
      <c r="D1314" s="11"/>
      <c r="E1314" s="11"/>
      <c r="F1314" s="4"/>
      <c r="G1314" s="11"/>
      <c r="H1314" s="11"/>
      <c r="I1314" s="15"/>
      <c r="J1314" s="15"/>
      <c r="K1314" s="11"/>
      <c r="L1314" s="15"/>
      <c r="M1314" s="17"/>
      <c r="N1314" s="19"/>
    </row>
    <row r="1315" spans="1:14">
      <c r="A1315" s="11"/>
      <c r="B1315" s="11"/>
      <c r="C1315" s="17"/>
      <c r="D1315" s="11"/>
      <c r="E1315" s="11"/>
      <c r="F1315" s="4"/>
      <c r="G1315" s="11"/>
      <c r="H1315" s="11"/>
      <c r="I1315" s="15"/>
      <c r="J1315" s="15"/>
      <c r="K1315" s="11"/>
      <c r="L1315" s="15"/>
      <c r="M1315" s="17"/>
      <c r="N1315" s="19"/>
    </row>
    <row r="1316" spans="1:14">
      <c r="A1316" s="11"/>
      <c r="B1316" s="11"/>
      <c r="C1316" s="17"/>
      <c r="D1316" s="11"/>
      <c r="E1316" s="11"/>
      <c r="F1316" s="4"/>
      <c r="G1316" s="11"/>
      <c r="H1316" s="11"/>
      <c r="I1316" s="15"/>
      <c r="J1316" s="15"/>
      <c r="K1316" s="11"/>
      <c r="L1316" s="15"/>
      <c r="M1316" s="17"/>
      <c r="N1316" s="19"/>
    </row>
    <row r="1317" spans="1:14">
      <c r="A1317" s="11"/>
      <c r="B1317" s="11"/>
      <c r="C1317" s="17"/>
      <c r="D1317" s="11"/>
      <c r="E1317" s="11"/>
      <c r="F1317" s="4"/>
      <c r="G1317" s="11"/>
      <c r="H1317" s="11"/>
      <c r="I1317" s="15"/>
      <c r="J1317" s="15"/>
      <c r="K1317" s="11"/>
      <c r="L1317" s="15"/>
      <c r="M1317" s="17"/>
      <c r="N1317" s="19"/>
    </row>
    <row r="1318" spans="1:14">
      <c r="A1318" s="11"/>
      <c r="B1318" s="11"/>
      <c r="C1318" s="17"/>
      <c r="D1318" s="11"/>
      <c r="E1318" s="11"/>
      <c r="F1318" s="4"/>
      <c r="G1318" s="11"/>
      <c r="H1318" s="11"/>
      <c r="I1318" s="15"/>
      <c r="J1318" s="15"/>
      <c r="K1318" s="11"/>
      <c r="L1318" s="15"/>
      <c r="M1318" s="17"/>
      <c r="N1318" s="19"/>
    </row>
    <row r="1319" spans="1:14">
      <c r="A1319" s="11"/>
      <c r="B1319" s="11"/>
      <c r="C1319" s="17"/>
      <c r="D1319" s="11"/>
      <c r="E1319" s="11"/>
      <c r="F1319" s="4"/>
      <c r="G1319" s="11"/>
      <c r="H1319" s="11"/>
      <c r="I1319" s="15"/>
      <c r="J1319" s="15"/>
      <c r="K1319" s="11"/>
      <c r="L1319" s="15"/>
      <c r="M1319" s="17"/>
      <c r="N1319" s="19"/>
    </row>
    <row r="1320" spans="1:14">
      <c r="A1320" s="11"/>
      <c r="B1320" s="11"/>
      <c r="C1320" s="17"/>
      <c r="D1320" s="11"/>
      <c r="E1320" s="11"/>
      <c r="F1320" s="4"/>
      <c r="G1320" s="11"/>
      <c r="H1320" s="11"/>
      <c r="I1320" s="15"/>
      <c r="J1320" s="15"/>
      <c r="K1320" s="11"/>
      <c r="L1320" s="15"/>
      <c r="M1320" s="17"/>
      <c r="N1320" s="19"/>
    </row>
    <row r="1321" spans="1:14">
      <c r="A1321" s="11"/>
      <c r="B1321" s="11"/>
      <c r="C1321" s="17"/>
      <c r="D1321" s="11"/>
      <c r="E1321" s="11"/>
      <c r="F1321" s="4"/>
      <c r="G1321" s="11"/>
      <c r="H1321" s="11"/>
      <c r="I1321" s="15"/>
      <c r="J1321" s="15"/>
      <c r="K1321" s="11"/>
      <c r="L1321" s="15"/>
      <c r="M1321" s="17"/>
      <c r="N1321" s="19"/>
    </row>
    <row r="1322" spans="1:14">
      <c r="A1322" s="11"/>
      <c r="B1322" s="11"/>
      <c r="C1322" s="17"/>
      <c r="D1322" s="11"/>
      <c r="E1322" s="11"/>
      <c r="F1322" s="4"/>
      <c r="G1322" s="11"/>
      <c r="H1322" s="11"/>
      <c r="I1322" s="15"/>
      <c r="J1322" s="15"/>
      <c r="K1322" s="11"/>
      <c r="L1322" s="15"/>
      <c r="M1322" s="17"/>
      <c r="N1322" s="19"/>
    </row>
    <row r="1323" spans="1:14">
      <c r="A1323" s="11"/>
      <c r="B1323" s="11"/>
      <c r="C1323" s="17"/>
      <c r="D1323" s="11"/>
      <c r="E1323" s="11"/>
      <c r="F1323" s="4"/>
      <c r="G1323" s="11"/>
      <c r="H1323" s="11"/>
      <c r="I1323" s="15"/>
      <c r="J1323" s="15"/>
      <c r="K1323" s="11"/>
      <c r="L1323" s="15"/>
      <c r="M1323" s="17"/>
      <c r="N1323" s="19"/>
    </row>
    <row r="1324" spans="1:14">
      <c r="A1324" s="11"/>
      <c r="B1324" s="11"/>
      <c r="C1324" s="17"/>
      <c r="D1324" s="11"/>
      <c r="E1324" s="11"/>
      <c r="F1324" s="4"/>
      <c r="G1324" s="11"/>
      <c r="H1324" s="11"/>
      <c r="I1324" s="15"/>
      <c r="J1324" s="15"/>
      <c r="K1324" s="11"/>
      <c r="L1324" s="15"/>
      <c r="M1324" s="17"/>
      <c r="N1324" s="19"/>
    </row>
    <row r="1325" spans="1:14">
      <c r="A1325" s="11"/>
      <c r="B1325" s="11"/>
      <c r="C1325" s="17"/>
      <c r="D1325" s="11"/>
      <c r="E1325" s="11"/>
      <c r="F1325" s="4"/>
      <c r="G1325" s="11"/>
      <c r="H1325" s="11"/>
      <c r="I1325" s="15"/>
      <c r="J1325" s="15"/>
      <c r="K1325" s="11"/>
      <c r="L1325" s="15"/>
      <c r="M1325" s="17"/>
      <c r="N1325" s="19"/>
    </row>
    <row r="1326" spans="1:14">
      <c r="A1326" s="11"/>
      <c r="B1326" s="11"/>
      <c r="C1326" s="17"/>
      <c r="D1326" s="11"/>
      <c r="E1326" s="11"/>
      <c r="F1326" s="4"/>
      <c r="G1326" s="11"/>
      <c r="H1326" s="11"/>
      <c r="I1326" s="15"/>
      <c r="J1326" s="15"/>
      <c r="K1326" s="11"/>
      <c r="L1326" s="15"/>
      <c r="M1326" s="17"/>
      <c r="N1326" s="19"/>
    </row>
    <row r="1327" spans="1:14">
      <c r="A1327" s="11"/>
      <c r="B1327" s="11"/>
      <c r="C1327" s="17"/>
      <c r="D1327" s="11"/>
      <c r="E1327" s="11"/>
      <c r="F1327" s="4"/>
      <c r="G1327" s="11"/>
      <c r="H1327" s="11"/>
      <c r="I1327" s="15"/>
      <c r="J1327" s="15"/>
      <c r="K1327" s="11"/>
      <c r="L1327" s="15"/>
      <c r="M1327" s="17"/>
      <c r="N1327" s="19"/>
    </row>
    <row r="1328" spans="1:14">
      <c r="A1328" s="11"/>
      <c r="B1328" s="11"/>
      <c r="C1328" s="17"/>
      <c r="D1328" s="11"/>
      <c r="E1328" s="11"/>
      <c r="F1328" s="4"/>
      <c r="G1328" s="11"/>
      <c r="H1328" s="11"/>
      <c r="I1328" s="15"/>
      <c r="J1328" s="15"/>
      <c r="K1328" s="11"/>
      <c r="L1328" s="15"/>
      <c r="M1328" s="17"/>
      <c r="N1328" s="19"/>
    </row>
    <row r="1329" spans="1:14">
      <c r="A1329" s="11"/>
      <c r="B1329" s="11"/>
      <c r="C1329" s="17"/>
      <c r="D1329" s="11"/>
      <c r="E1329" s="11"/>
      <c r="F1329" s="4"/>
      <c r="G1329" s="11"/>
      <c r="H1329" s="11"/>
      <c r="I1329" s="15"/>
      <c r="J1329" s="15"/>
      <c r="K1329" s="11"/>
      <c r="L1329" s="15"/>
      <c r="M1329" s="17"/>
      <c r="N1329" s="19"/>
    </row>
    <row r="1330" spans="1:14">
      <c r="A1330" s="11"/>
      <c r="B1330" s="11"/>
      <c r="C1330" s="17"/>
      <c r="D1330" s="11"/>
      <c r="E1330" s="11"/>
      <c r="F1330" s="4"/>
      <c r="G1330" s="11"/>
      <c r="H1330" s="11"/>
      <c r="I1330" s="15"/>
      <c r="J1330" s="15"/>
      <c r="K1330" s="11"/>
      <c r="L1330" s="15"/>
      <c r="M1330" s="17"/>
      <c r="N1330" s="19"/>
    </row>
    <row r="1331" spans="1:14">
      <c r="A1331" s="11"/>
      <c r="B1331" s="11"/>
      <c r="C1331" s="17"/>
      <c r="D1331" s="11"/>
      <c r="E1331" s="11"/>
      <c r="F1331" s="4"/>
      <c r="G1331" s="11"/>
      <c r="H1331" s="11"/>
      <c r="I1331" s="15"/>
      <c r="J1331" s="15"/>
      <c r="K1331" s="11"/>
      <c r="L1331" s="15"/>
      <c r="M1331" s="17"/>
      <c r="N1331" s="19"/>
    </row>
    <row r="1332" spans="1:14">
      <c r="A1332" s="11"/>
      <c r="B1332" s="11"/>
      <c r="C1332" s="17"/>
      <c r="D1332" s="11"/>
      <c r="E1332" s="11"/>
      <c r="F1332" s="4"/>
      <c r="G1332" s="11"/>
      <c r="H1332" s="11"/>
      <c r="I1332" s="15"/>
      <c r="J1332" s="15"/>
      <c r="K1332" s="11"/>
      <c r="L1332" s="15"/>
      <c r="M1332" s="17"/>
      <c r="N1332" s="19"/>
    </row>
    <row r="1333" spans="1:14">
      <c r="A1333" s="11"/>
      <c r="B1333" s="11"/>
      <c r="C1333" s="17"/>
      <c r="D1333" s="11"/>
      <c r="E1333" s="11"/>
      <c r="F1333" s="4"/>
      <c r="G1333" s="11"/>
      <c r="H1333" s="11"/>
      <c r="I1333" s="15"/>
      <c r="J1333" s="15"/>
      <c r="K1333" s="11"/>
      <c r="L1333" s="15"/>
      <c r="M1333" s="17"/>
      <c r="N1333" s="19"/>
    </row>
    <row r="1334" spans="1:14">
      <c r="A1334" s="11"/>
      <c r="B1334" s="11"/>
      <c r="C1334" s="17"/>
      <c r="D1334" s="11"/>
      <c r="E1334" s="11"/>
      <c r="F1334" s="4"/>
      <c r="G1334" s="11"/>
      <c r="H1334" s="11"/>
      <c r="I1334" s="15"/>
      <c r="J1334" s="15"/>
      <c r="K1334" s="11"/>
      <c r="L1334" s="15"/>
      <c r="M1334" s="17"/>
      <c r="N1334" s="19"/>
    </row>
    <row r="1335" spans="1:14">
      <c r="A1335" s="11"/>
      <c r="B1335" s="11"/>
      <c r="C1335" s="17"/>
      <c r="D1335" s="11"/>
      <c r="E1335" s="11"/>
      <c r="F1335" s="4"/>
      <c r="G1335" s="11"/>
      <c r="H1335" s="11"/>
      <c r="I1335" s="15"/>
      <c r="J1335" s="15"/>
      <c r="K1335" s="11"/>
      <c r="L1335" s="15"/>
      <c r="M1335" s="17"/>
      <c r="N1335" s="19"/>
    </row>
    <row r="1336" spans="1:14">
      <c r="A1336" s="11"/>
      <c r="B1336" s="11"/>
      <c r="C1336" s="17"/>
      <c r="D1336" s="11"/>
      <c r="E1336" s="11"/>
      <c r="F1336" s="4"/>
      <c r="G1336" s="11"/>
      <c r="H1336" s="11"/>
      <c r="I1336" s="15"/>
      <c r="J1336" s="15"/>
      <c r="K1336" s="11"/>
      <c r="L1336" s="15"/>
      <c r="M1336" s="17"/>
      <c r="N1336" s="19"/>
    </row>
    <row r="1337" spans="1:14">
      <c r="A1337" s="11"/>
      <c r="B1337" s="11"/>
      <c r="C1337" s="17"/>
      <c r="D1337" s="11"/>
      <c r="E1337" s="11"/>
      <c r="F1337" s="4"/>
      <c r="G1337" s="11"/>
      <c r="H1337" s="11"/>
      <c r="I1337" s="15"/>
      <c r="J1337" s="15"/>
      <c r="K1337" s="11"/>
      <c r="L1337" s="15"/>
      <c r="M1337" s="17"/>
      <c r="N1337" s="19"/>
    </row>
    <row r="1338" spans="1:14">
      <c r="A1338" s="11"/>
      <c r="B1338" s="11"/>
      <c r="C1338" s="17"/>
      <c r="D1338" s="11"/>
      <c r="E1338" s="11"/>
      <c r="F1338" s="4"/>
      <c r="G1338" s="11"/>
      <c r="H1338" s="11"/>
      <c r="I1338" s="15"/>
      <c r="J1338" s="15"/>
      <c r="K1338" s="11"/>
      <c r="L1338" s="15"/>
      <c r="M1338" s="17"/>
      <c r="N1338" s="19"/>
    </row>
    <row r="1339" spans="1:14">
      <c r="A1339" s="11"/>
      <c r="B1339" s="11"/>
      <c r="C1339" s="17"/>
      <c r="D1339" s="11"/>
      <c r="E1339" s="11"/>
      <c r="F1339" s="4"/>
      <c r="G1339" s="11"/>
      <c r="H1339" s="11"/>
      <c r="I1339" s="15"/>
      <c r="J1339" s="15"/>
      <c r="K1339" s="11"/>
      <c r="L1339" s="15"/>
      <c r="M1339" s="17"/>
      <c r="N1339" s="19"/>
    </row>
    <row r="1340" spans="1:14">
      <c r="A1340" s="11"/>
      <c r="B1340" s="11"/>
      <c r="C1340" s="17"/>
      <c r="D1340" s="11"/>
      <c r="E1340" s="11"/>
      <c r="F1340" s="4"/>
      <c r="G1340" s="11"/>
      <c r="H1340" s="11"/>
      <c r="I1340" s="15"/>
      <c r="J1340" s="15"/>
      <c r="K1340" s="11"/>
      <c r="L1340" s="15"/>
      <c r="M1340" s="17"/>
      <c r="N1340" s="19"/>
    </row>
    <row r="1341" spans="1:14">
      <c r="A1341" s="11"/>
      <c r="B1341" s="11"/>
      <c r="C1341" s="17"/>
      <c r="D1341" s="11"/>
      <c r="E1341" s="11"/>
      <c r="F1341" s="4"/>
      <c r="G1341" s="11"/>
      <c r="H1341" s="11"/>
      <c r="I1341" s="15"/>
      <c r="J1341" s="15"/>
      <c r="K1341" s="11"/>
      <c r="L1341" s="15"/>
      <c r="M1341" s="17"/>
      <c r="N1341" s="19"/>
    </row>
    <row r="1342" spans="1:14">
      <c r="A1342" s="11"/>
      <c r="B1342" s="11"/>
      <c r="C1342" s="17"/>
      <c r="D1342" s="11"/>
      <c r="E1342" s="11"/>
      <c r="F1342" s="4"/>
      <c r="G1342" s="11"/>
      <c r="H1342" s="11"/>
      <c r="I1342" s="15"/>
      <c r="J1342" s="15"/>
      <c r="K1342" s="11"/>
      <c r="L1342" s="15"/>
      <c r="M1342" s="17"/>
      <c r="N1342" s="19"/>
    </row>
    <row r="1343" spans="1:14">
      <c r="A1343" s="11"/>
      <c r="B1343" s="11"/>
      <c r="C1343" s="17"/>
      <c r="D1343" s="11"/>
      <c r="E1343" s="11"/>
      <c r="F1343" s="4"/>
      <c r="G1343" s="11"/>
      <c r="H1343" s="11"/>
      <c r="I1343" s="15"/>
      <c r="J1343" s="15"/>
      <c r="K1343" s="11"/>
      <c r="L1343" s="15"/>
      <c r="M1343" s="17"/>
      <c r="N1343" s="19"/>
    </row>
    <row r="1344" spans="1:14">
      <c r="A1344" s="11"/>
      <c r="B1344" s="11"/>
      <c r="C1344" s="17"/>
      <c r="D1344" s="11"/>
      <c r="E1344" s="11"/>
      <c r="F1344" s="4"/>
      <c r="G1344" s="11"/>
      <c r="H1344" s="11"/>
      <c r="I1344" s="15"/>
      <c r="J1344" s="15"/>
      <c r="K1344" s="11"/>
      <c r="L1344" s="15"/>
      <c r="M1344" s="17"/>
      <c r="N1344" s="19"/>
    </row>
    <row r="1345" spans="1:14">
      <c r="A1345" s="11"/>
      <c r="B1345" s="11"/>
      <c r="C1345" s="17"/>
      <c r="D1345" s="11"/>
      <c r="E1345" s="11"/>
      <c r="F1345" s="4"/>
      <c r="G1345" s="11"/>
      <c r="H1345" s="11"/>
      <c r="I1345" s="15"/>
      <c r="J1345" s="15"/>
      <c r="K1345" s="11"/>
      <c r="L1345" s="15"/>
      <c r="M1345" s="17"/>
      <c r="N1345" s="19"/>
    </row>
    <row r="1346" spans="1:14">
      <c r="A1346" s="11"/>
      <c r="B1346" s="11"/>
      <c r="C1346" s="17"/>
      <c r="D1346" s="11"/>
      <c r="E1346" s="11"/>
      <c r="F1346" s="4"/>
      <c r="G1346" s="11"/>
      <c r="H1346" s="11"/>
      <c r="I1346" s="15"/>
      <c r="J1346" s="15"/>
      <c r="K1346" s="11"/>
      <c r="L1346" s="15"/>
      <c r="M1346" s="17"/>
      <c r="N1346" s="19"/>
    </row>
    <row r="1347" spans="1:14">
      <c r="A1347" s="11"/>
      <c r="B1347" s="11"/>
      <c r="C1347" s="17"/>
      <c r="D1347" s="11"/>
      <c r="E1347" s="11"/>
      <c r="F1347" s="4"/>
      <c r="G1347" s="11"/>
      <c r="H1347" s="11"/>
      <c r="I1347" s="15"/>
      <c r="J1347" s="15"/>
      <c r="K1347" s="11"/>
      <c r="L1347" s="15"/>
      <c r="M1347" s="17"/>
      <c r="N1347" s="19"/>
    </row>
    <row r="1348" spans="1:14">
      <c r="A1348" s="11"/>
      <c r="B1348" s="11"/>
      <c r="C1348" s="17"/>
      <c r="D1348" s="11"/>
      <c r="E1348" s="11"/>
      <c r="F1348" s="4"/>
      <c r="G1348" s="11"/>
      <c r="H1348" s="11"/>
      <c r="I1348" s="15"/>
      <c r="J1348" s="15"/>
      <c r="K1348" s="11"/>
      <c r="L1348" s="15"/>
      <c r="M1348" s="17"/>
      <c r="N1348" s="19"/>
    </row>
    <row r="1349" spans="1:14">
      <c r="A1349" s="11"/>
      <c r="B1349" s="11"/>
      <c r="C1349" s="17"/>
      <c r="D1349" s="11"/>
      <c r="E1349" s="11"/>
      <c r="F1349" s="4"/>
      <c r="G1349" s="11"/>
      <c r="H1349" s="11"/>
      <c r="I1349" s="15"/>
      <c r="J1349" s="15"/>
      <c r="K1349" s="11"/>
      <c r="L1349" s="15"/>
      <c r="M1349" s="17"/>
      <c r="N1349" s="19"/>
    </row>
    <row r="1350" spans="1:14">
      <c r="A1350" s="11"/>
      <c r="B1350" s="11"/>
      <c r="C1350" s="17"/>
      <c r="D1350" s="11"/>
      <c r="E1350" s="11"/>
      <c r="F1350" s="4"/>
      <c r="G1350" s="11"/>
      <c r="H1350" s="11"/>
      <c r="I1350" s="15"/>
      <c r="J1350" s="15"/>
      <c r="K1350" s="11"/>
      <c r="L1350" s="15"/>
      <c r="M1350" s="17"/>
      <c r="N1350" s="19"/>
    </row>
    <row r="1351" spans="1:14">
      <c r="A1351" s="11"/>
      <c r="B1351" s="11"/>
      <c r="C1351" s="17"/>
      <c r="D1351" s="11"/>
      <c r="E1351" s="11"/>
      <c r="F1351" s="4"/>
      <c r="G1351" s="11"/>
      <c r="H1351" s="11"/>
      <c r="I1351" s="15"/>
      <c r="J1351" s="15"/>
      <c r="K1351" s="11"/>
      <c r="L1351" s="15"/>
      <c r="M1351" s="17"/>
      <c r="N1351" s="19"/>
    </row>
    <row r="1352" spans="1:14">
      <c r="A1352" s="11"/>
      <c r="B1352" s="11"/>
      <c r="C1352" s="17"/>
      <c r="D1352" s="11"/>
      <c r="E1352" s="11"/>
      <c r="F1352" s="4"/>
      <c r="G1352" s="11"/>
      <c r="H1352" s="11"/>
      <c r="I1352" s="15"/>
      <c r="J1352" s="15"/>
      <c r="K1352" s="11"/>
      <c r="L1352" s="15"/>
      <c r="M1352" s="17"/>
      <c r="N1352" s="19"/>
    </row>
    <row r="1353" spans="1:14">
      <c r="A1353" s="11"/>
      <c r="B1353" s="11"/>
      <c r="C1353" s="17"/>
      <c r="D1353" s="11"/>
      <c r="E1353" s="11"/>
      <c r="F1353" s="4"/>
      <c r="G1353" s="11"/>
      <c r="H1353" s="11"/>
      <c r="I1353" s="15"/>
      <c r="J1353" s="15"/>
      <c r="K1353" s="11"/>
      <c r="L1353" s="15"/>
      <c r="M1353" s="17"/>
      <c r="N1353" s="19"/>
    </row>
    <row r="1354" spans="1:14">
      <c r="A1354" s="11"/>
      <c r="B1354" s="11"/>
      <c r="C1354" s="17"/>
      <c r="D1354" s="11"/>
      <c r="E1354" s="11"/>
      <c r="F1354" s="4"/>
      <c r="G1354" s="11"/>
      <c r="H1354" s="11"/>
      <c r="I1354" s="15"/>
      <c r="J1354" s="15"/>
      <c r="K1354" s="11"/>
      <c r="L1354" s="15"/>
      <c r="M1354" s="17"/>
      <c r="N1354" s="19"/>
    </row>
    <row r="1355" spans="1:14">
      <c r="A1355" s="11"/>
      <c r="B1355" s="11"/>
      <c r="C1355" s="17"/>
      <c r="D1355" s="11"/>
      <c r="E1355" s="11"/>
      <c r="F1355" s="4"/>
      <c r="G1355" s="11"/>
      <c r="H1355" s="11"/>
      <c r="I1355" s="15"/>
      <c r="J1355" s="15"/>
      <c r="K1355" s="11"/>
      <c r="L1355" s="15"/>
      <c r="M1355" s="17"/>
      <c r="N1355" s="19"/>
    </row>
    <row r="1356" spans="1:14">
      <c r="A1356" s="11"/>
      <c r="B1356" s="11"/>
      <c r="C1356" s="17"/>
      <c r="D1356" s="11"/>
      <c r="E1356" s="11"/>
      <c r="F1356" s="4"/>
      <c r="G1356" s="11"/>
      <c r="H1356" s="11"/>
      <c r="I1356" s="15"/>
      <c r="J1356" s="15"/>
      <c r="K1356" s="11"/>
      <c r="L1356" s="15"/>
      <c r="M1356" s="17"/>
      <c r="N1356" s="19"/>
    </row>
    <row r="1357" spans="1:14">
      <c r="A1357" s="11"/>
      <c r="B1357" s="11"/>
      <c r="C1357" s="17"/>
      <c r="D1357" s="11"/>
      <c r="E1357" s="11"/>
      <c r="F1357" s="4"/>
      <c r="G1357" s="11"/>
      <c r="H1357" s="11"/>
      <c r="I1357" s="15"/>
      <c r="J1357" s="15"/>
      <c r="K1357" s="11"/>
      <c r="L1357" s="15"/>
      <c r="M1357" s="17"/>
      <c r="N1357" s="19"/>
    </row>
    <row r="1358" spans="1:14">
      <c r="A1358" s="11"/>
      <c r="B1358" s="11"/>
      <c r="C1358" s="17"/>
      <c r="D1358" s="11"/>
      <c r="E1358" s="11"/>
      <c r="F1358" s="4"/>
      <c r="G1358" s="11"/>
      <c r="H1358" s="11"/>
      <c r="I1358" s="15"/>
      <c r="J1358" s="15"/>
      <c r="K1358" s="11"/>
      <c r="L1358" s="15"/>
      <c r="M1358" s="17"/>
      <c r="N1358" s="19"/>
    </row>
    <row r="1359" spans="1:14">
      <c r="A1359" s="11"/>
      <c r="B1359" s="11"/>
      <c r="C1359" s="17"/>
      <c r="D1359" s="11"/>
      <c r="E1359" s="11"/>
      <c r="F1359" s="4"/>
      <c r="G1359" s="11"/>
      <c r="H1359" s="11"/>
      <c r="I1359" s="15"/>
      <c r="J1359" s="15"/>
      <c r="K1359" s="11"/>
      <c r="L1359" s="15"/>
      <c r="M1359" s="17"/>
      <c r="N1359" s="19"/>
    </row>
    <row r="1360" spans="1:14">
      <c r="A1360" s="11"/>
      <c r="B1360" s="11"/>
      <c r="C1360" s="17"/>
      <c r="D1360" s="11"/>
      <c r="E1360" s="11"/>
      <c r="F1360" s="4"/>
      <c r="G1360" s="11"/>
      <c r="H1360" s="11"/>
      <c r="I1360" s="15"/>
      <c r="J1360" s="15"/>
      <c r="K1360" s="11"/>
      <c r="L1360" s="15"/>
      <c r="M1360" s="17"/>
      <c r="N1360" s="19"/>
    </row>
    <row r="1361" spans="1:14">
      <c r="A1361" s="11"/>
      <c r="B1361" s="11"/>
      <c r="C1361" s="17"/>
      <c r="D1361" s="11"/>
      <c r="E1361" s="11"/>
      <c r="F1361" s="4"/>
      <c r="G1361" s="11"/>
      <c r="H1361" s="11"/>
      <c r="I1361" s="15"/>
      <c r="J1361" s="15"/>
      <c r="K1361" s="11"/>
      <c r="L1361" s="15"/>
      <c r="M1361" s="17"/>
      <c r="N1361" s="19"/>
    </row>
    <row r="1362" spans="1:14">
      <c r="A1362" s="11"/>
      <c r="B1362" s="11"/>
      <c r="C1362" s="17"/>
      <c r="D1362" s="11"/>
      <c r="E1362" s="11"/>
      <c r="F1362" s="4"/>
      <c r="G1362" s="11"/>
      <c r="H1362" s="11"/>
      <c r="I1362" s="15"/>
      <c r="J1362" s="15"/>
      <c r="K1362" s="11"/>
      <c r="L1362" s="15"/>
      <c r="M1362" s="17"/>
      <c r="N1362" s="19"/>
    </row>
    <row r="1363" spans="1:14">
      <c r="A1363" s="11"/>
      <c r="B1363" s="11"/>
      <c r="C1363" s="17"/>
      <c r="D1363" s="11"/>
      <c r="E1363" s="11"/>
      <c r="F1363" s="4"/>
      <c r="G1363" s="11"/>
      <c r="H1363" s="11"/>
      <c r="I1363" s="15"/>
      <c r="J1363" s="15"/>
      <c r="K1363" s="11"/>
      <c r="L1363" s="15"/>
      <c r="M1363" s="17"/>
      <c r="N1363" s="19"/>
    </row>
    <row r="1364" spans="1:14">
      <c r="A1364" s="11"/>
      <c r="B1364" s="11"/>
      <c r="C1364" s="17"/>
      <c r="D1364" s="11"/>
      <c r="E1364" s="11"/>
      <c r="F1364" s="4"/>
      <c r="G1364" s="11"/>
      <c r="H1364" s="11"/>
      <c r="I1364" s="15"/>
      <c r="J1364" s="15"/>
      <c r="K1364" s="11"/>
      <c r="L1364" s="15"/>
      <c r="M1364" s="17"/>
      <c r="N1364" s="19"/>
    </row>
    <row r="1365" spans="1:14">
      <c r="A1365" s="11"/>
      <c r="B1365" s="11"/>
      <c r="C1365" s="17"/>
      <c r="D1365" s="11"/>
      <c r="E1365" s="11"/>
      <c r="F1365" s="4"/>
      <c r="G1365" s="11"/>
      <c r="H1365" s="11"/>
      <c r="I1365" s="15"/>
      <c r="J1365" s="15"/>
      <c r="K1365" s="11"/>
      <c r="L1365" s="15"/>
      <c r="M1365" s="17"/>
      <c r="N1365" s="19"/>
    </row>
    <row r="1366" spans="1:14">
      <c r="A1366" s="11"/>
      <c r="B1366" s="11"/>
      <c r="C1366" s="17"/>
      <c r="D1366" s="11"/>
      <c r="E1366" s="11"/>
      <c r="F1366" s="4"/>
      <c r="G1366" s="11"/>
      <c r="H1366" s="11"/>
      <c r="I1366" s="15"/>
      <c r="J1366" s="15"/>
      <c r="K1366" s="11"/>
      <c r="L1366" s="15"/>
      <c r="M1366" s="17"/>
      <c r="N1366" s="19"/>
    </row>
    <row r="1367" spans="1:14">
      <c r="A1367" s="11"/>
      <c r="B1367" s="11"/>
      <c r="C1367" s="17"/>
      <c r="D1367" s="11"/>
      <c r="E1367" s="11"/>
      <c r="F1367" s="4"/>
      <c r="G1367" s="11"/>
      <c r="H1367" s="11"/>
      <c r="I1367" s="15"/>
      <c r="J1367" s="15"/>
      <c r="K1367" s="11"/>
      <c r="L1367" s="15"/>
      <c r="M1367" s="17"/>
      <c r="N1367" s="19"/>
    </row>
    <row r="1368" spans="1:14">
      <c r="A1368" s="11"/>
      <c r="B1368" s="11"/>
      <c r="C1368" s="17"/>
      <c r="D1368" s="11"/>
      <c r="E1368" s="11"/>
      <c r="F1368" s="4"/>
      <c r="G1368" s="11"/>
      <c r="H1368" s="11"/>
      <c r="I1368" s="15"/>
      <c r="J1368" s="15"/>
      <c r="K1368" s="11"/>
      <c r="L1368" s="15"/>
      <c r="M1368" s="17"/>
      <c r="N1368" s="19"/>
    </row>
    <row r="1369" spans="1:14">
      <c r="A1369" s="11"/>
      <c r="B1369" s="11"/>
      <c r="C1369" s="17"/>
      <c r="D1369" s="11"/>
      <c r="E1369" s="11"/>
      <c r="F1369" s="4"/>
      <c r="G1369" s="11"/>
      <c r="H1369" s="11"/>
      <c r="I1369" s="15"/>
      <c r="J1369" s="15"/>
      <c r="K1369" s="11"/>
      <c r="L1369" s="15"/>
      <c r="M1369" s="17"/>
      <c r="N1369" s="19"/>
    </row>
    <row r="1370" spans="1:14">
      <c r="A1370" s="11"/>
      <c r="B1370" s="11"/>
      <c r="C1370" s="17"/>
      <c r="D1370" s="11"/>
      <c r="E1370" s="11"/>
      <c r="F1370" s="4"/>
      <c r="G1370" s="11"/>
      <c r="H1370" s="11"/>
      <c r="I1370" s="15"/>
      <c r="J1370" s="15"/>
      <c r="K1370" s="11"/>
      <c r="L1370" s="15"/>
      <c r="M1370" s="17"/>
      <c r="N1370" s="19"/>
    </row>
    <row r="1371" spans="1:14">
      <c r="A1371" s="11"/>
      <c r="B1371" s="11"/>
      <c r="C1371" s="17"/>
      <c r="D1371" s="11"/>
      <c r="E1371" s="11"/>
      <c r="F1371" s="4"/>
      <c r="G1371" s="11"/>
      <c r="H1371" s="11"/>
      <c r="I1371" s="15"/>
      <c r="J1371" s="15"/>
      <c r="K1371" s="11"/>
      <c r="L1371" s="15"/>
      <c r="M1371" s="17"/>
      <c r="N1371" s="19"/>
    </row>
    <row r="1372" spans="1:14">
      <c r="A1372" s="11"/>
      <c r="B1372" s="11"/>
      <c r="C1372" s="17"/>
      <c r="D1372" s="11"/>
      <c r="E1372" s="11"/>
      <c r="F1372" s="4"/>
      <c r="G1372" s="11"/>
      <c r="H1372" s="11"/>
      <c r="I1372" s="15"/>
      <c r="J1372" s="15"/>
      <c r="K1372" s="11"/>
      <c r="L1372" s="15"/>
      <c r="M1372" s="17"/>
      <c r="N1372" s="19"/>
    </row>
    <row r="1373" spans="1:14">
      <c r="A1373" s="11"/>
      <c r="B1373" s="11"/>
      <c r="C1373" s="17"/>
      <c r="D1373" s="11"/>
      <c r="E1373" s="11"/>
      <c r="F1373" s="4"/>
      <c r="G1373" s="11"/>
      <c r="H1373" s="11"/>
      <c r="I1373" s="15"/>
      <c r="J1373" s="15"/>
      <c r="K1373" s="11"/>
      <c r="L1373" s="15"/>
      <c r="M1373" s="17"/>
      <c r="N1373" s="19"/>
    </row>
    <row r="1374" spans="1:14">
      <c r="A1374" s="11"/>
      <c r="B1374" s="11"/>
      <c r="C1374" s="17"/>
      <c r="D1374" s="11"/>
      <c r="E1374" s="11"/>
      <c r="F1374" s="4"/>
      <c r="G1374" s="11"/>
      <c r="H1374" s="11"/>
      <c r="I1374" s="15"/>
      <c r="J1374" s="15"/>
      <c r="K1374" s="11"/>
      <c r="L1374" s="15"/>
      <c r="M1374" s="17"/>
      <c r="N1374" s="19"/>
    </row>
    <row r="1375" spans="1:14">
      <c r="A1375" s="11"/>
      <c r="B1375" s="11"/>
      <c r="C1375" s="17"/>
      <c r="D1375" s="11"/>
      <c r="E1375" s="11"/>
      <c r="F1375" s="4"/>
      <c r="G1375" s="11"/>
      <c r="H1375" s="11"/>
      <c r="I1375" s="15"/>
      <c r="J1375" s="15"/>
      <c r="K1375" s="11"/>
      <c r="L1375" s="15"/>
      <c r="M1375" s="17"/>
      <c r="N1375" s="19"/>
    </row>
    <row r="1376" spans="1:14">
      <c r="A1376" s="11"/>
      <c r="B1376" s="11"/>
      <c r="C1376" s="17"/>
      <c r="D1376" s="11"/>
      <c r="E1376" s="11"/>
      <c r="F1376" s="4"/>
      <c r="G1376" s="11"/>
      <c r="H1376" s="11"/>
      <c r="I1376" s="15"/>
      <c r="J1376" s="15"/>
      <c r="K1376" s="11"/>
      <c r="L1376" s="15"/>
      <c r="M1376" s="17"/>
      <c r="N1376" s="19"/>
    </row>
    <row r="1377" spans="1:14">
      <c r="A1377" s="11"/>
      <c r="B1377" s="11"/>
      <c r="C1377" s="17"/>
      <c r="D1377" s="11"/>
      <c r="E1377" s="11"/>
      <c r="F1377" s="4"/>
      <c r="G1377" s="11"/>
      <c r="H1377" s="11"/>
      <c r="I1377" s="15"/>
      <c r="J1377" s="15"/>
      <c r="K1377" s="11"/>
      <c r="L1377" s="15"/>
      <c r="M1377" s="17"/>
      <c r="N1377" s="19"/>
    </row>
    <row r="1378" spans="1:14">
      <c r="A1378" s="11"/>
      <c r="B1378" s="11"/>
      <c r="C1378" s="17"/>
      <c r="D1378" s="11"/>
      <c r="E1378" s="11"/>
      <c r="F1378" s="4"/>
      <c r="G1378" s="11"/>
      <c r="H1378" s="11"/>
      <c r="I1378" s="15"/>
      <c r="J1378" s="15"/>
      <c r="K1378" s="11"/>
      <c r="L1378" s="15"/>
      <c r="M1378" s="17"/>
      <c r="N1378" s="19"/>
    </row>
    <row r="1379" spans="1:14">
      <c r="A1379" s="11"/>
      <c r="B1379" s="11"/>
      <c r="C1379" s="17"/>
      <c r="D1379" s="11"/>
      <c r="E1379" s="11"/>
      <c r="F1379" s="4"/>
      <c r="G1379" s="11"/>
      <c r="H1379" s="11"/>
      <c r="I1379" s="15"/>
      <c r="J1379" s="15"/>
      <c r="K1379" s="11"/>
      <c r="L1379" s="15"/>
      <c r="M1379" s="17"/>
      <c r="N1379" s="19"/>
    </row>
    <row r="1380" spans="1:14">
      <c r="A1380" s="11"/>
      <c r="B1380" s="11"/>
      <c r="C1380" s="17"/>
      <c r="D1380" s="11"/>
      <c r="E1380" s="11"/>
      <c r="F1380" s="4"/>
      <c r="G1380" s="11"/>
      <c r="H1380" s="11"/>
      <c r="I1380" s="15"/>
      <c r="J1380" s="15"/>
      <c r="K1380" s="11"/>
      <c r="L1380" s="15"/>
      <c r="M1380" s="17"/>
      <c r="N1380" s="19"/>
    </row>
    <row r="1381" spans="1:14">
      <c r="A1381" s="11"/>
      <c r="B1381" s="11"/>
      <c r="C1381" s="17"/>
      <c r="D1381" s="11"/>
      <c r="E1381" s="11"/>
      <c r="F1381" s="4"/>
      <c r="G1381" s="11"/>
      <c r="H1381" s="11"/>
      <c r="I1381" s="15"/>
      <c r="J1381" s="15"/>
      <c r="K1381" s="11"/>
      <c r="L1381" s="15"/>
      <c r="M1381" s="17"/>
      <c r="N1381" s="19"/>
    </row>
    <row r="1382" spans="1:14">
      <c r="A1382" s="11"/>
      <c r="B1382" s="11"/>
      <c r="C1382" s="17"/>
      <c r="D1382" s="11"/>
      <c r="E1382" s="11"/>
      <c r="F1382" s="4"/>
      <c r="G1382" s="11"/>
      <c r="H1382" s="11"/>
      <c r="I1382" s="15"/>
      <c r="J1382" s="15"/>
      <c r="K1382" s="11"/>
      <c r="L1382" s="15"/>
      <c r="M1382" s="17"/>
      <c r="N1382" s="19"/>
    </row>
    <row r="1383" spans="1:14">
      <c r="A1383" s="11"/>
      <c r="B1383" s="11"/>
      <c r="C1383" s="17"/>
      <c r="D1383" s="11"/>
      <c r="E1383" s="11"/>
      <c r="F1383" s="4"/>
      <c r="G1383" s="11"/>
      <c r="H1383" s="11"/>
      <c r="I1383" s="15"/>
      <c r="J1383" s="15"/>
      <c r="K1383" s="11"/>
      <c r="L1383" s="15"/>
      <c r="M1383" s="17"/>
      <c r="N1383" s="19"/>
    </row>
    <row r="1384" spans="1:14">
      <c r="A1384" s="11"/>
      <c r="B1384" s="11"/>
      <c r="C1384" s="17"/>
      <c r="D1384" s="11"/>
      <c r="E1384" s="11"/>
      <c r="F1384" s="4"/>
      <c r="G1384" s="11"/>
      <c r="H1384" s="11"/>
      <c r="I1384" s="15"/>
      <c r="J1384" s="15"/>
      <c r="K1384" s="11"/>
      <c r="L1384" s="15"/>
      <c r="M1384" s="17"/>
      <c r="N1384" s="19"/>
    </row>
    <row r="1385" spans="1:14">
      <c r="A1385" s="11"/>
      <c r="B1385" s="11"/>
      <c r="C1385" s="17"/>
      <c r="D1385" s="11"/>
      <c r="E1385" s="11"/>
      <c r="F1385" s="4"/>
      <c r="G1385" s="11"/>
      <c r="H1385" s="11"/>
      <c r="I1385" s="15"/>
      <c r="J1385" s="15"/>
      <c r="K1385" s="11"/>
      <c r="L1385" s="15"/>
      <c r="M1385" s="17"/>
      <c r="N1385" s="19"/>
    </row>
    <row r="1386" spans="1:14">
      <c r="A1386" s="11"/>
      <c r="B1386" s="11"/>
      <c r="C1386" s="17"/>
      <c r="D1386" s="11"/>
      <c r="E1386" s="11"/>
      <c r="F1386" s="4"/>
      <c r="G1386" s="11"/>
      <c r="H1386" s="11"/>
      <c r="I1386" s="15"/>
      <c r="J1386" s="15"/>
      <c r="K1386" s="11"/>
      <c r="L1386" s="15"/>
      <c r="M1386" s="17"/>
      <c r="N1386" s="19"/>
    </row>
    <row r="1387" spans="1:14">
      <c r="A1387" s="11"/>
      <c r="B1387" s="11"/>
      <c r="C1387" s="17"/>
      <c r="D1387" s="11"/>
      <c r="E1387" s="11"/>
      <c r="F1387" s="4"/>
      <c r="G1387" s="11"/>
      <c r="H1387" s="11"/>
      <c r="I1387" s="15"/>
      <c r="J1387" s="15"/>
      <c r="K1387" s="11"/>
      <c r="L1387" s="15"/>
      <c r="M1387" s="17"/>
      <c r="N1387" s="19"/>
    </row>
    <row r="1388" spans="1:14">
      <c r="A1388" s="11"/>
      <c r="B1388" s="11"/>
      <c r="C1388" s="17"/>
      <c r="D1388" s="11"/>
      <c r="E1388" s="11"/>
      <c r="F1388" s="4"/>
      <c r="G1388" s="11"/>
      <c r="H1388" s="11"/>
      <c r="I1388" s="15"/>
      <c r="J1388" s="15"/>
      <c r="K1388" s="11"/>
      <c r="L1388" s="15"/>
      <c r="M1388" s="17"/>
      <c r="N1388" s="19"/>
    </row>
    <row r="1389" spans="1:14">
      <c r="A1389" s="11"/>
      <c r="B1389" s="11"/>
      <c r="C1389" s="17"/>
      <c r="D1389" s="11"/>
      <c r="E1389" s="11"/>
      <c r="F1389" s="4"/>
      <c r="G1389" s="11"/>
      <c r="H1389" s="11"/>
      <c r="I1389" s="15"/>
      <c r="J1389" s="15"/>
      <c r="K1389" s="11"/>
      <c r="L1389" s="15"/>
      <c r="M1389" s="17"/>
      <c r="N1389" s="19"/>
    </row>
    <row r="1390" spans="1:14">
      <c r="A1390" s="11"/>
      <c r="B1390" s="11"/>
      <c r="C1390" s="17"/>
      <c r="D1390" s="11"/>
      <c r="E1390" s="11"/>
      <c r="F1390" s="4"/>
      <c r="G1390" s="11"/>
      <c r="H1390" s="11"/>
      <c r="I1390" s="15"/>
      <c r="J1390" s="15"/>
      <c r="K1390" s="11"/>
      <c r="L1390" s="15"/>
      <c r="M1390" s="17"/>
      <c r="N1390" s="19"/>
    </row>
    <row r="1391" spans="1:14">
      <c r="A1391" s="11"/>
      <c r="B1391" s="11"/>
      <c r="C1391" s="17"/>
      <c r="D1391" s="11"/>
      <c r="E1391" s="11"/>
      <c r="F1391" s="4"/>
      <c r="G1391" s="11"/>
      <c r="H1391" s="11"/>
      <c r="I1391" s="15"/>
      <c r="J1391" s="15"/>
      <c r="K1391" s="11"/>
      <c r="L1391" s="15"/>
      <c r="M1391" s="17"/>
      <c r="N1391" s="19"/>
    </row>
    <row r="1392" spans="1:14">
      <c r="A1392" s="11"/>
      <c r="B1392" s="11"/>
      <c r="C1392" s="17"/>
      <c r="D1392" s="11"/>
      <c r="E1392" s="11"/>
      <c r="F1392" s="4"/>
      <c r="G1392" s="11"/>
      <c r="H1392" s="11"/>
      <c r="I1392" s="15"/>
      <c r="J1392" s="15"/>
      <c r="K1392" s="11"/>
      <c r="L1392" s="15"/>
      <c r="M1392" s="17"/>
      <c r="N1392" s="19"/>
    </row>
    <row r="1393" spans="1:14">
      <c r="A1393" s="11"/>
      <c r="B1393" s="11"/>
      <c r="C1393" s="17"/>
      <c r="D1393" s="11"/>
      <c r="E1393" s="11"/>
      <c r="F1393" s="4"/>
      <c r="G1393" s="11"/>
      <c r="H1393" s="11"/>
      <c r="I1393" s="15"/>
      <c r="J1393" s="15"/>
      <c r="K1393" s="11"/>
      <c r="L1393" s="15"/>
      <c r="M1393" s="17"/>
      <c r="N1393" s="19"/>
    </row>
    <row r="1394" spans="1:14">
      <c r="A1394" s="11"/>
      <c r="B1394" s="11"/>
      <c r="C1394" s="17"/>
      <c r="D1394" s="11"/>
      <c r="E1394" s="11"/>
      <c r="F1394" s="4"/>
      <c r="G1394" s="11"/>
      <c r="H1394" s="11"/>
      <c r="I1394" s="15"/>
      <c r="J1394" s="15"/>
      <c r="K1394" s="11"/>
      <c r="L1394" s="15"/>
      <c r="M1394" s="17"/>
      <c r="N1394" s="19"/>
    </row>
    <row r="1395" spans="1:14">
      <c r="A1395" s="11"/>
      <c r="B1395" s="11"/>
      <c r="C1395" s="17"/>
      <c r="D1395" s="11"/>
      <c r="E1395" s="11"/>
      <c r="F1395" s="4"/>
      <c r="G1395" s="11"/>
      <c r="H1395" s="11"/>
      <c r="I1395" s="15"/>
      <c r="J1395" s="15"/>
      <c r="K1395" s="11"/>
      <c r="L1395" s="15"/>
      <c r="M1395" s="17"/>
      <c r="N1395" s="19"/>
    </row>
    <row r="1396" spans="1:14">
      <c r="A1396" s="11"/>
      <c r="B1396" s="11"/>
      <c r="C1396" s="17"/>
      <c r="D1396" s="11"/>
      <c r="E1396" s="11"/>
      <c r="F1396" s="4"/>
      <c r="G1396" s="11"/>
      <c r="H1396" s="11"/>
      <c r="I1396" s="15"/>
      <c r="J1396" s="15"/>
      <c r="K1396" s="11"/>
      <c r="L1396" s="15"/>
      <c r="M1396" s="17"/>
      <c r="N1396" s="19"/>
    </row>
    <row r="1397" spans="1:14">
      <c r="A1397" s="11"/>
      <c r="B1397" s="11"/>
      <c r="C1397" s="17"/>
      <c r="D1397" s="11"/>
      <c r="E1397" s="11"/>
      <c r="F1397" s="4"/>
      <c r="G1397" s="11"/>
      <c r="H1397" s="11"/>
      <c r="I1397" s="15"/>
      <c r="J1397" s="15"/>
      <c r="K1397" s="11"/>
      <c r="L1397" s="15"/>
      <c r="M1397" s="17"/>
      <c r="N1397" s="19"/>
    </row>
    <row r="1398" spans="1:14">
      <c r="A1398" s="11"/>
      <c r="B1398" s="11"/>
      <c r="C1398" s="17"/>
      <c r="D1398" s="11"/>
      <c r="E1398" s="11"/>
      <c r="F1398" s="4"/>
      <c r="G1398" s="11"/>
      <c r="H1398" s="11"/>
      <c r="I1398" s="15"/>
      <c r="J1398" s="15"/>
      <c r="K1398" s="11"/>
      <c r="L1398" s="15"/>
      <c r="M1398" s="17"/>
      <c r="N1398" s="19"/>
    </row>
    <row r="1399" spans="1:14">
      <c r="A1399" s="11"/>
      <c r="B1399" s="11"/>
      <c r="C1399" s="17"/>
      <c r="D1399" s="11"/>
      <c r="E1399" s="11"/>
      <c r="F1399" s="4"/>
      <c r="G1399" s="11"/>
      <c r="H1399" s="11"/>
      <c r="I1399" s="15"/>
      <c r="J1399" s="15"/>
      <c r="K1399" s="11"/>
      <c r="L1399" s="15"/>
      <c r="M1399" s="17"/>
      <c r="N1399" s="19"/>
    </row>
    <row r="1400" spans="1:14">
      <c r="A1400" s="11"/>
      <c r="B1400" s="11"/>
      <c r="C1400" s="17"/>
      <c r="D1400" s="11"/>
      <c r="E1400" s="11"/>
      <c r="F1400" s="4"/>
      <c r="G1400" s="11"/>
      <c r="H1400" s="11"/>
      <c r="I1400" s="15"/>
      <c r="J1400" s="15"/>
      <c r="K1400" s="11"/>
      <c r="L1400" s="15"/>
      <c r="M1400" s="17"/>
      <c r="N1400" s="19"/>
    </row>
    <row r="1401" spans="1:14">
      <c r="A1401" s="11"/>
      <c r="B1401" s="11"/>
      <c r="C1401" s="17"/>
      <c r="D1401" s="11"/>
      <c r="E1401" s="11"/>
      <c r="F1401" s="4"/>
      <c r="G1401" s="11"/>
      <c r="H1401" s="11"/>
      <c r="I1401" s="15"/>
      <c r="J1401" s="15"/>
      <c r="K1401" s="11"/>
      <c r="L1401" s="15"/>
      <c r="M1401" s="17"/>
      <c r="N1401" s="19"/>
    </row>
    <row r="1402" spans="1:14">
      <c r="A1402" s="11"/>
      <c r="B1402" s="11"/>
      <c r="C1402" s="17"/>
      <c r="D1402" s="11"/>
      <c r="E1402" s="11"/>
      <c r="F1402" s="4"/>
      <c r="G1402" s="11"/>
      <c r="H1402" s="11"/>
      <c r="I1402" s="15"/>
      <c r="J1402" s="15"/>
      <c r="K1402" s="11"/>
      <c r="L1402" s="15"/>
      <c r="M1402" s="17"/>
      <c r="N1402" s="19"/>
    </row>
    <row r="1403" spans="1:14">
      <c r="A1403" s="11"/>
      <c r="B1403" s="11"/>
      <c r="C1403" s="17"/>
      <c r="D1403" s="11"/>
      <c r="E1403" s="11"/>
      <c r="F1403" s="4"/>
      <c r="G1403" s="11"/>
      <c r="H1403" s="11"/>
      <c r="I1403" s="15"/>
      <c r="J1403" s="15"/>
      <c r="K1403" s="11"/>
      <c r="L1403" s="15"/>
      <c r="M1403" s="17"/>
      <c r="N1403" s="19"/>
    </row>
    <row r="1404" spans="1:14">
      <c r="A1404" s="11"/>
      <c r="B1404" s="11"/>
      <c r="C1404" s="17"/>
      <c r="D1404" s="11"/>
      <c r="E1404" s="11"/>
      <c r="F1404" s="4"/>
      <c r="G1404" s="11"/>
      <c r="H1404" s="11"/>
      <c r="I1404" s="15"/>
      <c r="J1404" s="15"/>
      <c r="K1404" s="11"/>
      <c r="L1404" s="15"/>
      <c r="M1404" s="17"/>
      <c r="N1404" s="19"/>
    </row>
    <row r="1405" spans="1:14">
      <c r="A1405" s="11"/>
      <c r="B1405" s="11"/>
      <c r="C1405" s="17"/>
      <c r="D1405" s="11"/>
      <c r="E1405" s="11"/>
      <c r="F1405" s="4"/>
      <c r="G1405" s="11"/>
      <c r="H1405" s="11"/>
      <c r="I1405" s="15"/>
      <c r="J1405" s="15"/>
      <c r="K1405" s="11"/>
      <c r="L1405" s="15"/>
      <c r="M1405" s="17"/>
      <c r="N1405" s="19"/>
    </row>
    <row r="1406" spans="1:14">
      <c r="A1406" s="11"/>
      <c r="B1406" s="11"/>
      <c r="C1406" s="17"/>
      <c r="D1406" s="11"/>
      <c r="E1406" s="11"/>
      <c r="F1406" s="4"/>
      <c r="G1406" s="11"/>
      <c r="H1406" s="11"/>
      <c r="I1406" s="15"/>
      <c r="J1406" s="15"/>
      <c r="K1406" s="11"/>
      <c r="L1406" s="15"/>
      <c r="M1406" s="17"/>
      <c r="N1406" s="19"/>
    </row>
    <row r="1407" spans="1:14">
      <c r="A1407" s="11"/>
      <c r="B1407" s="11"/>
      <c r="C1407" s="17"/>
      <c r="D1407" s="11"/>
      <c r="E1407" s="11"/>
      <c r="F1407" s="4"/>
      <c r="G1407" s="11"/>
      <c r="H1407" s="11"/>
      <c r="I1407" s="15"/>
      <c r="J1407" s="15"/>
      <c r="K1407" s="11"/>
      <c r="L1407" s="15"/>
      <c r="M1407" s="17"/>
      <c r="N1407" s="19"/>
    </row>
    <row r="1408" spans="1:14">
      <c r="A1408" s="11"/>
      <c r="B1408" s="11"/>
      <c r="C1408" s="17"/>
      <c r="D1408" s="11"/>
      <c r="E1408" s="11"/>
      <c r="F1408" s="4"/>
      <c r="G1408" s="11"/>
      <c r="H1408" s="11"/>
      <c r="I1408" s="15"/>
      <c r="J1408" s="15"/>
      <c r="K1408" s="11"/>
      <c r="L1408" s="15"/>
      <c r="M1408" s="17"/>
      <c r="N1408" s="19"/>
    </row>
    <row r="1409" spans="1:14">
      <c r="A1409" s="11"/>
      <c r="B1409" s="11"/>
      <c r="C1409" s="17"/>
      <c r="D1409" s="11"/>
      <c r="E1409" s="11"/>
      <c r="F1409" s="4"/>
      <c r="G1409" s="11"/>
      <c r="H1409" s="11"/>
      <c r="I1409" s="15"/>
      <c r="J1409" s="15"/>
      <c r="K1409" s="11"/>
      <c r="L1409" s="15"/>
      <c r="M1409" s="17"/>
      <c r="N1409" s="19"/>
    </row>
    <row r="1410" spans="1:14">
      <c r="A1410" s="11"/>
      <c r="B1410" s="11"/>
      <c r="C1410" s="17"/>
      <c r="D1410" s="11"/>
      <c r="E1410" s="11"/>
      <c r="F1410" s="4"/>
      <c r="G1410" s="11"/>
      <c r="H1410" s="11"/>
      <c r="I1410" s="15"/>
      <c r="J1410" s="15"/>
      <c r="K1410" s="11"/>
      <c r="L1410" s="15"/>
      <c r="M1410" s="17"/>
      <c r="N1410" s="19"/>
    </row>
    <row r="1411" spans="1:14">
      <c r="A1411" s="11"/>
      <c r="B1411" s="11"/>
      <c r="C1411" s="17"/>
      <c r="D1411" s="11"/>
      <c r="E1411" s="11"/>
      <c r="F1411" s="4"/>
      <c r="G1411" s="11"/>
      <c r="H1411" s="11"/>
      <c r="I1411" s="15"/>
      <c r="J1411" s="15"/>
      <c r="K1411" s="11"/>
      <c r="L1411" s="15"/>
      <c r="M1411" s="17"/>
      <c r="N1411" s="19"/>
    </row>
    <row r="1412" spans="1:14">
      <c r="A1412" s="11"/>
      <c r="B1412" s="11"/>
      <c r="C1412" s="17"/>
      <c r="D1412" s="11"/>
      <c r="E1412" s="11"/>
      <c r="F1412" s="4"/>
      <c r="G1412" s="11"/>
      <c r="H1412" s="11"/>
      <c r="I1412" s="15"/>
      <c r="J1412" s="15"/>
      <c r="K1412" s="11"/>
      <c r="L1412" s="15"/>
      <c r="M1412" s="17"/>
      <c r="N1412" s="19"/>
    </row>
    <row r="1413" spans="1:14">
      <c r="A1413" s="11"/>
      <c r="B1413" s="11"/>
      <c r="C1413" s="17"/>
      <c r="D1413" s="11"/>
      <c r="E1413" s="11"/>
      <c r="F1413" s="4"/>
      <c r="G1413" s="11"/>
      <c r="H1413" s="11"/>
      <c r="I1413" s="15"/>
      <c r="J1413" s="15"/>
      <c r="K1413" s="11"/>
      <c r="L1413" s="15"/>
      <c r="M1413" s="17"/>
      <c r="N1413" s="19"/>
    </row>
    <row r="1414" spans="1:14">
      <c r="A1414" s="11"/>
      <c r="B1414" s="11"/>
      <c r="C1414" s="17"/>
      <c r="D1414" s="11"/>
      <c r="E1414" s="11"/>
      <c r="F1414" s="4"/>
      <c r="G1414" s="11"/>
      <c r="H1414" s="11"/>
      <c r="I1414" s="15"/>
      <c r="J1414" s="15"/>
      <c r="K1414" s="11"/>
      <c r="L1414" s="15"/>
      <c r="M1414" s="17"/>
      <c r="N1414" s="19"/>
    </row>
    <row r="1415" spans="1:14">
      <c r="A1415" s="11"/>
      <c r="B1415" s="11"/>
      <c r="C1415" s="17"/>
      <c r="D1415" s="11"/>
      <c r="E1415" s="11"/>
      <c r="F1415" s="4"/>
      <c r="G1415" s="11"/>
      <c r="H1415" s="11"/>
      <c r="I1415" s="15"/>
      <c r="J1415" s="15"/>
      <c r="K1415" s="11"/>
      <c r="L1415" s="15"/>
      <c r="M1415" s="17"/>
      <c r="N1415" s="19"/>
    </row>
    <row r="1416" spans="1:14">
      <c r="A1416" s="11"/>
      <c r="B1416" s="11"/>
      <c r="C1416" s="17"/>
      <c r="D1416" s="11"/>
      <c r="E1416" s="11"/>
      <c r="F1416" s="4"/>
      <c r="G1416" s="11"/>
      <c r="H1416" s="11"/>
      <c r="I1416" s="15"/>
      <c r="J1416" s="15"/>
      <c r="K1416" s="11"/>
      <c r="L1416" s="15"/>
      <c r="M1416" s="17"/>
      <c r="N1416" s="19"/>
    </row>
    <row r="1417" spans="1:14">
      <c r="A1417" s="11"/>
      <c r="B1417" s="11"/>
      <c r="C1417" s="17"/>
      <c r="D1417" s="11"/>
      <c r="E1417" s="11"/>
      <c r="F1417" s="4"/>
      <c r="G1417" s="11"/>
      <c r="H1417" s="11"/>
      <c r="I1417" s="15"/>
      <c r="J1417" s="15"/>
      <c r="K1417" s="11"/>
      <c r="L1417" s="15"/>
      <c r="M1417" s="17"/>
      <c r="N1417" s="19"/>
    </row>
    <row r="1418" spans="1:14">
      <c r="A1418" s="11"/>
      <c r="B1418" s="11"/>
      <c r="C1418" s="17"/>
      <c r="D1418" s="11"/>
      <c r="E1418" s="11"/>
      <c r="F1418" s="4"/>
      <c r="G1418" s="11"/>
      <c r="H1418" s="11"/>
      <c r="I1418" s="15"/>
      <c r="J1418" s="15"/>
      <c r="K1418" s="11"/>
      <c r="L1418" s="15"/>
      <c r="M1418" s="17"/>
      <c r="N1418" s="19"/>
    </row>
    <row r="1419" spans="1:14">
      <c r="A1419" s="11"/>
      <c r="B1419" s="11"/>
      <c r="C1419" s="17"/>
      <c r="D1419" s="11"/>
      <c r="E1419" s="11"/>
      <c r="F1419" s="4"/>
      <c r="G1419" s="11"/>
      <c r="H1419" s="11"/>
      <c r="I1419" s="15"/>
      <c r="J1419" s="15"/>
      <c r="K1419" s="11"/>
      <c r="L1419" s="15"/>
      <c r="M1419" s="17"/>
      <c r="N1419" s="19"/>
    </row>
    <row r="1420" spans="1:14">
      <c r="A1420" s="11"/>
      <c r="B1420" s="11"/>
      <c r="C1420" s="17"/>
      <c r="D1420" s="11"/>
      <c r="E1420" s="11"/>
      <c r="F1420" s="4"/>
      <c r="G1420" s="11"/>
      <c r="H1420" s="11"/>
      <c r="I1420" s="15"/>
      <c r="J1420" s="15"/>
      <c r="K1420" s="11"/>
      <c r="L1420" s="15"/>
      <c r="M1420" s="17"/>
      <c r="N1420" s="19"/>
    </row>
    <row r="1421" spans="1:14">
      <c r="A1421" s="11"/>
      <c r="B1421" s="11"/>
      <c r="C1421" s="17"/>
      <c r="D1421" s="11"/>
      <c r="E1421" s="11"/>
      <c r="F1421" s="4"/>
      <c r="G1421" s="11"/>
      <c r="H1421" s="11"/>
      <c r="I1421" s="15"/>
      <c r="J1421" s="15"/>
      <c r="K1421" s="11"/>
      <c r="L1421" s="15"/>
      <c r="M1421" s="17"/>
      <c r="N1421" s="19"/>
    </row>
    <row r="1422" spans="1:14">
      <c r="A1422" s="11"/>
      <c r="B1422" s="11"/>
      <c r="C1422" s="17"/>
      <c r="D1422" s="11"/>
      <c r="E1422" s="11"/>
      <c r="F1422" s="4"/>
      <c r="G1422" s="11"/>
      <c r="H1422" s="11"/>
      <c r="I1422" s="15"/>
      <c r="J1422" s="15"/>
      <c r="K1422" s="11"/>
      <c r="L1422" s="15"/>
      <c r="M1422" s="17"/>
      <c r="N1422" s="19"/>
    </row>
    <row r="1423" spans="1:14">
      <c r="A1423" s="11"/>
      <c r="B1423" s="11"/>
      <c r="C1423" s="17"/>
      <c r="D1423" s="11"/>
      <c r="E1423" s="11"/>
      <c r="F1423" s="4"/>
      <c r="G1423" s="11"/>
      <c r="H1423" s="11"/>
      <c r="I1423" s="15"/>
      <c r="J1423" s="15"/>
      <c r="K1423" s="11"/>
      <c r="L1423" s="15"/>
      <c r="M1423" s="17"/>
      <c r="N1423" s="19"/>
    </row>
    <row r="1424" spans="1:14">
      <c r="A1424" s="11"/>
      <c r="B1424" s="11"/>
      <c r="C1424" s="17"/>
      <c r="D1424" s="11"/>
      <c r="E1424" s="11"/>
      <c r="F1424" s="4"/>
      <c r="G1424" s="11"/>
      <c r="H1424" s="11"/>
      <c r="I1424" s="15"/>
      <c r="J1424" s="15"/>
      <c r="K1424" s="11"/>
      <c r="L1424" s="15"/>
      <c r="M1424" s="17"/>
      <c r="N1424" s="19"/>
    </row>
    <row r="1425" spans="1:14">
      <c r="A1425" s="11"/>
      <c r="B1425" s="11"/>
      <c r="C1425" s="17"/>
      <c r="D1425" s="11"/>
      <c r="E1425" s="11"/>
      <c r="F1425" s="4"/>
      <c r="G1425" s="11"/>
      <c r="H1425" s="11"/>
      <c r="I1425" s="15"/>
      <c r="J1425" s="15"/>
      <c r="K1425" s="11"/>
      <c r="L1425" s="15"/>
      <c r="M1425" s="17"/>
      <c r="N1425" s="19"/>
    </row>
    <row r="1426" spans="1:14">
      <c r="A1426" s="11"/>
      <c r="B1426" s="11"/>
      <c r="C1426" s="17"/>
      <c r="D1426" s="11"/>
      <c r="E1426" s="11"/>
      <c r="F1426" s="4"/>
      <c r="G1426" s="11"/>
      <c r="H1426" s="11"/>
      <c r="I1426" s="15"/>
      <c r="J1426" s="15"/>
      <c r="K1426" s="11"/>
      <c r="L1426" s="15"/>
      <c r="M1426" s="17"/>
      <c r="N1426" s="19"/>
    </row>
    <row r="1427" spans="1:14">
      <c r="A1427" s="11"/>
      <c r="B1427" s="11"/>
      <c r="C1427" s="17"/>
      <c r="D1427" s="11"/>
      <c r="E1427" s="11"/>
      <c r="F1427" s="4"/>
      <c r="G1427" s="11"/>
      <c r="H1427" s="11"/>
      <c r="I1427" s="15"/>
      <c r="J1427" s="15"/>
      <c r="K1427" s="11"/>
      <c r="L1427" s="15"/>
      <c r="M1427" s="17"/>
      <c r="N1427" s="19"/>
    </row>
    <row r="1428" spans="1:14">
      <c r="A1428" s="11"/>
      <c r="B1428" s="11"/>
      <c r="C1428" s="17"/>
      <c r="D1428" s="11"/>
      <c r="E1428" s="11"/>
      <c r="F1428" s="4"/>
      <c r="G1428" s="11"/>
      <c r="H1428" s="11"/>
      <c r="I1428" s="15"/>
      <c r="J1428" s="15"/>
      <c r="K1428" s="11"/>
      <c r="L1428" s="15"/>
      <c r="M1428" s="17"/>
      <c r="N1428" s="19"/>
    </row>
    <row r="1429" spans="1:14">
      <c r="A1429" s="11"/>
      <c r="B1429" s="11"/>
      <c r="C1429" s="17"/>
      <c r="D1429" s="11"/>
      <c r="E1429" s="11"/>
      <c r="F1429" s="4"/>
      <c r="G1429" s="11"/>
      <c r="H1429" s="11"/>
      <c r="I1429" s="15"/>
      <c r="J1429" s="15"/>
      <c r="K1429" s="11"/>
      <c r="L1429" s="15"/>
      <c r="M1429" s="17"/>
      <c r="N1429" s="19"/>
    </row>
    <row r="1430" spans="1:14">
      <c r="A1430" s="11"/>
      <c r="B1430" s="11"/>
      <c r="C1430" s="17"/>
      <c r="D1430" s="11"/>
      <c r="E1430" s="11"/>
      <c r="F1430" s="4"/>
      <c r="G1430" s="11"/>
      <c r="H1430" s="11"/>
      <c r="I1430" s="15"/>
      <c r="J1430" s="15"/>
      <c r="K1430" s="11"/>
      <c r="L1430" s="15"/>
      <c r="M1430" s="17"/>
      <c r="N1430" s="19"/>
    </row>
    <row r="1431" spans="1:14">
      <c r="A1431" s="11"/>
      <c r="B1431" s="11"/>
      <c r="C1431" s="17"/>
      <c r="D1431" s="11"/>
      <c r="E1431" s="11"/>
      <c r="F1431" s="4"/>
      <c r="G1431" s="11"/>
      <c r="H1431" s="11"/>
      <c r="I1431" s="15"/>
      <c r="J1431" s="15"/>
      <c r="K1431" s="11"/>
      <c r="L1431" s="15"/>
      <c r="M1431" s="17"/>
      <c r="N1431" s="19"/>
    </row>
    <row r="1432" spans="1:14">
      <c r="A1432" s="11"/>
      <c r="B1432" s="11"/>
      <c r="C1432" s="17"/>
      <c r="D1432" s="11"/>
      <c r="E1432" s="11"/>
      <c r="F1432" s="4"/>
      <c r="G1432" s="11"/>
      <c r="H1432" s="11"/>
      <c r="I1432" s="15"/>
      <c r="J1432" s="15"/>
      <c r="K1432" s="11"/>
      <c r="L1432" s="15"/>
      <c r="M1432" s="17"/>
      <c r="N1432" s="19"/>
    </row>
    <row r="1433" spans="1:14">
      <c r="A1433" s="11"/>
      <c r="B1433" s="11"/>
      <c r="C1433" s="17"/>
      <c r="D1433" s="11"/>
      <c r="E1433" s="11"/>
      <c r="F1433" s="4"/>
      <c r="G1433" s="11"/>
      <c r="H1433" s="11"/>
      <c r="I1433" s="15"/>
      <c r="J1433" s="15"/>
      <c r="K1433" s="11"/>
      <c r="L1433" s="15"/>
      <c r="M1433" s="17"/>
      <c r="N1433" s="19"/>
    </row>
    <row r="1434" spans="1:14">
      <c r="A1434" s="11"/>
      <c r="B1434" s="11"/>
      <c r="C1434" s="17"/>
      <c r="D1434" s="11"/>
      <c r="E1434" s="11"/>
      <c r="F1434" s="4"/>
      <c r="G1434" s="11"/>
      <c r="H1434" s="11"/>
      <c r="I1434" s="15"/>
      <c r="J1434" s="15"/>
      <c r="K1434" s="11"/>
      <c r="L1434" s="15"/>
      <c r="M1434" s="17"/>
      <c r="N1434" s="19"/>
    </row>
    <row r="1435" spans="1:14">
      <c r="A1435" s="11"/>
      <c r="B1435" s="11"/>
      <c r="C1435" s="17"/>
      <c r="D1435" s="11"/>
      <c r="E1435" s="11"/>
      <c r="F1435" s="4"/>
      <c r="G1435" s="11"/>
      <c r="H1435" s="11"/>
      <c r="I1435" s="15"/>
      <c r="J1435" s="15"/>
      <c r="K1435" s="11"/>
      <c r="L1435" s="15"/>
      <c r="M1435" s="17"/>
      <c r="N1435" s="19"/>
    </row>
    <row r="1436" spans="1:14">
      <c r="A1436" s="11"/>
      <c r="B1436" s="11"/>
      <c r="C1436" s="17"/>
      <c r="D1436" s="11"/>
      <c r="E1436" s="11"/>
      <c r="F1436" s="4"/>
      <c r="G1436" s="11"/>
      <c r="H1436" s="11"/>
      <c r="I1436" s="15"/>
      <c r="J1436" s="15"/>
      <c r="K1436" s="11"/>
      <c r="L1436" s="15"/>
      <c r="M1436" s="17"/>
      <c r="N1436" s="19"/>
    </row>
    <row r="1437" spans="1:14">
      <c r="A1437" s="11"/>
      <c r="B1437" s="11"/>
      <c r="C1437" s="17"/>
      <c r="D1437" s="11"/>
      <c r="E1437" s="11"/>
      <c r="F1437" s="4"/>
      <c r="G1437" s="11"/>
      <c r="H1437" s="11"/>
      <c r="I1437" s="15"/>
      <c r="J1437" s="15"/>
      <c r="K1437" s="11"/>
      <c r="L1437" s="15"/>
      <c r="M1437" s="17"/>
      <c r="N1437" s="19"/>
    </row>
    <row r="1438" spans="1:14">
      <c r="A1438" s="11"/>
      <c r="B1438" s="11"/>
      <c r="C1438" s="17"/>
      <c r="D1438" s="11"/>
      <c r="E1438" s="11"/>
      <c r="F1438" s="4"/>
      <c r="G1438" s="11"/>
      <c r="H1438" s="11"/>
      <c r="I1438" s="15"/>
      <c r="J1438" s="15"/>
      <c r="K1438" s="11"/>
      <c r="L1438" s="15"/>
      <c r="M1438" s="17"/>
      <c r="N1438" s="19"/>
    </row>
    <row r="1439" spans="1:14">
      <c r="A1439" s="11"/>
      <c r="B1439" s="11"/>
      <c r="C1439" s="17"/>
      <c r="D1439" s="11"/>
      <c r="E1439" s="11"/>
      <c r="F1439" s="4"/>
      <c r="G1439" s="11"/>
      <c r="H1439" s="11"/>
      <c r="I1439" s="15"/>
      <c r="J1439" s="15"/>
      <c r="K1439" s="11"/>
      <c r="L1439" s="15"/>
      <c r="M1439" s="17"/>
      <c r="N1439" s="19"/>
    </row>
    <row r="1440" spans="1:14">
      <c r="A1440" s="11"/>
      <c r="B1440" s="11"/>
      <c r="C1440" s="17"/>
      <c r="D1440" s="11"/>
      <c r="E1440" s="11"/>
      <c r="F1440" s="4"/>
      <c r="G1440" s="11"/>
      <c r="H1440" s="11"/>
      <c r="I1440" s="15"/>
      <c r="J1440" s="15"/>
      <c r="K1440" s="11"/>
      <c r="L1440" s="15"/>
      <c r="M1440" s="17"/>
      <c r="N1440" s="19"/>
    </row>
    <row r="1441" spans="1:14">
      <c r="A1441" s="11"/>
      <c r="B1441" s="11"/>
      <c r="C1441" s="17"/>
      <c r="D1441" s="11"/>
      <c r="E1441" s="11"/>
      <c r="F1441" s="4"/>
      <c r="G1441" s="11"/>
      <c r="H1441" s="11"/>
      <c r="I1441" s="15"/>
      <c r="J1441" s="15"/>
      <c r="K1441" s="11"/>
      <c r="L1441" s="15"/>
      <c r="M1441" s="17"/>
      <c r="N1441" s="19"/>
    </row>
    <row r="1442" spans="1:14">
      <c r="A1442" s="11"/>
      <c r="B1442" s="11"/>
      <c r="C1442" s="17"/>
      <c r="D1442" s="11"/>
      <c r="E1442" s="11"/>
      <c r="F1442" s="4"/>
      <c r="G1442" s="11"/>
      <c r="H1442" s="11"/>
      <c r="I1442" s="15"/>
      <c r="J1442" s="15"/>
      <c r="K1442" s="11"/>
      <c r="L1442" s="15"/>
      <c r="M1442" s="17"/>
      <c r="N1442" s="19"/>
    </row>
    <row r="1443" spans="1:14">
      <c r="A1443" s="11"/>
      <c r="B1443" s="11"/>
      <c r="C1443" s="17"/>
      <c r="D1443" s="11"/>
      <c r="E1443" s="11"/>
      <c r="F1443" s="4"/>
      <c r="G1443" s="11"/>
      <c r="H1443" s="11"/>
      <c r="I1443" s="15"/>
      <c r="J1443" s="15"/>
      <c r="K1443" s="11"/>
      <c r="L1443" s="15"/>
      <c r="M1443" s="17"/>
      <c r="N1443" s="19"/>
    </row>
    <row r="1444" spans="1:14">
      <c r="A1444" s="11"/>
      <c r="B1444" s="11"/>
      <c r="C1444" s="17"/>
      <c r="D1444" s="11"/>
      <c r="E1444" s="11"/>
      <c r="F1444" s="4"/>
      <c r="G1444" s="11"/>
      <c r="H1444" s="11"/>
      <c r="I1444" s="15"/>
      <c r="J1444" s="15"/>
      <c r="K1444" s="11"/>
      <c r="L1444" s="15"/>
      <c r="M1444" s="17"/>
      <c r="N1444" s="19"/>
    </row>
    <row r="1445" spans="1:14">
      <c r="A1445" s="11"/>
      <c r="B1445" s="11"/>
      <c r="C1445" s="17"/>
      <c r="D1445" s="11"/>
      <c r="E1445" s="11"/>
      <c r="F1445" s="4"/>
      <c r="G1445" s="11"/>
      <c r="H1445" s="11"/>
      <c r="I1445" s="15"/>
      <c r="J1445" s="15"/>
      <c r="K1445" s="11"/>
      <c r="L1445" s="15"/>
      <c r="M1445" s="17"/>
      <c r="N1445" s="19"/>
    </row>
    <row r="1446" spans="1:14">
      <c r="A1446" s="11"/>
      <c r="B1446" s="11"/>
      <c r="C1446" s="17"/>
      <c r="D1446" s="11"/>
      <c r="E1446" s="11"/>
      <c r="F1446" s="4"/>
      <c r="G1446" s="11"/>
      <c r="H1446" s="11"/>
      <c r="I1446" s="15"/>
      <c r="J1446" s="15"/>
      <c r="K1446" s="11"/>
      <c r="L1446" s="15"/>
      <c r="M1446" s="17"/>
      <c r="N1446" s="19"/>
    </row>
    <row r="1447" spans="1:14">
      <c r="A1447" s="11"/>
      <c r="B1447" s="11"/>
      <c r="C1447" s="17"/>
      <c r="D1447" s="11"/>
      <c r="E1447" s="11"/>
      <c r="F1447" s="4"/>
      <c r="G1447" s="11"/>
      <c r="H1447" s="11"/>
      <c r="I1447" s="15"/>
      <c r="J1447" s="15"/>
      <c r="K1447" s="11"/>
      <c r="L1447" s="15"/>
      <c r="M1447" s="17"/>
      <c r="N1447" s="19"/>
    </row>
    <row r="1448" spans="1:14">
      <c r="A1448" s="11"/>
      <c r="B1448" s="11"/>
      <c r="C1448" s="17"/>
      <c r="D1448" s="11"/>
      <c r="E1448" s="11"/>
      <c r="F1448" s="4"/>
      <c r="G1448" s="11"/>
      <c r="H1448" s="11"/>
      <c r="I1448" s="15"/>
      <c r="J1448" s="15"/>
      <c r="K1448" s="11"/>
      <c r="L1448" s="15"/>
      <c r="M1448" s="17"/>
      <c r="N1448" s="19"/>
    </row>
    <row r="1449" spans="1:14">
      <c r="A1449" s="11"/>
      <c r="B1449" s="11"/>
      <c r="C1449" s="17"/>
      <c r="D1449" s="11"/>
      <c r="E1449" s="11"/>
      <c r="F1449" s="4"/>
      <c r="G1449" s="11"/>
      <c r="H1449" s="11"/>
      <c r="I1449" s="15"/>
      <c r="J1449" s="15"/>
      <c r="K1449" s="11"/>
      <c r="L1449" s="15"/>
      <c r="M1449" s="17"/>
      <c r="N1449" s="19"/>
    </row>
    <row r="1450" spans="1:14">
      <c r="A1450" s="11"/>
      <c r="B1450" s="11"/>
      <c r="C1450" s="17"/>
      <c r="D1450" s="11"/>
      <c r="E1450" s="11"/>
      <c r="F1450" s="4"/>
      <c r="G1450" s="11"/>
      <c r="H1450" s="11"/>
      <c r="I1450" s="15"/>
      <c r="J1450" s="15"/>
      <c r="K1450" s="11"/>
      <c r="L1450" s="15"/>
      <c r="M1450" s="17"/>
      <c r="N1450" s="19"/>
    </row>
    <row r="1451" spans="1:14">
      <c r="A1451" s="11"/>
      <c r="B1451" s="11"/>
      <c r="C1451" s="17"/>
      <c r="D1451" s="11"/>
      <c r="E1451" s="11"/>
      <c r="F1451" s="4"/>
      <c r="G1451" s="11"/>
      <c r="H1451" s="11"/>
      <c r="I1451" s="15"/>
      <c r="J1451" s="15"/>
      <c r="K1451" s="11"/>
      <c r="L1451" s="15"/>
      <c r="M1451" s="17"/>
      <c r="N1451" s="19"/>
    </row>
    <row r="1452" spans="1:14">
      <c r="A1452" s="11"/>
      <c r="B1452" s="11"/>
      <c r="C1452" s="17"/>
      <c r="D1452" s="11"/>
      <c r="E1452" s="11"/>
      <c r="F1452" s="4"/>
      <c r="G1452" s="11"/>
      <c r="H1452" s="11"/>
      <c r="I1452" s="15"/>
      <c r="J1452" s="15"/>
      <c r="K1452" s="11"/>
      <c r="L1452" s="15"/>
      <c r="M1452" s="17"/>
      <c r="N1452" s="19"/>
    </row>
    <row r="1453" spans="1:14">
      <c r="A1453" s="11"/>
      <c r="B1453" s="11"/>
      <c r="C1453" s="17"/>
      <c r="D1453" s="11"/>
      <c r="E1453" s="11"/>
      <c r="F1453" s="4"/>
      <c r="G1453" s="11"/>
      <c r="H1453" s="11"/>
      <c r="I1453" s="15"/>
      <c r="J1453" s="15"/>
      <c r="K1453" s="11"/>
      <c r="L1453" s="15"/>
      <c r="M1453" s="17"/>
      <c r="N1453" s="19"/>
    </row>
    <row r="1454" spans="1:14">
      <c r="A1454" s="11"/>
      <c r="B1454" s="11"/>
      <c r="C1454" s="17"/>
      <c r="D1454" s="11"/>
      <c r="E1454" s="11"/>
      <c r="F1454" s="4"/>
      <c r="G1454" s="11"/>
      <c r="H1454" s="11"/>
      <c r="I1454" s="15"/>
      <c r="J1454" s="15"/>
      <c r="K1454" s="11"/>
      <c r="L1454" s="15"/>
      <c r="M1454" s="17"/>
      <c r="N1454" s="19"/>
    </row>
    <row r="1455" spans="1:14">
      <c r="A1455" s="11"/>
      <c r="B1455" s="11"/>
      <c r="C1455" s="17"/>
      <c r="D1455" s="11"/>
      <c r="E1455" s="11"/>
      <c r="F1455" s="4"/>
      <c r="G1455" s="11"/>
      <c r="H1455" s="11"/>
      <c r="I1455" s="15"/>
      <c r="J1455" s="15"/>
      <c r="K1455" s="11"/>
      <c r="L1455" s="15"/>
      <c r="M1455" s="17"/>
      <c r="N1455" s="19"/>
    </row>
    <row r="1456" spans="1:14">
      <c r="A1456" s="11"/>
      <c r="B1456" s="11"/>
      <c r="C1456" s="17"/>
      <c r="D1456" s="11"/>
      <c r="E1456" s="11"/>
      <c r="F1456" s="4"/>
      <c r="G1456" s="11"/>
      <c r="H1456" s="11"/>
      <c r="I1456" s="15"/>
      <c r="J1456" s="15"/>
      <c r="K1456" s="11"/>
      <c r="L1456" s="15"/>
      <c r="M1456" s="17"/>
      <c r="N1456" s="19"/>
    </row>
    <row r="1457" spans="1:14">
      <c r="A1457" s="11"/>
      <c r="B1457" s="11"/>
      <c r="C1457" s="17"/>
      <c r="D1457" s="11"/>
      <c r="E1457" s="11"/>
      <c r="F1457" s="4"/>
      <c r="G1457" s="11"/>
      <c r="H1457" s="11"/>
      <c r="I1457" s="15"/>
      <c r="J1457" s="15"/>
      <c r="K1457" s="11"/>
      <c r="L1457" s="15"/>
      <c r="M1457" s="17"/>
      <c r="N1457" s="19"/>
    </row>
    <row r="1458" spans="1:14">
      <c r="A1458" s="11"/>
      <c r="B1458" s="11"/>
      <c r="C1458" s="17"/>
      <c r="D1458" s="11"/>
      <c r="E1458" s="11"/>
      <c r="F1458" s="4"/>
      <c r="G1458" s="11"/>
      <c r="H1458" s="11"/>
      <c r="I1458" s="15"/>
      <c r="J1458" s="15"/>
      <c r="K1458" s="11"/>
      <c r="L1458" s="15"/>
      <c r="M1458" s="17"/>
      <c r="N1458" s="19"/>
    </row>
    <row r="1459" spans="1:14">
      <c r="A1459" s="11"/>
      <c r="B1459" s="11"/>
      <c r="C1459" s="17"/>
      <c r="D1459" s="11"/>
      <c r="E1459" s="11"/>
      <c r="F1459" s="4"/>
      <c r="G1459" s="11"/>
      <c r="H1459" s="11"/>
      <c r="I1459" s="15"/>
      <c r="J1459" s="15"/>
      <c r="K1459" s="11"/>
      <c r="L1459" s="15"/>
      <c r="M1459" s="17"/>
      <c r="N1459" s="19"/>
    </row>
    <row r="1460" spans="1:14">
      <c r="A1460" s="11"/>
      <c r="B1460" s="11"/>
      <c r="C1460" s="17"/>
      <c r="D1460" s="11"/>
      <c r="E1460" s="11"/>
      <c r="F1460" s="4"/>
      <c r="G1460" s="11"/>
      <c r="H1460" s="11"/>
      <c r="I1460" s="15"/>
      <c r="J1460" s="15"/>
      <c r="K1460" s="11"/>
      <c r="L1460" s="15"/>
      <c r="M1460" s="17"/>
      <c r="N1460" s="19"/>
    </row>
    <row r="1461" spans="1:14">
      <c r="A1461" s="11"/>
      <c r="B1461" s="11"/>
      <c r="C1461" s="17"/>
      <c r="D1461" s="11"/>
      <c r="E1461" s="11"/>
      <c r="F1461" s="4"/>
      <c r="G1461" s="11"/>
      <c r="H1461" s="11"/>
      <c r="I1461" s="15"/>
      <c r="J1461" s="15"/>
      <c r="K1461" s="11"/>
      <c r="L1461" s="15"/>
      <c r="M1461" s="17"/>
      <c r="N1461" s="19"/>
    </row>
    <row r="1462" spans="1:14">
      <c r="A1462" s="11"/>
      <c r="B1462" s="11"/>
      <c r="C1462" s="17"/>
      <c r="D1462" s="11"/>
      <c r="E1462" s="11"/>
      <c r="F1462" s="4"/>
      <c r="G1462" s="11"/>
      <c r="H1462" s="11"/>
      <c r="I1462" s="15"/>
      <c r="J1462" s="15"/>
      <c r="K1462" s="11"/>
      <c r="L1462" s="15"/>
      <c r="M1462" s="17"/>
      <c r="N1462" s="19"/>
    </row>
    <row r="1463" spans="1:14">
      <c r="A1463" s="11"/>
      <c r="B1463" s="11"/>
      <c r="C1463" s="17"/>
      <c r="D1463" s="11"/>
      <c r="E1463" s="11"/>
      <c r="F1463" s="4"/>
      <c r="G1463" s="11"/>
      <c r="H1463" s="11"/>
      <c r="I1463" s="15"/>
      <c r="J1463" s="15"/>
      <c r="K1463" s="11"/>
      <c r="L1463" s="15"/>
      <c r="M1463" s="17"/>
      <c r="N1463" s="19"/>
    </row>
    <row r="1464" spans="1:14">
      <c r="A1464" s="11"/>
      <c r="B1464" s="11"/>
      <c r="C1464" s="17"/>
      <c r="D1464" s="11"/>
      <c r="E1464" s="11"/>
      <c r="F1464" s="4"/>
      <c r="G1464" s="11"/>
      <c r="H1464" s="11"/>
      <c r="I1464" s="15"/>
      <c r="J1464" s="15"/>
      <c r="K1464" s="11"/>
      <c r="L1464" s="15"/>
      <c r="M1464" s="17"/>
      <c r="N1464" s="19"/>
    </row>
    <row r="1465" spans="1:14">
      <c r="A1465" s="11"/>
      <c r="B1465" s="11"/>
      <c r="C1465" s="17"/>
      <c r="D1465" s="11"/>
      <c r="E1465" s="11"/>
      <c r="F1465" s="4"/>
      <c r="G1465" s="11"/>
      <c r="H1465" s="11"/>
      <c r="I1465" s="15"/>
      <c r="J1465" s="15"/>
      <c r="K1465" s="11"/>
      <c r="L1465" s="15"/>
      <c r="M1465" s="17"/>
      <c r="N1465" s="19"/>
    </row>
    <row r="1466" spans="1:14">
      <c r="A1466" s="11"/>
      <c r="B1466" s="11"/>
      <c r="C1466" s="17"/>
      <c r="D1466" s="11"/>
      <c r="E1466" s="11"/>
      <c r="F1466" s="4"/>
      <c r="G1466" s="11"/>
      <c r="H1466" s="11"/>
      <c r="I1466" s="15"/>
      <c r="J1466" s="15"/>
      <c r="K1466" s="11"/>
      <c r="L1466" s="15"/>
      <c r="M1466" s="17"/>
      <c r="N1466" s="19"/>
    </row>
    <row r="1467" spans="1:14">
      <c r="A1467" s="11"/>
      <c r="B1467" s="11"/>
      <c r="C1467" s="17"/>
      <c r="D1467" s="11"/>
      <c r="E1467" s="11"/>
      <c r="F1467" s="4"/>
      <c r="G1467" s="11"/>
      <c r="H1467" s="11"/>
      <c r="I1467" s="15"/>
      <c r="J1467" s="15"/>
      <c r="K1467" s="11"/>
      <c r="L1467" s="15"/>
      <c r="M1467" s="17"/>
      <c r="N1467" s="19"/>
    </row>
    <row r="1468" spans="1:14">
      <c r="A1468" s="11"/>
      <c r="B1468" s="11"/>
      <c r="C1468" s="17"/>
      <c r="D1468" s="11"/>
      <c r="E1468" s="11"/>
      <c r="F1468" s="4"/>
      <c r="G1468" s="11"/>
      <c r="H1468" s="11"/>
      <c r="I1468" s="15"/>
      <c r="J1468" s="15"/>
      <c r="K1468" s="11"/>
      <c r="L1468" s="15"/>
      <c r="M1468" s="17"/>
      <c r="N1468" s="19"/>
    </row>
    <row r="1469" spans="1:14">
      <c r="A1469" s="11"/>
      <c r="B1469" s="11"/>
      <c r="C1469" s="17"/>
      <c r="D1469" s="11"/>
      <c r="E1469" s="11"/>
      <c r="F1469" s="4"/>
      <c r="G1469" s="11"/>
      <c r="H1469" s="11"/>
      <c r="I1469" s="15"/>
      <c r="J1469" s="15"/>
      <c r="K1469" s="11"/>
      <c r="L1469" s="15"/>
      <c r="M1469" s="17"/>
      <c r="N1469" s="19"/>
    </row>
    <row r="1470" spans="1:14">
      <c r="A1470" s="11"/>
      <c r="B1470" s="11"/>
      <c r="C1470" s="17"/>
      <c r="D1470" s="11"/>
      <c r="E1470" s="11"/>
      <c r="F1470" s="4"/>
      <c r="G1470" s="11"/>
      <c r="H1470" s="11"/>
      <c r="I1470" s="15"/>
      <c r="J1470" s="15"/>
      <c r="K1470" s="11"/>
      <c r="L1470" s="15"/>
      <c r="M1470" s="17"/>
      <c r="N1470" s="19"/>
    </row>
    <row r="1471" spans="1:14">
      <c r="A1471" s="11"/>
      <c r="B1471" s="11"/>
      <c r="C1471" s="17"/>
      <c r="D1471" s="11"/>
      <c r="E1471" s="11"/>
      <c r="F1471" s="4"/>
      <c r="G1471" s="11"/>
      <c r="H1471" s="11"/>
      <c r="I1471" s="15"/>
      <c r="J1471" s="15"/>
      <c r="K1471" s="11"/>
      <c r="L1471" s="15"/>
      <c r="M1471" s="17"/>
      <c r="N1471" s="19"/>
    </row>
    <row r="1472" spans="1:14">
      <c r="A1472" s="11"/>
      <c r="B1472" s="11"/>
      <c r="C1472" s="17"/>
      <c r="D1472" s="11"/>
      <c r="E1472" s="11"/>
      <c r="F1472" s="4"/>
      <c r="G1472" s="11"/>
      <c r="H1472" s="11"/>
      <c r="I1472" s="15"/>
      <c r="J1472" s="15"/>
      <c r="K1472" s="11"/>
      <c r="L1472" s="15"/>
      <c r="M1472" s="17"/>
      <c r="N1472" s="19"/>
    </row>
    <row r="1473" spans="1:14">
      <c r="A1473" s="11"/>
      <c r="B1473" s="11"/>
      <c r="C1473" s="17"/>
      <c r="D1473" s="11"/>
      <c r="E1473" s="11"/>
      <c r="F1473" s="4"/>
      <c r="G1473" s="11"/>
      <c r="H1473" s="11"/>
      <c r="I1473" s="15"/>
      <c r="J1473" s="15"/>
      <c r="K1473" s="11"/>
      <c r="L1473" s="15"/>
      <c r="M1473" s="17"/>
      <c r="N1473" s="19"/>
    </row>
    <row r="1474" spans="1:14">
      <c r="A1474" s="11"/>
      <c r="B1474" s="11"/>
      <c r="C1474" s="17"/>
      <c r="D1474" s="11"/>
      <c r="E1474" s="11"/>
      <c r="F1474" s="4"/>
      <c r="G1474" s="11"/>
      <c r="H1474" s="11"/>
      <c r="I1474" s="15"/>
      <c r="J1474" s="15"/>
      <c r="K1474" s="11"/>
      <c r="L1474" s="15"/>
      <c r="M1474" s="17"/>
      <c r="N1474" s="19"/>
    </row>
    <row r="1475" spans="1:14">
      <c r="A1475" s="11"/>
      <c r="B1475" s="11"/>
      <c r="C1475" s="17"/>
      <c r="D1475" s="11"/>
      <c r="E1475" s="11"/>
      <c r="F1475" s="4"/>
      <c r="G1475" s="11"/>
      <c r="H1475" s="11"/>
      <c r="I1475" s="15"/>
      <c r="J1475" s="15"/>
      <c r="K1475" s="11"/>
      <c r="L1475" s="15"/>
      <c r="M1475" s="17"/>
      <c r="N1475" s="19"/>
    </row>
    <row r="1476" spans="1:14">
      <c r="A1476" s="11"/>
      <c r="B1476" s="11"/>
      <c r="C1476" s="17"/>
      <c r="D1476" s="11"/>
      <c r="E1476" s="11"/>
      <c r="F1476" s="4"/>
      <c r="G1476" s="11"/>
      <c r="H1476" s="11"/>
      <c r="I1476" s="15"/>
      <c r="J1476" s="15"/>
      <c r="K1476" s="11"/>
      <c r="L1476" s="15"/>
      <c r="M1476" s="17"/>
      <c r="N1476" s="19"/>
    </row>
    <row r="1477" spans="1:14">
      <c r="A1477" s="11"/>
      <c r="B1477" s="11"/>
      <c r="C1477" s="17"/>
      <c r="D1477" s="11"/>
      <c r="E1477" s="11"/>
      <c r="F1477" s="4"/>
      <c r="G1477" s="11"/>
      <c r="H1477" s="11"/>
      <c r="I1477" s="15"/>
      <c r="J1477" s="15"/>
      <c r="K1477" s="11"/>
      <c r="L1477" s="15"/>
      <c r="M1477" s="17"/>
      <c r="N1477" s="19"/>
    </row>
    <row r="1478" spans="1:14">
      <c r="A1478" s="11"/>
      <c r="B1478" s="11"/>
      <c r="C1478" s="17"/>
      <c r="D1478" s="11"/>
      <c r="E1478" s="11"/>
      <c r="F1478" s="4"/>
      <c r="G1478" s="11"/>
      <c r="H1478" s="11"/>
      <c r="I1478" s="15"/>
      <c r="J1478" s="15"/>
      <c r="K1478" s="11"/>
      <c r="L1478" s="15"/>
      <c r="M1478" s="17"/>
      <c r="N1478" s="19"/>
    </row>
    <row r="1479" spans="1:14">
      <c r="A1479" s="11"/>
      <c r="B1479" s="11"/>
      <c r="C1479" s="17"/>
      <c r="D1479" s="11"/>
      <c r="E1479" s="11"/>
      <c r="F1479" s="4"/>
      <c r="G1479" s="11"/>
      <c r="H1479" s="11"/>
      <c r="I1479" s="15"/>
      <c r="J1479" s="15"/>
      <c r="K1479" s="11"/>
      <c r="L1479" s="15"/>
      <c r="M1479" s="17"/>
      <c r="N1479" s="19"/>
    </row>
    <row r="1480" spans="1:14">
      <c r="A1480" s="11"/>
      <c r="B1480" s="11"/>
      <c r="C1480" s="17"/>
      <c r="D1480" s="11"/>
      <c r="E1480" s="11"/>
      <c r="F1480" s="4"/>
      <c r="G1480" s="11"/>
      <c r="H1480" s="11"/>
      <c r="I1480" s="15"/>
      <c r="J1480" s="15"/>
      <c r="K1480" s="11"/>
      <c r="L1480" s="15"/>
      <c r="M1480" s="17"/>
      <c r="N1480" s="19"/>
    </row>
    <row r="1481" spans="1:14">
      <c r="A1481" s="11"/>
      <c r="B1481" s="11"/>
      <c r="C1481" s="17"/>
      <c r="D1481" s="11"/>
      <c r="E1481" s="11"/>
      <c r="F1481" s="4"/>
      <c r="G1481" s="11"/>
      <c r="H1481" s="11"/>
      <c r="I1481" s="15"/>
      <c r="J1481" s="15"/>
      <c r="K1481" s="11"/>
      <c r="L1481" s="15"/>
      <c r="M1481" s="17"/>
      <c r="N1481" s="19"/>
    </row>
    <row r="1482" spans="1:14">
      <c r="A1482" s="11"/>
      <c r="B1482" s="11"/>
      <c r="C1482" s="17"/>
      <c r="D1482" s="11"/>
      <c r="E1482" s="11"/>
      <c r="F1482" s="4"/>
      <c r="G1482" s="11"/>
      <c r="H1482" s="11"/>
      <c r="I1482" s="15"/>
      <c r="J1482" s="15"/>
      <c r="K1482" s="11"/>
      <c r="L1482" s="15"/>
      <c r="M1482" s="17"/>
      <c r="N1482" s="19"/>
    </row>
    <row r="1483" spans="1:14">
      <c r="A1483" s="11"/>
      <c r="B1483" s="11"/>
      <c r="C1483" s="17"/>
      <c r="D1483" s="11"/>
      <c r="E1483" s="11"/>
      <c r="F1483" s="4"/>
      <c r="G1483" s="11"/>
      <c r="H1483" s="11"/>
      <c r="I1483" s="15"/>
      <c r="J1483" s="15"/>
      <c r="K1483" s="11"/>
      <c r="L1483" s="15"/>
      <c r="M1483" s="17"/>
      <c r="N1483" s="19"/>
    </row>
    <row r="1484" spans="1:14">
      <c r="A1484" s="11"/>
      <c r="B1484" s="11"/>
      <c r="C1484" s="17"/>
      <c r="D1484" s="11"/>
      <c r="E1484" s="11"/>
      <c r="F1484" s="4"/>
      <c r="G1484" s="11"/>
      <c r="H1484" s="11"/>
      <c r="I1484" s="15"/>
      <c r="J1484" s="15"/>
      <c r="K1484" s="11"/>
      <c r="L1484" s="15"/>
      <c r="M1484" s="17"/>
      <c r="N1484" s="19"/>
    </row>
    <row r="1485" spans="1:14">
      <c r="A1485" s="11"/>
      <c r="B1485" s="11"/>
      <c r="C1485" s="17"/>
      <c r="D1485" s="11"/>
      <c r="E1485" s="11"/>
      <c r="F1485" s="4"/>
      <c r="G1485" s="11"/>
      <c r="H1485" s="11"/>
      <c r="I1485" s="15"/>
      <c r="J1485" s="15"/>
      <c r="K1485" s="11"/>
      <c r="L1485" s="15"/>
      <c r="M1485" s="17"/>
      <c r="N1485" s="19"/>
    </row>
    <row r="1486" spans="1:14">
      <c r="A1486" s="11"/>
      <c r="B1486" s="11"/>
      <c r="C1486" s="17"/>
      <c r="D1486" s="11"/>
      <c r="E1486" s="11"/>
      <c r="F1486" s="4"/>
      <c r="G1486" s="11"/>
      <c r="H1486" s="11"/>
      <c r="I1486" s="15"/>
      <c r="J1486" s="15"/>
      <c r="K1486" s="11"/>
      <c r="L1486" s="15"/>
      <c r="M1486" s="17"/>
      <c r="N1486" s="19"/>
    </row>
    <row r="1487" spans="1:14">
      <c r="A1487" s="11"/>
      <c r="B1487" s="11"/>
      <c r="C1487" s="17"/>
      <c r="D1487" s="11"/>
      <c r="E1487" s="11"/>
      <c r="F1487" s="4"/>
      <c r="G1487" s="11"/>
      <c r="H1487" s="11"/>
      <c r="I1487" s="15"/>
      <c r="J1487" s="15"/>
      <c r="K1487" s="11"/>
      <c r="L1487" s="15"/>
      <c r="M1487" s="17"/>
      <c r="N1487" s="19"/>
    </row>
    <row r="1488" spans="1:14">
      <c r="A1488" s="11"/>
      <c r="B1488" s="11"/>
      <c r="C1488" s="17"/>
      <c r="D1488" s="11"/>
      <c r="E1488" s="11"/>
      <c r="F1488" s="4"/>
      <c r="G1488" s="11"/>
      <c r="H1488" s="11"/>
      <c r="I1488" s="15"/>
      <c r="J1488" s="15"/>
      <c r="K1488" s="11"/>
      <c r="L1488" s="15"/>
      <c r="M1488" s="17"/>
      <c r="N1488" s="19"/>
    </row>
    <row r="1489" spans="1:14">
      <c r="A1489" s="11"/>
      <c r="B1489" s="11"/>
      <c r="C1489" s="17"/>
      <c r="D1489" s="11"/>
      <c r="E1489" s="11"/>
      <c r="F1489" s="4"/>
      <c r="G1489" s="11"/>
      <c r="H1489" s="11"/>
      <c r="I1489" s="15"/>
      <c r="J1489" s="15"/>
      <c r="K1489" s="11"/>
      <c r="L1489" s="15"/>
      <c r="M1489" s="17"/>
      <c r="N1489" s="19"/>
    </row>
    <row r="1490" spans="1:14">
      <c r="A1490" s="11"/>
      <c r="B1490" s="11"/>
      <c r="C1490" s="17"/>
      <c r="D1490" s="11"/>
      <c r="E1490" s="11"/>
      <c r="F1490" s="4"/>
      <c r="G1490" s="11"/>
      <c r="H1490" s="11"/>
      <c r="I1490" s="15"/>
      <c r="J1490" s="15"/>
      <c r="K1490" s="11"/>
      <c r="L1490" s="15"/>
      <c r="M1490" s="17"/>
      <c r="N1490" s="19"/>
    </row>
    <row r="1491" spans="1:14">
      <c r="A1491" s="11"/>
      <c r="B1491" s="11"/>
      <c r="C1491" s="17"/>
      <c r="D1491" s="11"/>
      <c r="E1491" s="11"/>
      <c r="F1491" s="4"/>
      <c r="G1491" s="11"/>
      <c r="H1491" s="11"/>
      <c r="I1491" s="15"/>
      <c r="J1491" s="15"/>
      <c r="K1491" s="11"/>
      <c r="L1491" s="15"/>
      <c r="M1491" s="17"/>
      <c r="N1491" s="19"/>
    </row>
    <row r="1492" spans="1:14">
      <c r="A1492" s="11"/>
      <c r="B1492" s="11"/>
      <c r="C1492" s="17"/>
      <c r="D1492" s="11"/>
      <c r="E1492" s="11"/>
      <c r="F1492" s="4"/>
      <c r="G1492" s="11"/>
      <c r="H1492" s="11"/>
      <c r="I1492" s="15"/>
      <c r="J1492" s="15"/>
      <c r="K1492" s="11"/>
      <c r="L1492" s="15"/>
      <c r="M1492" s="17"/>
      <c r="N1492" s="19"/>
    </row>
    <row r="1493" spans="1:14">
      <c r="A1493" s="11"/>
      <c r="B1493" s="11"/>
      <c r="C1493" s="17"/>
      <c r="D1493" s="11"/>
      <c r="E1493" s="11"/>
      <c r="F1493" s="4"/>
      <c r="G1493" s="11"/>
      <c r="H1493" s="11"/>
      <c r="I1493" s="15"/>
      <c r="J1493" s="15"/>
      <c r="K1493" s="11"/>
      <c r="L1493" s="15"/>
      <c r="M1493" s="17"/>
      <c r="N1493" s="19"/>
    </row>
    <row r="1494" spans="1:14">
      <c r="A1494" s="11"/>
      <c r="B1494" s="11"/>
      <c r="C1494" s="17"/>
      <c r="D1494" s="11"/>
      <c r="E1494" s="11"/>
      <c r="F1494" s="4"/>
      <c r="G1494" s="11"/>
      <c r="H1494" s="11"/>
      <c r="I1494" s="15"/>
      <c r="J1494" s="15"/>
      <c r="K1494" s="11"/>
      <c r="L1494" s="15"/>
      <c r="M1494" s="17"/>
      <c r="N1494" s="19"/>
    </row>
    <row r="1495" spans="1:14">
      <c r="A1495" s="11"/>
      <c r="B1495" s="11"/>
      <c r="C1495" s="17"/>
      <c r="D1495" s="11"/>
      <c r="E1495" s="11"/>
      <c r="F1495" s="4"/>
      <c r="G1495" s="11"/>
      <c r="H1495" s="11"/>
      <c r="I1495" s="15"/>
      <c r="J1495" s="15"/>
      <c r="K1495" s="11"/>
      <c r="L1495" s="15"/>
      <c r="M1495" s="17"/>
      <c r="N1495" s="19"/>
    </row>
    <row r="1496" spans="1:14">
      <c r="A1496" s="11"/>
      <c r="B1496" s="11"/>
      <c r="C1496" s="17"/>
      <c r="D1496" s="11"/>
      <c r="E1496" s="11"/>
      <c r="F1496" s="4"/>
      <c r="G1496" s="11"/>
      <c r="H1496" s="11"/>
      <c r="I1496" s="15"/>
      <c r="J1496" s="15"/>
      <c r="K1496" s="11"/>
      <c r="L1496" s="15"/>
      <c r="M1496" s="17"/>
      <c r="N1496" s="19"/>
    </row>
    <row r="1497" spans="1:14">
      <c r="A1497" s="11"/>
      <c r="B1497" s="11"/>
      <c r="C1497" s="17"/>
      <c r="D1497" s="11"/>
      <c r="E1497" s="11"/>
      <c r="F1497" s="4"/>
      <c r="G1497" s="11"/>
      <c r="H1497" s="11"/>
      <c r="I1497" s="15"/>
      <c r="J1497" s="15"/>
      <c r="K1497" s="11"/>
      <c r="L1497" s="15"/>
      <c r="M1497" s="17"/>
      <c r="N1497" s="19"/>
    </row>
    <row r="1498" spans="1:14">
      <c r="A1498" s="11"/>
      <c r="B1498" s="11"/>
      <c r="C1498" s="17"/>
      <c r="D1498" s="11"/>
      <c r="E1498" s="11"/>
      <c r="F1498" s="4"/>
      <c r="G1498" s="11"/>
      <c r="H1498" s="11"/>
      <c r="I1498" s="15"/>
      <c r="J1498" s="15"/>
      <c r="K1498" s="11"/>
      <c r="L1498" s="15"/>
      <c r="M1498" s="17"/>
      <c r="N1498" s="19"/>
    </row>
    <row r="1499" spans="1:14">
      <c r="A1499" s="11"/>
      <c r="B1499" s="11"/>
      <c r="C1499" s="17"/>
      <c r="D1499" s="11"/>
      <c r="E1499" s="11"/>
      <c r="F1499" s="4"/>
      <c r="G1499" s="11"/>
      <c r="H1499" s="11"/>
      <c r="I1499" s="15"/>
      <c r="J1499" s="15"/>
      <c r="K1499" s="11"/>
      <c r="L1499" s="15"/>
      <c r="M1499" s="17"/>
      <c r="N1499" s="19"/>
    </row>
    <row r="1500" spans="1:14">
      <c r="A1500" s="11"/>
      <c r="B1500" s="11"/>
      <c r="C1500" s="17"/>
      <c r="D1500" s="11"/>
      <c r="E1500" s="11"/>
      <c r="F1500" s="4"/>
      <c r="G1500" s="11"/>
      <c r="H1500" s="11"/>
      <c r="I1500" s="15"/>
      <c r="J1500" s="15"/>
      <c r="K1500" s="11"/>
      <c r="L1500" s="15"/>
      <c r="M1500" s="17"/>
      <c r="N1500" s="19"/>
    </row>
    <row r="1501" spans="1:14">
      <c r="A1501" s="11"/>
      <c r="B1501" s="11"/>
      <c r="C1501" s="17"/>
      <c r="D1501" s="11"/>
      <c r="E1501" s="11"/>
      <c r="F1501" s="4"/>
      <c r="G1501" s="11"/>
      <c r="H1501" s="11"/>
      <c r="I1501" s="15"/>
      <c r="J1501" s="15"/>
      <c r="K1501" s="11"/>
      <c r="L1501" s="15"/>
      <c r="M1501" s="17"/>
      <c r="N1501" s="19"/>
    </row>
    <row r="1502" spans="1:14">
      <c r="A1502" s="11"/>
      <c r="B1502" s="11"/>
      <c r="C1502" s="17"/>
      <c r="D1502" s="11"/>
      <c r="E1502" s="11"/>
      <c r="F1502" s="4"/>
      <c r="G1502" s="11"/>
      <c r="H1502" s="11"/>
      <c r="I1502" s="15"/>
      <c r="J1502" s="15"/>
      <c r="K1502" s="11"/>
      <c r="L1502" s="15"/>
      <c r="M1502" s="17"/>
      <c r="N1502" s="19"/>
    </row>
    <row r="1503" spans="1:14">
      <c r="A1503" s="11"/>
      <c r="B1503" s="11"/>
      <c r="C1503" s="17"/>
      <c r="D1503" s="11"/>
      <c r="E1503" s="11"/>
      <c r="F1503" s="4"/>
      <c r="G1503" s="11"/>
      <c r="H1503" s="11"/>
      <c r="I1503" s="15"/>
      <c r="J1503" s="15"/>
      <c r="K1503" s="11"/>
      <c r="L1503" s="15"/>
      <c r="M1503" s="17"/>
      <c r="N1503" s="19"/>
    </row>
    <row r="1504" spans="1:14">
      <c r="A1504" s="11"/>
      <c r="B1504" s="11"/>
      <c r="C1504" s="17"/>
      <c r="D1504" s="11"/>
      <c r="E1504" s="11"/>
      <c r="F1504" s="4"/>
      <c r="G1504" s="11"/>
      <c r="H1504" s="11"/>
      <c r="I1504" s="15"/>
      <c r="J1504" s="15"/>
      <c r="K1504" s="11"/>
      <c r="L1504" s="15"/>
      <c r="M1504" s="17"/>
      <c r="N1504" s="19"/>
    </row>
    <row r="1505" spans="1:14">
      <c r="A1505" s="11"/>
      <c r="B1505" s="11"/>
      <c r="C1505" s="17"/>
      <c r="D1505" s="11"/>
      <c r="E1505" s="11"/>
      <c r="F1505" s="4"/>
      <c r="G1505" s="11"/>
      <c r="H1505" s="11"/>
      <c r="I1505" s="15"/>
      <c r="J1505" s="15"/>
      <c r="K1505" s="11"/>
      <c r="L1505" s="15"/>
      <c r="M1505" s="17"/>
      <c r="N1505" s="19"/>
    </row>
    <row r="1506" spans="1:14">
      <c r="A1506" s="11"/>
      <c r="B1506" s="11"/>
      <c r="C1506" s="17"/>
      <c r="D1506" s="11"/>
      <c r="E1506" s="11"/>
      <c r="F1506" s="4"/>
      <c r="G1506" s="11"/>
      <c r="H1506" s="11"/>
      <c r="I1506" s="15"/>
      <c r="J1506" s="15"/>
      <c r="K1506" s="11"/>
      <c r="L1506" s="15"/>
      <c r="M1506" s="17"/>
      <c r="N1506" s="19"/>
    </row>
    <row r="1507" spans="1:14">
      <c r="A1507" s="11"/>
      <c r="B1507" s="11"/>
      <c r="C1507" s="17"/>
      <c r="D1507" s="11"/>
      <c r="E1507" s="11"/>
      <c r="F1507" s="4"/>
      <c r="G1507" s="11"/>
      <c r="H1507" s="11"/>
      <c r="I1507" s="15"/>
      <c r="J1507" s="15"/>
      <c r="K1507" s="11"/>
      <c r="L1507" s="15"/>
      <c r="M1507" s="17"/>
      <c r="N1507" s="19"/>
    </row>
    <row r="1508" spans="1:14">
      <c r="A1508" s="11"/>
      <c r="B1508" s="11"/>
      <c r="C1508" s="17"/>
      <c r="D1508" s="11"/>
      <c r="E1508" s="11"/>
      <c r="F1508" s="4"/>
      <c r="G1508" s="11"/>
      <c r="H1508" s="11"/>
      <c r="I1508" s="15"/>
      <c r="J1508" s="15"/>
      <c r="K1508" s="11"/>
      <c r="L1508" s="15"/>
      <c r="M1508" s="17"/>
      <c r="N1508" s="19"/>
    </row>
    <row r="1509" spans="1:14">
      <c r="A1509" s="11"/>
      <c r="B1509" s="11"/>
      <c r="C1509" s="17"/>
      <c r="D1509" s="11"/>
      <c r="E1509" s="11"/>
      <c r="F1509" s="4"/>
      <c r="G1509" s="11"/>
      <c r="H1509" s="11"/>
      <c r="I1509" s="15"/>
      <c r="J1509" s="15"/>
      <c r="K1509" s="11"/>
      <c r="L1509" s="15"/>
      <c r="M1509" s="17"/>
      <c r="N1509" s="19"/>
    </row>
    <row r="1510" spans="1:14">
      <c r="A1510" s="11"/>
      <c r="B1510" s="11"/>
      <c r="C1510" s="17"/>
      <c r="D1510" s="11"/>
      <c r="E1510" s="11"/>
      <c r="F1510" s="4"/>
      <c r="G1510" s="11"/>
      <c r="H1510" s="11"/>
      <c r="I1510" s="15"/>
      <c r="J1510" s="15"/>
      <c r="K1510" s="11"/>
      <c r="L1510" s="15"/>
      <c r="M1510" s="17"/>
      <c r="N1510" s="19"/>
    </row>
    <row r="1511" spans="1:14">
      <c r="A1511" s="11"/>
      <c r="B1511" s="11"/>
      <c r="C1511" s="17"/>
      <c r="D1511" s="11"/>
      <c r="E1511" s="11"/>
      <c r="F1511" s="4"/>
      <c r="G1511" s="11"/>
      <c r="H1511" s="11"/>
      <c r="I1511" s="15"/>
      <c r="J1511" s="15"/>
      <c r="K1511" s="11"/>
      <c r="L1511" s="15"/>
      <c r="M1511" s="17"/>
      <c r="N1511" s="19"/>
    </row>
    <row r="1512" spans="1:14">
      <c r="A1512" s="11"/>
      <c r="B1512" s="11"/>
      <c r="C1512" s="17"/>
      <c r="D1512" s="11"/>
      <c r="E1512" s="11"/>
      <c r="F1512" s="4"/>
      <c r="G1512" s="11"/>
      <c r="H1512" s="11"/>
      <c r="I1512" s="15"/>
      <c r="J1512" s="15"/>
      <c r="K1512" s="11"/>
      <c r="L1512" s="15"/>
      <c r="M1512" s="17"/>
      <c r="N1512" s="19"/>
    </row>
    <row r="1513" spans="1:14">
      <c r="A1513" s="11"/>
      <c r="B1513" s="11"/>
      <c r="C1513" s="17"/>
      <c r="D1513" s="11"/>
      <c r="E1513" s="11"/>
      <c r="F1513" s="4"/>
      <c r="G1513" s="11"/>
      <c r="H1513" s="11"/>
      <c r="I1513" s="15"/>
      <c r="J1513" s="15"/>
      <c r="K1513" s="11"/>
      <c r="L1513" s="15"/>
      <c r="M1513" s="17"/>
      <c r="N1513" s="19"/>
    </row>
    <row r="1514" spans="1:14">
      <c r="A1514" s="11"/>
      <c r="B1514" s="11"/>
      <c r="C1514" s="17"/>
      <c r="D1514" s="11"/>
      <c r="E1514" s="11"/>
      <c r="F1514" s="4"/>
      <c r="G1514" s="11"/>
      <c r="H1514" s="11"/>
      <c r="I1514" s="15"/>
      <c r="J1514" s="15"/>
      <c r="K1514" s="11"/>
      <c r="L1514" s="15"/>
      <c r="M1514" s="17"/>
      <c r="N1514" s="19"/>
    </row>
    <row r="1515" spans="1:14">
      <c r="A1515" s="11"/>
      <c r="B1515" s="11"/>
      <c r="C1515" s="17"/>
      <c r="D1515" s="11"/>
      <c r="E1515" s="11"/>
      <c r="F1515" s="4"/>
      <c r="G1515" s="11"/>
      <c r="H1515" s="11"/>
      <c r="I1515" s="15"/>
      <c r="J1515" s="15"/>
      <c r="K1515" s="11"/>
      <c r="L1515" s="15"/>
      <c r="M1515" s="17"/>
      <c r="N1515" s="19"/>
    </row>
    <row r="1516" spans="1:14">
      <c r="A1516" s="11"/>
      <c r="B1516" s="11"/>
      <c r="C1516" s="17"/>
      <c r="D1516" s="11"/>
      <c r="E1516" s="11"/>
      <c r="F1516" s="4"/>
      <c r="G1516" s="11"/>
      <c r="H1516" s="11"/>
      <c r="I1516" s="15"/>
      <c r="J1516" s="15"/>
      <c r="K1516" s="11"/>
      <c r="L1516" s="15"/>
      <c r="M1516" s="17"/>
      <c r="N1516" s="19"/>
    </row>
    <row r="1517" spans="1:14">
      <c r="A1517" s="11"/>
      <c r="B1517" s="11"/>
      <c r="C1517" s="17"/>
      <c r="D1517" s="11"/>
      <c r="E1517" s="11"/>
      <c r="F1517" s="4"/>
      <c r="G1517" s="11"/>
      <c r="H1517" s="11"/>
      <c r="I1517" s="15"/>
      <c r="J1517" s="15"/>
      <c r="K1517" s="11"/>
      <c r="L1517" s="15"/>
      <c r="M1517" s="17"/>
      <c r="N1517" s="19"/>
    </row>
    <row r="1518" spans="1:14">
      <c r="A1518" s="11"/>
      <c r="B1518" s="11"/>
      <c r="C1518" s="17"/>
      <c r="D1518" s="11"/>
      <c r="E1518" s="11"/>
      <c r="F1518" s="4"/>
      <c r="G1518" s="11"/>
      <c r="H1518" s="11"/>
      <c r="I1518" s="15"/>
      <c r="J1518" s="15"/>
      <c r="K1518" s="11"/>
      <c r="L1518" s="15"/>
      <c r="M1518" s="17"/>
      <c r="N1518" s="19"/>
    </row>
    <row r="1519" spans="1:14">
      <c r="A1519" s="11"/>
      <c r="B1519" s="11"/>
      <c r="C1519" s="17"/>
      <c r="D1519" s="11"/>
      <c r="E1519" s="11"/>
      <c r="F1519" s="4"/>
      <c r="G1519" s="11"/>
      <c r="H1519" s="11"/>
      <c r="I1519" s="15"/>
      <c r="J1519" s="15"/>
      <c r="K1519" s="11"/>
      <c r="L1519" s="15"/>
      <c r="M1519" s="17"/>
      <c r="N1519" s="19"/>
    </row>
    <row r="1520" spans="1:14">
      <c r="A1520" s="11"/>
      <c r="B1520" s="11"/>
      <c r="C1520" s="17"/>
      <c r="D1520" s="11"/>
      <c r="E1520" s="11"/>
      <c r="F1520" s="4"/>
      <c r="G1520" s="11"/>
      <c r="H1520" s="11"/>
      <c r="I1520" s="15"/>
      <c r="J1520" s="15"/>
      <c r="K1520" s="11"/>
      <c r="L1520" s="15"/>
      <c r="M1520" s="17"/>
      <c r="N1520" s="19"/>
    </row>
    <row r="1521" spans="1:14">
      <c r="A1521" s="11"/>
      <c r="B1521" s="11"/>
      <c r="C1521" s="17"/>
      <c r="D1521" s="11"/>
      <c r="E1521" s="11"/>
      <c r="F1521" s="4"/>
      <c r="G1521" s="11"/>
      <c r="H1521" s="11"/>
      <c r="I1521" s="15"/>
      <c r="J1521" s="15"/>
      <c r="K1521" s="11"/>
      <c r="L1521" s="15"/>
      <c r="M1521" s="17"/>
      <c r="N1521" s="19"/>
    </row>
    <row r="1522" spans="1:14">
      <c r="A1522" s="11"/>
      <c r="B1522" s="11"/>
      <c r="C1522" s="17"/>
      <c r="D1522" s="11"/>
      <c r="E1522" s="11"/>
      <c r="F1522" s="4"/>
      <c r="G1522" s="11"/>
      <c r="H1522" s="11"/>
      <c r="I1522" s="15"/>
      <c r="J1522" s="15"/>
      <c r="K1522" s="11"/>
      <c r="L1522" s="15"/>
      <c r="M1522" s="17"/>
      <c r="N1522" s="19"/>
    </row>
    <row r="1523" spans="1:14">
      <c r="A1523" s="11"/>
      <c r="B1523" s="11"/>
      <c r="C1523" s="17"/>
      <c r="D1523" s="11"/>
      <c r="E1523" s="11"/>
      <c r="F1523" s="4"/>
      <c r="G1523" s="11"/>
      <c r="H1523" s="11"/>
      <c r="I1523" s="15"/>
      <c r="J1523" s="15"/>
      <c r="K1523" s="11"/>
      <c r="L1523" s="15"/>
      <c r="M1523" s="17"/>
      <c r="N1523" s="19"/>
    </row>
    <row r="1524" spans="1:14">
      <c r="A1524" s="11"/>
      <c r="B1524" s="11"/>
      <c r="C1524" s="17"/>
      <c r="D1524" s="11"/>
      <c r="E1524" s="11"/>
      <c r="F1524" s="4"/>
      <c r="G1524" s="11"/>
      <c r="H1524" s="11"/>
      <c r="I1524" s="15"/>
      <c r="J1524" s="15"/>
      <c r="K1524" s="11"/>
      <c r="L1524" s="15"/>
      <c r="M1524" s="17"/>
      <c r="N1524" s="19"/>
    </row>
    <row r="1525" spans="1:14">
      <c r="A1525" s="11"/>
      <c r="B1525" s="11"/>
      <c r="C1525" s="17"/>
      <c r="D1525" s="11"/>
      <c r="E1525" s="11"/>
      <c r="F1525" s="4"/>
      <c r="G1525" s="11"/>
      <c r="H1525" s="11"/>
      <c r="I1525" s="15"/>
      <c r="J1525" s="15"/>
      <c r="K1525" s="11"/>
      <c r="L1525" s="15"/>
      <c r="M1525" s="17"/>
      <c r="N1525" s="19"/>
    </row>
    <row r="1526" spans="1:14">
      <c r="A1526" s="11"/>
      <c r="B1526" s="11"/>
      <c r="C1526" s="17"/>
      <c r="D1526" s="11"/>
      <c r="E1526" s="11"/>
      <c r="F1526" s="4"/>
      <c r="G1526" s="11"/>
      <c r="H1526" s="11"/>
      <c r="I1526" s="15"/>
      <c r="J1526" s="15"/>
      <c r="K1526" s="11"/>
      <c r="L1526" s="15"/>
      <c r="M1526" s="17"/>
      <c r="N1526" s="19"/>
    </row>
    <row r="1527" spans="1:14">
      <c r="A1527" s="11"/>
      <c r="B1527" s="11"/>
      <c r="C1527" s="17"/>
      <c r="D1527" s="11"/>
      <c r="E1527" s="11"/>
      <c r="F1527" s="4"/>
      <c r="G1527" s="11"/>
      <c r="H1527" s="11"/>
      <c r="I1527" s="15"/>
      <c r="J1527" s="15"/>
      <c r="K1527" s="11"/>
      <c r="L1527" s="15"/>
      <c r="M1527" s="17"/>
      <c r="N1527" s="19"/>
    </row>
    <row r="1528" spans="1:14">
      <c r="A1528" s="11"/>
      <c r="B1528" s="11"/>
      <c r="C1528" s="17"/>
      <c r="D1528" s="11"/>
      <c r="E1528" s="11"/>
      <c r="F1528" s="4"/>
      <c r="G1528" s="11"/>
      <c r="H1528" s="11"/>
      <c r="I1528" s="15"/>
      <c r="J1528" s="15"/>
      <c r="K1528" s="11"/>
      <c r="L1528" s="15"/>
      <c r="M1528" s="17"/>
      <c r="N1528" s="19"/>
    </row>
    <row r="1529" spans="1:14">
      <c r="A1529" s="11"/>
      <c r="B1529" s="11"/>
      <c r="C1529" s="17"/>
      <c r="D1529" s="11"/>
      <c r="E1529" s="11"/>
      <c r="F1529" s="4"/>
      <c r="G1529" s="11"/>
      <c r="H1529" s="11"/>
      <c r="I1529" s="15"/>
      <c r="J1529" s="15"/>
      <c r="K1529" s="11"/>
      <c r="L1529" s="15"/>
      <c r="M1529" s="17"/>
      <c r="N1529" s="19"/>
    </row>
    <row r="1530" spans="1:14">
      <c r="A1530" s="11"/>
      <c r="B1530" s="11"/>
      <c r="C1530" s="17"/>
      <c r="D1530" s="11"/>
      <c r="E1530" s="11"/>
      <c r="F1530" s="4"/>
      <c r="G1530" s="11"/>
      <c r="H1530" s="11"/>
      <c r="I1530" s="15"/>
      <c r="J1530" s="15"/>
      <c r="K1530" s="11"/>
      <c r="L1530" s="15"/>
      <c r="M1530" s="17"/>
      <c r="N1530" s="19"/>
    </row>
    <row r="1531" spans="1:14">
      <c r="A1531" s="11"/>
      <c r="B1531" s="11"/>
      <c r="C1531" s="17"/>
      <c r="D1531" s="11"/>
      <c r="E1531" s="11"/>
      <c r="F1531" s="4"/>
      <c r="G1531" s="11"/>
      <c r="H1531" s="11"/>
      <c r="I1531" s="15"/>
      <c r="J1531" s="15"/>
      <c r="K1531" s="11"/>
      <c r="L1531" s="15"/>
      <c r="M1531" s="17"/>
      <c r="N1531" s="19"/>
    </row>
    <row r="1532" spans="1:14">
      <c r="A1532" s="11"/>
      <c r="B1532" s="11"/>
      <c r="C1532" s="17"/>
      <c r="D1532" s="11"/>
      <c r="E1532" s="11"/>
      <c r="F1532" s="4"/>
      <c r="G1532" s="11"/>
      <c r="H1532" s="11"/>
      <c r="I1532" s="15"/>
      <c r="J1532" s="15"/>
      <c r="K1532" s="11"/>
      <c r="L1532" s="15"/>
      <c r="M1532" s="17"/>
      <c r="N1532" s="19"/>
    </row>
    <row r="1533" spans="1:14">
      <c r="A1533" s="11"/>
      <c r="B1533" s="11"/>
      <c r="C1533" s="17"/>
      <c r="D1533" s="11"/>
      <c r="E1533" s="11"/>
      <c r="F1533" s="4"/>
      <c r="G1533" s="11"/>
      <c r="H1533" s="11"/>
      <c r="I1533" s="15"/>
      <c r="J1533" s="15"/>
      <c r="K1533" s="11"/>
      <c r="L1533" s="15"/>
      <c r="M1533" s="17"/>
      <c r="N1533" s="19"/>
    </row>
    <row r="1534" spans="1:14">
      <c r="A1534" s="11"/>
      <c r="B1534" s="11"/>
      <c r="C1534" s="17"/>
      <c r="D1534" s="11"/>
      <c r="E1534" s="11"/>
      <c r="F1534" s="4"/>
      <c r="G1534" s="11"/>
      <c r="H1534" s="11"/>
      <c r="I1534" s="15"/>
      <c r="J1534" s="15"/>
      <c r="K1534" s="11"/>
      <c r="L1534" s="15"/>
      <c r="M1534" s="17"/>
      <c r="N1534" s="19"/>
    </row>
    <row r="1535" spans="1:14">
      <c r="A1535" s="11"/>
      <c r="B1535" s="11"/>
      <c r="C1535" s="17"/>
      <c r="D1535" s="11"/>
      <c r="E1535" s="11"/>
      <c r="F1535" s="4"/>
      <c r="G1535" s="11"/>
      <c r="H1535" s="11"/>
      <c r="I1535" s="15"/>
      <c r="J1535" s="15"/>
      <c r="K1535" s="11"/>
      <c r="L1535" s="15"/>
      <c r="M1535" s="17"/>
      <c r="N1535" s="19"/>
    </row>
    <row r="1536" spans="1:14">
      <c r="A1536" s="11"/>
      <c r="B1536" s="11"/>
      <c r="C1536" s="17"/>
      <c r="D1536" s="11"/>
      <c r="E1536" s="11"/>
      <c r="F1536" s="4"/>
      <c r="G1536" s="11"/>
      <c r="H1536" s="11"/>
      <c r="I1536" s="15"/>
      <c r="J1536" s="15"/>
      <c r="K1536" s="11"/>
      <c r="L1536" s="15"/>
      <c r="M1536" s="17"/>
      <c r="N1536" s="19"/>
    </row>
    <row r="1537" spans="1:14">
      <c r="A1537" s="11"/>
      <c r="B1537" s="11"/>
      <c r="C1537" s="17"/>
      <c r="D1537" s="11"/>
      <c r="E1537" s="11"/>
      <c r="F1537" s="4"/>
      <c r="G1537" s="11"/>
      <c r="H1537" s="11"/>
      <c r="I1537" s="15"/>
      <c r="J1537" s="15"/>
      <c r="K1537" s="11"/>
      <c r="L1537" s="15"/>
      <c r="M1537" s="17"/>
      <c r="N1537" s="19"/>
    </row>
    <row r="1538" spans="1:14">
      <c r="A1538" s="11"/>
      <c r="B1538" s="11"/>
      <c r="C1538" s="17"/>
      <c r="D1538" s="11"/>
      <c r="E1538" s="11"/>
      <c r="F1538" s="4"/>
      <c r="G1538" s="11"/>
      <c r="H1538" s="11"/>
      <c r="I1538" s="15"/>
      <c r="J1538" s="15"/>
      <c r="K1538" s="11"/>
      <c r="L1538" s="15"/>
      <c r="M1538" s="17"/>
      <c r="N1538" s="19"/>
    </row>
    <row r="1539" spans="1:14">
      <c r="A1539" s="11"/>
      <c r="B1539" s="11"/>
      <c r="C1539" s="17"/>
      <c r="D1539" s="11"/>
      <c r="E1539" s="11"/>
      <c r="F1539" s="4"/>
      <c r="G1539" s="11"/>
      <c r="H1539" s="11"/>
      <c r="I1539" s="15"/>
      <c r="J1539" s="15"/>
      <c r="K1539" s="11"/>
      <c r="L1539" s="15"/>
      <c r="M1539" s="17"/>
      <c r="N1539" s="19"/>
    </row>
    <row r="1540" spans="1:14">
      <c r="A1540" s="11"/>
      <c r="B1540" s="11"/>
      <c r="C1540" s="17"/>
      <c r="D1540" s="11"/>
      <c r="E1540" s="11"/>
      <c r="F1540" s="4"/>
      <c r="G1540" s="11"/>
      <c r="H1540" s="11"/>
      <c r="I1540" s="15"/>
      <c r="J1540" s="15"/>
      <c r="K1540" s="11"/>
      <c r="L1540" s="15"/>
      <c r="M1540" s="17"/>
      <c r="N1540" s="19"/>
    </row>
    <row r="1541" spans="1:14">
      <c r="A1541" s="11"/>
      <c r="B1541" s="11"/>
      <c r="C1541" s="17"/>
      <c r="D1541" s="11"/>
      <c r="E1541" s="11"/>
      <c r="F1541" s="4"/>
      <c r="G1541" s="11"/>
      <c r="H1541" s="11"/>
      <c r="I1541" s="15"/>
      <c r="J1541" s="15"/>
      <c r="K1541" s="11"/>
      <c r="L1541" s="15"/>
      <c r="M1541" s="17"/>
      <c r="N1541" s="19"/>
    </row>
    <row r="1542" spans="1:14">
      <c r="A1542" s="11"/>
      <c r="B1542" s="11"/>
      <c r="C1542" s="17"/>
      <c r="D1542" s="11"/>
      <c r="E1542" s="11"/>
      <c r="F1542" s="4"/>
      <c r="G1542" s="11"/>
      <c r="H1542" s="11"/>
      <c r="I1542" s="15"/>
      <c r="J1542" s="15"/>
      <c r="K1542" s="11"/>
      <c r="L1542" s="15"/>
      <c r="M1542" s="17"/>
      <c r="N1542" s="19"/>
    </row>
    <row r="1543" spans="1:14">
      <c r="A1543" s="11"/>
      <c r="B1543" s="11"/>
      <c r="C1543" s="17"/>
      <c r="D1543" s="11"/>
      <c r="E1543" s="11"/>
      <c r="F1543" s="4"/>
      <c r="G1543" s="11"/>
      <c r="H1543" s="11"/>
      <c r="I1543" s="15"/>
      <c r="J1543" s="15"/>
      <c r="K1543" s="11"/>
      <c r="L1543" s="15"/>
      <c r="M1543" s="17"/>
      <c r="N1543" s="19"/>
    </row>
    <row r="1544" spans="1:14">
      <c r="A1544" s="11"/>
      <c r="B1544" s="11"/>
      <c r="C1544" s="17"/>
      <c r="D1544" s="11"/>
      <c r="E1544" s="11"/>
      <c r="F1544" s="4"/>
      <c r="G1544" s="11"/>
      <c r="H1544" s="11"/>
      <c r="I1544" s="15"/>
      <c r="J1544" s="15"/>
      <c r="K1544" s="11"/>
      <c r="L1544" s="15"/>
      <c r="M1544" s="17"/>
      <c r="N1544" s="19"/>
    </row>
    <row r="1545" spans="1:14">
      <c r="A1545" s="11"/>
      <c r="B1545" s="11"/>
      <c r="C1545" s="17"/>
      <c r="D1545" s="11"/>
      <c r="E1545" s="11"/>
      <c r="F1545" s="4"/>
      <c r="G1545" s="11"/>
      <c r="H1545" s="11"/>
      <c r="I1545" s="15"/>
      <c r="J1545" s="15"/>
      <c r="K1545" s="11"/>
      <c r="L1545" s="15"/>
      <c r="M1545" s="17"/>
      <c r="N1545" s="19"/>
    </row>
    <row r="1546" spans="1:14">
      <c r="A1546" s="11"/>
      <c r="B1546" s="11"/>
      <c r="C1546" s="17"/>
      <c r="D1546" s="11"/>
      <c r="E1546" s="11"/>
      <c r="F1546" s="4"/>
      <c r="G1546" s="11"/>
      <c r="H1546" s="11"/>
      <c r="I1546" s="15"/>
      <c r="J1546" s="15"/>
      <c r="K1546" s="11"/>
      <c r="L1546" s="15"/>
      <c r="M1546" s="17"/>
      <c r="N1546" s="19"/>
    </row>
    <row r="1547" spans="1:14">
      <c r="A1547" s="11"/>
      <c r="B1547" s="11"/>
      <c r="C1547" s="17"/>
      <c r="D1547" s="11"/>
      <c r="E1547" s="11"/>
      <c r="F1547" s="4"/>
      <c r="G1547" s="11"/>
      <c r="H1547" s="11"/>
      <c r="I1547" s="15"/>
      <c r="J1547" s="15"/>
      <c r="K1547" s="11"/>
      <c r="L1547" s="15"/>
      <c r="M1547" s="17"/>
      <c r="N1547" s="19"/>
    </row>
    <row r="1548" spans="1:14">
      <c r="A1548" s="11"/>
      <c r="B1548" s="11"/>
      <c r="C1548" s="17"/>
      <c r="D1548" s="11"/>
      <c r="E1548" s="11"/>
      <c r="F1548" s="4"/>
      <c r="G1548" s="11"/>
      <c r="H1548" s="11"/>
      <c r="I1548" s="15"/>
      <c r="J1548" s="15"/>
      <c r="K1548" s="11"/>
      <c r="L1548" s="15"/>
      <c r="M1548" s="17"/>
      <c r="N1548" s="19"/>
    </row>
    <row r="1549" spans="1:14">
      <c r="A1549" s="11"/>
      <c r="B1549" s="11"/>
      <c r="C1549" s="17"/>
      <c r="D1549" s="11"/>
      <c r="E1549" s="11"/>
      <c r="F1549" s="4"/>
      <c r="G1549" s="11"/>
      <c r="H1549" s="11"/>
      <c r="I1549" s="15"/>
      <c r="J1549" s="15"/>
      <c r="K1549" s="11"/>
      <c r="L1549" s="15"/>
      <c r="M1549" s="17"/>
      <c r="N1549" s="19"/>
    </row>
    <row r="1550" spans="1:14">
      <c r="A1550" s="11"/>
      <c r="B1550" s="11"/>
      <c r="C1550" s="17"/>
      <c r="D1550" s="11"/>
      <c r="E1550" s="11"/>
      <c r="F1550" s="4"/>
      <c r="G1550" s="11"/>
      <c r="H1550" s="11"/>
      <c r="I1550" s="15"/>
      <c r="J1550" s="15"/>
      <c r="K1550" s="11"/>
      <c r="L1550" s="15"/>
      <c r="M1550" s="17"/>
      <c r="N1550" s="19"/>
    </row>
    <row r="1551" spans="1:14">
      <c r="A1551" s="11"/>
      <c r="B1551" s="11"/>
      <c r="C1551" s="17"/>
      <c r="D1551" s="11"/>
      <c r="E1551" s="11"/>
      <c r="F1551" s="4"/>
      <c r="G1551" s="11"/>
      <c r="H1551" s="11"/>
      <c r="I1551" s="15"/>
      <c r="J1551" s="15"/>
      <c r="K1551" s="11"/>
      <c r="L1551" s="15"/>
      <c r="M1551" s="17"/>
      <c r="N1551" s="19"/>
    </row>
    <row r="1552" spans="1:14">
      <c r="A1552" s="11"/>
      <c r="B1552" s="11"/>
      <c r="C1552" s="17"/>
      <c r="D1552" s="11"/>
      <c r="E1552" s="11"/>
      <c r="F1552" s="4"/>
      <c r="G1552" s="11"/>
      <c r="H1552" s="11"/>
      <c r="I1552" s="15"/>
      <c r="J1552" s="15"/>
      <c r="K1552" s="11"/>
      <c r="L1552" s="15"/>
      <c r="M1552" s="17"/>
      <c r="N1552" s="19"/>
    </row>
    <row r="1553" spans="1:14">
      <c r="A1553" s="11"/>
      <c r="B1553" s="11"/>
      <c r="C1553" s="17"/>
      <c r="D1553" s="11"/>
      <c r="E1553" s="11"/>
      <c r="F1553" s="4"/>
      <c r="G1553" s="11"/>
      <c r="H1553" s="11"/>
      <c r="I1553" s="15"/>
      <c r="J1553" s="15"/>
      <c r="K1553" s="11"/>
      <c r="L1553" s="15"/>
      <c r="M1553" s="17"/>
      <c r="N1553" s="19"/>
    </row>
    <row r="1554" spans="1:14">
      <c r="A1554" s="11"/>
      <c r="B1554" s="11"/>
      <c r="C1554" s="17"/>
      <c r="D1554" s="11"/>
      <c r="E1554" s="11"/>
      <c r="F1554" s="4"/>
      <c r="G1554" s="11"/>
      <c r="H1554" s="11"/>
      <c r="I1554" s="15"/>
      <c r="J1554" s="15"/>
      <c r="K1554" s="11"/>
      <c r="L1554" s="15"/>
      <c r="M1554" s="17"/>
      <c r="N1554" s="19"/>
    </row>
    <row r="1555" spans="1:14">
      <c r="A1555" s="11"/>
      <c r="B1555" s="11"/>
      <c r="C1555" s="17"/>
      <c r="D1555" s="11"/>
      <c r="E1555" s="11"/>
      <c r="F1555" s="4"/>
      <c r="G1555" s="11"/>
      <c r="H1555" s="11"/>
      <c r="I1555" s="15"/>
      <c r="J1555" s="15"/>
      <c r="K1555" s="11"/>
      <c r="L1555" s="15"/>
      <c r="M1555" s="17"/>
      <c r="N1555" s="19"/>
    </row>
    <row r="1556" spans="1:14">
      <c r="A1556" s="11"/>
      <c r="B1556" s="11"/>
      <c r="C1556" s="17"/>
      <c r="D1556" s="11"/>
      <c r="E1556" s="11"/>
      <c r="F1556" s="4"/>
      <c r="G1556" s="11"/>
      <c r="H1556" s="11"/>
      <c r="I1556" s="15"/>
      <c r="J1556" s="15"/>
      <c r="K1556" s="11"/>
      <c r="L1556" s="15"/>
      <c r="M1556" s="17"/>
      <c r="N1556" s="19"/>
    </row>
    <row r="1557" spans="1:14">
      <c r="A1557" s="11"/>
      <c r="B1557" s="11"/>
      <c r="C1557" s="17"/>
      <c r="D1557" s="11"/>
      <c r="E1557" s="11"/>
      <c r="F1557" s="4"/>
      <c r="G1557" s="11"/>
      <c r="H1557" s="11"/>
      <c r="I1557" s="15"/>
      <c r="J1557" s="15"/>
      <c r="K1557" s="11"/>
      <c r="L1557" s="15"/>
      <c r="M1557" s="17"/>
      <c r="N1557" s="19"/>
    </row>
    <row r="1558" spans="1:14">
      <c r="A1558" s="11"/>
      <c r="B1558" s="11"/>
      <c r="C1558" s="17"/>
      <c r="D1558" s="11"/>
      <c r="E1558" s="11"/>
      <c r="F1558" s="4"/>
      <c r="G1558" s="11"/>
      <c r="H1558" s="11"/>
      <c r="I1558" s="15"/>
      <c r="J1558" s="15"/>
      <c r="K1558" s="11"/>
      <c r="L1558" s="15"/>
      <c r="M1558" s="17"/>
      <c r="N1558" s="19"/>
    </row>
    <row r="1559" spans="1:14">
      <c r="A1559" s="11"/>
      <c r="B1559" s="11"/>
      <c r="C1559" s="17"/>
      <c r="D1559" s="11"/>
      <c r="E1559" s="11"/>
      <c r="F1559" s="4"/>
      <c r="G1559" s="11"/>
      <c r="H1559" s="11"/>
      <c r="I1559" s="15"/>
      <c r="J1559" s="15"/>
      <c r="K1559" s="11"/>
      <c r="L1559" s="15"/>
      <c r="M1559" s="17"/>
      <c r="N1559" s="19"/>
    </row>
    <row r="1560" spans="1:14">
      <c r="A1560" s="11"/>
      <c r="B1560" s="11"/>
      <c r="C1560" s="17"/>
      <c r="D1560" s="11"/>
      <c r="E1560" s="11"/>
      <c r="F1560" s="4"/>
      <c r="G1560" s="11"/>
      <c r="H1560" s="11"/>
      <c r="I1560" s="15"/>
      <c r="J1560" s="15"/>
      <c r="K1560" s="11"/>
      <c r="L1560" s="15"/>
      <c r="M1560" s="17"/>
      <c r="N1560" s="19"/>
    </row>
    <row r="1561" spans="1:14">
      <c r="A1561" s="11"/>
      <c r="B1561" s="11"/>
      <c r="C1561" s="17"/>
      <c r="D1561" s="11"/>
      <c r="E1561" s="11"/>
      <c r="F1561" s="4"/>
      <c r="G1561" s="11"/>
      <c r="H1561" s="11"/>
      <c r="I1561" s="15"/>
      <c r="J1561" s="15"/>
      <c r="K1561" s="11"/>
      <c r="L1561" s="15"/>
      <c r="M1561" s="17"/>
      <c r="N1561" s="19"/>
    </row>
    <row r="1562" spans="1:14">
      <c r="A1562" s="11"/>
      <c r="B1562" s="11"/>
      <c r="C1562" s="17"/>
      <c r="D1562" s="11"/>
      <c r="E1562" s="11"/>
      <c r="F1562" s="4"/>
      <c r="G1562" s="11"/>
      <c r="H1562" s="11"/>
      <c r="I1562" s="15"/>
      <c r="J1562" s="15"/>
      <c r="K1562" s="11"/>
      <c r="L1562" s="15"/>
      <c r="M1562" s="17"/>
      <c r="N1562" s="19"/>
    </row>
    <row r="1563" spans="1:14">
      <c r="A1563" s="11"/>
      <c r="B1563" s="11"/>
      <c r="C1563" s="17"/>
      <c r="D1563" s="11"/>
      <c r="E1563" s="11"/>
      <c r="F1563" s="4"/>
      <c r="G1563" s="11"/>
      <c r="H1563" s="11"/>
      <c r="I1563" s="15"/>
      <c r="J1563" s="15"/>
      <c r="K1563" s="11"/>
      <c r="L1563" s="15"/>
      <c r="M1563" s="17"/>
      <c r="N1563" s="19"/>
    </row>
    <row r="1564" spans="1:14">
      <c r="A1564" s="11"/>
      <c r="B1564" s="11"/>
      <c r="C1564" s="17"/>
      <c r="D1564" s="11"/>
      <c r="E1564" s="11"/>
      <c r="F1564" s="4"/>
      <c r="G1564" s="11"/>
      <c r="H1564" s="11"/>
      <c r="I1564" s="15"/>
      <c r="J1564" s="15"/>
      <c r="K1564" s="11"/>
      <c r="L1564" s="15"/>
      <c r="M1564" s="17"/>
      <c r="N1564" s="19"/>
    </row>
    <row r="1565" spans="1:14">
      <c r="A1565" s="11"/>
      <c r="B1565" s="11"/>
      <c r="C1565" s="17"/>
      <c r="D1565" s="11"/>
      <c r="E1565" s="11"/>
      <c r="F1565" s="4"/>
      <c r="G1565" s="11"/>
      <c r="H1565" s="11"/>
      <c r="I1565" s="15"/>
      <c r="J1565" s="15"/>
      <c r="K1565" s="11"/>
      <c r="L1565" s="15"/>
      <c r="M1565" s="17"/>
      <c r="N1565" s="19"/>
    </row>
    <row r="1566" spans="1:14">
      <c r="A1566" s="11"/>
      <c r="B1566" s="11"/>
      <c r="C1566" s="17"/>
      <c r="D1566" s="11"/>
      <c r="E1566" s="11"/>
      <c r="F1566" s="4"/>
      <c r="G1566" s="11"/>
      <c r="H1566" s="11"/>
      <c r="I1566" s="15"/>
      <c r="J1566" s="15"/>
      <c r="K1566" s="11"/>
      <c r="L1566" s="15"/>
      <c r="M1566" s="17"/>
      <c r="N1566" s="19"/>
    </row>
    <row r="1567" spans="1:14">
      <c r="A1567" s="11"/>
      <c r="B1567" s="11"/>
      <c r="C1567" s="17"/>
      <c r="D1567" s="11"/>
      <c r="E1567" s="11"/>
      <c r="F1567" s="4"/>
      <c r="G1567" s="11"/>
      <c r="H1567" s="11"/>
      <c r="I1567" s="15"/>
      <c r="J1567" s="15"/>
      <c r="K1567" s="11"/>
      <c r="L1567" s="15"/>
      <c r="M1567" s="17"/>
      <c r="N1567" s="19"/>
    </row>
    <row r="1568" spans="1:14">
      <c r="A1568" s="11"/>
      <c r="B1568" s="11"/>
      <c r="C1568" s="17"/>
      <c r="D1568" s="11"/>
      <c r="E1568" s="11"/>
      <c r="F1568" s="4"/>
      <c r="G1568" s="11"/>
      <c r="H1568" s="11"/>
      <c r="I1568" s="15"/>
      <c r="J1568" s="15"/>
      <c r="K1568" s="11"/>
      <c r="L1568" s="15"/>
      <c r="M1568" s="17"/>
      <c r="N1568" s="19"/>
    </row>
    <row r="1569" spans="1:14">
      <c r="A1569" s="11"/>
      <c r="B1569" s="11"/>
      <c r="C1569" s="17"/>
      <c r="D1569" s="11"/>
      <c r="E1569" s="11"/>
      <c r="F1569" s="4"/>
      <c r="G1569" s="11"/>
      <c r="H1569" s="11"/>
      <c r="I1569" s="15"/>
      <c r="J1569" s="15"/>
      <c r="K1569" s="11"/>
      <c r="L1569" s="15"/>
      <c r="M1569" s="17"/>
      <c r="N1569" s="19"/>
    </row>
    <row r="1570" spans="1:14">
      <c r="A1570" s="11"/>
      <c r="B1570" s="11"/>
      <c r="C1570" s="17"/>
      <c r="D1570" s="11"/>
      <c r="E1570" s="11"/>
      <c r="F1570" s="4"/>
      <c r="G1570" s="11"/>
      <c r="H1570" s="11"/>
      <c r="I1570" s="15"/>
      <c r="J1570" s="15"/>
      <c r="K1570" s="11"/>
      <c r="L1570" s="15"/>
      <c r="M1570" s="17"/>
      <c r="N1570" s="19"/>
    </row>
    <row r="1571" spans="1:14">
      <c r="A1571" s="11"/>
      <c r="B1571" s="11"/>
      <c r="C1571" s="17"/>
      <c r="D1571" s="11"/>
      <c r="E1571" s="11"/>
      <c r="F1571" s="4"/>
      <c r="G1571" s="11"/>
      <c r="H1571" s="11"/>
      <c r="I1571" s="15"/>
      <c r="J1571" s="15"/>
      <c r="K1571" s="11"/>
      <c r="L1571" s="15"/>
      <c r="M1571" s="17"/>
      <c r="N1571" s="19"/>
    </row>
    <row r="1572" spans="1:14">
      <c r="A1572" s="11"/>
      <c r="B1572" s="11"/>
      <c r="C1572" s="17"/>
      <c r="D1572" s="11"/>
      <c r="E1572" s="11"/>
      <c r="F1572" s="4"/>
      <c r="G1572" s="11"/>
      <c r="H1572" s="11"/>
      <c r="I1572" s="15"/>
      <c r="J1572" s="15"/>
      <c r="K1572" s="11"/>
      <c r="L1572" s="15"/>
      <c r="M1572" s="17"/>
      <c r="N1572" s="19"/>
    </row>
    <row r="1573" spans="1:14">
      <c r="A1573" s="11"/>
      <c r="B1573" s="11"/>
      <c r="C1573" s="17"/>
      <c r="D1573" s="11"/>
      <c r="E1573" s="11"/>
      <c r="F1573" s="4"/>
      <c r="G1573" s="11"/>
      <c r="H1573" s="11"/>
      <c r="I1573" s="15"/>
      <c r="J1573" s="15"/>
      <c r="K1573" s="11"/>
      <c r="L1573" s="15"/>
      <c r="M1573" s="17"/>
      <c r="N1573" s="19"/>
    </row>
    <row r="1574" spans="1:14">
      <c r="A1574" s="11"/>
      <c r="B1574" s="11"/>
      <c r="C1574" s="17"/>
      <c r="D1574" s="11"/>
      <c r="E1574" s="11"/>
      <c r="F1574" s="4"/>
      <c r="G1574" s="11"/>
      <c r="H1574" s="11"/>
      <c r="I1574" s="15"/>
      <c r="J1574" s="15"/>
      <c r="K1574" s="11"/>
      <c r="L1574" s="15"/>
      <c r="M1574" s="17"/>
      <c r="N1574" s="19"/>
    </row>
    <row r="1575" spans="1:14">
      <c r="A1575" s="11"/>
      <c r="B1575" s="11"/>
      <c r="C1575" s="17"/>
      <c r="D1575" s="11"/>
      <c r="E1575" s="11"/>
      <c r="F1575" s="4"/>
      <c r="G1575" s="11"/>
      <c r="H1575" s="11"/>
      <c r="I1575" s="15"/>
      <c r="J1575" s="15"/>
      <c r="K1575" s="11"/>
      <c r="L1575" s="15"/>
      <c r="M1575" s="17"/>
      <c r="N1575" s="19"/>
    </row>
    <row r="1576" spans="1:14">
      <c r="A1576" s="11"/>
      <c r="B1576" s="11"/>
      <c r="C1576" s="17"/>
      <c r="D1576" s="11"/>
      <c r="E1576" s="11"/>
      <c r="F1576" s="4"/>
      <c r="G1576" s="11"/>
      <c r="H1576" s="11"/>
      <c r="I1576" s="15"/>
      <c r="J1576" s="15"/>
      <c r="K1576" s="11"/>
      <c r="L1576" s="15"/>
      <c r="M1576" s="17"/>
      <c r="N1576" s="19"/>
    </row>
    <row r="1577" spans="1:14">
      <c r="A1577" s="11"/>
      <c r="B1577" s="11"/>
      <c r="C1577" s="17"/>
      <c r="D1577" s="11"/>
      <c r="E1577" s="11"/>
      <c r="F1577" s="4"/>
      <c r="G1577" s="11"/>
      <c r="H1577" s="11"/>
      <c r="I1577" s="15"/>
      <c r="J1577" s="15"/>
      <c r="K1577" s="11"/>
      <c r="L1577" s="15"/>
      <c r="M1577" s="17"/>
      <c r="N1577" s="19"/>
    </row>
    <row r="1578" spans="1:14">
      <c r="A1578" s="11"/>
      <c r="B1578" s="11"/>
      <c r="C1578" s="17"/>
      <c r="D1578" s="11"/>
      <c r="E1578" s="11"/>
      <c r="F1578" s="4"/>
      <c r="G1578" s="11"/>
      <c r="H1578" s="11"/>
      <c r="I1578" s="15"/>
      <c r="J1578" s="15"/>
      <c r="K1578" s="11"/>
      <c r="L1578" s="15"/>
      <c r="M1578" s="17"/>
      <c r="N1578" s="19"/>
    </row>
    <row r="1579" spans="1:14">
      <c r="A1579" s="11"/>
      <c r="B1579" s="11"/>
      <c r="C1579" s="17"/>
      <c r="D1579" s="11"/>
      <c r="E1579" s="11"/>
      <c r="F1579" s="4"/>
      <c r="G1579" s="11"/>
      <c r="H1579" s="11"/>
      <c r="I1579" s="15"/>
      <c r="J1579" s="15"/>
      <c r="K1579" s="11"/>
      <c r="L1579" s="15"/>
      <c r="M1579" s="17"/>
      <c r="N1579" s="19"/>
    </row>
    <row r="1580" spans="1:14">
      <c r="A1580" s="11"/>
      <c r="B1580" s="11"/>
      <c r="C1580" s="17"/>
      <c r="D1580" s="11"/>
      <c r="E1580" s="11"/>
      <c r="F1580" s="4"/>
      <c r="G1580" s="11"/>
      <c r="H1580" s="11"/>
      <c r="I1580" s="15"/>
      <c r="J1580" s="15"/>
      <c r="K1580" s="11"/>
      <c r="L1580" s="15"/>
      <c r="M1580" s="17"/>
      <c r="N1580" s="19"/>
    </row>
    <row r="1581" spans="1:14">
      <c r="A1581" s="11"/>
      <c r="B1581" s="11"/>
      <c r="C1581" s="17"/>
      <c r="D1581" s="11"/>
      <c r="E1581" s="11"/>
      <c r="F1581" s="4"/>
      <c r="G1581" s="11"/>
      <c r="H1581" s="11"/>
      <c r="I1581" s="15"/>
      <c r="J1581" s="15"/>
      <c r="K1581" s="11"/>
      <c r="L1581" s="15"/>
      <c r="M1581" s="17"/>
      <c r="N1581" s="19"/>
    </row>
    <row r="1582" spans="1:14">
      <c r="A1582" s="11"/>
      <c r="B1582" s="11"/>
      <c r="C1582" s="17"/>
      <c r="D1582" s="11"/>
      <c r="E1582" s="11"/>
      <c r="F1582" s="4"/>
      <c r="G1582" s="11"/>
      <c r="H1582" s="11"/>
      <c r="I1582" s="15"/>
      <c r="J1582" s="15"/>
      <c r="K1582" s="11"/>
      <c r="L1582" s="15"/>
      <c r="M1582" s="17"/>
      <c r="N1582" s="19"/>
    </row>
    <row r="1583" spans="1:14">
      <c r="A1583" s="11"/>
      <c r="B1583" s="11"/>
      <c r="C1583" s="17"/>
      <c r="D1583" s="11"/>
      <c r="E1583" s="11"/>
      <c r="F1583" s="4"/>
      <c r="G1583" s="11"/>
      <c r="H1583" s="11"/>
      <c r="I1583" s="15"/>
      <c r="J1583" s="15"/>
      <c r="K1583" s="11"/>
      <c r="L1583" s="15"/>
      <c r="M1583" s="17"/>
      <c r="N1583" s="19"/>
    </row>
    <row r="1584" spans="1:14">
      <c r="A1584" s="11"/>
      <c r="B1584" s="11"/>
      <c r="C1584" s="17"/>
      <c r="D1584" s="11"/>
      <c r="E1584" s="11"/>
      <c r="F1584" s="4"/>
      <c r="G1584" s="11"/>
      <c r="H1584" s="11"/>
      <c r="I1584" s="15"/>
      <c r="J1584" s="15"/>
      <c r="K1584" s="11"/>
      <c r="L1584" s="15"/>
      <c r="M1584" s="17"/>
      <c r="N1584" s="19"/>
    </row>
    <row r="1585" spans="1:14">
      <c r="A1585" s="11"/>
      <c r="B1585" s="11"/>
      <c r="C1585" s="17"/>
      <c r="D1585" s="11"/>
      <c r="E1585" s="11"/>
      <c r="F1585" s="4"/>
      <c r="G1585" s="11"/>
      <c r="H1585" s="11"/>
      <c r="I1585" s="15"/>
      <c r="J1585" s="15"/>
      <c r="K1585" s="11"/>
      <c r="L1585" s="15"/>
      <c r="M1585" s="17"/>
      <c r="N1585" s="19"/>
    </row>
    <row r="1586" spans="1:14">
      <c r="A1586" s="11"/>
      <c r="B1586" s="11"/>
      <c r="C1586" s="17"/>
      <c r="D1586" s="11"/>
      <c r="E1586" s="11"/>
      <c r="F1586" s="4"/>
      <c r="G1586" s="11"/>
      <c r="H1586" s="11"/>
      <c r="I1586" s="15"/>
      <c r="J1586" s="15"/>
      <c r="K1586" s="11"/>
      <c r="L1586" s="15"/>
      <c r="M1586" s="17"/>
      <c r="N1586" s="19"/>
    </row>
    <row r="1587" spans="1:14">
      <c r="A1587" s="11"/>
      <c r="B1587" s="11"/>
      <c r="C1587" s="17"/>
      <c r="D1587" s="11"/>
      <c r="E1587" s="11"/>
      <c r="F1587" s="4"/>
      <c r="G1587" s="11"/>
      <c r="H1587" s="11"/>
      <c r="I1587" s="15"/>
      <c r="J1587" s="15"/>
      <c r="K1587" s="11"/>
      <c r="L1587" s="15"/>
      <c r="M1587" s="17"/>
      <c r="N1587" s="19"/>
    </row>
    <row r="1588" spans="1:14">
      <c r="A1588" s="11"/>
      <c r="B1588" s="11"/>
      <c r="C1588" s="17"/>
      <c r="D1588" s="11"/>
      <c r="E1588" s="11"/>
      <c r="F1588" s="4"/>
      <c r="G1588" s="11"/>
      <c r="H1588" s="11"/>
      <c r="I1588" s="15"/>
      <c r="J1588" s="15"/>
      <c r="K1588" s="11"/>
      <c r="L1588" s="15"/>
      <c r="M1588" s="17"/>
      <c r="N1588" s="19"/>
    </row>
    <row r="1589" spans="1:14">
      <c r="A1589" s="11"/>
      <c r="B1589" s="11"/>
      <c r="C1589" s="17"/>
      <c r="D1589" s="11"/>
      <c r="E1589" s="11"/>
      <c r="F1589" s="4"/>
      <c r="G1589" s="11"/>
      <c r="H1589" s="11"/>
      <c r="I1589" s="15"/>
      <c r="J1589" s="15"/>
      <c r="K1589" s="11"/>
      <c r="L1589" s="15"/>
      <c r="M1589" s="17"/>
      <c r="N1589" s="19"/>
    </row>
    <row r="1590" spans="1:14">
      <c r="A1590" s="11"/>
      <c r="B1590" s="11"/>
      <c r="C1590" s="17"/>
      <c r="D1590" s="11"/>
      <c r="E1590" s="11"/>
      <c r="F1590" s="4"/>
      <c r="G1590" s="11"/>
      <c r="H1590" s="11"/>
      <c r="I1590" s="15"/>
      <c r="J1590" s="15"/>
      <c r="K1590" s="11"/>
      <c r="L1590" s="15"/>
      <c r="M1590" s="17"/>
      <c r="N1590" s="19"/>
    </row>
    <row r="1591" spans="1:14">
      <c r="A1591" s="11"/>
      <c r="B1591" s="11"/>
      <c r="C1591" s="17"/>
      <c r="D1591" s="11"/>
      <c r="E1591" s="11"/>
      <c r="F1591" s="4"/>
      <c r="G1591" s="11"/>
      <c r="H1591" s="11"/>
      <c r="I1591" s="15"/>
      <c r="J1591" s="15"/>
      <c r="K1591" s="11"/>
      <c r="L1591" s="15"/>
      <c r="M1591" s="17"/>
      <c r="N1591" s="19"/>
    </row>
    <row r="1592" spans="1:14">
      <c r="A1592" s="11"/>
      <c r="B1592" s="11"/>
      <c r="C1592" s="17"/>
      <c r="D1592" s="11"/>
      <c r="E1592" s="11"/>
      <c r="F1592" s="4"/>
      <c r="G1592" s="11"/>
      <c r="H1592" s="11"/>
      <c r="I1592" s="15"/>
      <c r="J1592" s="15"/>
      <c r="K1592" s="11"/>
      <c r="L1592" s="15"/>
      <c r="M1592" s="17"/>
      <c r="N1592" s="19"/>
    </row>
    <row r="1593" spans="1:14">
      <c r="A1593" s="11"/>
      <c r="B1593" s="11"/>
      <c r="C1593" s="17"/>
      <c r="D1593" s="11"/>
      <c r="E1593" s="11"/>
      <c r="F1593" s="4"/>
      <c r="G1593" s="11"/>
      <c r="H1593" s="11"/>
      <c r="I1593" s="15"/>
      <c r="J1593" s="15"/>
      <c r="K1593" s="11"/>
      <c r="L1593" s="15"/>
      <c r="M1593" s="17"/>
      <c r="N1593" s="19"/>
    </row>
    <row r="1594" spans="1:14">
      <c r="A1594" s="11"/>
      <c r="B1594" s="11"/>
      <c r="C1594" s="17"/>
      <c r="D1594" s="11"/>
      <c r="E1594" s="11"/>
      <c r="F1594" s="4"/>
      <c r="G1594" s="11"/>
      <c r="H1594" s="11"/>
      <c r="I1594" s="15"/>
      <c r="J1594" s="15"/>
      <c r="K1594" s="11"/>
      <c r="L1594" s="15"/>
      <c r="M1594" s="17"/>
      <c r="N1594" s="19"/>
    </row>
    <row r="1595" spans="1:14">
      <c r="A1595" s="11"/>
      <c r="B1595" s="11"/>
      <c r="C1595" s="17"/>
      <c r="D1595" s="11"/>
      <c r="E1595" s="11"/>
      <c r="F1595" s="4"/>
      <c r="G1595" s="11"/>
      <c r="H1595" s="11"/>
      <c r="I1595" s="15"/>
      <c r="J1595" s="15"/>
      <c r="K1595" s="11"/>
      <c r="L1595" s="15"/>
      <c r="M1595" s="17"/>
      <c r="N1595" s="19"/>
    </row>
    <row r="1596" spans="1:14">
      <c r="A1596" s="11"/>
      <c r="B1596" s="11"/>
      <c r="C1596" s="17"/>
      <c r="D1596" s="11"/>
      <c r="E1596" s="11"/>
      <c r="F1596" s="4"/>
      <c r="G1596" s="11"/>
      <c r="H1596" s="11"/>
      <c r="I1596" s="15"/>
      <c r="J1596" s="15"/>
      <c r="K1596" s="11"/>
      <c r="L1596" s="15"/>
      <c r="M1596" s="17"/>
      <c r="N1596" s="19"/>
    </row>
    <row r="1597" spans="1:14">
      <c r="A1597" s="11"/>
      <c r="B1597" s="11"/>
      <c r="C1597" s="17"/>
      <c r="D1597" s="11"/>
      <c r="E1597" s="11"/>
      <c r="F1597" s="4"/>
      <c r="G1597" s="11"/>
      <c r="H1597" s="11"/>
      <c r="I1597" s="15"/>
      <c r="J1597" s="15"/>
      <c r="K1597" s="11"/>
      <c r="L1597" s="15"/>
      <c r="M1597" s="17"/>
      <c r="N1597" s="19"/>
    </row>
    <row r="1598" spans="1:14">
      <c r="A1598" s="11"/>
      <c r="B1598" s="11"/>
      <c r="C1598" s="17"/>
      <c r="D1598" s="11"/>
      <c r="E1598" s="11"/>
      <c r="F1598" s="4"/>
      <c r="G1598" s="11"/>
      <c r="H1598" s="11"/>
      <c r="I1598" s="15"/>
      <c r="J1598" s="15"/>
      <c r="K1598" s="11"/>
      <c r="L1598" s="15"/>
      <c r="M1598" s="17"/>
      <c r="N1598" s="19"/>
    </row>
    <row r="1599" spans="1:14">
      <c r="A1599" s="11"/>
      <c r="B1599" s="11"/>
      <c r="C1599" s="17"/>
      <c r="D1599" s="11"/>
      <c r="E1599" s="11"/>
      <c r="F1599" s="4"/>
      <c r="G1599" s="11"/>
      <c r="H1599" s="11"/>
      <c r="I1599" s="15"/>
      <c r="J1599" s="15"/>
      <c r="K1599" s="11"/>
      <c r="L1599" s="15"/>
      <c r="M1599" s="17"/>
      <c r="N1599" s="19"/>
    </row>
    <row r="1600" spans="1:14">
      <c r="A1600" s="11"/>
      <c r="B1600" s="11"/>
      <c r="C1600" s="17"/>
      <c r="D1600" s="11"/>
      <c r="E1600" s="11"/>
      <c r="F1600" s="4"/>
      <c r="G1600" s="11"/>
      <c r="H1600" s="11"/>
      <c r="I1600" s="15"/>
      <c r="J1600" s="15"/>
      <c r="K1600" s="11"/>
      <c r="L1600" s="15"/>
      <c r="M1600" s="17"/>
      <c r="N1600" s="19"/>
    </row>
    <row r="1601" spans="1:14">
      <c r="A1601" s="11"/>
      <c r="B1601" s="11"/>
      <c r="C1601" s="17"/>
      <c r="D1601" s="11"/>
      <c r="E1601" s="11"/>
      <c r="F1601" s="4"/>
      <c r="G1601" s="11"/>
      <c r="H1601" s="11"/>
      <c r="I1601" s="15"/>
      <c r="J1601" s="15"/>
      <c r="K1601" s="11"/>
      <c r="L1601" s="15"/>
      <c r="M1601" s="17"/>
      <c r="N1601" s="19"/>
    </row>
    <row r="1602" spans="1:14">
      <c r="A1602" s="11"/>
      <c r="B1602" s="11"/>
      <c r="C1602" s="17"/>
      <c r="D1602" s="11"/>
      <c r="E1602" s="11"/>
      <c r="F1602" s="4"/>
      <c r="G1602" s="11"/>
      <c r="H1602" s="11"/>
      <c r="I1602" s="15"/>
      <c r="J1602" s="15"/>
      <c r="K1602" s="11"/>
      <c r="L1602" s="15"/>
      <c r="M1602" s="17"/>
      <c r="N1602" s="19"/>
    </row>
    <row r="1603" spans="1:14">
      <c r="A1603" s="11"/>
      <c r="B1603" s="11"/>
      <c r="C1603" s="17"/>
      <c r="D1603" s="11"/>
      <c r="E1603" s="11"/>
      <c r="F1603" s="4"/>
      <c r="G1603" s="11"/>
      <c r="H1603" s="11"/>
      <c r="I1603" s="15"/>
      <c r="J1603" s="15"/>
      <c r="K1603" s="11"/>
      <c r="L1603" s="15"/>
      <c r="M1603" s="17"/>
      <c r="N1603" s="19"/>
    </row>
    <row r="1604" spans="1:14">
      <c r="A1604" s="11"/>
      <c r="B1604" s="11"/>
      <c r="C1604" s="17"/>
      <c r="D1604" s="11"/>
      <c r="E1604" s="11"/>
      <c r="F1604" s="4"/>
      <c r="G1604" s="11"/>
      <c r="H1604" s="11"/>
      <c r="I1604" s="15"/>
      <c r="J1604" s="15"/>
      <c r="K1604" s="11"/>
      <c r="L1604" s="15"/>
      <c r="M1604" s="17"/>
      <c r="N1604" s="19"/>
    </row>
    <row r="1605" spans="1:14">
      <c r="A1605" s="11"/>
      <c r="B1605" s="11"/>
      <c r="C1605" s="17"/>
      <c r="D1605" s="11"/>
      <c r="E1605" s="11"/>
      <c r="F1605" s="4"/>
      <c r="G1605" s="11"/>
      <c r="H1605" s="11"/>
      <c r="I1605" s="15"/>
      <c r="J1605" s="15"/>
      <c r="K1605" s="11"/>
      <c r="L1605" s="15"/>
      <c r="M1605" s="17"/>
      <c r="N1605" s="19"/>
    </row>
    <row r="1606" spans="1:14">
      <c r="A1606" s="11"/>
      <c r="B1606" s="11"/>
      <c r="C1606" s="17"/>
      <c r="D1606" s="11"/>
      <c r="E1606" s="11"/>
      <c r="F1606" s="4"/>
      <c r="G1606" s="11"/>
      <c r="H1606" s="11"/>
      <c r="I1606" s="15"/>
      <c r="J1606" s="15"/>
      <c r="K1606" s="11"/>
      <c r="L1606" s="15"/>
      <c r="M1606" s="17"/>
      <c r="N1606" s="19"/>
    </row>
    <row r="1607" spans="1:14">
      <c r="A1607" s="11"/>
      <c r="B1607" s="11"/>
      <c r="C1607" s="17"/>
      <c r="D1607" s="11"/>
      <c r="E1607" s="11"/>
      <c r="F1607" s="4"/>
      <c r="G1607" s="11"/>
      <c r="H1607" s="11"/>
      <c r="I1607" s="15"/>
      <c r="J1607" s="15"/>
      <c r="K1607" s="11"/>
      <c r="L1607" s="15"/>
      <c r="M1607" s="17"/>
      <c r="N1607" s="19"/>
    </row>
    <row r="1608" spans="1:14">
      <c r="A1608" s="11"/>
      <c r="B1608" s="11"/>
      <c r="C1608" s="17"/>
      <c r="D1608" s="11"/>
      <c r="E1608" s="11"/>
      <c r="F1608" s="4"/>
      <c r="G1608" s="11"/>
      <c r="H1608" s="11"/>
      <c r="I1608" s="15"/>
      <c r="J1608" s="15"/>
      <c r="K1608" s="11"/>
      <c r="L1608" s="15"/>
      <c r="M1608" s="17"/>
      <c r="N1608" s="19"/>
    </row>
    <row r="1609" spans="1:14">
      <c r="A1609" s="11"/>
      <c r="B1609" s="11"/>
      <c r="C1609" s="17"/>
      <c r="D1609" s="11"/>
      <c r="E1609" s="11"/>
      <c r="F1609" s="4"/>
      <c r="G1609" s="11"/>
      <c r="H1609" s="11"/>
      <c r="I1609" s="15"/>
      <c r="J1609" s="15"/>
      <c r="K1609" s="11"/>
      <c r="L1609" s="15"/>
      <c r="M1609" s="17"/>
      <c r="N1609" s="19"/>
    </row>
    <row r="1610" spans="1:14">
      <c r="A1610" s="11"/>
      <c r="B1610" s="11"/>
      <c r="C1610" s="17"/>
      <c r="D1610" s="11"/>
      <c r="E1610" s="11"/>
      <c r="F1610" s="4"/>
      <c r="G1610" s="11"/>
      <c r="H1610" s="11"/>
      <c r="I1610" s="15"/>
      <c r="J1610" s="15"/>
      <c r="K1610" s="11"/>
      <c r="L1610" s="15"/>
      <c r="M1610" s="17"/>
      <c r="N1610" s="19"/>
    </row>
    <row r="1611" spans="1:14">
      <c r="A1611" s="11"/>
      <c r="B1611" s="11"/>
      <c r="C1611" s="17"/>
      <c r="D1611" s="11"/>
      <c r="E1611" s="11"/>
      <c r="F1611" s="4"/>
      <c r="G1611" s="11"/>
      <c r="H1611" s="11"/>
      <c r="I1611" s="15"/>
      <c r="J1611" s="15"/>
      <c r="K1611" s="11"/>
      <c r="L1611" s="15"/>
      <c r="M1611" s="17"/>
      <c r="N1611" s="19"/>
    </row>
    <row r="1612" spans="1:14">
      <c r="A1612" s="11"/>
      <c r="B1612" s="11"/>
      <c r="C1612" s="17"/>
      <c r="D1612" s="11"/>
      <c r="E1612" s="11"/>
      <c r="F1612" s="4"/>
      <c r="G1612" s="11"/>
      <c r="H1612" s="11"/>
      <c r="I1612" s="15"/>
      <c r="J1612" s="15"/>
      <c r="K1612" s="11"/>
      <c r="L1612" s="15"/>
      <c r="M1612" s="17"/>
      <c r="N1612" s="19"/>
    </row>
    <row r="1613" spans="1:14">
      <c r="A1613" s="11"/>
      <c r="B1613" s="11"/>
      <c r="C1613" s="17"/>
      <c r="D1613" s="11"/>
      <c r="E1613" s="11"/>
      <c r="F1613" s="4"/>
      <c r="G1613" s="11"/>
      <c r="H1613" s="11"/>
      <c r="I1613" s="15"/>
      <c r="J1613" s="15"/>
      <c r="K1613" s="11"/>
      <c r="L1613" s="15"/>
      <c r="M1613" s="17"/>
      <c r="N1613" s="19"/>
    </row>
    <row r="1614" spans="1:14">
      <c r="A1614" s="11"/>
      <c r="B1614" s="11"/>
      <c r="C1614" s="17"/>
      <c r="D1614" s="11"/>
      <c r="E1614" s="11"/>
      <c r="F1614" s="4"/>
      <c r="G1614" s="11"/>
      <c r="H1614" s="11"/>
      <c r="I1614" s="15"/>
      <c r="J1614" s="15"/>
      <c r="K1614" s="11"/>
      <c r="L1614" s="15"/>
      <c r="M1614" s="17"/>
      <c r="N1614" s="19"/>
    </row>
    <row r="1615" spans="1:14">
      <c r="A1615" s="11"/>
      <c r="B1615" s="11"/>
      <c r="C1615" s="17"/>
      <c r="D1615" s="11"/>
      <c r="E1615" s="11"/>
      <c r="F1615" s="4"/>
      <c r="G1615" s="11"/>
      <c r="H1615" s="11"/>
      <c r="I1615" s="15"/>
      <c r="J1615" s="15"/>
      <c r="K1615" s="11"/>
      <c r="L1615" s="15"/>
      <c r="M1615" s="17"/>
      <c r="N1615" s="19"/>
    </row>
    <row r="1616" spans="1:14">
      <c r="A1616" s="11"/>
      <c r="B1616" s="11"/>
      <c r="C1616" s="17"/>
      <c r="D1616" s="11"/>
      <c r="E1616" s="11"/>
      <c r="F1616" s="4"/>
      <c r="G1616" s="11"/>
      <c r="H1616" s="11"/>
      <c r="I1616" s="15"/>
      <c r="J1616" s="15"/>
      <c r="K1616" s="11"/>
      <c r="L1616" s="15"/>
      <c r="M1616" s="17"/>
      <c r="N1616" s="19"/>
    </row>
    <row r="1617" spans="1:14">
      <c r="A1617" s="11"/>
      <c r="B1617" s="11"/>
      <c r="C1617" s="17"/>
      <c r="D1617" s="11"/>
      <c r="E1617" s="11"/>
      <c r="F1617" s="4"/>
      <c r="G1617" s="11"/>
      <c r="H1617" s="11"/>
      <c r="I1617" s="15"/>
      <c r="J1617" s="15"/>
      <c r="K1617" s="11"/>
      <c r="L1617" s="15"/>
      <c r="M1617" s="17"/>
      <c r="N1617" s="19"/>
    </row>
    <row r="1618" spans="1:14">
      <c r="A1618" s="11"/>
      <c r="B1618" s="11"/>
      <c r="C1618" s="17"/>
      <c r="D1618" s="11"/>
      <c r="E1618" s="11"/>
      <c r="F1618" s="4"/>
      <c r="G1618" s="11"/>
      <c r="H1618" s="11"/>
      <c r="I1618" s="15"/>
      <c r="J1618" s="15"/>
      <c r="K1618" s="11"/>
      <c r="L1618" s="15"/>
      <c r="M1618" s="17"/>
      <c r="N1618" s="19"/>
    </row>
    <row r="1619" spans="1:14">
      <c r="A1619" s="11"/>
      <c r="B1619" s="11"/>
      <c r="C1619" s="17"/>
      <c r="D1619" s="11"/>
      <c r="E1619" s="11"/>
      <c r="F1619" s="4"/>
      <c r="G1619" s="11"/>
      <c r="H1619" s="11"/>
      <c r="I1619" s="15"/>
      <c r="J1619" s="15"/>
      <c r="K1619" s="11"/>
      <c r="L1619" s="15"/>
      <c r="M1619" s="17"/>
      <c r="N1619" s="19"/>
    </row>
    <row r="1620" spans="1:14">
      <c r="A1620" s="11"/>
      <c r="B1620" s="11"/>
      <c r="C1620" s="17"/>
      <c r="D1620" s="11"/>
      <c r="E1620" s="11"/>
      <c r="F1620" s="4"/>
      <c r="G1620" s="11"/>
      <c r="H1620" s="11"/>
      <c r="I1620" s="15"/>
      <c r="J1620" s="15"/>
      <c r="K1620" s="11"/>
      <c r="L1620" s="15"/>
      <c r="M1620" s="17"/>
      <c r="N1620" s="19"/>
    </row>
    <row r="1621" spans="1:14">
      <c r="A1621" s="11"/>
      <c r="B1621" s="11"/>
      <c r="C1621" s="17"/>
      <c r="D1621" s="11"/>
      <c r="E1621" s="11"/>
      <c r="F1621" s="4"/>
      <c r="G1621" s="11"/>
      <c r="H1621" s="11"/>
      <c r="I1621" s="15"/>
      <c r="J1621" s="15"/>
      <c r="K1621" s="11"/>
      <c r="L1621" s="15"/>
      <c r="M1621" s="17"/>
      <c r="N1621" s="19"/>
    </row>
    <row r="1622" spans="1:14">
      <c r="A1622" s="11"/>
      <c r="B1622" s="11"/>
      <c r="C1622" s="17"/>
      <c r="D1622" s="11"/>
      <c r="E1622" s="11"/>
      <c r="F1622" s="4"/>
      <c r="G1622" s="11"/>
      <c r="H1622" s="11"/>
      <c r="I1622" s="15"/>
      <c r="J1622" s="15"/>
      <c r="K1622" s="11"/>
      <c r="L1622" s="15"/>
      <c r="M1622" s="17"/>
      <c r="N1622" s="19"/>
    </row>
    <row r="1623" spans="1:14">
      <c r="A1623" s="11"/>
      <c r="B1623" s="11"/>
      <c r="C1623" s="17"/>
      <c r="D1623" s="11"/>
      <c r="E1623" s="11"/>
      <c r="F1623" s="4"/>
      <c r="G1623" s="11"/>
      <c r="H1623" s="11"/>
      <c r="I1623" s="15"/>
      <c r="J1623" s="15"/>
      <c r="K1623" s="11"/>
      <c r="L1623" s="15"/>
      <c r="M1623" s="17"/>
      <c r="N1623" s="19"/>
    </row>
    <row r="1624" spans="1:14">
      <c r="A1624" s="11"/>
      <c r="B1624" s="11"/>
      <c r="C1624" s="17"/>
      <c r="D1624" s="11"/>
      <c r="E1624" s="11"/>
      <c r="F1624" s="4"/>
      <c r="G1624" s="11"/>
      <c r="H1624" s="11"/>
      <c r="I1624" s="15"/>
      <c r="J1624" s="15"/>
      <c r="K1624" s="11"/>
      <c r="L1624" s="15"/>
      <c r="M1624" s="17"/>
      <c r="N1624" s="19"/>
    </row>
    <row r="1625" spans="1:14">
      <c r="A1625" s="11"/>
      <c r="B1625" s="11"/>
      <c r="C1625" s="17"/>
      <c r="D1625" s="11"/>
      <c r="E1625" s="11"/>
      <c r="F1625" s="4"/>
      <c r="G1625" s="11"/>
      <c r="H1625" s="11"/>
      <c r="I1625" s="15"/>
      <c r="J1625" s="15"/>
      <c r="K1625" s="11"/>
      <c r="L1625" s="15"/>
      <c r="M1625" s="17"/>
      <c r="N1625" s="19"/>
    </row>
    <row r="1626" spans="1:14">
      <c r="A1626" s="11"/>
      <c r="B1626" s="11"/>
      <c r="C1626" s="17"/>
      <c r="D1626" s="11"/>
      <c r="E1626" s="11"/>
      <c r="F1626" s="4"/>
      <c r="G1626" s="11"/>
      <c r="H1626" s="11"/>
      <c r="I1626" s="15"/>
      <c r="J1626" s="15"/>
      <c r="K1626" s="11"/>
      <c r="L1626" s="15"/>
      <c r="M1626" s="17"/>
      <c r="N1626" s="19"/>
    </row>
    <row r="1627" spans="1:14">
      <c r="A1627" s="11"/>
      <c r="B1627" s="11"/>
      <c r="C1627" s="17"/>
      <c r="D1627" s="11"/>
      <c r="E1627" s="11"/>
      <c r="F1627" s="4"/>
      <c r="G1627" s="11"/>
      <c r="H1627" s="11"/>
      <c r="I1627" s="15"/>
      <c r="J1627" s="15"/>
      <c r="K1627" s="11"/>
      <c r="L1627" s="15"/>
      <c r="M1627" s="17"/>
      <c r="N1627" s="19"/>
    </row>
    <row r="1628" spans="1:14">
      <c r="A1628" s="11"/>
      <c r="B1628" s="11"/>
      <c r="C1628" s="17"/>
      <c r="D1628" s="11"/>
      <c r="E1628" s="11"/>
      <c r="F1628" s="4"/>
      <c r="G1628" s="11"/>
      <c r="H1628" s="11"/>
      <c r="I1628" s="15"/>
      <c r="J1628" s="15"/>
      <c r="K1628" s="11"/>
      <c r="L1628" s="15"/>
      <c r="M1628" s="17"/>
      <c r="N1628" s="19"/>
    </row>
    <row r="1629" spans="1:14">
      <c r="A1629" s="11"/>
      <c r="B1629" s="11"/>
      <c r="C1629" s="17"/>
      <c r="D1629" s="11"/>
      <c r="E1629" s="11"/>
      <c r="F1629" s="4"/>
      <c r="G1629" s="11"/>
      <c r="H1629" s="11"/>
      <c r="I1629" s="15"/>
      <c r="J1629" s="15"/>
      <c r="K1629" s="11"/>
      <c r="L1629" s="15"/>
      <c r="M1629" s="17"/>
      <c r="N1629" s="19"/>
    </row>
    <row r="1630" spans="1:14">
      <c r="A1630" s="11"/>
      <c r="B1630" s="11"/>
      <c r="C1630" s="17"/>
      <c r="D1630" s="11"/>
      <c r="E1630" s="11"/>
      <c r="F1630" s="4"/>
      <c r="G1630" s="11"/>
      <c r="H1630" s="11"/>
      <c r="I1630" s="15"/>
      <c r="J1630" s="15"/>
      <c r="K1630" s="11"/>
      <c r="L1630" s="15"/>
      <c r="M1630" s="17"/>
      <c r="N1630" s="19"/>
    </row>
    <row r="1631" spans="1:14">
      <c r="A1631" s="11"/>
      <c r="B1631" s="11"/>
      <c r="C1631" s="17"/>
      <c r="D1631" s="11"/>
      <c r="E1631" s="11"/>
      <c r="F1631" s="4"/>
      <c r="G1631" s="11"/>
      <c r="H1631" s="11"/>
      <c r="I1631" s="15"/>
      <c r="J1631" s="15"/>
      <c r="K1631" s="11"/>
      <c r="L1631" s="15"/>
      <c r="M1631" s="17"/>
      <c r="N1631" s="19"/>
    </row>
    <row r="1632" spans="1:14">
      <c r="A1632" s="11"/>
      <c r="B1632" s="11"/>
      <c r="C1632" s="17"/>
      <c r="D1632" s="11"/>
      <c r="E1632" s="11"/>
      <c r="F1632" s="4"/>
      <c r="G1632" s="11"/>
      <c r="H1632" s="11"/>
      <c r="I1632" s="15"/>
      <c r="J1632" s="15"/>
      <c r="K1632" s="11"/>
      <c r="L1632" s="15"/>
      <c r="M1632" s="17"/>
      <c r="N1632" s="19"/>
    </row>
    <row r="1633" spans="1:14">
      <c r="A1633" s="11"/>
      <c r="B1633" s="11"/>
      <c r="C1633" s="17"/>
      <c r="D1633" s="11"/>
      <c r="E1633" s="11"/>
      <c r="F1633" s="4"/>
      <c r="G1633" s="11"/>
      <c r="H1633" s="11"/>
      <c r="I1633" s="15"/>
      <c r="J1633" s="15"/>
      <c r="K1633" s="11"/>
      <c r="L1633" s="15"/>
      <c r="M1633" s="17"/>
      <c r="N1633" s="19"/>
    </row>
    <row r="1634" spans="1:14">
      <c r="A1634" s="11"/>
      <c r="B1634" s="11"/>
      <c r="C1634" s="17"/>
      <c r="D1634" s="11"/>
      <c r="E1634" s="11"/>
      <c r="F1634" s="4"/>
      <c r="G1634" s="11"/>
      <c r="H1634" s="11"/>
      <c r="I1634" s="15"/>
      <c r="J1634" s="15"/>
      <c r="K1634" s="11"/>
      <c r="L1634" s="15"/>
      <c r="M1634" s="17"/>
      <c r="N1634" s="19"/>
    </row>
    <row r="1635" spans="1:14">
      <c r="A1635" s="11"/>
      <c r="B1635" s="11"/>
      <c r="C1635" s="17"/>
      <c r="D1635" s="11"/>
      <c r="E1635" s="11"/>
      <c r="F1635" s="4"/>
      <c r="G1635" s="11"/>
      <c r="H1635" s="11"/>
      <c r="I1635" s="15"/>
      <c r="J1635" s="15"/>
      <c r="K1635" s="11"/>
      <c r="L1635" s="15"/>
      <c r="M1635" s="17"/>
      <c r="N1635" s="19"/>
    </row>
    <row r="1636" spans="1:14">
      <c r="A1636" s="11"/>
      <c r="B1636" s="11"/>
      <c r="C1636" s="17"/>
      <c r="D1636" s="11"/>
      <c r="E1636" s="11"/>
      <c r="F1636" s="4"/>
      <c r="G1636" s="11"/>
      <c r="H1636" s="11"/>
      <c r="I1636" s="15"/>
      <c r="J1636" s="15"/>
      <c r="K1636" s="11"/>
      <c r="L1636" s="15"/>
      <c r="M1636" s="17"/>
      <c r="N1636" s="19"/>
    </row>
    <row r="1637" spans="1:14">
      <c r="A1637" s="11"/>
      <c r="B1637" s="11"/>
      <c r="C1637" s="17"/>
      <c r="D1637" s="11"/>
      <c r="E1637" s="11"/>
      <c r="F1637" s="4"/>
      <c r="G1637" s="11"/>
      <c r="H1637" s="11"/>
      <c r="I1637" s="15"/>
      <c r="J1637" s="15"/>
      <c r="K1637" s="11"/>
      <c r="L1637" s="15"/>
      <c r="M1637" s="17"/>
      <c r="N1637" s="19"/>
    </row>
    <row r="1638" spans="1:14">
      <c r="A1638" s="11"/>
      <c r="B1638" s="11"/>
      <c r="C1638" s="17"/>
      <c r="D1638" s="11"/>
      <c r="E1638" s="11"/>
      <c r="F1638" s="4"/>
      <c r="G1638" s="11"/>
      <c r="H1638" s="11"/>
      <c r="I1638" s="15"/>
      <c r="J1638" s="15"/>
      <c r="K1638" s="11"/>
      <c r="L1638" s="15"/>
      <c r="M1638" s="17"/>
      <c r="N1638" s="19"/>
    </row>
    <row r="1639" spans="1:14">
      <c r="A1639" s="11"/>
      <c r="B1639" s="11"/>
      <c r="C1639" s="17"/>
      <c r="D1639" s="11"/>
      <c r="E1639" s="11"/>
      <c r="F1639" s="4"/>
      <c r="G1639" s="11"/>
      <c r="H1639" s="11"/>
      <c r="I1639" s="15"/>
      <c r="J1639" s="15"/>
      <c r="K1639" s="11"/>
      <c r="L1639" s="15"/>
      <c r="M1639" s="17"/>
      <c r="N1639" s="19"/>
    </row>
    <row r="1640" spans="1:14">
      <c r="A1640" s="11"/>
      <c r="B1640" s="11"/>
      <c r="C1640" s="17"/>
      <c r="D1640" s="11"/>
      <c r="E1640" s="11"/>
      <c r="F1640" s="4"/>
      <c r="G1640" s="11"/>
      <c r="H1640" s="11"/>
      <c r="I1640" s="15"/>
      <c r="J1640" s="15"/>
      <c r="K1640" s="11"/>
      <c r="L1640" s="15"/>
      <c r="M1640" s="17"/>
      <c r="N1640" s="19"/>
    </row>
    <row r="1641" spans="1:14">
      <c r="A1641" s="11"/>
      <c r="B1641" s="11"/>
      <c r="C1641" s="17"/>
      <c r="D1641" s="11"/>
      <c r="E1641" s="11"/>
      <c r="F1641" s="4"/>
      <c r="G1641" s="11"/>
      <c r="H1641" s="11"/>
      <c r="I1641" s="15"/>
      <c r="J1641" s="15"/>
      <c r="K1641" s="11"/>
      <c r="L1641" s="15"/>
      <c r="M1641" s="17"/>
      <c r="N1641" s="19"/>
    </row>
    <row r="1642" spans="1:14">
      <c r="A1642" s="11"/>
      <c r="B1642" s="11"/>
      <c r="C1642" s="17"/>
      <c r="D1642" s="11"/>
      <c r="E1642" s="11"/>
      <c r="F1642" s="4"/>
      <c r="G1642" s="11"/>
      <c r="H1642" s="11"/>
      <c r="I1642" s="15"/>
      <c r="J1642" s="15"/>
      <c r="K1642" s="11"/>
      <c r="L1642" s="15"/>
      <c r="M1642" s="17"/>
      <c r="N1642" s="19"/>
    </row>
    <row r="1643" spans="1:14">
      <c r="A1643" s="11"/>
      <c r="B1643" s="11"/>
      <c r="C1643" s="17"/>
      <c r="D1643" s="11"/>
      <c r="E1643" s="11"/>
      <c r="F1643" s="4"/>
      <c r="G1643" s="11"/>
      <c r="H1643" s="11"/>
      <c r="I1643" s="15"/>
      <c r="J1643" s="15"/>
      <c r="K1643" s="11"/>
      <c r="L1643" s="15"/>
      <c r="M1643" s="17"/>
      <c r="N1643" s="19"/>
    </row>
    <row r="1644" spans="1:14">
      <c r="A1644" s="11"/>
      <c r="B1644" s="11"/>
      <c r="C1644" s="17"/>
      <c r="D1644" s="11"/>
      <c r="E1644" s="11"/>
      <c r="F1644" s="4"/>
      <c r="G1644" s="11"/>
      <c r="H1644" s="11"/>
      <c r="I1644" s="15"/>
      <c r="J1644" s="15"/>
      <c r="K1644" s="11"/>
      <c r="L1644" s="15"/>
      <c r="M1644" s="17"/>
      <c r="N1644" s="19"/>
    </row>
    <row r="1645" spans="1:14">
      <c r="A1645" s="11"/>
      <c r="B1645" s="11"/>
      <c r="C1645" s="17"/>
      <c r="D1645" s="11"/>
      <c r="E1645" s="11"/>
      <c r="F1645" s="4"/>
      <c r="G1645" s="11"/>
      <c r="H1645" s="11"/>
      <c r="I1645" s="15"/>
      <c r="J1645" s="15"/>
      <c r="K1645" s="11"/>
      <c r="L1645" s="15"/>
      <c r="M1645" s="17"/>
      <c r="N1645" s="19"/>
    </row>
    <row r="1646" spans="1:14">
      <c r="A1646" s="11"/>
      <c r="B1646" s="11"/>
      <c r="C1646" s="17"/>
      <c r="D1646" s="11"/>
      <c r="E1646" s="11"/>
      <c r="F1646" s="4"/>
      <c r="G1646" s="11"/>
      <c r="H1646" s="11"/>
      <c r="I1646" s="15"/>
      <c r="J1646" s="15"/>
      <c r="K1646" s="11"/>
      <c r="L1646" s="15"/>
      <c r="M1646" s="17"/>
      <c r="N1646" s="19"/>
    </row>
    <row r="1647" spans="1:14">
      <c r="A1647" s="11"/>
      <c r="B1647" s="11"/>
      <c r="C1647" s="17"/>
      <c r="D1647" s="11"/>
      <c r="E1647" s="11"/>
      <c r="F1647" s="4"/>
      <c r="G1647" s="11"/>
      <c r="H1647" s="11"/>
      <c r="I1647" s="15"/>
      <c r="J1647" s="15"/>
      <c r="K1647" s="11"/>
      <c r="L1647" s="15"/>
      <c r="M1647" s="17"/>
      <c r="N1647" s="19"/>
    </row>
    <row r="1648" spans="1:14">
      <c r="A1648" s="11"/>
      <c r="B1648" s="11"/>
      <c r="C1648" s="17"/>
      <c r="D1648" s="11"/>
      <c r="E1648" s="11"/>
      <c r="F1648" s="4"/>
      <c r="G1648" s="11"/>
      <c r="H1648" s="11"/>
      <c r="I1648" s="15"/>
      <c r="J1648" s="15"/>
      <c r="K1648" s="11"/>
      <c r="L1648" s="15"/>
      <c r="M1648" s="17"/>
      <c r="N1648" s="19"/>
    </row>
    <row r="1649" spans="1:14">
      <c r="A1649" s="11"/>
      <c r="B1649" s="11"/>
      <c r="C1649" s="17"/>
      <c r="D1649" s="11"/>
      <c r="E1649" s="11"/>
      <c r="F1649" s="4"/>
      <c r="G1649" s="11"/>
      <c r="H1649" s="11"/>
      <c r="I1649" s="15"/>
      <c r="J1649" s="15"/>
      <c r="K1649" s="11"/>
      <c r="L1649" s="15"/>
      <c r="M1649" s="17"/>
      <c r="N1649" s="19"/>
    </row>
    <row r="1650" spans="1:14">
      <c r="A1650" s="11"/>
      <c r="B1650" s="11"/>
      <c r="C1650" s="17"/>
      <c r="D1650" s="11"/>
      <c r="E1650" s="11"/>
      <c r="F1650" s="4"/>
      <c r="G1650" s="11"/>
      <c r="H1650" s="11"/>
      <c r="I1650" s="15"/>
      <c r="J1650" s="15"/>
      <c r="K1650" s="11"/>
      <c r="L1650" s="15"/>
      <c r="M1650" s="17"/>
      <c r="N1650" s="19"/>
    </row>
    <row r="1651" spans="1:14">
      <c r="A1651" s="11"/>
      <c r="B1651" s="11"/>
      <c r="C1651" s="17"/>
      <c r="D1651" s="11"/>
      <c r="E1651" s="11"/>
      <c r="F1651" s="4"/>
      <c r="G1651" s="11"/>
      <c r="H1651" s="11"/>
      <c r="I1651" s="15"/>
      <c r="J1651" s="15"/>
      <c r="K1651" s="11"/>
      <c r="L1651" s="15"/>
      <c r="M1651" s="17"/>
      <c r="N1651" s="19"/>
    </row>
    <row r="1652" spans="1:14">
      <c r="A1652" s="11"/>
      <c r="B1652" s="11"/>
      <c r="C1652" s="17"/>
      <c r="D1652" s="11"/>
      <c r="E1652" s="11"/>
      <c r="F1652" s="4"/>
      <c r="G1652" s="11"/>
      <c r="H1652" s="11"/>
      <c r="I1652" s="15"/>
      <c r="J1652" s="15"/>
      <c r="K1652" s="11"/>
      <c r="L1652" s="15"/>
      <c r="M1652" s="17"/>
      <c r="N1652" s="19"/>
    </row>
    <row r="1653" spans="1:14">
      <c r="A1653" s="11"/>
      <c r="B1653" s="11"/>
      <c r="C1653" s="17"/>
      <c r="D1653" s="11"/>
      <c r="E1653" s="11"/>
      <c r="F1653" s="4"/>
      <c r="G1653" s="11"/>
      <c r="H1653" s="11"/>
      <c r="I1653" s="15"/>
      <c r="J1653" s="15"/>
      <c r="K1653" s="11"/>
      <c r="L1653" s="15"/>
      <c r="M1653" s="17"/>
      <c r="N1653" s="19"/>
    </row>
    <row r="1654" spans="1:14">
      <c r="A1654" s="11"/>
      <c r="B1654" s="11"/>
      <c r="C1654" s="17"/>
      <c r="D1654" s="11"/>
      <c r="E1654" s="11"/>
      <c r="F1654" s="4"/>
      <c r="G1654" s="11"/>
      <c r="H1654" s="11"/>
      <c r="I1654" s="15"/>
      <c r="J1654" s="15"/>
      <c r="K1654" s="11"/>
      <c r="L1654" s="15"/>
      <c r="M1654" s="17"/>
      <c r="N1654" s="19"/>
    </row>
    <row r="1655" spans="1:14">
      <c r="A1655" s="11"/>
      <c r="B1655" s="11"/>
      <c r="C1655" s="17"/>
      <c r="D1655" s="11"/>
      <c r="E1655" s="11"/>
      <c r="F1655" s="4"/>
      <c r="G1655" s="11"/>
      <c r="H1655" s="11"/>
      <c r="I1655" s="15"/>
      <c r="J1655" s="15"/>
      <c r="K1655" s="11"/>
      <c r="L1655" s="15"/>
      <c r="M1655" s="17"/>
      <c r="N1655" s="19"/>
    </row>
    <row r="1656" spans="1:14">
      <c r="A1656" s="11"/>
      <c r="B1656" s="11"/>
      <c r="C1656" s="17"/>
      <c r="D1656" s="11"/>
      <c r="E1656" s="11"/>
      <c r="F1656" s="4"/>
      <c r="G1656" s="11"/>
      <c r="H1656" s="11"/>
      <c r="I1656" s="15"/>
      <c r="J1656" s="15"/>
      <c r="K1656" s="11"/>
      <c r="L1656" s="15"/>
      <c r="M1656" s="17"/>
      <c r="N1656" s="19"/>
    </row>
    <row r="1657" spans="1:14">
      <c r="A1657" s="11"/>
      <c r="B1657" s="11"/>
      <c r="C1657" s="17"/>
      <c r="D1657" s="11"/>
      <c r="E1657" s="11"/>
      <c r="F1657" s="4"/>
      <c r="G1657" s="11"/>
      <c r="H1657" s="11"/>
      <c r="I1657" s="15"/>
      <c r="J1657" s="15"/>
      <c r="K1657" s="11"/>
      <c r="L1657" s="15"/>
      <c r="M1657" s="17"/>
      <c r="N1657" s="19"/>
    </row>
    <row r="1658" spans="1:14">
      <c r="A1658" s="11"/>
      <c r="B1658" s="11"/>
      <c r="C1658" s="17"/>
      <c r="D1658" s="11"/>
      <c r="E1658" s="11"/>
      <c r="F1658" s="4"/>
      <c r="G1658" s="11"/>
      <c r="H1658" s="11"/>
      <c r="I1658" s="15"/>
      <c r="J1658" s="15"/>
      <c r="K1658" s="11"/>
      <c r="L1658" s="15"/>
      <c r="M1658" s="17"/>
      <c r="N1658" s="19"/>
    </row>
    <row r="1659" spans="1:14">
      <c r="A1659" s="11"/>
      <c r="B1659" s="11"/>
      <c r="C1659" s="17"/>
      <c r="D1659" s="11"/>
      <c r="E1659" s="11"/>
      <c r="F1659" s="4"/>
      <c r="G1659" s="11"/>
      <c r="H1659" s="11"/>
      <c r="I1659" s="15"/>
      <c r="J1659" s="15"/>
      <c r="K1659" s="11"/>
      <c r="L1659" s="15"/>
      <c r="M1659" s="17"/>
      <c r="N1659" s="19"/>
    </row>
    <row r="1660" spans="1:14">
      <c r="A1660" s="11"/>
      <c r="B1660" s="11"/>
      <c r="C1660" s="17"/>
      <c r="D1660" s="11"/>
      <c r="E1660" s="11"/>
      <c r="F1660" s="4"/>
      <c r="G1660" s="11"/>
      <c r="H1660" s="11"/>
      <c r="I1660" s="15"/>
      <c r="J1660" s="15"/>
      <c r="K1660" s="11"/>
      <c r="L1660" s="15"/>
      <c r="M1660" s="17"/>
      <c r="N1660" s="19"/>
    </row>
    <row r="1661" spans="1:14">
      <c r="A1661" s="11"/>
      <c r="B1661" s="11"/>
      <c r="C1661" s="17"/>
      <c r="D1661" s="11"/>
      <c r="E1661" s="11"/>
      <c r="F1661" s="4"/>
      <c r="G1661" s="11"/>
      <c r="H1661" s="11"/>
      <c r="I1661" s="15"/>
      <c r="J1661" s="15"/>
      <c r="K1661" s="11"/>
      <c r="L1661" s="15"/>
      <c r="M1661" s="17"/>
      <c r="N1661" s="19"/>
    </row>
    <row r="1662" spans="1:14">
      <c r="A1662" s="11"/>
      <c r="B1662" s="11"/>
      <c r="C1662" s="17"/>
      <c r="D1662" s="11"/>
      <c r="E1662" s="11"/>
      <c r="F1662" s="4"/>
      <c r="G1662" s="11"/>
      <c r="H1662" s="11"/>
      <c r="I1662" s="15"/>
      <c r="J1662" s="15"/>
      <c r="K1662" s="11"/>
      <c r="L1662" s="15"/>
      <c r="M1662" s="17"/>
      <c r="N1662" s="19"/>
    </row>
    <row r="1663" spans="1:14">
      <c r="A1663" s="11"/>
      <c r="B1663" s="11"/>
      <c r="C1663" s="17"/>
      <c r="D1663" s="11"/>
      <c r="E1663" s="11"/>
      <c r="F1663" s="4"/>
      <c r="G1663" s="11"/>
      <c r="H1663" s="11"/>
      <c r="I1663" s="15"/>
      <c r="J1663" s="15"/>
      <c r="K1663" s="11"/>
      <c r="L1663" s="15"/>
      <c r="M1663" s="17"/>
      <c r="N1663" s="19"/>
    </row>
    <row r="1664" spans="1:14">
      <c r="A1664" s="11"/>
      <c r="B1664" s="11"/>
      <c r="C1664" s="17"/>
      <c r="D1664" s="11"/>
      <c r="E1664" s="11"/>
      <c r="F1664" s="4"/>
      <c r="G1664" s="11"/>
      <c r="H1664" s="11"/>
      <c r="I1664" s="15"/>
      <c r="J1664" s="15"/>
      <c r="K1664" s="11"/>
      <c r="L1664" s="15"/>
      <c r="M1664" s="17"/>
      <c r="N1664" s="19"/>
    </row>
    <row r="1665" spans="1:14">
      <c r="A1665" s="11"/>
      <c r="B1665" s="11"/>
      <c r="C1665" s="17"/>
      <c r="D1665" s="11"/>
      <c r="E1665" s="11"/>
      <c r="F1665" s="4"/>
      <c r="G1665" s="11"/>
      <c r="H1665" s="11"/>
      <c r="I1665" s="15"/>
      <c r="J1665" s="15"/>
      <c r="K1665" s="11"/>
      <c r="L1665" s="15"/>
      <c r="M1665" s="17"/>
      <c r="N1665" s="19"/>
    </row>
    <row r="1666" spans="1:14">
      <c r="A1666" s="11"/>
      <c r="B1666" s="11"/>
      <c r="C1666" s="17"/>
      <c r="D1666" s="11"/>
      <c r="E1666" s="11"/>
      <c r="F1666" s="4"/>
      <c r="G1666" s="11"/>
      <c r="H1666" s="11"/>
      <c r="I1666" s="15"/>
      <c r="J1666" s="15"/>
      <c r="K1666" s="11"/>
      <c r="L1666" s="15"/>
      <c r="M1666" s="17"/>
      <c r="N1666" s="19"/>
    </row>
    <row r="1667" spans="1:14">
      <c r="A1667" s="11"/>
      <c r="B1667" s="11"/>
      <c r="C1667" s="17"/>
      <c r="D1667" s="11"/>
      <c r="E1667" s="11"/>
      <c r="F1667" s="4"/>
      <c r="G1667" s="11"/>
      <c r="H1667" s="11"/>
      <c r="I1667" s="15"/>
      <c r="J1667" s="15"/>
      <c r="K1667" s="11"/>
      <c r="L1667" s="15"/>
      <c r="M1667" s="17"/>
      <c r="N1667" s="19"/>
    </row>
    <row r="1668" spans="1:14">
      <c r="A1668" s="11"/>
      <c r="B1668" s="11"/>
      <c r="C1668" s="17"/>
      <c r="D1668" s="11"/>
      <c r="E1668" s="11"/>
      <c r="F1668" s="4"/>
      <c r="G1668" s="11"/>
      <c r="H1668" s="11"/>
      <c r="I1668" s="15"/>
      <c r="J1668" s="15"/>
      <c r="K1668" s="11"/>
      <c r="L1668" s="15"/>
      <c r="M1668" s="17"/>
      <c r="N1668" s="19"/>
    </row>
    <row r="1669" spans="1:14">
      <c r="A1669" s="11"/>
      <c r="B1669" s="11"/>
      <c r="C1669" s="17"/>
      <c r="D1669" s="11"/>
      <c r="E1669" s="11"/>
      <c r="F1669" s="4"/>
      <c r="G1669" s="11"/>
      <c r="H1669" s="11"/>
      <c r="I1669" s="15"/>
      <c r="J1669" s="15"/>
      <c r="K1669" s="11"/>
      <c r="L1669" s="15"/>
      <c r="M1669" s="17"/>
      <c r="N1669" s="19"/>
    </row>
    <row r="1670" spans="1:14">
      <c r="A1670" s="11"/>
      <c r="B1670" s="11"/>
      <c r="C1670" s="17"/>
      <c r="D1670" s="11"/>
      <c r="E1670" s="11"/>
      <c r="F1670" s="4"/>
      <c r="G1670" s="11"/>
      <c r="H1670" s="11"/>
      <c r="I1670" s="15"/>
      <c r="J1670" s="15"/>
      <c r="K1670" s="11"/>
      <c r="L1670" s="15"/>
      <c r="M1670" s="17"/>
      <c r="N1670" s="19"/>
    </row>
    <row r="1671" spans="1:14">
      <c r="A1671" s="11"/>
      <c r="B1671" s="11"/>
      <c r="C1671" s="17"/>
      <c r="D1671" s="11"/>
      <c r="E1671" s="11"/>
      <c r="F1671" s="4"/>
      <c r="G1671" s="11"/>
      <c r="H1671" s="11"/>
      <c r="I1671" s="15"/>
      <c r="J1671" s="15"/>
      <c r="K1671" s="11"/>
      <c r="L1671" s="15"/>
      <c r="M1671" s="17"/>
      <c r="N1671" s="19"/>
    </row>
    <row r="1672" spans="1:14">
      <c r="A1672" s="11"/>
      <c r="B1672" s="11"/>
      <c r="C1672" s="17"/>
      <c r="D1672" s="11"/>
      <c r="E1672" s="11"/>
      <c r="F1672" s="4"/>
      <c r="G1672" s="11"/>
      <c r="H1672" s="11"/>
      <c r="I1672" s="15"/>
      <c r="J1672" s="15"/>
      <c r="K1672" s="11"/>
      <c r="L1672" s="15"/>
      <c r="M1672" s="17"/>
      <c r="N1672" s="19"/>
    </row>
    <row r="1673" spans="1:14">
      <c r="A1673" s="11"/>
      <c r="B1673" s="11"/>
      <c r="C1673" s="17"/>
      <c r="D1673" s="11"/>
      <c r="E1673" s="11"/>
      <c r="F1673" s="4"/>
      <c r="G1673" s="11"/>
      <c r="H1673" s="11"/>
      <c r="I1673" s="15"/>
      <c r="J1673" s="15"/>
      <c r="K1673" s="11"/>
      <c r="L1673" s="15"/>
      <c r="M1673" s="17"/>
      <c r="N1673" s="19"/>
    </row>
    <row r="1674" spans="1:14">
      <c r="A1674" s="11"/>
      <c r="B1674" s="11"/>
      <c r="C1674" s="17"/>
      <c r="D1674" s="11"/>
      <c r="E1674" s="11"/>
      <c r="F1674" s="4"/>
      <c r="G1674" s="11"/>
      <c r="H1674" s="11"/>
      <c r="I1674" s="15"/>
      <c r="J1674" s="15"/>
      <c r="K1674" s="11"/>
      <c r="L1674" s="15"/>
      <c r="M1674" s="17"/>
      <c r="N1674" s="19"/>
    </row>
    <row r="1675" spans="1:14">
      <c r="A1675" s="11"/>
      <c r="B1675" s="11"/>
      <c r="C1675" s="17"/>
      <c r="D1675" s="11"/>
      <c r="E1675" s="11"/>
      <c r="F1675" s="4"/>
      <c r="G1675" s="11"/>
      <c r="H1675" s="11"/>
      <c r="I1675" s="15"/>
      <c r="J1675" s="15"/>
      <c r="K1675" s="11"/>
      <c r="L1675" s="15"/>
      <c r="M1675" s="17"/>
      <c r="N1675" s="19"/>
    </row>
    <row r="1676" spans="1:14">
      <c r="A1676" s="11"/>
      <c r="B1676" s="11"/>
      <c r="C1676" s="17"/>
      <c r="D1676" s="11"/>
      <c r="E1676" s="11"/>
      <c r="F1676" s="4"/>
      <c r="G1676" s="11"/>
      <c r="H1676" s="11"/>
      <c r="I1676" s="15"/>
      <c r="J1676" s="15"/>
      <c r="K1676" s="11"/>
      <c r="L1676" s="15"/>
      <c r="M1676" s="17"/>
      <c r="N1676" s="19"/>
    </row>
    <row r="1677" spans="1:14">
      <c r="A1677" s="11"/>
      <c r="B1677" s="11"/>
      <c r="C1677" s="17"/>
      <c r="D1677" s="11"/>
      <c r="E1677" s="11"/>
      <c r="F1677" s="4"/>
      <c r="G1677" s="11"/>
      <c r="H1677" s="11"/>
      <c r="I1677" s="15"/>
      <c r="J1677" s="15"/>
      <c r="K1677" s="11"/>
      <c r="L1677" s="15"/>
      <c r="M1677" s="17"/>
      <c r="N1677" s="19"/>
    </row>
    <row r="1678" spans="1:14">
      <c r="A1678" s="11"/>
      <c r="B1678" s="11"/>
      <c r="C1678" s="17"/>
      <c r="D1678" s="11"/>
      <c r="E1678" s="11"/>
      <c r="F1678" s="4"/>
      <c r="G1678" s="11"/>
      <c r="H1678" s="11"/>
      <c r="I1678" s="15"/>
      <c r="J1678" s="15"/>
      <c r="K1678" s="11"/>
      <c r="L1678" s="15"/>
      <c r="M1678" s="17"/>
      <c r="N1678" s="19"/>
    </row>
    <row r="1679" spans="1:14">
      <c r="A1679" s="11"/>
      <c r="B1679" s="11"/>
      <c r="C1679" s="17"/>
      <c r="D1679" s="11"/>
      <c r="E1679" s="11"/>
      <c r="F1679" s="4"/>
      <c r="G1679" s="11"/>
      <c r="H1679" s="11"/>
      <c r="I1679" s="15"/>
      <c r="J1679" s="15"/>
      <c r="K1679" s="11"/>
      <c r="L1679" s="15"/>
      <c r="M1679" s="17"/>
      <c r="N1679" s="19"/>
    </row>
    <row r="1680" spans="1:14">
      <c r="A1680" s="11"/>
      <c r="B1680" s="11"/>
      <c r="C1680" s="17"/>
      <c r="D1680" s="11"/>
      <c r="E1680" s="11"/>
      <c r="F1680" s="4"/>
      <c r="G1680" s="11"/>
      <c r="H1680" s="11"/>
      <c r="I1680" s="15"/>
      <c r="J1680" s="15"/>
      <c r="K1680" s="11"/>
      <c r="L1680" s="15"/>
      <c r="M1680" s="17"/>
      <c r="N1680" s="19"/>
    </row>
    <row r="1681" spans="1:14">
      <c r="A1681" s="11"/>
      <c r="B1681" s="11"/>
      <c r="C1681" s="17"/>
      <c r="D1681" s="11"/>
      <c r="E1681" s="11"/>
      <c r="F1681" s="4"/>
      <c r="G1681" s="11"/>
      <c r="H1681" s="11"/>
      <c r="I1681" s="15"/>
      <c r="J1681" s="15"/>
      <c r="K1681" s="11"/>
      <c r="L1681" s="15"/>
      <c r="M1681" s="17"/>
      <c r="N1681" s="19"/>
    </row>
    <row r="1682" spans="1:14">
      <c r="A1682" s="11"/>
      <c r="B1682" s="11"/>
      <c r="C1682" s="17"/>
      <c r="D1682" s="11"/>
      <c r="E1682" s="11"/>
      <c r="F1682" s="4"/>
      <c r="G1682" s="11"/>
      <c r="H1682" s="11"/>
      <c r="I1682" s="15"/>
      <c r="J1682" s="15"/>
      <c r="K1682" s="11"/>
      <c r="L1682" s="15"/>
      <c r="M1682" s="17"/>
      <c r="N1682" s="19"/>
    </row>
    <row r="1683" spans="1:14">
      <c r="A1683" s="11"/>
      <c r="B1683" s="11"/>
      <c r="C1683" s="17"/>
      <c r="D1683" s="11"/>
      <c r="E1683" s="11"/>
      <c r="F1683" s="4"/>
      <c r="G1683" s="11"/>
      <c r="H1683" s="11"/>
      <c r="I1683" s="15"/>
      <c r="J1683" s="15"/>
      <c r="K1683" s="11"/>
      <c r="L1683" s="15"/>
      <c r="M1683" s="17"/>
      <c r="N1683" s="19"/>
    </row>
    <row r="1684" spans="1:14">
      <c r="A1684" s="11"/>
      <c r="B1684" s="11"/>
      <c r="C1684" s="17"/>
      <c r="D1684" s="11"/>
      <c r="E1684" s="11"/>
      <c r="F1684" s="4"/>
      <c r="G1684" s="11"/>
      <c r="H1684" s="11"/>
      <c r="I1684" s="15"/>
      <c r="J1684" s="15"/>
      <c r="K1684" s="11"/>
      <c r="L1684" s="15"/>
      <c r="M1684" s="17"/>
      <c r="N1684" s="19"/>
    </row>
    <row r="1685" spans="1:14">
      <c r="A1685" s="11"/>
      <c r="B1685" s="11"/>
      <c r="C1685" s="17"/>
      <c r="D1685" s="11"/>
      <c r="E1685" s="11"/>
      <c r="F1685" s="4"/>
      <c r="G1685" s="11"/>
      <c r="H1685" s="11"/>
      <c r="I1685" s="15"/>
      <c r="J1685" s="15"/>
      <c r="K1685" s="11"/>
      <c r="L1685" s="15"/>
      <c r="M1685" s="17"/>
      <c r="N1685" s="19"/>
    </row>
    <row r="1686" spans="1:14">
      <c r="A1686" s="11"/>
      <c r="B1686" s="11"/>
      <c r="C1686" s="17"/>
      <c r="D1686" s="11"/>
      <c r="E1686" s="11"/>
      <c r="F1686" s="4"/>
      <c r="G1686" s="11"/>
      <c r="H1686" s="11"/>
      <c r="I1686" s="15"/>
      <c r="J1686" s="15"/>
      <c r="K1686" s="11"/>
      <c r="L1686" s="15"/>
      <c r="M1686" s="17"/>
      <c r="N1686" s="19"/>
    </row>
    <row r="1687" spans="1:14">
      <c r="A1687" s="11"/>
      <c r="B1687" s="11"/>
      <c r="C1687" s="17"/>
      <c r="D1687" s="11"/>
      <c r="E1687" s="11"/>
      <c r="F1687" s="4"/>
      <c r="G1687" s="11"/>
      <c r="H1687" s="11"/>
      <c r="I1687" s="15"/>
      <c r="J1687" s="15"/>
      <c r="K1687" s="11"/>
      <c r="L1687" s="15"/>
      <c r="M1687" s="17"/>
      <c r="N1687" s="19"/>
    </row>
    <row r="1688" spans="1:14">
      <c r="A1688" s="11"/>
      <c r="B1688" s="11"/>
      <c r="C1688" s="17"/>
      <c r="D1688" s="11"/>
      <c r="E1688" s="11"/>
      <c r="F1688" s="4"/>
      <c r="G1688" s="11"/>
      <c r="H1688" s="11"/>
      <c r="I1688" s="15"/>
      <c r="J1688" s="15"/>
      <c r="K1688" s="11"/>
      <c r="L1688" s="15"/>
      <c r="M1688" s="17"/>
      <c r="N1688" s="19"/>
    </row>
    <row r="1689" spans="1:14">
      <c r="A1689" s="11"/>
      <c r="B1689" s="11"/>
      <c r="C1689" s="17"/>
      <c r="D1689" s="11"/>
      <c r="E1689" s="11"/>
      <c r="F1689" s="4"/>
      <c r="G1689" s="11"/>
      <c r="H1689" s="11"/>
      <c r="I1689" s="15"/>
      <c r="J1689" s="15"/>
      <c r="K1689" s="11"/>
      <c r="L1689" s="15"/>
      <c r="M1689" s="17"/>
      <c r="N1689" s="19"/>
    </row>
    <row r="1690" spans="1:14">
      <c r="A1690" s="11"/>
      <c r="B1690" s="11"/>
      <c r="C1690" s="17"/>
      <c r="D1690" s="11"/>
      <c r="E1690" s="11"/>
      <c r="F1690" s="4"/>
      <c r="G1690" s="11"/>
      <c r="H1690" s="11"/>
      <c r="I1690" s="15"/>
      <c r="J1690" s="15"/>
      <c r="K1690" s="11"/>
      <c r="L1690" s="15"/>
      <c r="M1690" s="17"/>
      <c r="N1690" s="19"/>
    </row>
    <row r="1691" spans="1:14">
      <c r="A1691" s="11"/>
      <c r="B1691" s="11"/>
      <c r="C1691" s="17"/>
      <c r="D1691" s="11"/>
      <c r="E1691" s="11"/>
      <c r="F1691" s="4"/>
      <c r="G1691" s="11"/>
      <c r="H1691" s="11"/>
      <c r="I1691" s="15"/>
      <c r="J1691" s="15"/>
      <c r="K1691" s="11"/>
      <c r="L1691" s="15"/>
      <c r="M1691" s="17"/>
      <c r="N1691" s="19"/>
    </row>
    <row r="1692" spans="1:14">
      <c r="A1692" s="11"/>
      <c r="B1692" s="11"/>
      <c r="C1692" s="17"/>
      <c r="D1692" s="11"/>
      <c r="E1692" s="11"/>
      <c r="F1692" s="4"/>
      <c r="G1692" s="11"/>
      <c r="H1692" s="11"/>
      <c r="I1692" s="15"/>
      <c r="J1692" s="15"/>
      <c r="K1692" s="11"/>
      <c r="L1692" s="15"/>
      <c r="M1692" s="17"/>
      <c r="N1692" s="19"/>
    </row>
    <row r="1693" spans="1:14">
      <c r="A1693" s="11"/>
      <c r="B1693" s="11"/>
      <c r="C1693" s="17"/>
      <c r="D1693" s="11"/>
      <c r="E1693" s="11"/>
      <c r="F1693" s="4"/>
      <c r="G1693" s="11"/>
      <c r="H1693" s="11"/>
      <c r="I1693" s="15"/>
      <c r="J1693" s="15"/>
      <c r="K1693" s="11"/>
      <c r="L1693" s="15"/>
      <c r="M1693" s="17"/>
      <c r="N1693" s="19"/>
    </row>
    <row r="1694" spans="1:14">
      <c r="A1694" s="11"/>
      <c r="B1694" s="11"/>
      <c r="C1694" s="17"/>
      <c r="D1694" s="11"/>
      <c r="E1694" s="11"/>
      <c r="F1694" s="4"/>
      <c r="G1694" s="11"/>
      <c r="H1694" s="11"/>
      <c r="I1694" s="15"/>
      <c r="J1694" s="15"/>
      <c r="K1694" s="11"/>
      <c r="L1694" s="15"/>
      <c r="M1694" s="17"/>
      <c r="N1694" s="19"/>
    </row>
    <row r="1695" spans="1:14">
      <c r="A1695" s="11"/>
      <c r="B1695" s="11"/>
      <c r="C1695" s="17"/>
      <c r="D1695" s="11"/>
      <c r="E1695" s="11"/>
      <c r="F1695" s="4"/>
      <c r="G1695" s="11"/>
      <c r="H1695" s="11"/>
      <c r="I1695" s="15"/>
      <c r="J1695" s="15"/>
      <c r="K1695" s="11"/>
      <c r="L1695" s="15"/>
      <c r="M1695" s="17"/>
      <c r="N1695" s="19"/>
    </row>
    <row r="1696" spans="1:14">
      <c r="A1696" s="11"/>
      <c r="B1696" s="11"/>
      <c r="C1696" s="17"/>
      <c r="D1696" s="11"/>
      <c r="E1696" s="11"/>
      <c r="F1696" s="4"/>
      <c r="G1696" s="11"/>
      <c r="H1696" s="11"/>
      <c r="I1696" s="15"/>
      <c r="J1696" s="15"/>
      <c r="K1696" s="11"/>
      <c r="L1696" s="15"/>
      <c r="M1696" s="17"/>
      <c r="N1696" s="19"/>
    </row>
    <row r="1697" spans="1:14">
      <c r="A1697" s="11"/>
      <c r="B1697" s="11"/>
      <c r="C1697" s="17"/>
      <c r="D1697" s="11"/>
      <c r="E1697" s="11"/>
      <c r="F1697" s="4"/>
      <c r="G1697" s="11"/>
      <c r="H1697" s="11"/>
      <c r="I1697" s="15"/>
      <c r="J1697" s="15"/>
      <c r="K1697" s="11"/>
      <c r="L1697" s="15"/>
      <c r="M1697" s="17"/>
      <c r="N1697" s="19"/>
    </row>
    <row r="1698" spans="1:14">
      <c r="A1698" s="11"/>
      <c r="B1698" s="11"/>
      <c r="C1698" s="17"/>
      <c r="D1698" s="11"/>
      <c r="E1698" s="11"/>
      <c r="F1698" s="4"/>
      <c r="G1698" s="11"/>
      <c r="H1698" s="11"/>
      <c r="I1698" s="15"/>
      <c r="J1698" s="15"/>
      <c r="K1698" s="11"/>
      <c r="L1698" s="15"/>
      <c r="M1698" s="17"/>
      <c r="N1698" s="19"/>
    </row>
    <row r="1699" spans="1:14">
      <c r="A1699" s="11"/>
      <c r="B1699" s="11"/>
      <c r="C1699" s="17"/>
      <c r="D1699" s="11"/>
      <c r="E1699" s="11"/>
      <c r="F1699" s="4"/>
      <c r="G1699" s="11"/>
      <c r="H1699" s="11"/>
      <c r="I1699" s="15"/>
      <c r="J1699" s="15"/>
      <c r="K1699" s="11"/>
      <c r="L1699" s="15"/>
      <c r="M1699" s="17"/>
      <c r="N1699" s="19"/>
    </row>
    <row r="1700" spans="1:14">
      <c r="A1700" s="11"/>
      <c r="B1700" s="11"/>
      <c r="C1700" s="17"/>
      <c r="D1700" s="11"/>
      <c r="E1700" s="11"/>
      <c r="F1700" s="4"/>
      <c r="G1700" s="11"/>
      <c r="H1700" s="11"/>
      <c r="I1700" s="15"/>
      <c r="J1700" s="15"/>
      <c r="K1700" s="11"/>
      <c r="L1700" s="15"/>
      <c r="M1700" s="17"/>
      <c r="N1700" s="19"/>
    </row>
    <row r="1701" spans="1:14">
      <c r="A1701" s="11"/>
      <c r="B1701" s="11"/>
      <c r="C1701" s="17"/>
      <c r="D1701" s="11"/>
      <c r="E1701" s="11"/>
      <c r="F1701" s="4"/>
      <c r="G1701" s="11"/>
      <c r="H1701" s="11"/>
      <c r="I1701" s="15"/>
      <c r="J1701" s="15"/>
      <c r="K1701" s="11"/>
      <c r="L1701" s="15"/>
      <c r="M1701" s="17"/>
      <c r="N1701" s="19"/>
    </row>
    <row r="1702" spans="1:14">
      <c r="A1702" s="11"/>
      <c r="B1702" s="11"/>
      <c r="C1702" s="17"/>
      <c r="D1702" s="11"/>
      <c r="E1702" s="11"/>
      <c r="F1702" s="4"/>
      <c r="G1702" s="11"/>
      <c r="H1702" s="11"/>
      <c r="I1702" s="15"/>
      <c r="J1702" s="15"/>
      <c r="K1702" s="11"/>
      <c r="L1702" s="15"/>
      <c r="M1702" s="17"/>
      <c r="N1702" s="19"/>
    </row>
    <row r="1703" spans="1:14">
      <c r="A1703" s="11"/>
      <c r="B1703" s="11"/>
      <c r="C1703" s="17"/>
      <c r="D1703" s="11"/>
      <c r="E1703" s="11"/>
      <c r="F1703" s="4"/>
      <c r="G1703" s="11"/>
      <c r="H1703" s="11"/>
      <c r="I1703" s="15"/>
      <c r="J1703" s="15"/>
      <c r="K1703" s="11"/>
      <c r="L1703" s="15"/>
      <c r="M1703" s="17"/>
      <c r="N1703" s="19"/>
    </row>
    <row r="1704" spans="1:14">
      <c r="A1704" s="11"/>
      <c r="B1704" s="11"/>
      <c r="C1704" s="17"/>
      <c r="D1704" s="11"/>
      <c r="E1704" s="11"/>
      <c r="F1704" s="4"/>
      <c r="G1704" s="11"/>
      <c r="H1704" s="11"/>
      <c r="I1704" s="15"/>
      <c r="J1704" s="15"/>
      <c r="K1704" s="11"/>
      <c r="L1704" s="15"/>
      <c r="M1704" s="17"/>
      <c r="N1704" s="19"/>
    </row>
    <row r="1705" spans="1:14">
      <c r="A1705" s="11"/>
      <c r="B1705" s="11"/>
      <c r="C1705" s="17"/>
      <c r="D1705" s="11"/>
      <c r="E1705" s="11"/>
      <c r="F1705" s="4"/>
      <c r="G1705" s="11"/>
      <c r="H1705" s="11"/>
      <c r="I1705" s="15"/>
      <c r="J1705" s="15"/>
      <c r="K1705" s="11"/>
      <c r="L1705" s="15"/>
      <c r="M1705" s="17"/>
      <c r="N1705" s="19"/>
    </row>
    <row r="1706" spans="1:14">
      <c r="A1706" s="11"/>
      <c r="B1706" s="11"/>
      <c r="C1706" s="17"/>
      <c r="D1706" s="11"/>
      <c r="E1706" s="11"/>
      <c r="F1706" s="4"/>
      <c r="G1706" s="11"/>
      <c r="H1706" s="11"/>
      <c r="I1706" s="15"/>
      <c r="J1706" s="15"/>
      <c r="K1706" s="11"/>
      <c r="L1706" s="15"/>
      <c r="M1706" s="17"/>
      <c r="N1706" s="19"/>
    </row>
    <row r="1707" spans="1:14">
      <c r="A1707" s="11"/>
      <c r="B1707" s="11"/>
      <c r="C1707" s="17"/>
      <c r="D1707" s="11"/>
      <c r="E1707" s="11"/>
      <c r="F1707" s="4"/>
      <c r="G1707" s="11"/>
      <c r="H1707" s="11"/>
      <c r="I1707" s="15"/>
      <c r="J1707" s="15"/>
      <c r="K1707" s="11"/>
      <c r="L1707" s="15"/>
      <c r="M1707" s="17"/>
      <c r="N1707" s="19"/>
    </row>
    <row r="1708" spans="1:14">
      <c r="A1708" s="11"/>
      <c r="B1708" s="11"/>
      <c r="C1708" s="17"/>
      <c r="D1708" s="11"/>
      <c r="E1708" s="11"/>
      <c r="F1708" s="4"/>
      <c r="G1708" s="11"/>
      <c r="H1708" s="11"/>
      <c r="I1708" s="15"/>
      <c r="J1708" s="15"/>
      <c r="K1708" s="11"/>
      <c r="L1708" s="15"/>
      <c r="M1708" s="17"/>
      <c r="N1708" s="19"/>
    </row>
    <row r="1709" spans="1:14">
      <c r="A1709" s="11"/>
      <c r="B1709" s="11"/>
      <c r="C1709" s="17"/>
      <c r="D1709" s="11"/>
      <c r="E1709" s="11"/>
      <c r="F1709" s="4"/>
      <c r="G1709" s="11"/>
      <c r="H1709" s="11"/>
      <c r="I1709" s="15"/>
      <c r="J1709" s="15"/>
      <c r="K1709" s="11"/>
      <c r="L1709" s="15"/>
      <c r="M1709" s="17"/>
      <c r="N1709" s="19"/>
    </row>
    <row r="1710" spans="1:14">
      <c r="A1710" s="11"/>
      <c r="B1710" s="11"/>
      <c r="C1710" s="17"/>
      <c r="D1710" s="11"/>
      <c r="E1710" s="11"/>
      <c r="F1710" s="4"/>
      <c r="G1710" s="11"/>
      <c r="H1710" s="11"/>
      <c r="I1710" s="15"/>
      <c r="J1710" s="15"/>
      <c r="K1710" s="11"/>
      <c r="L1710" s="15"/>
      <c r="M1710" s="17"/>
      <c r="N1710" s="19"/>
    </row>
    <row r="1711" spans="1:14">
      <c r="A1711" s="11"/>
      <c r="B1711" s="11"/>
      <c r="C1711" s="17"/>
      <c r="D1711" s="11"/>
      <c r="E1711" s="11"/>
      <c r="F1711" s="4"/>
      <c r="G1711" s="11"/>
      <c r="H1711" s="11"/>
      <c r="I1711" s="15"/>
      <c r="J1711" s="15"/>
      <c r="K1711" s="11"/>
      <c r="L1711" s="15"/>
      <c r="M1711" s="17"/>
      <c r="N1711" s="19"/>
    </row>
    <row r="1712" spans="1:14">
      <c r="A1712" s="11"/>
      <c r="B1712" s="11"/>
      <c r="C1712" s="17"/>
      <c r="D1712" s="11"/>
      <c r="E1712" s="11"/>
      <c r="F1712" s="4"/>
      <c r="G1712" s="11"/>
      <c r="H1712" s="11"/>
      <c r="I1712" s="15"/>
      <c r="J1712" s="15"/>
      <c r="K1712" s="11"/>
      <c r="L1712" s="15"/>
      <c r="M1712" s="17"/>
      <c r="N1712" s="19"/>
    </row>
    <row r="1713" spans="1:14">
      <c r="A1713" s="11"/>
      <c r="B1713" s="11"/>
      <c r="C1713" s="17"/>
      <c r="D1713" s="11"/>
      <c r="E1713" s="11"/>
      <c r="F1713" s="4"/>
      <c r="G1713" s="11"/>
      <c r="H1713" s="11"/>
      <c r="I1713" s="15"/>
      <c r="J1713" s="15"/>
      <c r="K1713" s="11"/>
      <c r="L1713" s="15"/>
      <c r="M1713" s="17"/>
      <c r="N1713" s="19"/>
    </row>
    <row r="1714" spans="1:14">
      <c r="A1714" s="11"/>
      <c r="B1714" s="11"/>
      <c r="C1714" s="17"/>
      <c r="D1714" s="11"/>
      <c r="E1714" s="11"/>
      <c r="F1714" s="4"/>
      <c r="G1714" s="11"/>
      <c r="H1714" s="11"/>
      <c r="I1714" s="15"/>
      <c r="J1714" s="15"/>
      <c r="K1714" s="11"/>
      <c r="L1714" s="15"/>
      <c r="M1714" s="17"/>
      <c r="N1714" s="19"/>
    </row>
    <row r="1715" spans="1:14">
      <c r="A1715" s="11"/>
      <c r="B1715" s="11"/>
      <c r="C1715" s="17"/>
      <c r="D1715" s="11"/>
      <c r="E1715" s="11"/>
      <c r="F1715" s="4"/>
      <c r="G1715" s="11"/>
      <c r="H1715" s="11"/>
      <c r="I1715" s="15"/>
      <c r="J1715" s="15"/>
      <c r="K1715" s="11"/>
      <c r="L1715" s="15"/>
      <c r="M1715" s="17"/>
      <c r="N1715" s="19"/>
    </row>
    <row r="1716" spans="1:14">
      <c r="A1716" s="11"/>
      <c r="B1716" s="11"/>
      <c r="C1716" s="17"/>
      <c r="D1716" s="11"/>
      <c r="E1716" s="11"/>
      <c r="F1716" s="4"/>
      <c r="G1716" s="11"/>
      <c r="H1716" s="11"/>
      <c r="I1716" s="15"/>
      <c r="J1716" s="15"/>
      <c r="K1716" s="11"/>
      <c r="L1716" s="15"/>
      <c r="M1716" s="17"/>
      <c r="N1716" s="19"/>
    </row>
    <row r="1717" spans="1:14">
      <c r="A1717" s="11"/>
      <c r="B1717" s="11"/>
      <c r="C1717" s="17"/>
      <c r="D1717" s="11"/>
      <c r="E1717" s="11"/>
      <c r="F1717" s="4"/>
      <c r="G1717" s="11"/>
      <c r="H1717" s="11"/>
      <c r="I1717" s="15"/>
      <c r="J1717" s="15"/>
      <c r="K1717" s="11"/>
      <c r="L1717" s="15"/>
      <c r="M1717" s="17"/>
      <c r="N1717" s="19"/>
    </row>
    <row r="1718" spans="1:14">
      <c r="A1718" s="11"/>
      <c r="B1718" s="11"/>
      <c r="C1718" s="17"/>
      <c r="D1718" s="11"/>
      <c r="E1718" s="11"/>
      <c r="F1718" s="4"/>
      <c r="G1718" s="11"/>
      <c r="H1718" s="11"/>
      <c r="I1718" s="15"/>
      <c r="J1718" s="15"/>
      <c r="K1718" s="11"/>
      <c r="L1718" s="15"/>
      <c r="M1718" s="17"/>
      <c r="N1718" s="19"/>
    </row>
    <row r="1719" spans="1:14">
      <c r="A1719" s="11"/>
      <c r="B1719" s="11"/>
      <c r="C1719" s="17"/>
      <c r="D1719" s="11"/>
      <c r="E1719" s="11"/>
      <c r="F1719" s="4"/>
      <c r="G1719" s="11"/>
      <c r="H1719" s="11"/>
      <c r="I1719" s="15"/>
      <c r="J1719" s="15"/>
      <c r="K1719" s="11"/>
      <c r="L1719" s="15"/>
      <c r="M1719" s="17"/>
      <c r="N1719" s="19"/>
    </row>
    <row r="1720" spans="1:14">
      <c r="A1720" s="11"/>
      <c r="B1720" s="11"/>
      <c r="C1720" s="17"/>
      <c r="D1720" s="11"/>
      <c r="E1720" s="11"/>
      <c r="F1720" s="4"/>
      <c r="G1720" s="11"/>
      <c r="H1720" s="11"/>
      <c r="I1720" s="15"/>
      <c r="J1720" s="15"/>
      <c r="K1720" s="11"/>
      <c r="L1720" s="15"/>
      <c r="M1720" s="17"/>
      <c r="N1720" s="19"/>
    </row>
    <row r="1721" spans="1:14">
      <c r="A1721" s="11"/>
      <c r="B1721" s="11"/>
      <c r="C1721" s="17"/>
      <c r="D1721" s="11"/>
      <c r="E1721" s="11"/>
      <c r="F1721" s="4"/>
      <c r="G1721" s="11"/>
      <c r="H1721" s="11"/>
      <c r="I1721" s="15"/>
      <c r="J1721" s="15"/>
      <c r="K1721" s="11"/>
      <c r="L1721" s="15"/>
      <c r="M1721" s="17"/>
      <c r="N1721" s="19"/>
    </row>
    <row r="1722" spans="1:14">
      <c r="A1722" s="11"/>
      <c r="B1722" s="11"/>
      <c r="C1722" s="17"/>
      <c r="D1722" s="11"/>
      <c r="E1722" s="11"/>
      <c r="F1722" s="4"/>
      <c r="G1722" s="11"/>
      <c r="H1722" s="11"/>
      <c r="I1722" s="15"/>
      <c r="J1722" s="15"/>
      <c r="K1722" s="11"/>
      <c r="L1722" s="15"/>
      <c r="M1722" s="17"/>
      <c r="N1722" s="19"/>
    </row>
    <row r="1723" spans="1:14">
      <c r="A1723" s="11"/>
      <c r="B1723" s="11"/>
      <c r="C1723" s="17"/>
      <c r="D1723" s="11"/>
      <c r="E1723" s="11"/>
      <c r="F1723" s="4"/>
      <c r="G1723" s="11"/>
      <c r="H1723" s="11"/>
      <c r="I1723" s="15"/>
      <c r="J1723" s="15"/>
      <c r="K1723" s="11"/>
      <c r="L1723" s="15"/>
      <c r="M1723" s="17"/>
      <c r="N1723" s="19"/>
    </row>
    <row r="1724" spans="1:14">
      <c r="A1724" s="11"/>
      <c r="B1724" s="11"/>
      <c r="C1724" s="17"/>
      <c r="D1724" s="11"/>
      <c r="E1724" s="11"/>
      <c r="F1724" s="4"/>
      <c r="G1724" s="11"/>
      <c r="H1724" s="11"/>
      <c r="I1724" s="15"/>
      <c r="J1724" s="15"/>
      <c r="K1724" s="11"/>
      <c r="L1724" s="15"/>
      <c r="M1724" s="17"/>
      <c r="N1724" s="19"/>
    </row>
    <row r="1725" spans="1:14">
      <c r="A1725" s="11"/>
      <c r="B1725" s="11"/>
      <c r="C1725" s="17"/>
      <c r="D1725" s="11"/>
      <c r="E1725" s="11"/>
      <c r="F1725" s="4"/>
      <c r="G1725" s="11"/>
      <c r="H1725" s="11"/>
      <c r="I1725" s="15"/>
      <c r="J1725" s="15"/>
      <c r="K1725" s="11"/>
      <c r="L1725" s="15"/>
      <c r="M1725" s="17"/>
      <c r="N1725" s="19"/>
    </row>
    <row r="1726" spans="1:14">
      <c r="A1726" s="11"/>
      <c r="B1726" s="11"/>
      <c r="C1726" s="17"/>
      <c r="D1726" s="11"/>
      <c r="E1726" s="11"/>
      <c r="F1726" s="4"/>
      <c r="G1726" s="11"/>
      <c r="H1726" s="11"/>
      <c r="I1726" s="15"/>
      <c r="J1726" s="15"/>
      <c r="K1726" s="11"/>
      <c r="L1726" s="15"/>
      <c r="M1726" s="17"/>
      <c r="N1726" s="19"/>
    </row>
    <row r="1727" spans="1:14">
      <c r="A1727" s="11"/>
      <c r="B1727" s="11"/>
      <c r="C1727" s="17"/>
      <c r="D1727" s="11"/>
      <c r="E1727" s="11"/>
      <c r="F1727" s="4"/>
      <c r="G1727" s="11"/>
      <c r="H1727" s="11"/>
      <c r="I1727" s="15"/>
      <c r="J1727" s="15"/>
      <c r="K1727" s="11"/>
      <c r="L1727" s="15"/>
      <c r="M1727" s="17"/>
      <c r="N1727" s="19"/>
    </row>
    <row r="1728" spans="1:14">
      <c r="A1728" s="11"/>
      <c r="B1728" s="11"/>
      <c r="C1728" s="17"/>
      <c r="D1728" s="11"/>
      <c r="E1728" s="11"/>
      <c r="F1728" s="4"/>
      <c r="G1728" s="11"/>
      <c r="H1728" s="11"/>
      <c r="I1728" s="15"/>
      <c r="J1728" s="15"/>
      <c r="K1728" s="11"/>
      <c r="L1728" s="15"/>
      <c r="M1728" s="17"/>
      <c r="N1728" s="19"/>
    </row>
    <row r="1729" spans="1:14">
      <c r="A1729" s="11"/>
      <c r="B1729" s="11"/>
      <c r="C1729" s="17"/>
      <c r="D1729" s="11"/>
      <c r="E1729" s="11"/>
      <c r="F1729" s="4"/>
      <c r="G1729" s="11"/>
      <c r="H1729" s="11"/>
      <c r="I1729" s="15"/>
      <c r="J1729" s="15"/>
      <c r="K1729" s="11"/>
      <c r="L1729" s="15"/>
      <c r="M1729" s="17"/>
      <c r="N1729" s="19"/>
    </row>
    <row r="1730" spans="1:14">
      <c r="A1730" s="11"/>
      <c r="B1730" s="11"/>
      <c r="C1730" s="17"/>
      <c r="D1730" s="11"/>
      <c r="E1730" s="11"/>
      <c r="F1730" s="4"/>
      <c r="G1730" s="11"/>
      <c r="H1730" s="11"/>
      <c r="I1730" s="15"/>
      <c r="J1730" s="15"/>
      <c r="K1730" s="11"/>
      <c r="L1730" s="15"/>
      <c r="M1730" s="17"/>
      <c r="N1730" s="19"/>
    </row>
    <row r="1731" spans="1:14">
      <c r="A1731" s="11"/>
      <c r="B1731" s="11"/>
      <c r="C1731" s="17"/>
      <c r="D1731" s="11"/>
      <c r="E1731" s="11"/>
      <c r="F1731" s="4"/>
      <c r="G1731" s="11"/>
      <c r="H1731" s="11"/>
      <c r="I1731" s="15"/>
      <c r="J1731" s="15"/>
      <c r="K1731" s="11"/>
      <c r="L1731" s="15"/>
      <c r="M1731" s="17"/>
      <c r="N1731" s="19"/>
    </row>
    <row r="1732" spans="1:14">
      <c r="A1732" s="11"/>
      <c r="B1732" s="11"/>
      <c r="C1732" s="17"/>
      <c r="D1732" s="11"/>
      <c r="E1732" s="11"/>
      <c r="F1732" s="4"/>
      <c r="G1732" s="11"/>
      <c r="H1732" s="11"/>
      <c r="I1732" s="15"/>
      <c r="J1732" s="15"/>
      <c r="K1732" s="11"/>
      <c r="L1732" s="15"/>
      <c r="M1732" s="17"/>
      <c r="N1732" s="19"/>
    </row>
    <row r="1733" spans="1:14">
      <c r="A1733" s="11"/>
      <c r="B1733" s="11"/>
      <c r="C1733" s="17"/>
      <c r="D1733" s="11"/>
      <c r="E1733" s="11"/>
      <c r="F1733" s="4"/>
      <c r="G1733" s="11"/>
      <c r="H1733" s="11"/>
      <c r="I1733" s="15"/>
      <c r="J1733" s="15"/>
      <c r="K1733" s="11"/>
      <c r="L1733" s="15"/>
      <c r="M1733" s="17"/>
      <c r="N1733" s="19"/>
    </row>
    <row r="1734" spans="1:14">
      <c r="A1734" s="11"/>
      <c r="B1734" s="11"/>
      <c r="C1734" s="17"/>
      <c r="D1734" s="11"/>
      <c r="E1734" s="11"/>
      <c r="F1734" s="4"/>
      <c r="G1734" s="11"/>
      <c r="H1734" s="11"/>
      <c r="I1734" s="15"/>
      <c r="J1734" s="15"/>
      <c r="K1734" s="11"/>
      <c r="L1734" s="15"/>
      <c r="M1734" s="17"/>
      <c r="N1734" s="19"/>
    </row>
    <row r="1735" spans="1:14">
      <c r="A1735" s="11"/>
      <c r="B1735" s="11"/>
      <c r="C1735" s="17"/>
      <c r="D1735" s="11"/>
      <c r="E1735" s="11"/>
      <c r="F1735" s="4"/>
      <c r="G1735" s="11"/>
      <c r="H1735" s="11"/>
      <c r="I1735" s="15"/>
      <c r="J1735" s="15"/>
      <c r="K1735" s="11"/>
      <c r="L1735" s="15"/>
      <c r="M1735" s="17"/>
      <c r="N1735" s="19"/>
    </row>
    <row r="1736" spans="1:14">
      <c r="A1736" s="11"/>
      <c r="B1736" s="11"/>
      <c r="C1736" s="17"/>
      <c r="D1736" s="11"/>
      <c r="E1736" s="11"/>
      <c r="F1736" s="4"/>
      <c r="G1736" s="11"/>
      <c r="H1736" s="11"/>
      <c r="I1736" s="15"/>
      <c r="J1736" s="15"/>
      <c r="K1736" s="11"/>
      <c r="L1736" s="15"/>
      <c r="M1736" s="17"/>
      <c r="N1736" s="19"/>
    </row>
    <row r="1737" spans="1:14">
      <c r="A1737" s="11"/>
      <c r="B1737" s="11"/>
      <c r="C1737" s="17"/>
      <c r="D1737" s="11"/>
      <c r="E1737" s="11"/>
      <c r="F1737" s="4"/>
      <c r="G1737" s="11"/>
      <c r="H1737" s="11"/>
      <c r="I1737" s="15"/>
      <c r="J1737" s="15"/>
      <c r="K1737" s="11"/>
      <c r="L1737" s="15"/>
      <c r="M1737" s="17"/>
      <c r="N1737" s="19"/>
    </row>
    <row r="1738" spans="1:14">
      <c r="A1738" s="11"/>
      <c r="B1738" s="11"/>
      <c r="C1738" s="17"/>
      <c r="D1738" s="11"/>
      <c r="E1738" s="11"/>
      <c r="F1738" s="4"/>
      <c r="G1738" s="11"/>
      <c r="H1738" s="11"/>
      <c r="I1738" s="15"/>
      <c r="J1738" s="15"/>
      <c r="K1738" s="11"/>
      <c r="L1738" s="15"/>
      <c r="M1738" s="17"/>
      <c r="N1738" s="19"/>
    </row>
    <row r="1739" spans="1:14">
      <c r="A1739" s="11"/>
      <c r="B1739" s="11"/>
      <c r="C1739" s="17"/>
      <c r="D1739" s="11"/>
      <c r="E1739" s="11"/>
      <c r="F1739" s="4"/>
      <c r="G1739" s="11"/>
      <c r="H1739" s="11"/>
      <c r="I1739" s="15"/>
      <c r="J1739" s="15"/>
      <c r="K1739" s="11"/>
      <c r="L1739" s="15"/>
      <c r="M1739" s="17"/>
      <c r="N1739" s="19"/>
    </row>
    <row r="1740" spans="1:14">
      <c r="A1740" s="11"/>
      <c r="B1740" s="11"/>
      <c r="C1740" s="17"/>
      <c r="D1740" s="11"/>
      <c r="E1740" s="11"/>
      <c r="F1740" s="4"/>
      <c r="G1740" s="11"/>
      <c r="H1740" s="11"/>
      <c r="I1740" s="15"/>
      <c r="J1740" s="15"/>
      <c r="K1740" s="11"/>
      <c r="L1740" s="15"/>
      <c r="M1740" s="17"/>
      <c r="N1740" s="19"/>
    </row>
    <row r="1741" spans="1:14">
      <c r="A1741" s="11"/>
      <c r="B1741" s="11"/>
      <c r="C1741" s="17"/>
      <c r="D1741" s="11"/>
      <c r="E1741" s="11"/>
      <c r="F1741" s="4"/>
      <c r="G1741" s="11"/>
      <c r="H1741" s="11"/>
      <c r="I1741" s="15"/>
      <c r="J1741" s="15"/>
      <c r="K1741" s="11"/>
      <c r="L1741" s="15"/>
      <c r="M1741" s="17"/>
      <c r="N1741" s="19"/>
    </row>
    <row r="1742" spans="1:14">
      <c r="A1742" s="11"/>
      <c r="B1742" s="11"/>
      <c r="C1742" s="17"/>
      <c r="D1742" s="11"/>
      <c r="E1742" s="11"/>
      <c r="F1742" s="4"/>
      <c r="G1742" s="11"/>
      <c r="H1742" s="11"/>
      <c r="I1742" s="15"/>
      <c r="J1742" s="15"/>
      <c r="K1742" s="11"/>
      <c r="L1742" s="15"/>
      <c r="M1742" s="17"/>
      <c r="N1742" s="19"/>
    </row>
    <row r="1743" spans="1:14">
      <c r="A1743" s="11"/>
      <c r="B1743" s="11"/>
      <c r="C1743" s="17"/>
      <c r="D1743" s="11"/>
      <c r="E1743" s="11"/>
      <c r="F1743" s="4"/>
      <c r="G1743" s="11"/>
      <c r="H1743" s="11"/>
      <c r="I1743" s="15"/>
      <c r="J1743" s="15"/>
      <c r="K1743" s="11"/>
      <c r="L1743" s="15"/>
      <c r="M1743" s="17"/>
      <c r="N1743" s="19"/>
    </row>
    <row r="1744" spans="1:14">
      <c r="A1744" s="11"/>
      <c r="B1744" s="11"/>
      <c r="C1744" s="17"/>
      <c r="D1744" s="11"/>
      <c r="E1744" s="11"/>
      <c r="F1744" s="4"/>
      <c r="G1744" s="11"/>
      <c r="H1744" s="11"/>
      <c r="I1744" s="15"/>
      <c r="J1744" s="15"/>
      <c r="K1744" s="11"/>
      <c r="L1744" s="15"/>
      <c r="M1744" s="17"/>
      <c r="N1744" s="19"/>
    </row>
    <row r="1745" spans="1:14">
      <c r="A1745" s="11"/>
      <c r="B1745" s="11"/>
      <c r="C1745" s="17"/>
      <c r="D1745" s="11"/>
      <c r="E1745" s="11"/>
      <c r="F1745" s="4"/>
      <c r="G1745" s="11"/>
      <c r="H1745" s="11"/>
      <c r="I1745" s="15"/>
      <c r="J1745" s="15"/>
      <c r="K1745" s="11"/>
      <c r="L1745" s="15"/>
      <c r="M1745" s="17"/>
      <c r="N1745" s="19"/>
    </row>
    <row r="1746" spans="1:14">
      <c r="A1746" s="11"/>
      <c r="B1746" s="11"/>
      <c r="C1746" s="17"/>
      <c r="D1746" s="11"/>
      <c r="E1746" s="11"/>
      <c r="F1746" s="4"/>
      <c r="G1746" s="11"/>
      <c r="H1746" s="11"/>
      <c r="I1746" s="15"/>
      <c r="J1746" s="15"/>
      <c r="K1746" s="11"/>
      <c r="L1746" s="15"/>
      <c r="M1746" s="17"/>
      <c r="N1746" s="19"/>
    </row>
    <row r="1747" spans="1:14">
      <c r="A1747" s="11"/>
      <c r="B1747" s="11"/>
      <c r="C1747" s="17"/>
      <c r="D1747" s="11"/>
      <c r="E1747" s="11"/>
      <c r="F1747" s="4"/>
      <c r="G1747" s="11"/>
      <c r="H1747" s="11"/>
      <c r="I1747" s="15"/>
      <c r="J1747" s="15"/>
      <c r="K1747" s="11"/>
      <c r="L1747" s="15"/>
      <c r="M1747" s="17"/>
      <c r="N1747" s="19"/>
    </row>
    <row r="1748" spans="1:14">
      <c r="A1748" s="11"/>
      <c r="B1748" s="11"/>
      <c r="C1748" s="17"/>
      <c r="D1748" s="11"/>
      <c r="E1748" s="11"/>
      <c r="F1748" s="4"/>
      <c r="G1748" s="11"/>
      <c r="H1748" s="11"/>
      <c r="I1748" s="15"/>
      <c r="J1748" s="15"/>
      <c r="K1748" s="11"/>
      <c r="L1748" s="15"/>
      <c r="M1748" s="17"/>
      <c r="N1748" s="19"/>
    </row>
    <row r="1749" spans="1:14">
      <c r="A1749" s="11"/>
      <c r="B1749" s="11"/>
      <c r="C1749" s="17"/>
      <c r="D1749" s="11"/>
      <c r="E1749" s="11"/>
      <c r="F1749" s="4"/>
      <c r="G1749" s="11"/>
      <c r="H1749" s="11"/>
      <c r="I1749" s="15"/>
      <c r="J1749" s="15"/>
      <c r="K1749" s="11"/>
      <c r="L1749" s="15"/>
      <c r="M1749" s="17"/>
      <c r="N1749" s="19"/>
    </row>
    <row r="1750" spans="1:14">
      <c r="A1750" s="11"/>
      <c r="B1750" s="11"/>
      <c r="C1750" s="17"/>
      <c r="D1750" s="11"/>
      <c r="E1750" s="11"/>
      <c r="F1750" s="4"/>
      <c r="G1750" s="11"/>
      <c r="H1750" s="11"/>
      <c r="I1750" s="15"/>
      <c r="J1750" s="15"/>
      <c r="K1750" s="11"/>
      <c r="L1750" s="15"/>
      <c r="M1750" s="17"/>
      <c r="N1750" s="19"/>
    </row>
    <row r="1751" spans="1:14">
      <c r="A1751" s="11"/>
      <c r="B1751" s="11"/>
      <c r="C1751" s="17"/>
      <c r="D1751" s="11"/>
      <c r="E1751" s="11"/>
      <c r="F1751" s="4"/>
      <c r="G1751" s="11"/>
      <c r="H1751" s="11"/>
      <c r="I1751" s="15"/>
      <c r="J1751" s="15"/>
      <c r="K1751" s="11"/>
      <c r="L1751" s="15"/>
      <c r="M1751" s="17"/>
      <c r="N1751" s="19"/>
    </row>
    <row r="1752" spans="1:14">
      <c r="A1752" s="11"/>
      <c r="B1752" s="11"/>
      <c r="C1752" s="17"/>
      <c r="D1752" s="11"/>
      <c r="E1752" s="11"/>
      <c r="F1752" s="4"/>
      <c r="G1752" s="11"/>
      <c r="H1752" s="11"/>
      <c r="I1752" s="15"/>
      <c r="J1752" s="15"/>
      <c r="K1752" s="11"/>
      <c r="L1752" s="15"/>
      <c r="M1752" s="17"/>
      <c r="N1752" s="19"/>
    </row>
    <row r="1753" spans="1:14">
      <c r="A1753" s="11"/>
      <c r="B1753" s="11"/>
      <c r="C1753" s="17"/>
      <c r="D1753" s="11"/>
      <c r="E1753" s="11"/>
      <c r="F1753" s="4"/>
      <c r="G1753" s="11"/>
      <c r="H1753" s="11"/>
      <c r="I1753" s="15"/>
      <c r="J1753" s="15"/>
      <c r="K1753" s="11"/>
      <c r="L1753" s="15"/>
      <c r="M1753" s="17"/>
      <c r="N1753" s="19"/>
    </row>
    <row r="1754" spans="1:14">
      <c r="A1754" s="11"/>
      <c r="B1754" s="11"/>
      <c r="C1754" s="17"/>
      <c r="D1754" s="11"/>
      <c r="E1754" s="11"/>
      <c r="F1754" s="4"/>
      <c r="G1754" s="11"/>
      <c r="H1754" s="11"/>
      <c r="I1754" s="15"/>
      <c r="J1754" s="15"/>
      <c r="K1754" s="11"/>
      <c r="L1754" s="15"/>
      <c r="M1754" s="17"/>
      <c r="N1754" s="19"/>
    </row>
    <row r="1755" spans="1:14">
      <c r="A1755" s="11"/>
      <c r="B1755" s="11"/>
      <c r="C1755" s="17"/>
      <c r="D1755" s="11"/>
      <c r="E1755" s="11"/>
      <c r="F1755" s="4"/>
      <c r="G1755" s="11"/>
      <c r="H1755" s="11"/>
      <c r="I1755" s="15"/>
      <c r="J1755" s="15"/>
      <c r="K1755" s="11"/>
      <c r="L1755" s="15"/>
      <c r="M1755" s="17"/>
      <c r="N1755" s="19"/>
    </row>
    <row r="1756" spans="1:14">
      <c r="A1756" s="11"/>
      <c r="B1756" s="11"/>
      <c r="C1756" s="17"/>
      <c r="D1756" s="11"/>
      <c r="E1756" s="11"/>
      <c r="F1756" s="4"/>
      <c r="G1756" s="11"/>
      <c r="H1756" s="11"/>
      <c r="I1756" s="15"/>
      <c r="J1756" s="15"/>
      <c r="K1756" s="11"/>
      <c r="L1756" s="15"/>
      <c r="M1756" s="17"/>
      <c r="N1756" s="19"/>
    </row>
    <row r="1757" spans="1:14">
      <c r="A1757" s="11"/>
      <c r="B1757" s="11"/>
      <c r="C1757" s="17"/>
      <c r="D1757" s="11"/>
      <c r="E1757" s="11"/>
      <c r="F1757" s="4"/>
      <c r="G1757" s="11"/>
      <c r="H1757" s="11"/>
      <c r="I1757" s="15"/>
      <c r="J1757" s="15"/>
      <c r="K1757" s="11"/>
      <c r="L1757" s="15"/>
      <c r="M1757" s="17"/>
      <c r="N1757" s="19"/>
    </row>
    <row r="1758" spans="1:14">
      <c r="A1758" s="11"/>
      <c r="B1758" s="11"/>
      <c r="C1758" s="17"/>
      <c r="D1758" s="11"/>
      <c r="E1758" s="11"/>
      <c r="F1758" s="4"/>
      <c r="G1758" s="11"/>
      <c r="H1758" s="11"/>
      <c r="I1758" s="15"/>
      <c r="J1758" s="15"/>
      <c r="K1758" s="11"/>
      <c r="L1758" s="15"/>
      <c r="M1758" s="17"/>
      <c r="N1758" s="19"/>
    </row>
    <row r="1759" spans="1:14">
      <c r="A1759" s="11"/>
      <c r="B1759" s="11"/>
      <c r="C1759" s="17"/>
      <c r="D1759" s="11"/>
      <c r="E1759" s="11"/>
      <c r="F1759" s="4"/>
      <c r="G1759" s="11"/>
      <c r="H1759" s="11"/>
      <c r="I1759" s="15"/>
      <c r="J1759" s="15"/>
      <c r="K1759" s="11"/>
      <c r="L1759" s="15"/>
      <c r="M1759" s="17"/>
      <c r="N1759" s="19"/>
    </row>
    <row r="1760" spans="1:14">
      <c r="A1760" s="11"/>
      <c r="B1760" s="11"/>
      <c r="C1760" s="17"/>
      <c r="D1760" s="11"/>
      <c r="E1760" s="11"/>
      <c r="F1760" s="4"/>
      <c r="G1760" s="11"/>
      <c r="H1760" s="11"/>
      <c r="I1760" s="15"/>
      <c r="J1760" s="15"/>
      <c r="K1760" s="11"/>
      <c r="L1760" s="15"/>
      <c r="M1760" s="17"/>
      <c r="N1760" s="19"/>
    </row>
    <row r="1761" spans="1:14">
      <c r="A1761" s="11"/>
      <c r="B1761" s="11"/>
      <c r="C1761" s="17"/>
      <c r="D1761" s="11"/>
      <c r="E1761" s="11"/>
      <c r="F1761" s="4"/>
      <c r="G1761" s="11"/>
      <c r="H1761" s="11"/>
      <c r="I1761" s="15"/>
      <c r="J1761" s="15"/>
      <c r="K1761" s="11"/>
      <c r="L1761" s="15"/>
      <c r="M1761" s="17"/>
      <c r="N1761" s="19"/>
    </row>
    <row r="1762" spans="1:14">
      <c r="A1762" s="11"/>
      <c r="B1762" s="11"/>
      <c r="C1762" s="17"/>
      <c r="D1762" s="11"/>
      <c r="E1762" s="11"/>
      <c r="F1762" s="4"/>
      <c r="G1762" s="11"/>
      <c r="H1762" s="11"/>
      <c r="I1762" s="15"/>
      <c r="J1762" s="15"/>
      <c r="K1762" s="11"/>
      <c r="L1762" s="15"/>
      <c r="M1762" s="17"/>
      <c r="N1762" s="19"/>
    </row>
    <row r="1763" spans="1:14">
      <c r="A1763" s="11"/>
      <c r="B1763" s="11"/>
      <c r="C1763" s="17"/>
      <c r="D1763" s="11"/>
      <c r="E1763" s="11"/>
      <c r="F1763" s="4"/>
      <c r="G1763" s="11"/>
      <c r="H1763" s="11"/>
      <c r="I1763" s="15"/>
      <c r="J1763" s="15"/>
      <c r="K1763" s="11"/>
      <c r="L1763" s="15"/>
      <c r="M1763" s="17"/>
      <c r="N1763" s="19"/>
    </row>
    <row r="1764" spans="1:14">
      <c r="A1764" s="11"/>
      <c r="B1764" s="11"/>
      <c r="C1764" s="17"/>
      <c r="D1764" s="11"/>
      <c r="E1764" s="11"/>
      <c r="F1764" s="4"/>
      <c r="G1764" s="11"/>
      <c r="H1764" s="11"/>
      <c r="I1764" s="15"/>
      <c r="J1764" s="15"/>
      <c r="K1764" s="11"/>
      <c r="L1764" s="15"/>
      <c r="M1764" s="17"/>
      <c r="N1764" s="19"/>
    </row>
    <row r="1765" spans="1:14">
      <c r="A1765" s="11"/>
      <c r="B1765" s="11"/>
      <c r="C1765" s="17"/>
      <c r="D1765" s="11"/>
      <c r="E1765" s="11"/>
      <c r="F1765" s="4"/>
      <c r="G1765" s="11"/>
      <c r="H1765" s="11"/>
      <c r="I1765" s="15"/>
      <c r="J1765" s="15"/>
      <c r="K1765" s="11"/>
      <c r="L1765" s="15"/>
      <c r="M1765" s="17"/>
      <c r="N1765" s="19"/>
    </row>
    <row r="1766" spans="1:14">
      <c r="A1766" s="11"/>
      <c r="B1766" s="11"/>
      <c r="C1766" s="17"/>
      <c r="D1766" s="11"/>
      <c r="E1766" s="11"/>
      <c r="F1766" s="4"/>
      <c r="G1766" s="11"/>
      <c r="H1766" s="11"/>
      <c r="I1766" s="15"/>
      <c r="J1766" s="15"/>
      <c r="K1766" s="11"/>
      <c r="L1766" s="15"/>
      <c r="M1766" s="17"/>
      <c r="N1766" s="19"/>
    </row>
    <row r="1767" spans="1:14">
      <c r="A1767" s="11"/>
      <c r="B1767" s="11"/>
      <c r="C1767" s="17"/>
      <c r="D1767" s="11"/>
      <c r="E1767" s="11"/>
      <c r="F1767" s="4"/>
      <c r="G1767" s="11"/>
      <c r="H1767" s="11"/>
      <c r="I1767" s="15"/>
      <c r="J1767" s="15"/>
      <c r="K1767" s="11"/>
      <c r="L1767" s="15"/>
      <c r="M1767" s="17"/>
      <c r="N1767" s="19"/>
    </row>
    <row r="1768" spans="1:14">
      <c r="A1768" s="11"/>
      <c r="B1768" s="11"/>
      <c r="C1768" s="17"/>
      <c r="D1768" s="11"/>
      <c r="E1768" s="11"/>
      <c r="F1768" s="4"/>
      <c r="G1768" s="11"/>
      <c r="H1768" s="11"/>
      <c r="I1768" s="15"/>
      <c r="J1768" s="15"/>
      <c r="K1768" s="11"/>
      <c r="L1768" s="15"/>
      <c r="M1768" s="17"/>
      <c r="N1768" s="19"/>
    </row>
    <row r="1769" spans="1:14">
      <c r="A1769" s="11"/>
      <c r="B1769" s="11"/>
      <c r="C1769" s="17"/>
      <c r="D1769" s="11"/>
      <c r="E1769" s="11"/>
      <c r="F1769" s="4"/>
      <c r="G1769" s="11"/>
      <c r="H1769" s="11"/>
      <c r="I1769" s="15"/>
      <c r="J1769" s="15"/>
      <c r="K1769" s="11"/>
      <c r="L1769" s="15"/>
      <c r="M1769" s="17"/>
      <c r="N1769" s="19"/>
    </row>
    <row r="1770" spans="1:14">
      <c r="A1770" s="11"/>
      <c r="B1770" s="11"/>
      <c r="C1770" s="17"/>
      <c r="D1770" s="11"/>
      <c r="E1770" s="11"/>
      <c r="F1770" s="4"/>
      <c r="G1770" s="11"/>
      <c r="H1770" s="11"/>
      <c r="I1770" s="15"/>
      <c r="J1770" s="15"/>
      <c r="K1770" s="11"/>
      <c r="L1770" s="15"/>
      <c r="M1770" s="17"/>
      <c r="N1770" s="19"/>
    </row>
    <row r="1771" spans="1:14">
      <c r="A1771" s="11"/>
      <c r="B1771" s="11"/>
      <c r="C1771" s="17"/>
      <c r="D1771" s="11"/>
      <c r="E1771" s="11"/>
      <c r="F1771" s="4"/>
      <c r="G1771" s="11"/>
      <c r="H1771" s="11"/>
      <c r="I1771" s="15"/>
      <c r="J1771" s="15"/>
      <c r="K1771" s="11"/>
      <c r="L1771" s="15"/>
      <c r="M1771" s="17"/>
      <c r="N1771" s="19"/>
    </row>
    <row r="1772" spans="1:14">
      <c r="A1772" s="11"/>
      <c r="B1772" s="11"/>
      <c r="C1772" s="17"/>
      <c r="D1772" s="11"/>
      <c r="E1772" s="11"/>
      <c r="F1772" s="4"/>
      <c r="G1772" s="11"/>
      <c r="H1772" s="11"/>
      <c r="I1772" s="15"/>
      <c r="J1772" s="15"/>
      <c r="K1772" s="11"/>
      <c r="L1772" s="15"/>
      <c r="M1772" s="17"/>
      <c r="N1772" s="19"/>
    </row>
    <row r="1773" spans="1:14">
      <c r="A1773" s="11"/>
      <c r="B1773" s="11"/>
      <c r="C1773" s="17"/>
      <c r="D1773" s="11"/>
      <c r="E1773" s="11"/>
      <c r="F1773" s="4"/>
      <c r="G1773" s="11"/>
      <c r="H1773" s="11"/>
      <c r="I1773" s="15"/>
      <c r="J1773" s="15"/>
      <c r="K1773" s="11"/>
      <c r="L1773" s="15"/>
      <c r="M1773" s="17"/>
      <c r="N1773" s="19"/>
    </row>
    <row r="1774" spans="1:14">
      <c r="A1774" s="11"/>
      <c r="B1774" s="11"/>
      <c r="C1774" s="17"/>
      <c r="D1774" s="11"/>
      <c r="E1774" s="11"/>
      <c r="F1774" s="4"/>
      <c r="G1774" s="11"/>
      <c r="H1774" s="11"/>
      <c r="I1774" s="15"/>
      <c r="J1774" s="15"/>
      <c r="K1774" s="11"/>
      <c r="L1774" s="15"/>
      <c r="M1774" s="17"/>
      <c r="N1774" s="19"/>
    </row>
    <row r="1775" spans="1:14">
      <c r="A1775" s="11"/>
      <c r="B1775" s="11"/>
      <c r="C1775" s="17"/>
      <c r="D1775" s="11"/>
      <c r="E1775" s="11"/>
      <c r="F1775" s="4"/>
      <c r="G1775" s="11"/>
      <c r="H1775" s="11"/>
      <c r="I1775" s="15"/>
      <c r="J1775" s="15"/>
      <c r="K1775" s="11"/>
      <c r="L1775" s="15"/>
      <c r="M1775" s="17"/>
      <c r="N1775" s="19"/>
    </row>
    <row r="1776" spans="1:14">
      <c r="A1776" s="11"/>
      <c r="B1776" s="11"/>
      <c r="C1776" s="17"/>
      <c r="D1776" s="11"/>
      <c r="E1776" s="11"/>
      <c r="F1776" s="4"/>
      <c r="G1776" s="11"/>
      <c r="H1776" s="11"/>
      <c r="I1776" s="15"/>
      <c r="J1776" s="15"/>
      <c r="K1776" s="11"/>
      <c r="L1776" s="15"/>
      <c r="M1776" s="17"/>
      <c r="N1776" s="19"/>
    </row>
    <row r="1777" spans="1:14">
      <c r="A1777" s="11"/>
      <c r="B1777" s="11"/>
      <c r="C1777" s="17"/>
      <c r="D1777" s="11"/>
      <c r="E1777" s="11"/>
      <c r="F1777" s="4"/>
      <c r="G1777" s="11"/>
      <c r="H1777" s="11"/>
      <c r="I1777" s="15"/>
      <c r="J1777" s="15"/>
      <c r="K1777" s="11"/>
      <c r="L1777" s="15"/>
      <c r="M1777" s="17"/>
      <c r="N1777" s="19"/>
    </row>
    <row r="1778" spans="1:14">
      <c r="A1778" s="11"/>
      <c r="B1778" s="11"/>
      <c r="C1778" s="17"/>
      <c r="D1778" s="11"/>
      <c r="E1778" s="11"/>
      <c r="F1778" s="4"/>
      <c r="G1778" s="11"/>
      <c r="H1778" s="11"/>
      <c r="I1778" s="15"/>
      <c r="J1778" s="15"/>
      <c r="K1778" s="11"/>
      <c r="L1778" s="15"/>
      <c r="M1778" s="17"/>
      <c r="N1778" s="19"/>
    </row>
    <row r="1779" spans="1:14">
      <c r="A1779" s="11"/>
      <c r="B1779" s="11"/>
      <c r="C1779" s="17"/>
      <c r="D1779" s="11"/>
      <c r="E1779" s="11"/>
      <c r="F1779" s="4"/>
      <c r="G1779" s="11"/>
      <c r="H1779" s="11"/>
      <c r="I1779" s="15"/>
      <c r="J1779" s="15"/>
      <c r="K1779" s="11"/>
      <c r="L1779" s="15"/>
      <c r="M1779" s="17"/>
      <c r="N1779" s="19"/>
    </row>
    <row r="1780" spans="1:14">
      <c r="A1780" s="11"/>
      <c r="B1780" s="11"/>
      <c r="C1780" s="17"/>
      <c r="D1780" s="11"/>
      <c r="E1780" s="11"/>
      <c r="F1780" s="4"/>
      <c r="G1780" s="11"/>
      <c r="H1780" s="11"/>
      <c r="I1780" s="15"/>
      <c r="J1780" s="15"/>
      <c r="K1780" s="11"/>
      <c r="L1780" s="15"/>
      <c r="M1780" s="17"/>
      <c r="N1780" s="19"/>
    </row>
    <row r="1781" spans="1:14">
      <c r="A1781" s="11"/>
      <c r="B1781" s="11"/>
      <c r="C1781" s="17"/>
      <c r="D1781" s="11"/>
      <c r="E1781" s="11"/>
      <c r="F1781" s="4"/>
      <c r="G1781" s="11"/>
      <c r="H1781" s="11"/>
      <c r="I1781" s="15"/>
      <c r="J1781" s="15"/>
      <c r="K1781" s="11"/>
      <c r="L1781" s="15"/>
      <c r="M1781" s="17"/>
      <c r="N1781" s="19"/>
    </row>
    <row r="1782" spans="1:14">
      <c r="A1782" s="11"/>
      <c r="B1782" s="11"/>
      <c r="C1782" s="17"/>
      <c r="D1782" s="11"/>
      <c r="E1782" s="11"/>
      <c r="F1782" s="4"/>
      <c r="G1782" s="11"/>
      <c r="H1782" s="11"/>
      <c r="I1782" s="15"/>
      <c r="J1782" s="15"/>
      <c r="K1782" s="11"/>
      <c r="L1782" s="15"/>
      <c r="M1782" s="17"/>
      <c r="N1782" s="19"/>
    </row>
    <row r="1783" spans="1:14">
      <c r="A1783" s="11"/>
      <c r="B1783" s="11"/>
      <c r="C1783" s="17"/>
      <c r="D1783" s="11"/>
      <c r="E1783" s="11"/>
      <c r="F1783" s="4"/>
      <c r="G1783" s="11"/>
      <c r="H1783" s="11"/>
      <c r="I1783" s="15"/>
      <c r="J1783" s="15"/>
      <c r="K1783" s="11"/>
      <c r="L1783" s="15"/>
      <c r="M1783" s="17"/>
      <c r="N1783" s="19"/>
    </row>
    <row r="1784" spans="1:14">
      <c r="A1784" s="11"/>
      <c r="B1784" s="11"/>
      <c r="C1784" s="17"/>
      <c r="D1784" s="11"/>
      <c r="E1784" s="11"/>
      <c r="F1784" s="4"/>
      <c r="G1784" s="11"/>
      <c r="H1784" s="11"/>
      <c r="I1784" s="15"/>
      <c r="J1784" s="15"/>
      <c r="K1784" s="11"/>
      <c r="L1784" s="15"/>
      <c r="M1784" s="17"/>
      <c r="N1784" s="19"/>
    </row>
    <row r="1785" spans="1:14">
      <c r="A1785" s="11"/>
      <c r="B1785" s="11"/>
      <c r="C1785" s="17"/>
      <c r="D1785" s="11"/>
      <c r="E1785" s="11"/>
      <c r="F1785" s="4"/>
      <c r="G1785" s="11"/>
      <c r="H1785" s="11"/>
      <c r="I1785" s="15"/>
      <c r="J1785" s="15"/>
      <c r="K1785" s="11"/>
      <c r="L1785" s="15"/>
      <c r="M1785" s="17"/>
      <c r="N1785" s="19"/>
    </row>
    <row r="1786" spans="1:14">
      <c r="A1786" s="11"/>
      <c r="B1786" s="11"/>
      <c r="C1786" s="17"/>
      <c r="D1786" s="11"/>
      <c r="E1786" s="11"/>
      <c r="F1786" s="4"/>
      <c r="G1786" s="11"/>
      <c r="H1786" s="11"/>
      <c r="I1786" s="15"/>
      <c r="J1786" s="15"/>
      <c r="K1786" s="11"/>
      <c r="L1786" s="15"/>
      <c r="M1786" s="17"/>
      <c r="N1786" s="19"/>
    </row>
    <row r="1787" spans="1:14">
      <c r="A1787" s="11"/>
      <c r="B1787" s="11"/>
      <c r="C1787" s="17"/>
      <c r="D1787" s="11"/>
      <c r="E1787" s="11"/>
      <c r="F1787" s="4"/>
      <c r="G1787" s="11"/>
      <c r="H1787" s="11"/>
      <c r="I1787" s="15"/>
      <c r="J1787" s="15"/>
      <c r="K1787" s="11"/>
      <c r="L1787" s="15"/>
      <c r="M1787" s="17"/>
      <c r="N1787" s="19"/>
    </row>
    <row r="1788" spans="1:14">
      <c r="A1788" s="11"/>
      <c r="B1788" s="11"/>
      <c r="C1788" s="17"/>
      <c r="D1788" s="11"/>
      <c r="E1788" s="11"/>
      <c r="F1788" s="4"/>
      <c r="G1788" s="11"/>
      <c r="H1788" s="11"/>
      <c r="I1788" s="15"/>
      <c r="J1788" s="15"/>
      <c r="K1788" s="11"/>
      <c r="L1788" s="15"/>
      <c r="M1788" s="17"/>
      <c r="N1788" s="19"/>
    </row>
    <row r="1789" spans="1:14">
      <c r="A1789" s="11"/>
      <c r="B1789" s="11"/>
      <c r="C1789" s="17"/>
      <c r="D1789" s="11"/>
      <c r="E1789" s="11"/>
      <c r="F1789" s="4"/>
      <c r="G1789" s="11"/>
      <c r="H1789" s="11"/>
      <c r="I1789" s="15"/>
      <c r="J1789" s="15"/>
      <c r="K1789" s="11"/>
      <c r="L1789" s="15"/>
      <c r="M1789" s="17"/>
      <c r="N1789" s="19"/>
    </row>
    <row r="1790" spans="1:14">
      <c r="A1790" s="11"/>
      <c r="B1790" s="11"/>
      <c r="C1790" s="17"/>
      <c r="D1790" s="11"/>
      <c r="E1790" s="11"/>
      <c r="F1790" s="4"/>
      <c r="G1790" s="11"/>
      <c r="H1790" s="11"/>
      <c r="I1790" s="15"/>
      <c r="J1790" s="15"/>
      <c r="K1790" s="11"/>
      <c r="L1790" s="15"/>
      <c r="M1790" s="17"/>
      <c r="N1790" s="19"/>
    </row>
    <row r="1791" spans="1:14">
      <c r="A1791" s="11"/>
      <c r="B1791" s="11"/>
      <c r="C1791" s="17"/>
      <c r="D1791" s="11"/>
      <c r="E1791" s="11"/>
      <c r="F1791" s="4"/>
      <c r="G1791" s="11"/>
      <c r="H1791" s="11"/>
      <c r="I1791" s="15"/>
      <c r="J1791" s="15"/>
      <c r="K1791" s="11"/>
      <c r="L1791" s="15"/>
      <c r="M1791" s="17"/>
      <c r="N1791" s="19"/>
    </row>
    <row r="1792" spans="1:14">
      <c r="A1792" s="11"/>
      <c r="B1792" s="11"/>
      <c r="C1792" s="17"/>
      <c r="D1792" s="11"/>
      <c r="E1792" s="11"/>
      <c r="F1792" s="4"/>
      <c r="G1792" s="11"/>
      <c r="H1792" s="11"/>
      <c r="I1792" s="15"/>
      <c r="J1792" s="15"/>
      <c r="K1792" s="11"/>
      <c r="L1792" s="15"/>
      <c r="M1792" s="17"/>
      <c r="N1792" s="19"/>
    </row>
    <row r="1793" spans="1:14">
      <c r="A1793" s="11"/>
      <c r="B1793" s="11"/>
      <c r="C1793" s="17"/>
      <c r="D1793" s="11"/>
      <c r="E1793" s="11"/>
      <c r="F1793" s="4"/>
      <c r="G1793" s="11"/>
      <c r="H1793" s="11"/>
      <c r="I1793" s="15"/>
      <c r="J1793" s="15"/>
      <c r="K1793" s="11"/>
      <c r="L1793" s="15"/>
      <c r="M1793" s="17"/>
      <c r="N1793" s="19"/>
    </row>
    <row r="1794" spans="1:14">
      <c r="A1794" s="11"/>
      <c r="B1794" s="11"/>
      <c r="C1794" s="17"/>
      <c r="D1794" s="11"/>
      <c r="E1794" s="11"/>
      <c r="F1794" s="4"/>
      <c r="G1794" s="11"/>
      <c r="H1794" s="11"/>
      <c r="I1794" s="15"/>
      <c r="J1794" s="15"/>
      <c r="K1794" s="11"/>
      <c r="L1794" s="15"/>
      <c r="M1794" s="17"/>
      <c r="N1794" s="19"/>
    </row>
    <row r="1795" spans="1:14">
      <c r="A1795" s="11"/>
      <c r="B1795" s="11"/>
      <c r="C1795" s="17"/>
      <c r="D1795" s="11"/>
      <c r="E1795" s="11"/>
      <c r="F1795" s="4"/>
      <c r="G1795" s="11"/>
      <c r="H1795" s="11"/>
      <c r="I1795" s="15"/>
      <c r="J1795" s="15"/>
      <c r="K1795" s="11"/>
      <c r="L1795" s="15"/>
      <c r="M1795" s="17"/>
      <c r="N1795" s="19"/>
    </row>
    <row r="1796" spans="1:14">
      <c r="A1796" s="11"/>
      <c r="B1796" s="11"/>
      <c r="C1796" s="17"/>
      <c r="D1796" s="11"/>
      <c r="E1796" s="11"/>
      <c r="F1796" s="4"/>
      <c r="G1796" s="11"/>
      <c r="H1796" s="11"/>
      <c r="I1796" s="15"/>
      <c r="J1796" s="15"/>
      <c r="K1796" s="11"/>
      <c r="L1796" s="15"/>
      <c r="M1796" s="17"/>
      <c r="N1796" s="19"/>
    </row>
    <row r="1797" spans="1:14">
      <c r="A1797" s="11"/>
      <c r="B1797" s="11"/>
      <c r="C1797" s="17"/>
      <c r="D1797" s="11"/>
      <c r="E1797" s="11"/>
      <c r="F1797" s="4"/>
      <c r="G1797" s="11"/>
      <c r="H1797" s="11"/>
      <c r="I1797" s="15"/>
      <c r="J1797" s="15"/>
      <c r="K1797" s="15"/>
      <c r="L1797" s="15"/>
      <c r="M1797" s="17"/>
      <c r="N1797" s="19"/>
    </row>
    <row r="1798" spans="1:14">
      <c r="A1798" s="11"/>
      <c r="B1798" s="11"/>
      <c r="C1798" s="17"/>
      <c r="D1798" s="11"/>
      <c r="E1798" s="11"/>
      <c r="F1798" s="4"/>
      <c r="G1798" s="11"/>
      <c r="H1798" s="11"/>
      <c r="I1798" s="15"/>
      <c r="J1798" s="15"/>
      <c r="K1798" s="15"/>
      <c r="L1798" s="15"/>
      <c r="M1798" s="17"/>
      <c r="N1798" s="19"/>
    </row>
    <row r="1799" spans="1:14">
      <c r="A1799" s="11"/>
      <c r="B1799" s="11"/>
      <c r="C1799" s="17"/>
      <c r="D1799" s="11"/>
      <c r="E1799" s="11"/>
      <c r="F1799" s="4"/>
      <c r="G1799" s="11"/>
      <c r="H1799" s="11"/>
      <c r="I1799" s="15"/>
      <c r="J1799" s="15"/>
      <c r="K1799" s="15"/>
      <c r="L1799" s="15"/>
      <c r="M1799" s="17"/>
      <c r="N1799" s="19"/>
    </row>
    <row r="1800" spans="1:14">
      <c r="A1800" s="11"/>
      <c r="B1800" s="11"/>
      <c r="C1800" s="17"/>
      <c r="D1800" s="11"/>
      <c r="E1800" s="11"/>
      <c r="F1800" s="4"/>
      <c r="G1800" s="11"/>
      <c r="H1800" s="11"/>
      <c r="I1800" s="15"/>
      <c r="J1800" s="15"/>
      <c r="K1800" s="15"/>
      <c r="L1800" s="15"/>
      <c r="M1800" s="17"/>
      <c r="N1800" s="19"/>
    </row>
    <row r="1801" spans="1:14">
      <c r="A1801" s="11"/>
      <c r="B1801" s="11"/>
      <c r="C1801" s="17"/>
      <c r="D1801" s="11"/>
      <c r="E1801" s="11"/>
      <c r="F1801" s="4"/>
      <c r="G1801" s="11"/>
      <c r="H1801" s="11"/>
      <c r="I1801" s="15"/>
      <c r="J1801" s="15"/>
      <c r="K1801" s="15"/>
      <c r="L1801" s="15"/>
      <c r="M1801" s="17"/>
      <c r="N1801" s="19"/>
    </row>
    <row r="1802" spans="1:14">
      <c r="A1802" s="11"/>
      <c r="B1802" s="11"/>
      <c r="C1802" s="17"/>
      <c r="D1802" s="11"/>
      <c r="E1802" s="11"/>
      <c r="F1802" s="4"/>
      <c r="G1802" s="11"/>
      <c r="H1802" s="11"/>
      <c r="I1802" s="15"/>
      <c r="J1802" s="15"/>
      <c r="K1802" s="15"/>
      <c r="L1802" s="15"/>
      <c r="M1802" s="17"/>
      <c r="N1802" s="19"/>
    </row>
    <row r="1803" spans="1:14">
      <c r="A1803" s="11"/>
      <c r="B1803" s="11"/>
      <c r="C1803" s="17"/>
      <c r="D1803" s="11"/>
      <c r="E1803" s="11"/>
      <c r="F1803" s="4"/>
      <c r="G1803" s="11"/>
      <c r="H1803" s="11"/>
      <c r="I1803" s="15"/>
      <c r="J1803" s="15"/>
      <c r="K1803" s="15"/>
      <c r="L1803" s="15"/>
      <c r="M1803" s="17"/>
      <c r="N1803" s="19"/>
    </row>
    <row r="1804" spans="1:14">
      <c r="A1804" s="11"/>
      <c r="B1804" s="11"/>
      <c r="C1804" s="17"/>
      <c r="D1804" s="11"/>
      <c r="E1804" s="11"/>
      <c r="F1804" s="4"/>
      <c r="G1804" s="11"/>
      <c r="H1804" s="11"/>
      <c r="I1804" s="15"/>
      <c r="J1804" s="15"/>
      <c r="K1804" s="15"/>
      <c r="L1804" s="15"/>
      <c r="M1804" s="17"/>
      <c r="N1804" s="19"/>
    </row>
    <row r="1805" spans="1:14">
      <c r="A1805" s="11"/>
      <c r="B1805" s="11"/>
      <c r="C1805" s="17"/>
      <c r="D1805" s="11"/>
      <c r="E1805" s="11"/>
      <c r="F1805" s="4"/>
      <c r="G1805" s="11"/>
      <c r="H1805" s="11"/>
      <c r="I1805" s="15"/>
      <c r="J1805" s="15"/>
      <c r="K1805" s="15"/>
      <c r="L1805" s="15"/>
      <c r="M1805" s="17"/>
      <c r="N1805" s="19"/>
    </row>
    <row r="1806" spans="1:14">
      <c r="A1806" s="11"/>
      <c r="B1806" s="11"/>
      <c r="C1806" s="17"/>
      <c r="D1806" s="11"/>
      <c r="E1806" s="11"/>
      <c r="F1806" s="4"/>
      <c r="G1806" s="11"/>
      <c r="H1806" s="11"/>
      <c r="I1806" s="15"/>
      <c r="J1806" s="15"/>
      <c r="K1806" s="15"/>
      <c r="L1806" s="15"/>
      <c r="M1806" s="17"/>
      <c r="N1806" s="19"/>
    </row>
    <row r="1807" spans="1:14">
      <c r="A1807" s="11"/>
      <c r="B1807" s="11"/>
      <c r="C1807" s="17"/>
      <c r="D1807" s="11"/>
      <c r="E1807" s="11"/>
      <c r="F1807" s="4"/>
      <c r="G1807" s="11"/>
      <c r="H1807" s="11"/>
      <c r="I1807" s="15"/>
      <c r="J1807" s="15"/>
      <c r="K1807" s="15"/>
      <c r="L1807" s="15"/>
      <c r="M1807" s="17"/>
      <c r="N1807" s="19"/>
    </row>
    <row r="1808" spans="1:14">
      <c r="A1808" s="11"/>
      <c r="B1808" s="11"/>
      <c r="C1808" s="17"/>
      <c r="D1808" s="11"/>
      <c r="E1808" s="11"/>
      <c r="F1808" s="4"/>
      <c r="G1808" s="11"/>
      <c r="H1808" s="11"/>
      <c r="I1808" s="15"/>
      <c r="J1808" s="15"/>
      <c r="K1808" s="15"/>
      <c r="L1808" s="15"/>
      <c r="M1808" s="17"/>
      <c r="N1808" s="19"/>
    </row>
    <row r="1809" spans="1:14">
      <c r="A1809" s="11"/>
      <c r="B1809" s="11"/>
      <c r="C1809" s="17"/>
      <c r="D1809" s="11"/>
      <c r="E1809" s="11"/>
      <c r="F1809" s="4"/>
      <c r="G1809" s="11"/>
      <c r="H1809" s="11"/>
      <c r="I1809" s="15"/>
      <c r="J1809" s="15"/>
      <c r="K1809" s="15"/>
      <c r="L1809" s="15"/>
      <c r="M1809" s="17"/>
      <c r="N1809" s="19"/>
    </row>
    <row r="1810" spans="1:14">
      <c r="A1810" s="11"/>
      <c r="B1810" s="11"/>
      <c r="C1810" s="17"/>
      <c r="D1810" s="11"/>
      <c r="E1810" s="11"/>
      <c r="F1810" s="4"/>
      <c r="G1810" s="11"/>
      <c r="H1810" s="11"/>
      <c r="I1810" s="15"/>
      <c r="J1810" s="15"/>
      <c r="K1810" s="15"/>
      <c r="L1810" s="15"/>
      <c r="M1810" s="17"/>
      <c r="N1810" s="19"/>
    </row>
    <row r="1811" spans="1:14">
      <c r="A1811" s="11"/>
      <c r="B1811" s="11"/>
      <c r="C1811" s="17"/>
      <c r="D1811" s="11"/>
      <c r="E1811" s="11"/>
      <c r="F1811" s="4"/>
      <c r="G1811" s="11"/>
      <c r="H1811" s="11"/>
      <c r="I1811" s="15"/>
      <c r="J1811" s="15"/>
      <c r="K1811" s="15"/>
      <c r="L1811" s="15"/>
      <c r="M1811" s="17"/>
      <c r="N1811" s="19"/>
    </row>
    <row r="1812" spans="1:14">
      <c r="A1812" s="11"/>
      <c r="B1812" s="11"/>
      <c r="C1812" s="17"/>
      <c r="D1812" s="11"/>
      <c r="E1812" s="11"/>
      <c r="F1812" s="4"/>
      <c r="G1812" s="11"/>
      <c r="H1812" s="11"/>
      <c r="I1812" s="15"/>
      <c r="J1812" s="15"/>
      <c r="K1812" s="15"/>
      <c r="L1812" s="15"/>
      <c r="M1812" s="17"/>
      <c r="N1812" s="19"/>
    </row>
    <row r="1813" spans="1:14">
      <c r="A1813" s="11"/>
      <c r="B1813" s="11"/>
      <c r="C1813" s="17"/>
      <c r="D1813" s="11"/>
      <c r="E1813" s="11"/>
      <c r="F1813" s="4"/>
      <c r="G1813" s="11"/>
      <c r="H1813" s="11"/>
      <c r="I1813" s="15"/>
      <c r="J1813" s="15"/>
      <c r="K1813" s="15"/>
      <c r="L1813" s="15"/>
      <c r="M1813" s="17"/>
      <c r="N1813" s="19"/>
    </row>
    <row r="1814" spans="1:14">
      <c r="A1814" s="11"/>
      <c r="B1814" s="11"/>
      <c r="C1814" s="17"/>
      <c r="D1814" s="11"/>
      <c r="E1814" s="11"/>
      <c r="F1814" s="4"/>
      <c r="G1814" s="11"/>
      <c r="H1814" s="11"/>
      <c r="I1814" s="15"/>
      <c r="J1814" s="15"/>
      <c r="K1814" s="15"/>
      <c r="L1814" s="15"/>
      <c r="M1814" s="17"/>
      <c r="N1814" s="19"/>
    </row>
    <row r="1815" spans="1:14">
      <c r="A1815" s="11"/>
      <c r="B1815" s="11"/>
      <c r="C1815" s="17"/>
      <c r="D1815" s="11"/>
      <c r="E1815" s="11"/>
      <c r="F1815" s="4"/>
      <c r="G1815" s="11"/>
      <c r="H1815" s="11"/>
      <c r="I1815" s="15"/>
      <c r="J1815" s="15"/>
      <c r="K1815" s="15"/>
      <c r="L1815" s="15"/>
      <c r="M1815" s="17"/>
      <c r="N1815" s="19"/>
    </row>
    <row r="1816" spans="1:14">
      <c r="A1816" s="11"/>
      <c r="B1816" s="11"/>
      <c r="C1816" s="17"/>
      <c r="D1816" s="11"/>
      <c r="E1816" s="11"/>
      <c r="F1816" s="4"/>
      <c r="G1816" s="11"/>
      <c r="H1816" s="11"/>
      <c r="I1816" s="15"/>
      <c r="J1816" s="15"/>
      <c r="K1816" s="15"/>
      <c r="L1816" s="15"/>
      <c r="M1816" s="17"/>
      <c r="N1816" s="19"/>
    </row>
    <row r="1817" spans="1:14">
      <c r="A1817" s="11"/>
      <c r="B1817" s="11"/>
      <c r="C1817" s="17"/>
      <c r="D1817" s="11"/>
      <c r="E1817" s="11"/>
      <c r="F1817" s="4"/>
      <c r="G1817" s="11"/>
      <c r="H1817" s="11"/>
      <c r="I1817" s="15"/>
      <c r="J1817" s="15"/>
      <c r="K1817" s="15"/>
      <c r="L1817" s="15"/>
      <c r="M1817" s="17"/>
      <c r="N1817" s="19"/>
    </row>
    <row r="1818" spans="1:14">
      <c r="A1818" s="11"/>
      <c r="B1818" s="11"/>
      <c r="C1818" s="17"/>
      <c r="D1818" s="11"/>
      <c r="E1818" s="11"/>
      <c r="F1818" s="4"/>
      <c r="G1818" s="11"/>
      <c r="H1818" s="11"/>
      <c r="I1818" s="15"/>
      <c r="J1818" s="15"/>
      <c r="K1818" s="15"/>
      <c r="L1818" s="15"/>
      <c r="M1818" s="17"/>
      <c r="N1818" s="19"/>
    </row>
    <row r="1819" spans="1:14">
      <c r="A1819" s="11"/>
      <c r="B1819" s="11"/>
      <c r="C1819" s="17"/>
      <c r="D1819" s="11"/>
      <c r="E1819" s="11"/>
      <c r="F1819" s="4"/>
      <c r="G1819" s="11"/>
      <c r="H1819" s="11"/>
      <c r="I1819" s="15"/>
      <c r="J1819" s="15"/>
      <c r="K1819" s="15"/>
      <c r="L1819" s="15"/>
      <c r="M1819" s="17"/>
      <c r="N1819" s="19"/>
    </row>
    <row r="1820" spans="1:14">
      <c r="A1820" s="11"/>
      <c r="B1820" s="11"/>
      <c r="C1820" s="17"/>
      <c r="D1820" s="11"/>
      <c r="E1820" s="11"/>
      <c r="F1820" s="4"/>
      <c r="G1820" s="11"/>
      <c r="H1820" s="11"/>
      <c r="I1820" s="15"/>
      <c r="J1820" s="15"/>
      <c r="K1820" s="15"/>
      <c r="L1820" s="15"/>
      <c r="M1820" s="17"/>
      <c r="N1820" s="19"/>
    </row>
    <row r="1821" spans="1:14">
      <c r="A1821" s="11"/>
      <c r="B1821" s="11"/>
      <c r="C1821" s="17"/>
      <c r="D1821" s="11"/>
      <c r="E1821" s="11"/>
      <c r="F1821" s="4"/>
      <c r="G1821" s="11"/>
      <c r="H1821" s="11"/>
      <c r="I1821" s="15"/>
      <c r="J1821" s="15"/>
      <c r="K1821" s="15"/>
      <c r="L1821" s="15"/>
      <c r="M1821" s="17"/>
      <c r="N1821" s="19"/>
    </row>
    <row r="1822" spans="1:14">
      <c r="A1822" s="11"/>
      <c r="B1822" s="11"/>
      <c r="C1822" s="17"/>
      <c r="D1822" s="11"/>
      <c r="E1822" s="11"/>
      <c r="F1822" s="4"/>
      <c r="G1822" s="11"/>
      <c r="H1822" s="11"/>
      <c r="I1822" s="15"/>
      <c r="J1822" s="15"/>
      <c r="K1822" s="15"/>
      <c r="L1822" s="15"/>
      <c r="M1822" s="17"/>
      <c r="N1822" s="19"/>
    </row>
    <row r="1823" spans="1:14">
      <c r="A1823" s="11"/>
      <c r="B1823" s="11"/>
      <c r="C1823" s="17"/>
      <c r="D1823" s="11"/>
      <c r="E1823" s="11"/>
      <c r="F1823" s="4"/>
      <c r="G1823" s="11"/>
      <c r="H1823" s="11"/>
      <c r="I1823" s="15"/>
      <c r="J1823" s="15"/>
      <c r="K1823" s="15"/>
      <c r="L1823" s="15"/>
      <c r="M1823" s="17"/>
      <c r="N1823" s="19"/>
    </row>
    <row r="1824" spans="1:14">
      <c r="A1824" s="11"/>
      <c r="B1824" s="11"/>
      <c r="C1824" s="17"/>
      <c r="D1824" s="11"/>
      <c r="E1824" s="11"/>
      <c r="F1824" s="4"/>
      <c r="G1824" s="11"/>
      <c r="H1824" s="11"/>
      <c r="I1824" s="15"/>
      <c r="J1824" s="15"/>
      <c r="K1824" s="15"/>
      <c r="L1824" s="15"/>
      <c r="M1824" s="17"/>
      <c r="N1824" s="19"/>
    </row>
    <row r="1825" spans="1:14">
      <c r="A1825" s="11"/>
      <c r="B1825" s="11"/>
      <c r="C1825" s="17"/>
      <c r="D1825" s="11"/>
      <c r="E1825" s="11"/>
      <c r="F1825" s="4"/>
      <c r="G1825" s="11"/>
      <c r="H1825" s="11"/>
      <c r="I1825" s="15"/>
      <c r="J1825" s="15"/>
      <c r="K1825" s="15"/>
      <c r="L1825" s="15"/>
      <c r="M1825" s="17"/>
      <c r="N1825" s="19"/>
    </row>
    <row r="1826" spans="1:14">
      <c r="A1826" s="11"/>
      <c r="B1826" s="11"/>
      <c r="C1826" s="17"/>
      <c r="D1826" s="11"/>
      <c r="E1826" s="11"/>
      <c r="F1826" s="4"/>
      <c r="G1826" s="11"/>
      <c r="H1826" s="11"/>
      <c r="I1826" s="15"/>
      <c r="J1826" s="15"/>
      <c r="K1826" s="15"/>
      <c r="L1826" s="15"/>
      <c r="M1826" s="17"/>
      <c r="N1826" s="19"/>
    </row>
    <row r="1827" spans="1:14">
      <c r="A1827" s="11"/>
      <c r="B1827" s="11"/>
      <c r="C1827" s="17"/>
      <c r="D1827" s="11"/>
      <c r="E1827" s="11"/>
      <c r="F1827" s="4"/>
      <c r="G1827" s="11"/>
      <c r="H1827" s="11"/>
      <c r="I1827" s="15"/>
      <c r="J1827" s="15"/>
      <c r="K1827" s="15"/>
      <c r="L1827" s="15"/>
      <c r="M1827" s="17"/>
      <c r="N1827" s="19"/>
    </row>
    <row r="1828" spans="1:14">
      <c r="A1828" s="11"/>
      <c r="B1828" s="11"/>
      <c r="C1828" s="17"/>
      <c r="D1828" s="11"/>
      <c r="E1828" s="11"/>
      <c r="F1828" s="4"/>
      <c r="G1828" s="11"/>
      <c r="H1828" s="11"/>
      <c r="I1828" s="15"/>
      <c r="J1828" s="15"/>
      <c r="K1828" s="15"/>
      <c r="L1828" s="15"/>
      <c r="M1828" s="17"/>
      <c r="N1828" s="19"/>
    </row>
    <row r="1829" spans="1:14">
      <c r="A1829" s="11"/>
      <c r="B1829" s="11"/>
      <c r="C1829" s="17"/>
      <c r="D1829" s="11"/>
      <c r="E1829" s="11"/>
      <c r="F1829" s="4"/>
      <c r="G1829" s="11"/>
      <c r="H1829" s="11"/>
      <c r="I1829" s="15"/>
      <c r="J1829" s="15"/>
      <c r="K1829" s="15"/>
      <c r="L1829" s="15"/>
      <c r="M1829" s="17"/>
      <c r="N1829" s="19"/>
    </row>
    <row r="1830" spans="1:14">
      <c r="A1830" s="11"/>
      <c r="B1830" s="11"/>
      <c r="C1830" s="17"/>
      <c r="D1830" s="11"/>
      <c r="E1830" s="11"/>
      <c r="F1830" s="4"/>
      <c r="G1830" s="11"/>
      <c r="H1830" s="11"/>
      <c r="I1830" s="15"/>
      <c r="J1830" s="15"/>
      <c r="K1830" s="15"/>
      <c r="L1830" s="15"/>
      <c r="M1830" s="17"/>
      <c r="N1830" s="19"/>
    </row>
    <row r="1831" spans="1:14">
      <c r="A1831" s="11"/>
      <c r="B1831" s="11"/>
      <c r="C1831" s="17"/>
      <c r="D1831" s="11"/>
      <c r="E1831" s="11"/>
      <c r="F1831" s="4"/>
      <c r="G1831" s="11"/>
      <c r="H1831" s="11"/>
      <c r="I1831" s="15"/>
      <c r="J1831" s="15"/>
      <c r="K1831" s="15"/>
      <c r="L1831" s="15"/>
      <c r="M1831" s="17"/>
      <c r="N1831" s="19"/>
    </row>
    <row r="1832" spans="1:14">
      <c r="A1832" s="11"/>
      <c r="B1832" s="11"/>
      <c r="C1832" s="17"/>
      <c r="D1832" s="11"/>
      <c r="E1832" s="11"/>
      <c r="F1832" s="4"/>
      <c r="G1832" s="11"/>
      <c r="H1832" s="11"/>
      <c r="I1832" s="15"/>
      <c r="J1832" s="15"/>
      <c r="K1832" s="15"/>
      <c r="L1832" s="15"/>
      <c r="M1832" s="17"/>
      <c r="N1832" s="19"/>
    </row>
    <row r="1833" spans="1:14">
      <c r="A1833" s="11"/>
      <c r="B1833" s="11"/>
      <c r="C1833" s="17"/>
      <c r="D1833" s="11"/>
      <c r="E1833" s="11"/>
      <c r="F1833" s="4"/>
      <c r="G1833" s="11"/>
      <c r="H1833" s="11"/>
      <c r="I1833" s="15"/>
      <c r="J1833" s="15"/>
      <c r="K1833" s="15"/>
      <c r="L1833" s="15"/>
      <c r="M1833" s="17"/>
      <c r="N1833" s="19"/>
    </row>
    <row r="1834" spans="1:14">
      <c r="A1834" s="11"/>
      <c r="B1834" s="11"/>
      <c r="C1834" s="17"/>
      <c r="D1834" s="11"/>
      <c r="E1834" s="11"/>
      <c r="F1834" s="4"/>
      <c r="G1834" s="11"/>
      <c r="H1834" s="11"/>
      <c r="I1834" s="15"/>
      <c r="J1834" s="15"/>
      <c r="K1834" s="15"/>
      <c r="L1834" s="15"/>
      <c r="M1834" s="17"/>
      <c r="N1834" s="19"/>
    </row>
    <row r="1835" spans="1:14">
      <c r="A1835" s="11"/>
      <c r="B1835" s="11"/>
      <c r="C1835" s="17"/>
      <c r="D1835" s="11"/>
      <c r="E1835" s="11"/>
      <c r="F1835" s="4"/>
      <c r="G1835" s="11"/>
      <c r="H1835" s="11"/>
      <c r="I1835" s="15"/>
      <c r="J1835" s="15"/>
      <c r="K1835" s="15"/>
      <c r="L1835" s="15"/>
      <c r="M1835" s="17"/>
      <c r="N1835" s="19"/>
    </row>
    <row r="1836" spans="1:14">
      <c r="A1836" s="11"/>
      <c r="B1836" s="11"/>
      <c r="C1836" s="17"/>
      <c r="D1836" s="11"/>
      <c r="E1836" s="11"/>
      <c r="F1836" s="4"/>
      <c r="G1836" s="11"/>
      <c r="H1836" s="11"/>
      <c r="I1836" s="15"/>
      <c r="J1836" s="15"/>
      <c r="K1836" s="15"/>
      <c r="L1836" s="15"/>
      <c r="M1836" s="17"/>
      <c r="N1836" s="19"/>
    </row>
    <row r="1837" spans="1:14">
      <c r="A1837" s="11"/>
      <c r="B1837" s="11"/>
      <c r="C1837" s="17"/>
      <c r="D1837" s="11"/>
      <c r="E1837" s="11"/>
      <c r="F1837" s="4"/>
      <c r="G1837" s="11"/>
      <c r="H1837" s="11"/>
      <c r="I1837" s="15"/>
      <c r="J1837" s="15"/>
      <c r="K1837" s="15"/>
      <c r="L1837" s="15"/>
      <c r="M1837" s="17"/>
      <c r="N1837" s="19"/>
    </row>
    <row r="1838" spans="1:14">
      <c r="A1838" s="11"/>
      <c r="B1838" s="11"/>
      <c r="C1838" s="17"/>
      <c r="D1838" s="11"/>
      <c r="E1838" s="11"/>
      <c r="F1838" s="4"/>
      <c r="G1838" s="11"/>
      <c r="H1838" s="11"/>
      <c r="I1838" s="15"/>
      <c r="J1838" s="15"/>
      <c r="K1838" s="15"/>
      <c r="L1838" s="15"/>
      <c r="M1838" s="17"/>
      <c r="N1838" s="19"/>
    </row>
    <row r="1839" spans="1:14">
      <c r="A1839" s="11"/>
      <c r="B1839" s="11"/>
      <c r="C1839" s="17"/>
      <c r="D1839" s="11"/>
      <c r="E1839" s="11"/>
      <c r="F1839" s="4"/>
      <c r="G1839" s="11"/>
      <c r="H1839" s="11"/>
      <c r="I1839" s="15"/>
      <c r="J1839" s="15"/>
      <c r="K1839" s="15"/>
      <c r="L1839" s="15"/>
      <c r="M1839" s="17"/>
      <c r="N1839" s="19"/>
    </row>
    <row r="1840" spans="1:14">
      <c r="A1840" s="11"/>
      <c r="B1840" s="11"/>
      <c r="C1840" s="17"/>
      <c r="D1840" s="11"/>
      <c r="E1840" s="11"/>
      <c r="F1840" s="4"/>
      <c r="G1840" s="11"/>
      <c r="H1840" s="11"/>
      <c r="I1840" s="15"/>
      <c r="J1840" s="15"/>
      <c r="K1840" s="15"/>
      <c r="L1840" s="15"/>
      <c r="M1840" s="17"/>
      <c r="N1840" s="19"/>
    </row>
    <row r="1841" spans="1:14">
      <c r="A1841" s="11"/>
      <c r="B1841" s="11"/>
      <c r="C1841" s="17"/>
      <c r="D1841" s="11"/>
      <c r="E1841" s="11"/>
      <c r="F1841" s="4"/>
      <c r="G1841" s="11"/>
      <c r="H1841" s="11"/>
      <c r="I1841" s="15"/>
      <c r="J1841" s="15"/>
      <c r="K1841" s="15"/>
      <c r="L1841" s="15"/>
      <c r="M1841" s="17"/>
      <c r="N1841" s="19"/>
    </row>
    <row r="1842" spans="1:14">
      <c r="A1842" s="11"/>
      <c r="B1842" s="11"/>
      <c r="C1842" s="17"/>
      <c r="D1842" s="11"/>
      <c r="E1842" s="11"/>
      <c r="F1842" s="4"/>
      <c r="G1842" s="11"/>
      <c r="H1842" s="11"/>
      <c r="I1842" s="15"/>
      <c r="J1842" s="15"/>
      <c r="K1842" s="15"/>
      <c r="L1842" s="15"/>
      <c r="M1842" s="17"/>
      <c r="N1842" s="19"/>
    </row>
    <row r="1843" spans="1:14">
      <c r="A1843" s="11"/>
      <c r="B1843" s="11"/>
      <c r="C1843" s="17"/>
      <c r="D1843" s="11"/>
      <c r="E1843" s="11"/>
      <c r="F1843" s="4"/>
      <c r="G1843" s="11"/>
      <c r="H1843" s="11"/>
      <c r="I1843" s="15"/>
      <c r="J1843" s="15"/>
      <c r="K1843" s="15"/>
      <c r="L1843" s="15"/>
      <c r="M1843" s="17"/>
      <c r="N1843" s="19"/>
    </row>
    <row r="1844" spans="1:14">
      <c r="A1844" s="11"/>
      <c r="B1844" s="11"/>
      <c r="C1844" s="17"/>
      <c r="D1844" s="11"/>
      <c r="E1844" s="11"/>
      <c r="F1844" s="4"/>
      <c r="G1844" s="11"/>
      <c r="H1844" s="11"/>
      <c r="I1844" s="15"/>
      <c r="J1844" s="15"/>
      <c r="K1844" s="15"/>
      <c r="L1844" s="15"/>
      <c r="M1844" s="17"/>
      <c r="N1844" s="19"/>
    </row>
    <row r="1845" spans="1:14">
      <c r="A1845" s="11"/>
      <c r="B1845" s="11"/>
      <c r="C1845" s="17"/>
      <c r="D1845" s="11"/>
      <c r="E1845" s="11"/>
      <c r="F1845" s="4"/>
      <c r="G1845" s="11"/>
      <c r="H1845" s="11"/>
      <c r="I1845" s="15"/>
      <c r="J1845" s="15"/>
      <c r="K1845" s="15"/>
      <c r="L1845" s="15"/>
      <c r="M1845" s="17"/>
      <c r="N1845" s="19"/>
    </row>
    <row r="1846" spans="1:14">
      <c r="A1846" s="11"/>
      <c r="B1846" s="11"/>
      <c r="C1846" s="17"/>
      <c r="D1846" s="11"/>
      <c r="E1846" s="11"/>
      <c r="F1846" s="4"/>
      <c r="G1846" s="11"/>
      <c r="H1846" s="11"/>
      <c r="I1846" s="15"/>
      <c r="J1846" s="15"/>
      <c r="K1846" s="15"/>
      <c r="L1846" s="15"/>
      <c r="M1846" s="17"/>
      <c r="N1846" s="19"/>
    </row>
    <row r="1847" spans="1:14">
      <c r="A1847" s="11"/>
      <c r="B1847" s="11"/>
      <c r="C1847" s="17"/>
      <c r="D1847" s="11"/>
      <c r="E1847" s="11"/>
      <c r="F1847" s="4"/>
      <c r="G1847" s="11"/>
      <c r="H1847" s="11"/>
      <c r="I1847" s="15"/>
      <c r="J1847" s="15"/>
      <c r="K1847" s="15"/>
      <c r="L1847" s="15"/>
      <c r="M1847" s="17"/>
      <c r="N1847" s="19"/>
    </row>
    <row r="1848" spans="1:14">
      <c r="A1848" s="11"/>
      <c r="B1848" s="11"/>
      <c r="C1848" s="17"/>
      <c r="D1848" s="11"/>
      <c r="E1848" s="11"/>
      <c r="F1848" s="4"/>
      <c r="G1848" s="11"/>
      <c r="H1848" s="11"/>
      <c r="I1848" s="15"/>
      <c r="J1848" s="15"/>
      <c r="K1848" s="15"/>
      <c r="L1848" s="15"/>
      <c r="M1848" s="17"/>
      <c r="N1848" s="19"/>
    </row>
    <row r="1849" spans="1:14">
      <c r="A1849" s="11"/>
      <c r="B1849" s="11"/>
      <c r="C1849" s="17"/>
      <c r="D1849" s="11"/>
      <c r="E1849" s="11"/>
      <c r="F1849" s="4"/>
      <c r="G1849" s="11"/>
      <c r="H1849" s="11"/>
      <c r="I1849" s="15"/>
      <c r="J1849" s="15"/>
      <c r="K1849" s="15"/>
      <c r="L1849" s="15"/>
      <c r="M1849" s="17"/>
      <c r="N1849" s="19"/>
    </row>
    <row r="1850" spans="1:14">
      <c r="A1850" s="11"/>
      <c r="B1850" s="11"/>
      <c r="C1850" s="17"/>
      <c r="D1850" s="11"/>
      <c r="E1850" s="11"/>
      <c r="F1850" s="4"/>
      <c r="G1850" s="11"/>
      <c r="H1850" s="11"/>
      <c r="I1850" s="15"/>
      <c r="J1850" s="15"/>
      <c r="K1850" s="15"/>
      <c r="L1850" s="15"/>
      <c r="M1850" s="17"/>
      <c r="N1850" s="19"/>
    </row>
    <row r="1851" spans="1:14">
      <c r="A1851" s="11"/>
      <c r="B1851" s="11"/>
      <c r="C1851" s="17"/>
      <c r="D1851" s="11"/>
      <c r="E1851" s="11"/>
      <c r="F1851" s="4"/>
      <c r="G1851" s="11"/>
      <c r="H1851" s="11"/>
      <c r="I1851" s="15"/>
      <c r="J1851" s="15"/>
      <c r="K1851" s="15"/>
      <c r="L1851" s="15"/>
      <c r="M1851" s="17"/>
      <c r="N1851" s="19"/>
    </row>
    <row r="1852" spans="1:14">
      <c r="A1852" s="11"/>
      <c r="B1852" s="11"/>
      <c r="C1852" s="17"/>
      <c r="D1852" s="11"/>
      <c r="E1852" s="11"/>
      <c r="F1852" s="4"/>
      <c r="G1852" s="11"/>
      <c r="H1852" s="11"/>
      <c r="I1852" s="15"/>
      <c r="J1852" s="15"/>
      <c r="K1852" s="15"/>
      <c r="L1852" s="15"/>
      <c r="M1852" s="17"/>
      <c r="N1852" s="19"/>
    </row>
    <row r="1853" spans="1:14">
      <c r="A1853" s="11"/>
      <c r="B1853" s="11"/>
      <c r="C1853" s="17"/>
      <c r="D1853" s="11"/>
      <c r="E1853" s="11"/>
      <c r="F1853" s="4"/>
      <c r="G1853" s="11"/>
      <c r="H1853" s="11"/>
      <c r="I1853" s="15"/>
      <c r="J1853" s="15"/>
      <c r="K1853" s="15"/>
      <c r="L1853" s="15"/>
      <c r="M1853" s="17"/>
      <c r="N1853" s="19"/>
    </row>
    <row r="1854" spans="1:14">
      <c r="A1854" s="11"/>
      <c r="B1854" s="11"/>
      <c r="C1854" s="17"/>
      <c r="D1854" s="11"/>
      <c r="E1854" s="11"/>
      <c r="F1854" s="4"/>
      <c r="G1854" s="11"/>
      <c r="H1854" s="11"/>
      <c r="I1854" s="15"/>
      <c r="J1854" s="15"/>
      <c r="K1854" s="15"/>
      <c r="L1854" s="15"/>
      <c r="M1854" s="17"/>
      <c r="N1854" s="19"/>
    </row>
    <row r="1855" spans="1:14">
      <c r="A1855" s="11"/>
      <c r="B1855" s="11"/>
      <c r="C1855" s="17"/>
      <c r="D1855" s="11"/>
      <c r="E1855" s="11"/>
      <c r="F1855" s="4"/>
      <c r="G1855" s="11"/>
      <c r="H1855" s="11"/>
      <c r="I1855" s="15"/>
      <c r="J1855" s="15"/>
      <c r="K1855" s="15"/>
      <c r="L1855" s="15"/>
      <c r="M1855" s="17"/>
      <c r="N1855" s="19"/>
    </row>
    <row r="1856" spans="1:14">
      <c r="A1856" s="11"/>
      <c r="B1856" s="11"/>
      <c r="C1856" s="17"/>
      <c r="D1856" s="11"/>
      <c r="E1856" s="11"/>
      <c r="F1856" s="4"/>
      <c r="G1856" s="11"/>
      <c r="H1856" s="11"/>
      <c r="I1856" s="15"/>
      <c r="J1856" s="15"/>
      <c r="K1856" s="15"/>
      <c r="L1856" s="15"/>
      <c r="M1856" s="17"/>
      <c r="N1856" s="19"/>
    </row>
  </sheetData>
  <autoFilter ref="A1:N947" xr:uid="{00000000-0009-0000-0000-000000000000}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970"/>
  <sheetViews>
    <sheetView workbookViewId="0">
      <selection activeCell="F976" sqref="F976"/>
    </sheetView>
  </sheetViews>
  <sheetFormatPr baseColWidth="10" defaultColWidth="12.6640625" defaultRowHeight="15.75" customHeight="1"/>
  <cols>
    <col min="1" max="1" width="23" customWidth="1"/>
    <col min="2" max="2" width="15.33203125" customWidth="1"/>
    <col min="3" max="3" width="19" customWidth="1"/>
    <col min="4" max="4" width="17.83203125" customWidth="1"/>
    <col min="5" max="5" width="17.6640625" customWidth="1"/>
    <col min="6" max="6" width="19.6640625" customWidth="1"/>
    <col min="7" max="7" width="17.5" customWidth="1"/>
    <col min="8" max="8" width="10.33203125" style="177" customWidth="1"/>
  </cols>
  <sheetData>
    <row r="1" spans="1:8" s="177" customFormat="1" ht="14.25" customHeight="1">
      <c r="A1" s="245" t="s">
        <v>162</v>
      </c>
      <c r="B1" s="234"/>
      <c r="C1" s="234"/>
      <c r="D1" s="234"/>
      <c r="E1" s="234"/>
      <c r="F1" s="234"/>
      <c r="G1" s="234"/>
      <c r="H1" s="234"/>
    </row>
    <row r="2" spans="1:8" ht="13">
      <c r="A2" s="92"/>
      <c r="B2" s="93"/>
      <c r="C2" s="92"/>
      <c r="D2" s="92"/>
      <c r="E2" s="92"/>
      <c r="F2" s="92"/>
      <c r="G2" s="92"/>
      <c r="H2" s="234"/>
    </row>
    <row r="3" spans="1:8" ht="33.75" customHeight="1">
      <c r="A3" s="83" t="s">
        <v>163</v>
      </c>
      <c r="B3" s="94" t="s">
        <v>164</v>
      </c>
      <c r="C3" s="83" t="s">
        <v>165</v>
      </c>
      <c r="D3" s="83" t="s">
        <v>166</v>
      </c>
      <c r="E3" s="83" t="s">
        <v>167</v>
      </c>
      <c r="F3" s="83" t="s">
        <v>168</v>
      </c>
      <c r="G3" s="85" t="s">
        <v>169</v>
      </c>
      <c r="H3" s="234"/>
    </row>
    <row r="4" spans="1:8" ht="14.25" customHeight="1">
      <c r="A4" s="86" t="s">
        <v>160</v>
      </c>
      <c r="B4" s="95">
        <v>0</v>
      </c>
      <c r="C4" s="95">
        <v>0</v>
      </c>
      <c r="D4" s="95">
        <v>0</v>
      </c>
      <c r="E4" s="95">
        <v>0</v>
      </c>
      <c r="F4" s="87">
        <v>0</v>
      </c>
      <c r="G4" s="96">
        <f>(F4+E4+D4+C4+B4)</f>
        <v>0</v>
      </c>
      <c r="H4" s="235"/>
    </row>
    <row r="5" spans="1:8" ht="14.25" customHeight="1">
      <c r="A5" s="89"/>
      <c r="B5" s="90"/>
      <c r="C5" s="90"/>
      <c r="D5" s="90"/>
      <c r="E5" s="90"/>
      <c r="F5" s="90"/>
      <c r="G5" s="90"/>
      <c r="H5" s="236"/>
    </row>
    <row r="6" spans="1:8" ht="14.25" customHeight="1">
      <c r="A6" s="89"/>
      <c r="B6" s="90"/>
      <c r="C6" s="90"/>
      <c r="D6" s="90"/>
      <c r="E6" s="90"/>
      <c r="F6" s="90"/>
      <c r="G6" s="90"/>
      <c r="H6" s="236"/>
    </row>
    <row r="7" spans="1:8" ht="14.25" hidden="1" customHeight="1">
      <c r="A7" s="89"/>
      <c r="B7" s="90"/>
      <c r="C7" s="90"/>
      <c r="D7" s="90"/>
      <c r="E7" s="90"/>
      <c r="F7" s="90"/>
      <c r="G7" s="90"/>
      <c r="H7" s="236"/>
    </row>
    <row r="8" spans="1:8" ht="14.25" hidden="1" customHeight="1">
      <c r="A8" s="89"/>
      <c r="B8" s="90"/>
      <c r="C8" s="90"/>
      <c r="D8" s="90"/>
      <c r="E8" s="90"/>
      <c r="F8" s="90"/>
      <c r="G8" s="90"/>
      <c r="H8" s="236"/>
    </row>
    <row r="9" spans="1:8" ht="14.25" hidden="1" customHeight="1">
      <c r="A9" s="89"/>
      <c r="B9" s="90"/>
      <c r="C9" s="90"/>
      <c r="D9" s="90"/>
      <c r="E9" s="90"/>
      <c r="F9" s="90"/>
      <c r="G9" s="90"/>
      <c r="H9" s="236"/>
    </row>
    <row r="10" spans="1:8" ht="14.25" hidden="1" customHeight="1">
      <c r="A10" s="89"/>
      <c r="B10" s="90"/>
      <c r="C10" s="90"/>
      <c r="D10" s="90"/>
      <c r="E10" s="90"/>
      <c r="F10" s="90"/>
      <c r="G10" s="90"/>
      <c r="H10" s="236"/>
    </row>
    <row r="11" spans="1:8" ht="14.25" hidden="1" customHeight="1">
      <c r="A11" s="89"/>
      <c r="B11" s="90"/>
      <c r="C11" s="90"/>
      <c r="D11" s="90"/>
      <c r="E11" s="90"/>
      <c r="F11" s="90"/>
      <c r="G11" s="90"/>
      <c r="H11" s="236"/>
    </row>
    <row r="12" spans="1:8" ht="14.25" hidden="1" customHeight="1">
      <c r="A12" s="89"/>
      <c r="B12" s="90"/>
      <c r="C12" s="90"/>
      <c r="D12" s="90"/>
      <c r="E12" s="90"/>
      <c r="F12" s="90"/>
      <c r="G12" s="90"/>
      <c r="H12" s="236"/>
    </row>
    <row r="13" spans="1:8" ht="14.25" hidden="1" customHeight="1">
      <c r="A13" s="89"/>
      <c r="B13" s="90"/>
      <c r="C13" s="90"/>
      <c r="D13" s="90"/>
      <c r="E13" s="90"/>
      <c r="F13" s="90"/>
      <c r="G13" s="90"/>
      <c r="H13" s="236"/>
    </row>
    <row r="14" spans="1:8" ht="14.25" hidden="1" customHeight="1">
      <c r="A14" s="89"/>
      <c r="B14" s="90"/>
      <c r="C14" s="90"/>
      <c r="D14" s="90"/>
      <c r="E14" s="90"/>
      <c r="F14" s="90"/>
      <c r="G14" s="90"/>
      <c r="H14" s="236"/>
    </row>
    <row r="15" spans="1:8" ht="14.25" hidden="1" customHeight="1">
      <c r="A15" s="89"/>
      <c r="B15" s="90"/>
      <c r="C15" s="90"/>
      <c r="D15" s="90"/>
      <c r="E15" s="90"/>
      <c r="F15" s="90"/>
      <c r="G15" s="90"/>
      <c r="H15" s="236"/>
    </row>
    <row r="16" spans="1:8" ht="14.25" hidden="1" customHeight="1">
      <c r="A16" s="89"/>
      <c r="B16" s="90"/>
      <c r="C16" s="90"/>
      <c r="D16" s="90"/>
      <c r="E16" s="90"/>
      <c r="F16" s="90"/>
      <c r="G16" s="90"/>
      <c r="H16" s="236"/>
    </row>
    <row r="17" spans="1:8" ht="14.25" hidden="1" customHeight="1">
      <c r="A17" s="89"/>
      <c r="B17" s="90"/>
      <c r="C17" s="90"/>
      <c r="D17" s="90"/>
      <c r="E17" s="90"/>
      <c r="F17" s="90"/>
      <c r="G17" s="90"/>
      <c r="H17" s="236"/>
    </row>
    <row r="18" spans="1:8" ht="14.25" hidden="1" customHeight="1">
      <c r="A18" s="89"/>
      <c r="B18" s="90"/>
      <c r="C18" s="90"/>
      <c r="D18" s="90"/>
      <c r="E18" s="90"/>
      <c r="F18" s="90"/>
      <c r="G18" s="90"/>
      <c r="H18" s="236"/>
    </row>
    <row r="19" spans="1:8" ht="14.25" hidden="1" customHeight="1">
      <c r="A19" s="89"/>
      <c r="B19" s="90"/>
      <c r="C19" s="90"/>
      <c r="D19" s="90"/>
      <c r="E19" s="90"/>
      <c r="F19" s="90"/>
      <c r="G19" s="90"/>
      <c r="H19" s="236"/>
    </row>
    <row r="20" spans="1:8" ht="14.25" hidden="1" customHeight="1">
      <c r="A20" s="89"/>
      <c r="B20" s="90"/>
      <c r="C20" s="90"/>
      <c r="D20" s="90"/>
      <c r="E20" s="90"/>
      <c r="F20" s="90"/>
      <c r="G20" s="90"/>
      <c r="H20" s="236"/>
    </row>
    <row r="21" spans="1:8" ht="14.25" hidden="1" customHeight="1">
      <c r="A21" s="89"/>
      <c r="B21" s="90"/>
      <c r="C21" s="90"/>
      <c r="D21" s="90"/>
      <c r="E21" s="90"/>
      <c r="F21" s="90"/>
      <c r="G21" s="90"/>
      <c r="H21" s="236"/>
    </row>
    <row r="22" spans="1:8" ht="14.25" hidden="1" customHeight="1">
      <c r="A22" s="89"/>
      <c r="B22" s="90"/>
      <c r="C22" s="90"/>
      <c r="D22" s="90"/>
      <c r="E22" s="90"/>
      <c r="F22" s="90"/>
      <c r="G22" s="90"/>
      <c r="H22" s="236"/>
    </row>
    <row r="23" spans="1:8" ht="14.25" hidden="1" customHeight="1">
      <c r="A23" s="89"/>
      <c r="B23" s="90"/>
      <c r="C23" s="90"/>
      <c r="D23" s="90"/>
      <c r="E23" s="90"/>
      <c r="F23" s="90"/>
      <c r="G23" s="90"/>
      <c r="H23" s="236"/>
    </row>
    <row r="24" spans="1:8" ht="14.25" hidden="1" customHeight="1">
      <c r="A24" s="89"/>
      <c r="B24" s="90"/>
      <c r="C24" s="90"/>
      <c r="D24" s="90"/>
      <c r="E24" s="90"/>
      <c r="F24" s="90"/>
      <c r="G24" s="90"/>
      <c r="H24" s="236"/>
    </row>
    <row r="25" spans="1:8" ht="14.25" hidden="1" customHeight="1">
      <c r="A25" s="89"/>
      <c r="B25" s="90"/>
      <c r="C25" s="90"/>
      <c r="D25" s="90"/>
      <c r="E25" s="90"/>
      <c r="F25" s="90"/>
      <c r="G25" s="90"/>
      <c r="H25" s="236"/>
    </row>
    <row r="26" spans="1:8" ht="14.25" hidden="1" customHeight="1">
      <c r="A26" s="89"/>
      <c r="B26" s="90"/>
      <c r="C26" s="90"/>
      <c r="D26" s="90"/>
      <c r="E26" s="90"/>
      <c r="F26" s="90"/>
      <c r="G26" s="90"/>
      <c r="H26" s="236"/>
    </row>
    <row r="27" spans="1:8" ht="14.25" hidden="1" customHeight="1">
      <c r="A27" s="89"/>
      <c r="B27" s="90"/>
      <c r="C27" s="90"/>
      <c r="D27" s="90"/>
      <c r="E27" s="90"/>
      <c r="F27" s="90"/>
      <c r="G27" s="90"/>
      <c r="H27" s="236"/>
    </row>
    <row r="28" spans="1:8" ht="14.25" hidden="1" customHeight="1">
      <c r="A28" s="89"/>
      <c r="B28" s="90"/>
      <c r="C28" s="90"/>
      <c r="D28" s="90"/>
      <c r="E28" s="90"/>
      <c r="F28" s="90"/>
      <c r="G28" s="90"/>
      <c r="H28" s="236"/>
    </row>
    <row r="29" spans="1:8" ht="14.25" hidden="1" customHeight="1">
      <c r="A29" s="89"/>
      <c r="B29" s="90"/>
      <c r="C29" s="90"/>
      <c r="D29" s="90"/>
      <c r="E29" s="90"/>
      <c r="F29" s="90"/>
      <c r="G29" s="90"/>
      <c r="H29" s="236"/>
    </row>
    <row r="30" spans="1:8" ht="14.25" hidden="1" customHeight="1">
      <c r="A30" s="89"/>
      <c r="B30" s="90"/>
      <c r="C30" s="90"/>
      <c r="D30" s="90"/>
      <c r="E30" s="90"/>
      <c r="F30" s="90"/>
      <c r="G30" s="90"/>
      <c r="H30" s="236"/>
    </row>
    <row r="31" spans="1:8" ht="14.25" hidden="1" customHeight="1">
      <c r="A31" s="89"/>
      <c r="B31" s="90"/>
      <c r="C31" s="90"/>
      <c r="D31" s="90"/>
      <c r="E31" s="90"/>
      <c r="F31" s="90"/>
      <c r="G31" s="90"/>
      <c r="H31" s="236"/>
    </row>
    <row r="32" spans="1:8" ht="14.25" hidden="1" customHeight="1">
      <c r="A32" s="89"/>
      <c r="B32" s="90"/>
      <c r="C32" s="90"/>
      <c r="D32" s="90"/>
      <c r="E32" s="90"/>
      <c r="F32" s="90"/>
      <c r="G32" s="90"/>
      <c r="H32" s="236"/>
    </row>
    <row r="33" spans="1:8" ht="14.25" hidden="1" customHeight="1">
      <c r="A33" s="89"/>
      <c r="B33" s="90"/>
      <c r="C33" s="90"/>
      <c r="D33" s="90"/>
      <c r="E33" s="90"/>
      <c r="F33" s="90"/>
      <c r="G33" s="90"/>
      <c r="H33" s="236"/>
    </row>
    <row r="34" spans="1:8" ht="14.25" hidden="1" customHeight="1">
      <c r="A34" s="89"/>
      <c r="B34" s="90"/>
      <c r="C34" s="90"/>
      <c r="D34" s="90"/>
      <c r="E34" s="90"/>
      <c r="F34" s="90"/>
      <c r="G34" s="90"/>
      <c r="H34" s="236"/>
    </row>
    <row r="35" spans="1:8" ht="14.25" hidden="1" customHeight="1">
      <c r="A35" s="89"/>
      <c r="B35" s="90"/>
      <c r="C35" s="90"/>
      <c r="D35" s="90"/>
      <c r="E35" s="90"/>
      <c r="F35" s="90"/>
      <c r="G35" s="90"/>
      <c r="H35" s="236"/>
    </row>
    <row r="36" spans="1:8" ht="14.25" hidden="1" customHeight="1">
      <c r="A36" s="89"/>
      <c r="B36" s="90"/>
      <c r="C36" s="90"/>
      <c r="D36" s="90"/>
      <c r="E36" s="90"/>
      <c r="F36" s="90"/>
      <c r="G36" s="90"/>
      <c r="H36" s="236"/>
    </row>
    <row r="37" spans="1:8" ht="14.25" hidden="1" customHeight="1">
      <c r="A37" s="89"/>
      <c r="B37" s="90"/>
      <c r="C37" s="90"/>
      <c r="D37" s="90"/>
      <c r="E37" s="90"/>
      <c r="F37" s="90"/>
      <c r="G37" s="90"/>
      <c r="H37" s="236"/>
    </row>
    <row r="38" spans="1:8" ht="14.25" hidden="1" customHeight="1">
      <c r="A38" s="89"/>
      <c r="B38" s="90"/>
      <c r="C38" s="90"/>
      <c r="D38" s="90"/>
      <c r="E38" s="90"/>
      <c r="F38" s="90"/>
      <c r="G38" s="90"/>
      <c r="H38" s="236"/>
    </row>
    <row r="39" spans="1:8" ht="14.25" hidden="1" customHeight="1">
      <c r="A39" s="89"/>
      <c r="B39" s="90"/>
      <c r="C39" s="90"/>
      <c r="D39" s="90"/>
      <c r="E39" s="90"/>
      <c r="F39" s="90"/>
      <c r="G39" s="90"/>
      <c r="H39" s="236"/>
    </row>
    <row r="40" spans="1:8" ht="14.25" hidden="1" customHeight="1">
      <c r="A40" s="89"/>
      <c r="B40" s="90"/>
      <c r="C40" s="90"/>
      <c r="D40" s="90"/>
      <c r="E40" s="90"/>
      <c r="F40" s="90"/>
      <c r="G40" s="90"/>
      <c r="H40" s="236"/>
    </row>
    <row r="41" spans="1:8" ht="14.25" hidden="1" customHeight="1">
      <c r="A41" s="89"/>
      <c r="B41" s="90"/>
      <c r="C41" s="90"/>
      <c r="D41" s="90"/>
      <c r="E41" s="90"/>
      <c r="F41" s="90"/>
      <c r="G41" s="90"/>
      <c r="H41" s="236"/>
    </row>
    <row r="42" spans="1:8" ht="14.25" hidden="1" customHeight="1">
      <c r="A42" s="89"/>
      <c r="B42" s="90"/>
      <c r="C42" s="90"/>
      <c r="D42" s="90"/>
      <c r="E42" s="90"/>
      <c r="F42" s="90"/>
      <c r="G42" s="90"/>
      <c r="H42" s="236"/>
    </row>
    <row r="43" spans="1:8" ht="14.25" hidden="1" customHeight="1">
      <c r="A43" s="89"/>
      <c r="B43" s="90"/>
      <c r="C43" s="90"/>
      <c r="D43" s="90"/>
      <c r="E43" s="90"/>
      <c r="F43" s="90"/>
      <c r="G43" s="90"/>
      <c r="H43" s="236"/>
    </row>
    <row r="44" spans="1:8" ht="14.25" hidden="1" customHeight="1">
      <c r="A44" s="89"/>
      <c r="B44" s="90"/>
      <c r="C44" s="90"/>
      <c r="D44" s="90"/>
      <c r="E44" s="90"/>
      <c r="F44" s="90"/>
      <c r="G44" s="90"/>
      <c r="H44" s="236"/>
    </row>
    <row r="45" spans="1:8" ht="14.25" hidden="1" customHeight="1">
      <c r="A45" s="89"/>
      <c r="B45" s="90"/>
      <c r="C45" s="90"/>
      <c r="D45" s="90"/>
      <c r="E45" s="90"/>
      <c r="F45" s="90"/>
      <c r="G45" s="90"/>
      <c r="H45" s="236"/>
    </row>
    <row r="46" spans="1:8" ht="14.25" hidden="1" customHeight="1">
      <c r="A46" s="89"/>
      <c r="B46" s="90"/>
      <c r="C46" s="90"/>
      <c r="D46" s="90"/>
      <c r="E46" s="90"/>
      <c r="F46" s="90"/>
      <c r="G46" s="90"/>
      <c r="H46" s="236"/>
    </row>
    <row r="47" spans="1:8" ht="14.25" hidden="1" customHeight="1">
      <c r="A47" s="89"/>
      <c r="B47" s="90"/>
      <c r="C47" s="90"/>
      <c r="D47" s="90"/>
      <c r="E47" s="90"/>
      <c r="F47" s="90"/>
      <c r="G47" s="90"/>
      <c r="H47" s="236"/>
    </row>
    <row r="48" spans="1:8" ht="14.25" hidden="1" customHeight="1">
      <c r="A48" s="89"/>
      <c r="B48" s="90"/>
      <c r="C48" s="90"/>
      <c r="D48" s="90"/>
      <c r="E48" s="90"/>
      <c r="F48" s="90"/>
      <c r="G48" s="90"/>
      <c r="H48" s="236"/>
    </row>
    <row r="49" spans="1:8" ht="14.25" hidden="1" customHeight="1">
      <c r="A49" s="89"/>
      <c r="B49" s="90"/>
      <c r="C49" s="90"/>
      <c r="D49" s="90"/>
      <c r="E49" s="90"/>
      <c r="F49" s="90"/>
      <c r="G49" s="90"/>
      <c r="H49" s="236"/>
    </row>
    <row r="50" spans="1:8" ht="14.25" hidden="1" customHeight="1">
      <c r="A50" s="89"/>
      <c r="B50" s="90"/>
      <c r="C50" s="90"/>
      <c r="D50" s="90"/>
      <c r="E50" s="90"/>
      <c r="F50" s="90"/>
      <c r="G50" s="90"/>
      <c r="H50" s="236"/>
    </row>
    <row r="51" spans="1:8" ht="14.25" hidden="1" customHeight="1">
      <c r="A51" s="89"/>
      <c r="B51" s="90"/>
      <c r="C51" s="90"/>
      <c r="D51" s="90"/>
      <c r="E51" s="90"/>
      <c r="F51" s="90"/>
      <c r="G51" s="90"/>
      <c r="H51" s="236"/>
    </row>
    <row r="52" spans="1:8" ht="14.25" hidden="1" customHeight="1">
      <c r="A52" s="89"/>
      <c r="B52" s="90"/>
      <c r="C52" s="90"/>
      <c r="D52" s="90"/>
      <c r="E52" s="90"/>
      <c r="F52" s="90"/>
      <c r="G52" s="90"/>
      <c r="H52" s="236"/>
    </row>
    <row r="53" spans="1:8" ht="14.25" hidden="1" customHeight="1">
      <c r="A53" s="89"/>
      <c r="B53" s="90"/>
      <c r="C53" s="90"/>
      <c r="D53" s="90"/>
      <c r="E53" s="90"/>
      <c r="F53" s="90"/>
      <c r="G53" s="90"/>
      <c r="H53" s="236"/>
    </row>
    <row r="54" spans="1:8" ht="14.25" hidden="1" customHeight="1">
      <c r="A54" s="89"/>
      <c r="B54" s="90"/>
      <c r="C54" s="90"/>
      <c r="D54" s="90"/>
      <c r="E54" s="90"/>
      <c r="F54" s="90"/>
      <c r="G54" s="90"/>
      <c r="H54" s="236"/>
    </row>
    <row r="55" spans="1:8" ht="14.25" hidden="1" customHeight="1">
      <c r="A55" s="89"/>
      <c r="B55" s="90"/>
      <c r="C55" s="90"/>
      <c r="D55" s="90"/>
      <c r="E55" s="90"/>
      <c r="F55" s="90"/>
      <c r="G55" s="90"/>
      <c r="H55" s="236"/>
    </row>
    <row r="56" spans="1:8" ht="14.25" hidden="1" customHeight="1">
      <c r="A56" s="89"/>
      <c r="B56" s="90"/>
      <c r="C56" s="90"/>
      <c r="D56" s="90"/>
      <c r="E56" s="90"/>
      <c r="F56" s="90"/>
      <c r="G56" s="90"/>
      <c r="H56" s="236"/>
    </row>
    <row r="57" spans="1:8" ht="14.25" hidden="1" customHeight="1">
      <c r="A57" s="89"/>
      <c r="B57" s="90"/>
      <c r="C57" s="90"/>
      <c r="D57" s="90"/>
      <c r="E57" s="90"/>
      <c r="F57" s="90"/>
      <c r="G57" s="90"/>
      <c r="H57" s="236"/>
    </row>
    <row r="58" spans="1:8" ht="14.25" hidden="1" customHeight="1">
      <c r="A58" s="89"/>
      <c r="B58" s="90"/>
      <c r="C58" s="90"/>
      <c r="D58" s="90"/>
      <c r="E58" s="90"/>
      <c r="F58" s="90"/>
      <c r="G58" s="90"/>
      <c r="H58" s="236"/>
    </row>
    <row r="59" spans="1:8" ht="14.25" hidden="1" customHeight="1">
      <c r="A59" s="89"/>
      <c r="B59" s="90"/>
      <c r="C59" s="90"/>
      <c r="D59" s="90"/>
      <c r="E59" s="90"/>
      <c r="F59" s="90"/>
      <c r="G59" s="90"/>
      <c r="H59" s="236"/>
    </row>
    <row r="60" spans="1:8" ht="14.25" hidden="1" customHeight="1">
      <c r="A60" s="89"/>
      <c r="B60" s="90"/>
      <c r="C60" s="90"/>
      <c r="D60" s="90"/>
      <c r="E60" s="90"/>
      <c r="F60" s="90"/>
      <c r="G60" s="90"/>
      <c r="H60" s="236"/>
    </row>
    <row r="61" spans="1:8" ht="14.25" hidden="1" customHeight="1">
      <c r="A61" s="89"/>
      <c r="B61" s="90"/>
      <c r="C61" s="90"/>
      <c r="D61" s="90"/>
      <c r="E61" s="90"/>
      <c r="F61" s="90"/>
      <c r="G61" s="90"/>
      <c r="H61" s="236"/>
    </row>
    <row r="62" spans="1:8" ht="14.25" hidden="1" customHeight="1">
      <c r="A62" s="89"/>
      <c r="B62" s="90"/>
      <c r="C62" s="90"/>
      <c r="D62" s="90"/>
      <c r="E62" s="90"/>
      <c r="F62" s="90"/>
      <c r="G62" s="90"/>
      <c r="H62" s="236"/>
    </row>
    <row r="63" spans="1:8" ht="14.25" hidden="1" customHeight="1">
      <c r="A63" s="89"/>
      <c r="B63" s="90"/>
      <c r="C63" s="90"/>
      <c r="D63" s="90"/>
      <c r="E63" s="90"/>
      <c r="F63" s="90"/>
      <c r="G63" s="90"/>
      <c r="H63" s="236"/>
    </row>
    <row r="64" spans="1:8" ht="14.25" hidden="1" customHeight="1">
      <c r="A64" s="89"/>
      <c r="B64" s="90"/>
      <c r="C64" s="90"/>
      <c r="D64" s="90"/>
      <c r="E64" s="90"/>
      <c r="F64" s="90"/>
      <c r="G64" s="90"/>
      <c r="H64" s="236"/>
    </row>
    <row r="65" spans="1:8" ht="14.25" hidden="1" customHeight="1">
      <c r="A65" s="89"/>
      <c r="B65" s="90"/>
      <c r="C65" s="90"/>
      <c r="D65" s="90"/>
      <c r="E65" s="90"/>
      <c r="F65" s="90"/>
      <c r="G65" s="90"/>
      <c r="H65" s="236"/>
    </row>
    <row r="66" spans="1:8" ht="14.25" hidden="1" customHeight="1">
      <c r="A66" s="89"/>
      <c r="B66" s="90"/>
      <c r="C66" s="90"/>
      <c r="D66" s="90"/>
      <c r="E66" s="90"/>
      <c r="F66" s="90"/>
      <c r="G66" s="90"/>
      <c r="H66" s="236"/>
    </row>
    <row r="67" spans="1:8" ht="14.25" hidden="1" customHeight="1">
      <c r="A67" s="89"/>
      <c r="B67" s="90"/>
      <c r="C67" s="90"/>
      <c r="D67" s="90"/>
      <c r="E67" s="90"/>
      <c r="F67" s="90"/>
      <c r="G67" s="90"/>
      <c r="H67" s="236"/>
    </row>
    <row r="68" spans="1:8" ht="14.25" hidden="1" customHeight="1">
      <c r="A68" s="89"/>
      <c r="B68" s="90"/>
      <c r="C68" s="90"/>
      <c r="D68" s="90"/>
      <c r="E68" s="90"/>
      <c r="F68" s="90"/>
      <c r="G68" s="90"/>
      <c r="H68" s="236"/>
    </row>
    <row r="69" spans="1:8" ht="14.25" hidden="1" customHeight="1">
      <c r="A69" s="89"/>
      <c r="B69" s="90"/>
      <c r="C69" s="90"/>
      <c r="D69" s="90"/>
      <c r="E69" s="90"/>
      <c r="F69" s="90"/>
      <c r="G69" s="90"/>
      <c r="H69" s="236"/>
    </row>
    <row r="70" spans="1:8" ht="14.25" hidden="1" customHeight="1">
      <c r="A70" s="89"/>
      <c r="B70" s="90"/>
      <c r="C70" s="90"/>
      <c r="D70" s="90"/>
      <c r="E70" s="90"/>
      <c r="F70" s="90"/>
      <c r="G70" s="90"/>
      <c r="H70" s="236"/>
    </row>
    <row r="71" spans="1:8" ht="14.25" hidden="1" customHeight="1">
      <c r="A71" s="89"/>
      <c r="B71" s="90"/>
      <c r="C71" s="90"/>
      <c r="D71" s="90"/>
      <c r="E71" s="90"/>
      <c r="F71" s="90"/>
      <c r="G71" s="90"/>
      <c r="H71" s="236"/>
    </row>
    <row r="72" spans="1:8" ht="14.25" hidden="1" customHeight="1">
      <c r="A72" s="89"/>
      <c r="B72" s="90"/>
      <c r="C72" s="90"/>
      <c r="D72" s="90"/>
      <c r="E72" s="90"/>
      <c r="F72" s="90"/>
      <c r="G72" s="90"/>
      <c r="H72" s="236"/>
    </row>
    <row r="73" spans="1:8" ht="14.25" hidden="1" customHeight="1">
      <c r="A73" s="89"/>
      <c r="B73" s="90"/>
      <c r="C73" s="90"/>
      <c r="D73" s="90"/>
      <c r="E73" s="90"/>
      <c r="F73" s="90"/>
      <c r="G73" s="90"/>
      <c r="H73" s="236"/>
    </row>
    <row r="74" spans="1:8" ht="14.25" hidden="1" customHeight="1">
      <c r="A74" s="89"/>
      <c r="B74" s="90"/>
      <c r="C74" s="90"/>
      <c r="D74" s="90"/>
      <c r="E74" s="90"/>
      <c r="F74" s="90"/>
      <c r="G74" s="90"/>
      <c r="H74" s="236"/>
    </row>
    <row r="75" spans="1:8" ht="14.25" hidden="1" customHeight="1">
      <c r="A75" s="89"/>
      <c r="B75" s="90"/>
      <c r="C75" s="90"/>
      <c r="D75" s="90"/>
      <c r="E75" s="90"/>
      <c r="F75" s="90"/>
      <c r="G75" s="90"/>
      <c r="H75" s="236"/>
    </row>
    <row r="76" spans="1:8" ht="14.25" hidden="1" customHeight="1">
      <c r="A76" s="89"/>
      <c r="B76" s="90"/>
      <c r="C76" s="90"/>
      <c r="D76" s="90"/>
      <c r="E76" s="90"/>
      <c r="F76" s="90"/>
      <c r="G76" s="90"/>
      <c r="H76" s="236"/>
    </row>
    <row r="77" spans="1:8" ht="14.25" hidden="1" customHeight="1">
      <c r="A77" s="89"/>
      <c r="B77" s="90"/>
      <c r="C77" s="90"/>
      <c r="D77" s="90"/>
      <c r="E77" s="90"/>
      <c r="F77" s="90"/>
      <c r="G77" s="90"/>
      <c r="H77" s="236"/>
    </row>
    <row r="78" spans="1:8" ht="14.25" hidden="1" customHeight="1">
      <c r="A78" s="89"/>
      <c r="B78" s="90"/>
      <c r="C78" s="90"/>
      <c r="D78" s="90"/>
      <c r="E78" s="90"/>
      <c r="F78" s="90"/>
      <c r="G78" s="90"/>
      <c r="H78" s="236"/>
    </row>
    <row r="79" spans="1:8" ht="14.25" hidden="1" customHeight="1">
      <c r="A79" s="89"/>
      <c r="B79" s="90"/>
      <c r="C79" s="90"/>
      <c r="D79" s="90"/>
      <c r="E79" s="90"/>
      <c r="F79" s="90"/>
      <c r="G79" s="90"/>
      <c r="H79" s="236"/>
    </row>
    <row r="80" spans="1:8" ht="14.25" hidden="1" customHeight="1">
      <c r="A80" s="89"/>
      <c r="B80" s="90"/>
      <c r="C80" s="90"/>
      <c r="D80" s="90"/>
      <c r="E80" s="90"/>
      <c r="F80" s="90"/>
      <c r="G80" s="90"/>
      <c r="H80" s="236"/>
    </row>
    <row r="81" spans="1:8" ht="14.25" hidden="1" customHeight="1">
      <c r="A81" s="89"/>
      <c r="B81" s="90"/>
      <c r="C81" s="90"/>
      <c r="D81" s="90"/>
      <c r="E81" s="90"/>
      <c r="F81" s="90"/>
      <c r="G81" s="90"/>
      <c r="H81" s="236"/>
    </row>
    <row r="82" spans="1:8" ht="14.25" hidden="1" customHeight="1">
      <c r="A82" s="89"/>
      <c r="B82" s="90"/>
      <c r="C82" s="90"/>
      <c r="D82" s="90"/>
      <c r="E82" s="90"/>
      <c r="F82" s="90"/>
      <c r="G82" s="90"/>
      <c r="H82" s="236"/>
    </row>
    <row r="83" spans="1:8" ht="14.25" hidden="1" customHeight="1">
      <c r="A83" s="89"/>
      <c r="B83" s="90"/>
      <c r="C83" s="90"/>
      <c r="D83" s="90"/>
      <c r="E83" s="90"/>
      <c r="F83" s="90"/>
      <c r="G83" s="90"/>
      <c r="H83" s="236"/>
    </row>
    <row r="84" spans="1:8" ht="14.25" hidden="1" customHeight="1">
      <c r="A84" s="89"/>
      <c r="B84" s="90"/>
      <c r="C84" s="90"/>
      <c r="D84" s="90"/>
      <c r="E84" s="90"/>
      <c r="F84" s="90"/>
      <c r="G84" s="90"/>
      <c r="H84" s="236"/>
    </row>
    <row r="85" spans="1:8" ht="14.25" hidden="1" customHeight="1">
      <c r="A85" s="89"/>
      <c r="B85" s="90"/>
      <c r="C85" s="90"/>
      <c r="D85" s="90"/>
      <c r="E85" s="90"/>
      <c r="F85" s="90"/>
      <c r="G85" s="90"/>
      <c r="H85" s="236"/>
    </row>
    <row r="86" spans="1:8" ht="14.25" hidden="1" customHeight="1">
      <c r="A86" s="89"/>
      <c r="B86" s="90"/>
      <c r="C86" s="90"/>
      <c r="D86" s="90"/>
      <c r="E86" s="90"/>
      <c r="F86" s="90"/>
      <c r="G86" s="90"/>
      <c r="H86" s="236"/>
    </row>
    <row r="87" spans="1:8" ht="14.25" hidden="1" customHeight="1">
      <c r="A87" s="89"/>
      <c r="B87" s="90"/>
      <c r="C87" s="90"/>
      <c r="D87" s="90"/>
      <c r="E87" s="90"/>
      <c r="F87" s="90"/>
      <c r="G87" s="90"/>
      <c r="H87" s="236"/>
    </row>
    <row r="88" spans="1:8" ht="14.25" hidden="1" customHeight="1">
      <c r="A88" s="89"/>
      <c r="B88" s="90"/>
      <c r="C88" s="90"/>
      <c r="D88" s="90"/>
      <c r="E88" s="90"/>
      <c r="F88" s="90"/>
      <c r="G88" s="90"/>
      <c r="H88" s="236"/>
    </row>
    <row r="89" spans="1:8" ht="14.25" hidden="1" customHeight="1">
      <c r="A89" s="89"/>
      <c r="B89" s="90"/>
      <c r="C89" s="90"/>
      <c r="D89" s="90"/>
      <c r="E89" s="90"/>
      <c r="F89" s="90"/>
      <c r="G89" s="90"/>
      <c r="H89" s="236"/>
    </row>
    <row r="90" spans="1:8" ht="14.25" hidden="1" customHeight="1">
      <c r="A90" s="89"/>
      <c r="B90" s="90"/>
      <c r="C90" s="90"/>
      <c r="D90" s="90"/>
      <c r="E90" s="90"/>
      <c r="F90" s="90"/>
      <c r="G90" s="90"/>
      <c r="H90" s="236"/>
    </row>
    <row r="91" spans="1:8" ht="14.25" hidden="1" customHeight="1">
      <c r="A91" s="89"/>
      <c r="B91" s="90"/>
      <c r="C91" s="90"/>
      <c r="D91" s="90"/>
      <c r="E91" s="90"/>
      <c r="F91" s="90"/>
      <c r="G91" s="90"/>
      <c r="H91" s="236"/>
    </row>
    <row r="92" spans="1:8" ht="14.25" hidden="1" customHeight="1">
      <c r="A92" s="89"/>
      <c r="B92" s="90"/>
      <c r="C92" s="90"/>
      <c r="D92" s="90"/>
      <c r="E92" s="90"/>
      <c r="F92" s="90"/>
      <c r="G92" s="90"/>
      <c r="H92" s="236"/>
    </row>
    <row r="93" spans="1:8" ht="14.25" hidden="1" customHeight="1">
      <c r="A93" s="89"/>
      <c r="B93" s="90"/>
      <c r="C93" s="90"/>
      <c r="D93" s="90"/>
      <c r="E93" s="90"/>
      <c r="F93" s="90"/>
      <c r="G93" s="90"/>
      <c r="H93" s="236"/>
    </row>
    <row r="94" spans="1:8" ht="14.25" hidden="1" customHeight="1">
      <c r="A94" s="89"/>
      <c r="B94" s="90"/>
      <c r="C94" s="90"/>
      <c r="D94" s="90"/>
      <c r="E94" s="90"/>
      <c r="F94" s="90"/>
      <c r="G94" s="90"/>
      <c r="H94" s="236"/>
    </row>
    <row r="95" spans="1:8" ht="14.25" hidden="1" customHeight="1">
      <c r="A95" s="89"/>
      <c r="B95" s="90"/>
      <c r="C95" s="90"/>
      <c r="D95" s="90"/>
      <c r="E95" s="90"/>
      <c r="F95" s="90"/>
      <c r="G95" s="90"/>
      <c r="H95" s="236"/>
    </row>
    <row r="96" spans="1:8" ht="14.25" hidden="1" customHeight="1">
      <c r="A96" s="89"/>
      <c r="B96" s="90"/>
      <c r="C96" s="90"/>
      <c r="D96" s="90"/>
      <c r="E96" s="90"/>
      <c r="F96" s="90"/>
      <c r="G96" s="90"/>
      <c r="H96" s="236"/>
    </row>
    <row r="97" spans="1:8" ht="14.25" hidden="1" customHeight="1">
      <c r="A97" s="89"/>
      <c r="B97" s="90"/>
      <c r="C97" s="90"/>
      <c r="D97" s="90"/>
      <c r="E97" s="90"/>
      <c r="F97" s="90"/>
      <c r="G97" s="90"/>
      <c r="H97" s="236"/>
    </row>
    <row r="98" spans="1:8" ht="14.25" hidden="1" customHeight="1">
      <c r="A98" s="89"/>
      <c r="B98" s="90"/>
      <c r="C98" s="90"/>
      <c r="D98" s="90"/>
      <c r="E98" s="90"/>
      <c r="F98" s="90"/>
      <c r="G98" s="90"/>
      <c r="H98" s="236"/>
    </row>
    <row r="99" spans="1:8" ht="14.25" hidden="1" customHeight="1">
      <c r="A99" s="89"/>
      <c r="B99" s="90"/>
      <c r="C99" s="90"/>
      <c r="D99" s="90"/>
      <c r="E99" s="90"/>
      <c r="F99" s="90"/>
      <c r="G99" s="90"/>
      <c r="H99" s="236"/>
    </row>
    <row r="100" spans="1:8" ht="14.25" hidden="1" customHeight="1">
      <c r="A100" s="89"/>
      <c r="B100" s="90"/>
      <c r="C100" s="90"/>
      <c r="D100" s="90"/>
      <c r="E100" s="90"/>
      <c r="F100" s="90"/>
      <c r="G100" s="90"/>
      <c r="H100" s="236"/>
    </row>
    <row r="101" spans="1:8" ht="14.25" hidden="1" customHeight="1">
      <c r="A101" s="89"/>
      <c r="B101" s="90"/>
      <c r="C101" s="90"/>
      <c r="D101" s="90"/>
      <c r="E101" s="90"/>
      <c r="F101" s="90"/>
      <c r="G101" s="90"/>
      <c r="H101" s="236"/>
    </row>
    <row r="102" spans="1:8" ht="14.25" hidden="1" customHeight="1">
      <c r="A102" s="89"/>
      <c r="B102" s="90"/>
      <c r="C102" s="90"/>
      <c r="D102" s="90"/>
      <c r="E102" s="90"/>
      <c r="F102" s="90"/>
      <c r="G102" s="90"/>
      <c r="H102" s="236"/>
    </row>
    <row r="103" spans="1:8" ht="14.25" hidden="1" customHeight="1">
      <c r="A103" s="89"/>
      <c r="B103" s="90"/>
      <c r="C103" s="90"/>
      <c r="D103" s="90"/>
      <c r="E103" s="90"/>
      <c r="F103" s="90"/>
      <c r="G103" s="90"/>
      <c r="H103" s="236"/>
    </row>
    <row r="104" spans="1:8" ht="14.25" hidden="1" customHeight="1">
      <c r="A104" s="89"/>
      <c r="B104" s="90"/>
      <c r="C104" s="90"/>
      <c r="D104" s="90"/>
      <c r="E104" s="90"/>
      <c r="F104" s="90"/>
      <c r="G104" s="90"/>
      <c r="H104" s="236"/>
    </row>
    <row r="105" spans="1:8" ht="14.25" hidden="1" customHeight="1">
      <c r="A105" s="89"/>
      <c r="B105" s="90"/>
      <c r="C105" s="90"/>
      <c r="D105" s="90"/>
      <c r="E105" s="90"/>
      <c r="F105" s="90"/>
      <c r="G105" s="90"/>
      <c r="H105" s="236"/>
    </row>
    <row r="106" spans="1:8" ht="14.25" hidden="1" customHeight="1">
      <c r="A106" s="89"/>
      <c r="B106" s="90"/>
      <c r="C106" s="90"/>
      <c r="D106" s="90"/>
      <c r="E106" s="90"/>
      <c r="F106" s="90"/>
      <c r="G106" s="90"/>
      <c r="H106" s="236"/>
    </row>
    <row r="107" spans="1:8" ht="14.25" hidden="1" customHeight="1">
      <c r="A107" s="89"/>
      <c r="B107" s="90"/>
      <c r="C107" s="90"/>
      <c r="D107" s="90"/>
      <c r="E107" s="90"/>
      <c r="F107" s="90"/>
      <c r="G107" s="90"/>
      <c r="H107" s="236"/>
    </row>
    <row r="108" spans="1:8" ht="14.25" hidden="1" customHeight="1">
      <c r="A108" s="89"/>
      <c r="B108" s="90"/>
      <c r="C108" s="90"/>
      <c r="D108" s="90"/>
      <c r="E108" s="90"/>
      <c r="F108" s="90"/>
      <c r="G108" s="90"/>
      <c r="H108" s="236"/>
    </row>
    <row r="109" spans="1:8" ht="14.25" hidden="1" customHeight="1">
      <c r="A109" s="89"/>
      <c r="B109" s="90"/>
      <c r="C109" s="90"/>
      <c r="D109" s="90"/>
      <c r="E109" s="90"/>
      <c r="F109" s="90"/>
      <c r="G109" s="90"/>
      <c r="H109" s="236"/>
    </row>
    <row r="110" spans="1:8" ht="14.25" hidden="1" customHeight="1">
      <c r="A110" s="89"/>
      <c r="B110" s="90"/>
      <c r="C110" s="90"/>
      <c r="D110" s="90"/>
      <c r="E110" s="90"/>
      <c r="F110" s="90"/>
      <c r="G110" s="90"/>
      <c r="H110" s="236"/>
    </row>
    <row r="111" spans="1:8" ht="14.25" hidden="1" customHeight="1">
      <c r="A111" s="89"/>
      <c r="B111" s="90"/>
      <c r="C111" s="90"/>
      <c r="D111" s="90"/>
      <c r="E111" s="90"/>
      <c r="F111" s="90"/>
      <c r="G111" s="90"/>
      <c r="H111" s="236"/>
    </row>
    <row r="112" spans="1:8" ht="14.25" hidden="1" customHeight="1">
      <c r="A112" s="89"/>
      <c r="B112" s="90"/>
      <c r="C112" s="90"/>
      <c r="D112" s="90"/>
      <c r="E112" s="90"/>
      <c r="F112" s="90"/>
      <c r="G112" s="90"/>
      <c r="H112" s="236"/>
    </row>
    <row r="113" spans="1:8" ht="14.25" hidden="1" customHeight="1">
      <c r="A113" s="89"/>
      <c r="B113" s="90"/>
      <c r="C113" s="90"/>
      <c r="D113" s="90"/>
      <c r="E113" s="90"/>
      <c r="F113" s="90"/>
      <c r="G113" s="90"/>
      <c r="H113" s="236"/>
    </row>
    <row r="114" spans="1:8" ht="14.25" hidden="1" customHeight="1">
      <c r="A114" s="89"/>
      <c r="B114" s="90"/>
      <c r="C114" s="90"/>
      <c r="D114" s="90"/>
      <c r="E114" s="90"/>
      <c r="F114" s="90"/>
      <c r="G114" s="90"/>
      <c r="H114" s="236"/>
    </row>
    <row r="115" spans="1:8" ht="14.25" hidden="1" customHeight="1">
      <c r="A115" s="89"/>
      <c r="B115" s="90"/>
      <c r="C115" s="90"/>
      <c r="D115" s="90"/>
      <c r="E115" s="90"/>
      <c r="F115" s="90"/>
      <c r="G115" s="90"/>
      <c r="H115" s="236"/>
    </row>
    <row r="116" spans="1:8" ht="14.25" hidden="1" customHeight="1">
      <c r="A116" s="89"/>
      <c r="B116" s="90"/>
      <c r="C116" s="90"/>
      <c r="D116" s="90"/>
      <c r="E116" s="90"/>
      <c r="F116" s="90"/>
      <c r="G116" s="90"/>
      <c r="H116" s="236"/>
    </row>
    <row r="117" spans="1:8" ht="14.25" hidden="1" customHeight="1">
      <c r="A117" s="89"/>
      <c r="B117" s="90"/>
      <c r="C117" s="90"/>
      <c r="D117" s="90"/>
      <c r="E117" s="90"/>
      <c r="F117" s="90"/>
      <c r="G117" s="90"/>
      <c r="H117" s="236"/>
    </row>
    <row r="118" spans="1:8" ht="14.25" hidden="1" customHeight="1">
      <c r="A118" s="89"/>
      <c r="B118" s="90"/>
      <c r="C118" s="90"/>
      <c r="D118" s="90"/>
      <c r="E118" s="90"/>
      <c r="F118" s="90"/>
      <c r="G118" s="90"/>
      <c r="H118" s="236"/>
    </row>
    <row r="119" spans="1:8" ht="14.25" hidden="1" customHeight="1">
      <c r="A119" s="89"/>
      <c r="B119" s="90"/>
      <c r="C119" s="90"/>
      <c r="D119" s="90"/>
      <c r="E119" s="90"/>
      <c r="F119" s="90"/>
      <c r="G119" s="90"/>
      <c r="H119" s="236"/>
    </row>
    <row r="120" spans="1:8" ht="14.25" hidden="1" customHeight="1">
      <c r="A120" s="89"/>
      <c r="B120" s="90"/>
      <c r="C120" s="90"/>
      <c r="D120" s="90"/>
      <c r="E120" s="90"/>
      <c r="F120" s="90"/>
      <c r="G120" s="90"/>
      <c r="H120" s="236"/>
    </row>
    <row r="121" spans="1:8" ht="14.25" hidden="1" customHeight="1">
      <c r="A121" s="89"/>
      <c r="B121" s="90"/>
      <c r="C121" s="90"/>
      <c r="D121" s="90"/>
      <c r="E121" s="90"/>
      <c r="F121" s="90"/>
      <c r="G121" s="90"/>
      <c r="H121" s="236"/>
    </row>
    <row r="122" spans="1:8" ht="14.25" hidden="1" customHeight="1">
      <c r="A122" s="89"/>
      <c r="B122" s="90"/>
      <c r="C122" s="90"/>
      <c r="D122" s="90"/>
      <c r="E122" s="90"/>
      <c r="F122" s="90"/>
      <c r="G122" s="90"/>
      <c r="H122" s="236"/>
    </row>
    <row r="123" spans="1:8" ht="14.25" hidden="1" customHeight="1">
      <c r="A123" s="89"/>
      <c r="B123" s="90"/>
      <c r="C123" s="90"/>
      <c r="D123" s="90"/>
      <c r="E123" s="90"/>
      <c r="F123" s="90"/>
      <c r="G123" s="90"/>
      <c r="H123" s="236"/>
    </row>
    <row r="124" spans="1:8" ht="14.25" hidden="1" customHeight="1">
      <c r="A124" s="89"/>
      <c r="B124" s="90"/>
      <c r="C124" s="90"/>
      <c r="D124" s="90"/>
      <c r="E124" s="90"/>
      <c r="F124" s="90"/>
      <c r="G124" s="90"/>
      <c r="H124" s="236"/>
    </row>
    <row r="125" spans="1:8" ht="14.25" hidden="1" customHeight="1">
      <c r="A125" s="89"/>
      <c r="B125" s="90"/>
      <c r="C125" s="90"/>
      <c r="D125" s="90"/>
      <c r="E125" s="90"/>
      <c r="F125" s="90"/>
      <c r="G125" s="90"/>
      <c r="H125" s="236"/>
    </row>
    <row r="126" spans="1:8" ht="14.25" hidden="1" customHeight="1">
      <c r="A126" s="89"/>
      <c r="B126" s="90"/>
      <c r="C126" s="90"/>
      <c r="D126" s="90"/>
      <c r="E126" s="90"/>
      <c r="F126" s="90"/>
      <c r="G126" s="90"/>
      <c r="H126" s="236"/>
    </row>
    <row r="127" spans="1:8" ht="14.25" hidden="1" customHeight="1">
      <c r="A127" s="89"/>
      <c r="B127" s="90"/>
      <c r="C127" s="90"/>
      <c r="D127" s="90"/>
      <c r="E127" s="90"/>
      <c r="F127" s="90"/>
      <c r="G127" s="90"/>
      <c r="H127" s="236"/>
    </row>
    <row r="128" spans="1:8" ht="14.25" hidden="1" customHeight="1">
      <c r="A128" s="89"/>
      <c r="B128" s="90"/>
      <c r="C128" s="90"/>
      <c r="D128" s="90"/>
      <c r="E128" s="90"/>
      <c r="F128" s="90"/>
      <c r="G128" s="90"/>
      <c r="H128" s="236"/>
    </row>
    <row r="129" spans="1:8" ht="14.25" hidden="1" customHeight="1">
      <c r="A129" s="89"/>
      <c r="B129" s="90"/>
      <c r="C129" s="90"/>
      <c r="D129" s="90"/>
      <c r="E129" s="90"/>
      <c r="F129" s="90"/>
      <c r="G129" s="90"/>
      <c r="H129" s="236"/>
    </row>
    <row r="130" spans="1:8" ht="14.25" hidden="1" customHeight="1">
      <c r="A130" s="89"/>
      <c r="B130" s="90"/>
      <c r="C130" s="90"/>
      <c r="D130" s="90"/>
      <c r="E130" s="90"/>
      <c r="F130" s="90"/>
      <c r="G130" s="90"/>
      <c r="H130" s="236"/>
    </row>
    <row r="131" spans="1:8" ht="14.25" hidden="1" customHeight="1">
      <c r="A131" s="89"/>
      <c r="B131" s="90"/>
      <c r="C131" s="90"/>
      <c r="D131" s="90"/>
      <c r="E131" s="90"/>
      <c r="F131" s="90"/>
      <c r="G131" s="90"/>
      <c r="H131" s="236"/>
    </row>
    <row r="132" spans="1:8" ht="14.25" hidden="1" customHeight="1">
      <c r="A132" s="89"/>
      <c r="B132" s="90"/>
      <c r="C132" s="90"/>
      <c r="D132" s="90"/>
      <c r="E132" s="90"/>
      <c r="F132" s="90"/>
      <c r="G132" s="90"/>
      <c r="H132" s="236"/>
    </row>
    <row r="133" spans="1:8" ht="14.25" hidden="1" customHeight="1">
      <c r="A133" s="89"/>
      <c r="B133" s="90"/>
      <c r="C133" s="90"/>
      <c r="D133" s="90"/>
      <c r="E133" s="90"/>
      <c r="F133" s="90"/>
      <c r="G133" s="90"/>
      <c r="H133" s="236"/>
    </row>
    <row r="134" spans="1:8" ht="14.25" hidden="1" customHeight="1">
      <c r="A134" s="89"/>
      <c r="B134" s="90"/>
      <c r="C134" s="90"/>
      <c r="D134" s="90"/>
      <c r="E134" s="90"/>
      <c r="F134" s="90"/>
      <c r="G134" s="90"/>
      <c r="H134" s="236"/>
    </row>
    <row r="135" spans="1:8" ht="14.25" hidden="1" customHeight="1">
      <c r="A135" s="89"/>
      <c r="B135" s="90"/>
      <c r="C135" s="90"/>
      <c r="D135" s="90"/>
      <c r="E135" s="90"/>
      <c r="F135" s="90"/>
      <c r="G135" s="90"/>
      <c r="H135" s="236"/>
    </row>
    <row r="136" spans="1:8" ht="14.25" hidden="1" customHeight="1">
      <c r="A136" s="89"/>
      <c r="B136" s="90"/>
      <c r="C136" s="90"/>
      <c r="D136" s="90"/>
      <c r="E136" s="90"/>
      <c r="F136" s="90"/>
      <c r="G136" s="90"/>
      <c r="H136" s="236"/>
    </row>
    <row r="137" spans="1:8" ht="14.25" hidden="1" customHeight="1">
      <c r="A137" s="89"/>
      <c r="B137" s="90"/>
      <c r="C137" s="90"/>
      <c r="D137" s="90"/>
      <c r="E137" s="90"/>
      <c r="F137" s="90"/>
      <c r="G137" s="90"/>
      <c r="H137" s="236"/>
    </row>
    <row r="138" spans="1:8" ht="14.25" hidden="1" customHeight="1">
      <c r="A138" s="89"/>
      <c r="B138" s="90"/>
      <c r="C138" s="90"/>
      <c r="D138" s="90"/>
      <c r="E138" s="90"/>
      <c r="F138" s="90"/>
      <c r="G138" s="90"/>
      <c r="H138" s="236"/>
    </row>
    <row r="139" spans="1:8" ht="14.25" hidden="1" customHeight="1">
      <c r="A139" s="89"/>
      <c r="B139" s="90"/>
      <c r="C139" s="90"/>
      <c r="D139" s="90"/>
      <c r="E139" s="90"/>
      <c r="F139" s="90"/>
      <c r="G139" s="90"/>
      <c r="H139" s="236"/>
    </row>
    <row r="140" spans="1:8" ht="14.25" hidden="1" customHeight="1">
      <c r="A140" s="89"/>
      <c r="B140" s="90"/>
      <c r="C140" s="90"/>
      <c r="D140" s="90"/>
      <c r="E140" s="90"/>
      <c r="F140" s="90"/>
      <c r="G140" s="90"/>
      <c r="H140" s="236"/>
    </row>
    <row r="141" spans="1:8" ht="14.25" hidden="1" customHeight="1">
      <c r="A141" s="89"/>
      <c r="B141" s="90"/>
      <c r="C141" s="90"/>
      <c r="D141" s="90"/>
      <c r="E141" s="90"/>
      <c r="F141" s="90"/>
      <c r="G141" s="90"/>
      <c r="H141" s="236"/>
    </row>
    <row r="142" spans="1:8" ht="14.25" hidden="1" customHeight="1">
      <c r="A142" s="89"/>
      <c r="B142" s="90"/>
      <c r="C142" s="90"/>
      <c r="D142" s="90"/>
      <c r="E142" s="90"/>
      <c r="F142" s="90"/>
      <c r="G142" s="90"/>
      <c r="H142" s="236"/>
    </row>
    <row r="143" spans="1:8" ht="14.25" hidden="1" customHeight="1">
      <c r="A143" s="89"/>
      <c r="B143" s="90"/>
      <c r="C143" s="90"/>
      <c r="D143" s="90"/>
      <c r="E143" s="90"/>
      <c r="F143" s="90"/>
      <c r="G143" s="90"/>
      <c r="H143" s="236"/>
    </row>
    <row r="144" spans="1:8" ht="14.25" hidden="1" customHeight="1">
      <c r="A144" s="89"/>
      <c r="B144" s="90"/>
      <c r="C144" s="90"/>
      <c r="D144" s="90"/>
      <c r="E144" s="90"/>
      <c r="F144" s="90"/>
      <c r="G144" s="90"/>
      <c r="H144" s="236"/>
    </row>
    <row r="145" spans="1:8" ht="14.25" hidden="1" customHeight="1">
      <c r="A145" s="89"/>
      <c r="B145" s="90"/>
      <c r="C145" s="90"/>
      <c r="D145" s="90"/>
      <c r="E145" s="90"/>
      <c r="F145" s="90"/>
      <c r="G145" s="90"/>
      <c r="H145" s="236"/>
    </row>
    <row r="146" spans="1:8" ht="14.25" hidden="1" customHeight="1">
      <c r="A146" s="89"/>
      <c r="B146" s="90"/>
      <c r="C146" s="90"/>
      <c r="D146" s="90"/>
      <c r="E146" s="90"/>
      <c r="F146" s="90"/>
      <c r="G146" s="90"/>
      <c r="H146" s="236"/>
    </row>
    <row r="147" spans="1:8" ht="14.25" hidden="1" customHeight="1">
      <c r="A147" s="89"/>
      <c r="B147" s="90"/>
      <c r="C147" s="90"/>
      <c r="D147" s="90"/>
      <c r="E147" s="90"/>
      <c r="F147" s="90"/>
      <c r="G147" s="90"/>
      <c r="H147" s="236"/>
    </row>
    <row r="148" spans="1:8" ht="14.25" hidden="1" customHeight="1">
      <c r="A148" s="89"/>
      <c r="B148" s="90"/>
      <c r="C148" s="90"/>
      <c r="D148" s="90"/>
      <c r="E148" s="90"/>
      <c r="F148" s="90"/>
      <c r="G148" s="90"/>
      <c r="H148" s="236"/>
    </row>
    <row r="149" spans="1:8" ht="14.25" hidden="1" customHeight="1">
      <c r="A149" s="89"/>
      <c r="B149" s="90"/>
      <c r="C149" s="90"/>
      <c r="D149" s="90"/>
      <c r="E149" s="90"/>
      <c r="F149" s="90"/>
      <c r="G149" s="90"/>
      <c r="H149" s="236"/>
    </row>
    <row r="150" spans="1:8" ht="14.25" hidden="1" customHeight="1">
      <c r="A150" s="89"/>
      <c r="B150" s="90"/>
      <c r="C150" s="90"/>
      <c r="D150" s="90"/>
      <c r="E150" s="90"/>
      <c r="F150" s="90"/>
      <c r="G150" s="90"/>
      <c r="H150" s="236"/>
    </row>
    <row r="151" spans="1:8" ht="14.25" hidden="1" customHeight="1">
      <c r="A151" s="89"/>
      <c r="B151" s="90"/>
      <c r="C151" s="90"/>
      <c r="D151" s="90"/>
      <c r="E151" s="90"/>
      <c r="F151" s="90"/>
      <c r="G151" s="90"/>
      <c r="H151" s="236"/>
    </row>
    <row r="152" spans="1:8" ht="14.25" hidden="1" customHeight="1">
      <c r="A152" s="89"/>
      <c r="B152" s="90"/>
      <c r="C152" s="90"/>
      <c r="D152" s="90"/>
      <c r="E152" s="90"/>
      <c r="F152" s="90"/>
      <c r="G152" s="90"/>
      <c r="H152" s="236"/>
    </row>
    <row r="153" spans="1:8" ht="14.25" hidden="1" customHeight="1">
      <c r="A153" s="89"/>
      <c r="B153" s="90"/>
      <c r="C153" s="90"/>
      <c r="D153" s="90"/>
      <c r="E153" s="90"/>
      <c r="F153" s="90"/>
      <c r="G153" s="90"/>
      <c r="H153" s="236"/>
    </row>
    <row r="154" spans="1:8" ht="14.25" hidden="1" customHeight="1">
      <c r="A154" s="89"/>
      <c r="B154" s="90"/>
      <c r="C154" s="90"/>
      <c r="D154" s="90"/>
      <c r="E154" s="90"/>
      <c r="F154" s="90"/>
      <c r="G154" s="90"/>
      <c r="H154" s="236"/>
    </row>
    <row r="155" spans="1:8" ht="14.25" hidden="1" customHeight="1">
      <c r="A155" s="89"/>
      <c r="B155" s="90"/>
      <c r="C155" s="90"/>
      <c r="D155" s="90"/>
      <c r="E155" s="90"/>
      <c r="F155" s="90"/>
      <c r="G155" s="90"/>
      <c r="H155" s="236"/>
    </row>
    <row r="156" spans="1:8" ht="14.25" hidden="1" customHeight="1">
      <c r="A156" s="89"/>
      <c r="B156" s="90"/>
      <c r="C156" s="90"/>
      <c r="D156" s="90"/>
      <c r="E156" s="90"/>
      <c r="F156" s="90"/>
      <c r="G156" s="90"/>
      <c r="H156" s="236"/>
    </row>
    <row r="157" spans="1:8" ht="14.25" hidden="1" customHeight="1">
      <c r="A157" s="89"/>
      <c r="B157" s="90"/>
      <c r="C157" s="90"/>
      <c r="D157" s="90"/>
      <c r="E157" s="90"/>
      <c r="F157" s="90"/>
      <c r="G157" s="90"/>
      <c r="H157" s="236"/>
    </row>
    <row r="158" spans="1:8" ht="14.25" hidden="1" customHeight="1">
      <c r="A158" s="89"/>
      <c r="B158" s="90"/>
      <c r="C158" s="90"/>
      <c r="D158" s="90"/>
      <c r="E158" s="90"/>
      <c r="F158" s="90"/>
      <c r="G158" s="90"/>
      <c r="H158" s="236"/>
    </row>
    <row r="159" spans="1:8" ht="14.25" hidden="1" customHeight="1">
      <c r="A159" s="89"/>
      <c r="B159" s="90"/>
      <c r="C159" s="90"/>
      <c r="D159" s="90"/>
      <c r="E159" s="90"/>
      <c r="F159" s="90"/>
      <c r="G159" s="90"/>
      <c r="H159" s="236"/>
    </row>
    <row r="160" spans="1:8" ht="14.25" hidden="1" customHeight="1">
      <c r="A160" s="89"/>
      <c r="B160" s="90"/>
      <c r="C160" s="90"/>
      <c r="D160" s="90"/>
      <c r="E160" s="90"/>
      <c r="F160" s="90"/>
      <c r="G160" s="90"/>
      <c r="H160" s="236"/>
    </row>
    <row r="161" spans="1:8" ht="14.25" hidden="1" customHeight="1">
      <c r="A161" s="89"/>
      <c r="B161" s="90"/>
      <c r="C161" s="90"/>
      <c r="D161" s="90"/>
      <c r="E161" s="90"/>
      <c r="F161" s="90"/>
      <c r="G161" s="90"/>
      <c r="H161" s="236"/>
    </row>
    <row r="162" spans="1:8" ht="14.25" hidden="1" customHeight="1">
      <c r="A162" s="89"/>
      <c r="B162" s="90"/>
      <c r="C162" s="90"/>
      <c r="D162" s="90"/>
      <c r="E162" s="90"/>
      <c r="F162" s="90"/>
      <c r="G162" s="90"/>
      <c r="H162" s="236"/>
    </row>
    <row r="163" spans="1:8" ht="14.25" hidden="1" customHeight="1">
      <c r="A163" s="89"/>
      <c r="B163" s="90"/>
      <c r="C163" s="90"/>
      <c r="D163" s="90"/>
      <c r="E163" s="90"/>
      <c r="F163" s="90"/>
      <c r="G163" s="90"/>
      <c r="H163" s="236"/>
    </row>
    <row r="164" spans="1:8" ht="14.25" hidden="1" customHeight="1">
      <c r="A164" s="89"/>
      <c r="B164" s="90"/>
      <c r="C164" s="90"/>
      <c r="D164" s="90"/>
      <c r="E164" s="90"/>
      <c r="F164" s="90"/>
      <c r="G164" s="90"/>
      <c r="H164" s="236"/>
    </row>
    <row r="165" spans="1:8" ht="14.25" hidden="1" customHeight="1">
      <c r="A165" s="89"/>
      <c r="B165" s="90"/>
      <c r="C165" s="90"/>
      <c r="D165" s="90"/>
      <c r="E165" s="90"/>
      <c r="F165" s="90"/>
      <c r="G165" s="90"/>
      <c r="H165" s="236"/>
    </row>
    <row r="166" spans="1:8" ht="14.25" hidden="1" customHeight="1">
      <c r="A166" s="89"/>
      <c r="B166" s="90"/>
      <c r="C166" s="90"/>
      <c r="D166" s="90"/>
      <c r="E166" s="90"/>
      <c r="F166" s="90"/>
      <c r="G166" s="90"/>
      <c r="H166" s="236"/>
    </row>
    <row r="167" spans="1:8" ht="14.25" hidden="1" customHeight="1">
      <c r="A167" s="89"/>
      <c r="B167" s="90"/>
      <c r="C167" s="90"/>
      <c r="D167" s="90"/>
      <c r="E167" s="90"/>
      <c r="F167" s="90"/>
      <c r="G167" s="90"/>
      <c r="H167" s="236"/>
    </row>
    <row r="168" spans="1:8" ht="14.25" hidden="1" customHeight="1">
      <c r="A168" s="89"/>
      <c r="B168" s="90"/>
      <c r="C168" s="90"/>
      <c r="D168" s="90"/>
      <c r="E168" s="90"/>
      <c r="F168" s="90"/>
      <c r="G168" s="90"/>
      <c r="H168" s="236"/>
    </row>
    <row r="169" spans="1:8" ht="14.25" hidden="1" customHeight="1">
      <c r="A169" s="89"/>
      <c r="B169" s="90"/>
      <c r="C169" s="90"/>
      <c r="D169" s="90"/>
      <c r="E169" s="90"/>
      <c r="F169" s="90"/>
      <c r="G169" s="90"/>
      <c r="H169" s="236"/>
    </row>
    <row r="170" spans="1:8" ht="14.25" hidden="1" customHeight="1">
      <c r="A170" s="89"/>
      <c r="B170" s="90"/>
      <c r="C170" s="90"/>
      <c r="D170" s="90"/>
      <c r="E170" s="90"/>
      <c r="F170" s="90"/>
      <c r="G170" s="90"/>
      <c r="H170" s="236"/>
    </row>
    <row r="171" spans="1:8" ht="14.25" hidden="1" customHeight="1">
      <c r="A171" s="89"/>
      <c r="B171" s="90"/>
      <c r="C171" s="90"/>
      <c r="D171" s="90"/>
      <c r="E171" s="90"/>
      <c r="F171" s="90"/>
      <c r="G171" s="90"/>
      <c r="H171" s="236"/>
    </row>
    <row r="172" spans="1:8" ht="14.25" hidden="1" customHeight="1">
      <c r="A172" s="89"/>
      <c r="B172" s="90"/>
      <c r="C172" s="90"/>
      <c r="D172" s="90"/>
      <c r="E172" s="90"/>
      <c r="F172" s="90"/>
      <c r="G172" s="90"/>
      <c r="H172" s="236"/>
    </row>
    <row r="173" spans="1:8" ht="14.25" hidden="1" customHeight="1">
      <c r="A173" s="89"/>
      <c r="B173" s="90"/>
      <c r="C173" s="90"/>
      <c r="D173" s="90"/>
      <c r="E173" s="90"/>
      <c r="F173" s="90"/>
      <c r="G173" s="90"/>
      <c r="H173" s="236"/>
    </row>
    <row r="174" spans="1:8" ht="14.25" hidden="1" customHeight="1">
      <c r="A174" s="89"/>
      <c r="B174" s="90"/>
      <c r="C174" s="90"/>
      <c r="D174" s="90"/>
      <c r="E174" s="90"/>
      <c r="F174" s="90"/>
      <c r="G174" s="90"/>
      <c r="H174" s="236"/>
    </row>
    <row r="175" spans="1:8" ht="14.25" hidden="1" customHeight="1">
      <c r="A175" s="89"/>
      <c r="B175" s="90"/>
      <c r="C175" s="90"/>
      <c r="D175" s="90"/>
      <c r="E175" s="90"/>
      <c r="F175" s="90"/>
      <c r="G175" s="90"/>
      <c r="H175" s="236"/>
    </row>
    <row r="176" spans="1:8" ht="14.25" hidden="1" customHeight="1">
      <c r="A176" s="89"/>
      <c r="B176" s="90"/>
      <c r="C176" s="90"/>
      <c r="D176" s="90"/>
      <c r="E176" s="90"/>
      <c r="F176" s="90"/>
      <c r="G176" s="90"/>
      <c r="H176" s="236"/>
    </row>
    <row r="177" spans="1:8" ht="14.25" hidden="1" customHeight="1">
      <c r="A177" s="89"/>
      <c r="B177" s="90"/>
      <c r="C177" s="90"/>
      <c r="D177" s="90"/>
      <c r="E177" s="90"/>
      <c r="F177" s="90"/>
      <c r="G177" s="90"/>
      <c r="H177" s="236"/>
    </row>
    <row r="178" spans="1:8" ht="14.25" hidden="1" customHeight="1">
      <c r="A178" s="89"/>
      <c r="B178" s="90"/>
      <c r="C178" s="90"/>
      <c r="D178" s="90"/>
      <c r="E178" s="90"/>
      <c r="F178" s="90"/>
      <c r="G178" s="90"/>
      <c r="H178" s="236"/>
    </row>
    <row r="179" spans="1:8" ht="14.25" hidden="1" customHeight="1">
      <c r="A179" s="89"/>
      <c r="B179" s="90"/>
      <c r="C179" s="90"/>
      <c r="D179" s="90"/>
      <c r="E179" s="90"/>
      <c r="F179" s="90"/>
      <c r="G179" s="90"/>
      <c r="H179" s="236"/>
    </row>
    <row r="180" spans="1:8" ht="14.25" hidden="1" customHeight="1">
      <c r="A180" s="89"/>
      <c r="B180" s="90"/>
      <c r="C180" s="90"/>
      <c r="D180" s="90"/>
      <c r="E180" s="90"/>
      <c r="F180" s="90"/>
      <c r="G180" s="90"/>
      <c r="H180" s="236"/>
    </row>
    <row r="181" spans="1:8" ht="14.25" hidden="1" customHeight="1">
      <c r="A181" s="89"/>
      <c r="B181" s="90"/>
      <c r="C181" s="90"/>
      <c r="D181" s="90"/>
      <c r="E181" s="90"/>
      <c r="F181" s="90"/>
      <c r="G181" s="90"/>
      <c r="H181" s="236"/>
    </row>
    <row r="182" spans="1:8" ht="14.25" hidden="1" customHeight="1">
      <c r="A182" s="89"/>
      <c r="B182" s="90"/>
      <c r="C182" s="90"/>
      <c r="D182" s="90"/>
      <c r="E182" s="90"/>
      <c r="F182" s="90"/>
      <c r="G182" s="90"/>
      <c r="H182" s="236"/>
    </row>
    <row r="183" spans="1:8" ht="14.25" hidden="1" customHeight="1">
      <c r="A183" s="89"/>
      <c r="B183" s="90"/>
      <c r="C183" s="90"/>
      <c r="D183" s="90"/>
      <c r="E183" s="90"/>
      <c r="F183" s="90"/>
      <c r="G183" s="90"/>
      <c r="H183" s="236"/>
    </row>
    <row r="184" spans="1:8" ht="14.25" hidden="1" customHeight="1">
      <c r="A184" s="89"/>
      <c r="B184" s="90"/>
      <c r="C184" s="90"/>
      <c r="D184" s="90"/>
      <c r="E184" s="90"/>
      <c r="F184" s="90"/>
      <c r="G184" s="90"/>
      <c r="H184" s="236"/>
    </row>
    <row r="185" spans="1:8" ht="14.25" hidden="1" customHeight="1">
      <c r="A185" s="89"/>
      <c r="B185" s="90"/>
      <c r="C185" s="90"/>
      <c r="D185" s="90"/>
      <c r="E185" s="90"/>
      <c r="F185" s="90"/>
      <c r="G185" s="90"/>
      <c r="H185" s="236"/>
    </row>
    <row r="186" spans="1:8" ht="14.25" hidden="1" customHeight="1">
      <c r="A186" s="89"/>
      <c r="B186" s="90"/>
      <c r="C186" s="90"/>
      <c r="D186" s="90"/>
      <c r="E186" s="90"/>
      <c r="F186" s="90"/>
      <c r="G186" s="90"/>
      <c r="H186" s="236"/>
    </row>
    <row r="187" spans="1:8" ht="14.25" hidden="1" customHeight="1">
      <c r="A187" s="89"/>
      <c r="B187" s="90"/>
      <c r="C187" s="90"/>
      <c r="D187" s="90"/>
      <c r="E187" s="90"/>
      <c r="F187" s="90"/>
      <c r="G187" s="90"/>
      <c r="H187" s="236"/>
    </row>
    <row r="188" spans="1:8" ht="14.25" hidden="1" customHeight="1">
      <c r="A188" s="89"/>
      <c r="B188" s="90"/>
      <c r="C188" s="90"/>
      <c r="D188" s="90"/>
      <c r="E188" s="90"/>
      <c r="F188" s="90"/>
      <c r="G188" s="90"/>
      <c r="H188" s="236"/>
    </row>
    <row r="189" spans="1:8" ht="14.25" hidden="1" customHeight="1">
      <c r="A189" s="89"/>
      <c r="B189" s="90"/>
      <c r="C189" s="90"/>
      <c r="D189" s="90"/>
      <c r="E189" s="90"/>
      <c r="F189" s="90"/>
      <c r="G189" s="90"/>
      <c r="H189" s="236"/>
    </row>
    <row r="190" spans="1:8" ht="14.25" hidden="1" customHeight="1">
      <c r="A190" s="89"/>
      <c r="B190" s="90"/>
      <c r="C190" s="90"/>
      <c r="D190" s="90"/>
      <c r="E190" s="90"/>
      <c r="F190" s="90"/>
      <c r="G190" s="90"/>
      <c r="H190" s="236"/>
    </row>
    <row r="191" spans="1:8" ht="14.25" hidden="1" customHeight="1">
      <c r="A191" s="89"/>
      <c r="B191" s="90"/>
      <c r="C191" s="90"/>
      <c r="D191" s="90"/>
      <c r="E191" s="90"/>
      <c r="F191" s="90"/>
      <c r="G191" s="90"/>
      <c r="H191" s="236"/>
    </row>
    <row r="192" spans="1:8" ht="14.25" hidden="1" customHeight="1">
      <c r="A192" s="89"/>
      <c r="B192" s="90"/>
      <c r="C192" s="90"/>
      <c r="D192" s="90"/>
      <c r="E192" s="90"/>
      <c r="F192" s="90"/>
      <c r="G192" s="90"/>
      <c r="H192" s="236"/>
    </row>
    <row r="193" spans="1:8" ht="14.25" hidden="1" customHeight="1">
      <c r="A193" s="89"/>
      <c r="B193" s="90"/>
      <c r="C193" s="90"/>
      <c r="D193" s="90"/>
      <c r="E193" s="90"/>
      <c r="F193" s="90"/>
      <c r="G193" s="90"/>
      <c r="H193" s="236"/>
    </row>
    <row r="194" spans="1:8" ht="14.25" hidden="1" customHeight="1">
      <c r="A194" s="89"/>
      <c r="B194" s="90"/>
      <c r="C194" s="90"/>
      <c r="D194" s="90"/>
      <c r="E194" s="90"/>
      <c r="F194" s="90"/>
      <c r="G194" s="90"/>
      <c r="H194" s="236"/>
    </row>
    <row r="195" spans="1:8" ht="14.25" hidden="1" customHeight="1">
      <c r="A195" s="89"/>
      <c r="B195" s="90"/>
      <c r="C195" s="90"/>
      <c r="D195" s="90"/>
      <c r="E195" s="90"/>
      <c r="F195" s="90"/>
      <c r="G195" s="90"/>
      <c r="H195" s="236"/>
    </row>
    <row r="196" spans="1:8" ht="14.25" hidden="1" customHeight="1">
      <c r="A196" s="89"/>
      <c r="B196" s="90"/>
      <c r="C196" s="90"/>
      <c r="D196" s="90"/>
      <c r="E196" s="90"/>
      <c r="F196" s="90"/>
      <c r="G196" s="90"/>
      <c r="H196" s="236"/>
    </row>
    <row r="197" spans="1:8" ht="14.25" hidden="1" customHeight="1">
      <c r="A197" s="89"/>
      <c r="B197" s="90"/>
      <c r="C197" s="90"/>
      <c r="D197" s="90"/>
      <c r="E197" s="90"/>
      <c r="F197" s="90"/>
      <c r="G197" s="90"/>
      <c r="H197" s="236"/>
    </row>
    <row r="198" spans="1:8" ht="14.25" hidden="1" customHeight="1">
      <c r="A198" s="89"/>
      <c r="B198" s="90"/>
      <c r="C198" s="90"/>
      <c r="D198" s="90"/>
      <c r="E198" s="90"/>
      <c r="F198" s="90"/>
      <c r="G198" s="90"/>
      <c r="H198" s="236"/>
    </row>
    <row r="199" spans="1:8" ht="14.25" hidden="1" customHeight="1">
      <c r="A199" s="89"/>
      <c r="B199" s="90"/>
      <c r="C199" s="90"/>
      <c r="D199" s="90"/>
      <c r="E199" s="90"/>
      <c r="F199" s="90"/>
      <c r="G199" s="90"/>
      <c r="H199" s="236"/>
    </row>
    <row r="200" spans="1:8" ht="14.25" hidden="1" customHeight="1">
      <c r="A200" s="89"/>
      <c r="B200" s="90"/>
      <c r="C200" s="90"/>
      <c r="D200" s="90"/>
      <c r="E200" s="90"/>
      <c r="F200" s="90"/>
      <c r="G200" s="90"/>
      <c r="H200" s="236"/>
    </row>
    <row r="201" spans="1:8" ht="14.25" hidden="1" customHeight="1">
      <c r="A201" s="89"/>
      <c r="B201" s="90"/>
      <c r="C201" s="90"/>
      <c r="D201" s="90"/>
      <c r="E201" s="90"/>
      <c r="F201" s="90"/>
      <c r="G201" s="90"/>
      <c r="H201" s="236"/>
    </row>
    <row r="202" spans="1:8" ht="14.25" hidden="1" customHeight="1">
      <c r="A202" s="89"/>
      <c r="B202" s="90"/>
      <c r="C202" s="90"/>
      <c r="D202" s="90"/>
      <c r="E202" s="90"/>
      <c r="F202" s="90"/>
      <c r="G202" s="90"/>
      <c r="H202" s="236"/>
    </row>
    <row r="203" spans="1:8" ht="14.25" hidden="1" customHeight="1">
      <c r="A203" s="89"/>
      <c r="B203" s="90"/>
      <c r="C203" s="90"/>
      <c r="D203" s="90"/>
      <c r="E203" s="90"/>
      <c r="F203" s="90"/>
      <c r="G203" s="90"/>
      <c r="H203" s="236"/>
    </row>
    <row r="204" spans="1:8" ht="14.25" hidden="1" customHeight="1">
      <c r="A204" s="89"/>
      <c r="B204" s="90"/>
      <c r="C204" s="90"/>
      <c r="D204" s="90"/>
      <c r="E204" s="90"/>
      <c r="F204" s="90"/>
      <c r="G204" s="90"/>
      <c r="H204" s="236"/>
    </row>
    <row r="205" spans="1:8" ht="14.25" hidden="1" customHeight="1">
      <c r="A205" s="89"/>
      <c r="B205" s="90"/>
      <c r="C205" s="90"/>
      <c r="D205" s="90"/>
      <c r="E205" s="90"/>
      <c r="F205" s="90"/>
      <c r="G205" s="90"/>
      <c r="H205" s="236"/>
    </row>
    <row r="206" spans="1:8" ht="14.25" hidden="1" customHeight="1">
      <c r="A206" s="89"/>
      <c r="B206" s="90"/>
      <c r="C206" s="90"/>
      <c r="D206" s="90"/>
      <c r="E206" s="90"/>
      <c r="F206" s="90"/>
      <c r="G206" s="90"/>
      <c r="H206" s="236"/>
    </row>
    <row r="207" spans="1:8" ht="14.25" hidden="1" customHeight="1">
      <c r="A207" s="89"/>
      <c r="B207" s="90"/>
      <c r="C207" s="90"/>
      <c r="D207" s="90"/>
      <c r="E207" s="90"/>
      <c r="F207" s="90"/>
      <c r="G207" s="90"/>
      <c r="H207" s="236"/>
    </row>
    <row r="208" spans="1:8" ht="14.25" hidden="1" customHeight="1">
      <c r="A208" s="89"/>
      <c r="B208" s="90"/>
      <c r="C208" s="90"/>
      <c r="D208" s="90"/>
      <c r="E208" s="90"/>
      <c r="F208" s="90"/>
      <c r="G208" s="90"/>
      <c r="H208" s="236"/>
    </row>
    <row r="209" spans="1:8" ht="14.25" hidden="1" customHeight="1">
      <c r="A209" s="89"/>
      <c r="B209" s="90"/>
      <c r="C209" s="90"/>
      <c r="D209" s="90"/>
      <c r="E209" s="90"/>
      <c r="F209" s="90"/>
      <c r="G209" s="90"/>
      <c r="H209" s="236"/>
    </row>
    <row r="210" spans="1:8" ht="14.25" hidden="1" customHeight="1">
      <c r="A210" s="89"/>
      <c r="B210" s="90"/>
      <c r="C210" s="90"/>
      <c r="D210" s="90"/>
      <c r="E210" s="90"/>
      <c r="F210" s="90"/>
      <c r="G210" s="90"/>
      <c r="H210" s="236"/>
    </row>
    <row r="211" spans="1:8" ht="14.25" hidden="1" customHeight="1">
      <c r="A211" s="89"/>
      <c r="B211" s="90"/>
      <c r="C211" s="90"/>
      <c r="D211" s="90"/>
      <c r="E211" s="90"/>
      <c r="F211" s="90"/>
      <c r="G211" s="90"/>
      <c r="H211" s="236"/>
    </row>
    <row r="212" spans="1:8" ht="14.25" hidden="1" customHeight="1">
      <c r="A212" s="89"/>
      <c r="B212" s="90"/>
      <c r="C212" s="90"/>
      <c r="D212" s="90"/>
      <c r="E212" s="90"/>
      <c r="F212" s="90"/>
      <c r="G212" s="90"/>
      <c r="H212" s="236"/>
    </row>
    <row r="213" spans="1:8" ht="14.25" hidden="1" customHeight="1">
      <c r="A213" s="89"/>
      <c r="B213" s="90"/>
      <c r="C213" s="90"/>
      <c r="D213" s="90"/>
      <c r="E213" s="90"/>
      <c r="F213" s="90"/>
      <c r="G213" s="90"/>
      <c r="H213" s="236"/>
    </row>
    <row r="214" spans="1:8" ht="14.25" hidden="1" customHeight="1">
      <c r="A214" s="89"/>
      <c r="B214" s="90"/>
      <c r="C214" s="90"/>
      <c r="D214" s="90"/>
      <c r="E214" s="90"/>
      <c r="F214" s="90"/>
      <c r="G214" s="90"/>
      <c r="H214" s="236"/>
    </row>
    <row r="215" spans="1:8" ht="14.25" hidden="1" customHeight="1">
      <c r="A215" s="89"/>
      <c r="B215" s="90"/>
      <c r="C215" s="90"/>
      <c r="D215" s="90"/>
      <c r="E215" s="90"/>
      <c r="F215" s="90"/>
      <c r="G215" s="90"/>
      <c r="H215" s="236"/>
    </row>
    <row r="216" spans="1:8" ht="14.25" hidden="1" customHeight="1">
      <c r="A216" s="89"/>
      <c r="B216" s="90"/>
      <c r="C216" s="90"/>
      <c r="D216" s="90"/>
      <c r="E216" s="90"/>
      <c r="F216" s="90"/>
      <c r="G216" s="90"/>
      <c r="H216" s="236"/>
    </row>
    <row r="217" spans="1:8" ht="14.25" hidden="1" customHeight="1">
      <c r="A217" s="89"/>
      <c r="B217" s="90"/>
      <c r="C217" s="90"/>
      <c r="D217" s="90"/>
      <c r="E217" s="90"/>
      <c r="F217" s="90"/>
      <c r="G217" s="90"/>
      <c r="H217" s="236"/>
    </row>
    <row r="218" spans="1:8" ht="14.25" hidden="1" customHeight="1">
      <c r="A218" s="89"/>
      <c r="B218" s="90"/>
      <c r="C218" s="90"/>
      <c r="D218" s="90"/>
      <c r="E218" s="90"/>
      <c r="F218" s="90"/>
      <c r="G218" s="90"/>
      <c r="H218" s="236"/>
    </row>
    <row r="219" spans="1:8" ht="14.25" hidden="1" customHeight="1">
      <c r="A219" s="89"/>
      <c r="B219" s="90"/>
      <c r="C219" s="90"/>
      <c r="D219" s="90"/>
      <c r="E219" s="90"/>
      <c r="F219" s="90"/>
      <c r="G219" s="90"/>
      <c r="H219" s="236"/>
    </row>
    <row r="220" spans="1:8" ht="14.25" hidden="1" customHeight="1">
      <c r="A220" s="89"/>
      <c r="B220" s="90"/>
      <c r="C220" s="90"/>
      <c r="D220" s="90"/>
      <c r="E220" s="90"/>
      <c r="F220" s="90"/>
      <c r="G220" s="90"/>
      <c r="H220" s="236"/>
    </row>
    <row r="221" spans="1:8" ht="14.25" hidden="1" customHeight="1">
      <c r="A221" s="89"/>
      <c r="B221" s="90"/>
      <c r="C221" s="90"/>
      <c r="D221" s="90"/>
      <c r="E221" s="90"/>
      <c r="F221" s="90"/>
      <c r="G221" s="90"/>
      <c r="H221" s="236"/>
    </row>
    <row r="222" spans="1:8" ht="14.25" hidden="1" customHeight="1">
      <c r="A222" s="89"/>
      <c r="B222" s="90"/>
      <c r="C222" s="90"/>
      <c r="D222" s="90"/>
      <c r="E222" s="90"/>
      <c r="F222" s="90"/>
      <c r="G222" s="90"/>
      <c r="H222" s="236"/>
    </row>
    <row r="223" spans="1:8" ht="14.25" hidden="1" customHeight="1">
      <c r="A223" s="89"/>
      <c r="B223" s="90"/>
      <c r="C223" s="90"/>
      <c r="D223" s="90"/>
      <c r="E223" s="90"/>
      <c r="F223" s="90"/>
      <c r="G223" s="90"/>
      <c r="H223" s="236"/>
    </row>
    <row r="224" spans="1:8" ht="14.25" hidden="1" customHeight="1">
      <c r="A224" s="89"/>
      <c r="B224" s="90"/>
      <c r="C224" s="90"/>
      <c r="D224" s="90"/>
      <c r="E224" s="90"/>
      <c r="F224" s="90"/>
      <c r="G224" s="90"/>
      <c r="H224" s="236"/>
    </row>
    <row r="225" spans="1:8" ht="14.25" hidden="1" customHeight="1">
      <c r="A225" s="89"/>
      <c r="B225" s="90"/>
      <c r="C225" s="90"/>
      <c r="D225" s="90"/>
      <c r="E225" s="90"/>
      <c r="F225" s="90"/>
      <c r="G225" s="90"/>
      <c r="H225" s="236"/>
    </row>
    <row r="226" spans="1:8" ht="14.25" hidden="1" customHeight="1">
      <c r="A226" s="89"/>
      <c r="B226" s="90"/>
      <c r="C226" s="90"/>
      <c r="D226" s="90"/>
      <c r="E226" s="90"/>
      <c r="F226" s="90"/>
      <c r="G226" s="90"/>
      <c r="H226" s="236"/>
    </row>
    <row r="227" spans="1:8" ht="14.25" hidden="1" customHeight="1">
      <c r="A227" s="89"/>
      <c r="B227" s="90"/>
      <c r="C227" s="90"/>
      <c r="D227" s="90"/>
      <c r="E227" s="90"/>
      <c r="F227" s="90"/>
      <c r="G227" s="90"/>
      <c r="H227" s="236"/>
    </row>
    <row r="228" spans="1:8" ht="14.25" hidden="1" customHeight="1">
      <c r="A228" s="89"/>
      <c r="B228" s="90"/>
      <c r="C228" s="90"/>
      <c r="D228" s="90"/>
      <c r="E228" s="90"/>
      <c r="F228" s="90"/>
      <c r="G228" s="90"/>
      <c r="H228" s="236"/>
    </row>
    <row r="229" spans="1:8" ht="14.25" hidden="1" customHeight="1">
      <c r="A229" s="89"/>
      <c r="B229" s="90"/>
      <c r="C229" s="90"/>
      <c r="D229" s="90"/>
      <c r="E229" s="90"/>
      <c r="F229" s="90"/>
      <c r="G229" s="90"/>
      <c r="H229" s="236"/>
    </row>
    <row r="230" spans="1:8" ht="14.25" hidden="1" customHeight="1">
      <c r="A230" s="89"/>
      <c r="B230" s="90"/>
      <c r="C230" s="90"/>
      <c r="D230" s="90"/>
      <c r="E230" s="90"/>
      <c r="F230" s="90"/>
      <c r="G230" s="90"/>
      <c r="H230" s="236"/>
    </row>
    <row r="231" spans="1:8" ht="14.25" hidden="1" customHeight="1">
      <c r="A231" s="89"/>
      <c r="B231" s="90"/>
      <c r="C231" s="90"/>
      <c r="D231" s="90"/>
      <c r="E231" s="90"/>
      <c r="F231" s="90"/>
      <c r="G231" s="90"/>
      <c r="H231" s="236"/>
    </row>
    <row r="232" spans="1:8" ht="14.25" hidden="1" customHeight="1">
      <c r="A232" s="89"/>
      <c r="B232" s="90"/>
      <c r="C232" s="90"/>
      <c r="D232" s="90"/>
      <c r="E232" s="90"/>
      <c r="F232" s="90"/>
      <c r="G232" s="90"/>
      <c r="H232" s="236"/>
    </row>
    <row r="233" spans="1:8" ht="14.25" hidden="1" customHeight="1">
      <c r="A233" s="89"/>
      <c r="B233" s="90"/>
      <c r="C233" s="90"/>
      <c r="D233" s="90"/>
      <c r="E233" s="90"/>
      <c r="F233" s="90"/>
      <c r="G233" s="90"/>
      <c r="H233" s="236"/>
    </row>
    <row r="234" spans="1:8" ht="14.25" hidden="1" customHeight="1">
      <c r="A234" s="89"/>
      <c r="B234" s="90"/>
      <c r="C234" s="90"/>
      <c r="D234" s="90"/>
      <c r="E234" s="90"/>
      <c r="F234" s="90"/>
      <c r="G234" s="90"/>
      <c r="H234" s="236"/>
    </row>
    <row r="235" spans="1:8" ht="14.25" hidden="1" customHeight="1">
      <c r="A235" s="89"/>
      <c r="B235" s="90"/>
      <c r="C235" s="90"/>
      <c r="D235" s="90"/>
      <c r="E235" s="90"/>
      <c r="F235" s="90"/>
      <c r="G235" s="90"/>
      <c r="H235" s="236"/>
    </row>
    <row r="236" spans="1:8" ht="14.25" hidden="1" customHeight="1">
      <c r="A236" s="89"/>
      <c r="B236" s="90"/>
      <c r="C236" s="90"/>
      <c r="D236" s="90"/>
      <c r="E236" s="90"/>
      <c r="F236" s="90"/>
      <c r="G236" s="90"/>
      <c r="H236" s="236"/>
    </row>
    <row r="237" spans="1:8" ht="14.25" hidden="1" customHeight="1">
      <c r="A237" s="89"/>
      <c r="B237" s="90"/>
      <c r="C237" s="90"/>
      <c r="D237" s="90"/>
      <c r="E237" s="90"/>
      <c r="F237" s="90"/>
      <c r="G237" s="90"/>
      <c r="H237" s="236"/>
    </row>
    <row r="238" spans="1:8" ht="14.25" hidden="1" customHeight="1">
      <c r="A238" s="89"/>
      <c r="B238" s="90"/>
      <c r="C238" s="90"/>
      <c r="D238" s="90"/>
      <c r="E238" s="90"/>
      <c r="F238" s="90"/>
      <c r="G238" s="90"/>
      <c r="H238" s="236"/>
    </row>
    <row r="239" spans="1:8" ht="14.25" hidden="1" customHeight="1">
      <c r="A239" s="89"/>
      <c r="B239" s="90"/>
      <c r="C239" s="90"/>
      <c r="D239" s="90"/>
      <c r="E239" s="90"/>
      <c r="F239" s="90"/>
      <c r="G239" s="90"/>
      <c r="H239" s="236"/>
    </row>
    <row r="240" spans="1:8" ht="14.25" hidden="1" customHeight="1">
      <c r="A240" s="89"/>
      <c r="B240" s="90"/>
      <c r="C240" s="90"/>
      <c r="D240" s="90"/>
      <c r="E240" s="90"/>
      <c r="F240" s="90"/>
      <c r="G240" s="90"/>
      <c r="H240" s="236"/>
    </row>
    <row r="241" spans="1:8" ht="14.25" hidden="1" customHeight="1">
      <c r="A241" s="89"/>
      <c r="B241" s="90"/>
      <c r="C241" s="90"/>
      <c r="D241" s="90"/>
      <c r="E241" s="90"/>
      <c r="F241" s="90"/>
      <c r="G241" s="90"/>
      <c r="H241" s="236"/>
    </row>
    <row r="242" spans="1:8" ht="14.25" hidden="1" customHeight="1">
      <c r="A242" s="89"/>
      <c r="B242" s="90"/>
      <c r="C242" s="90"/>
      <c r="D242" s="90"/>
      <c r="E242" s="90"/>
      <c r="F242" s="90"/>
      <c r="G242" s="90"/>
      <c r="H242" s="236"/>
    </row>
    <row r="243" spans="1:8" ht="14.25" hidden="1" customHeight="1">
      <c r="A243" s="89"/>
      <c r="B243" s="90"/>
      <c r="C243" s="90"/>
      <c r="D243" s="90"/>
      <c r="E243" s="90"/>
      <c r="F243" s="90"/>
      <c r="G243" s="90"/>
      <c r="H243" s="236"/>
    </row>
    <row r="244" spans="1:8" ht="14.25" hidden="1" customHeight="1">
      <c r="A244" s="89"/>
      <c r="B244" s="90"/>
      <c r="C244" s="90"/>
      <c r="D244" s="90"/>
      <c r="E244" s="90"/>
      <c r="F244" s="90"/>
      <c r="G244" s="90"/>
      <c r="H244" s="236"/>
    </row>
    <row r="245" spans="1:8" ht="14.25" hidden="1" customHeight="1">
      <c r="A245" s="89"/>
      <c r="B245" s="90"/>
      <c r="C245" s="90"/>
      <c r="D245" s="90"/>
      <c r="E245" s="90"/>
      <c r="F245" s="90"/>
      <c r="G245" s="90"/>
      <c r="H245" s="236"/>
    </row>
    <row r="246" spans="1:8" ht="14.25" hidden="1" customHeight="1">
      <c r="A246" s="89"/>
      <c r="B246" s="90"/>
      <c r="C246" s="90"/>
      <c r="D246" s="90"/>
      <c r="E246" s="90"/>
      <c r="F246" s="90"/>
      <c r="G246" s="90"/>
      <c r="H246" s="236"/>
    </row>
    <row r="247" spans="1:8" ht="14.25" hidden="1" customHeight="1">
      <c r="A247" s="89"/>
      <c r="B247" s="90"/>
      <c r="C247" s="90"/>
      <c r="D247" s="90"/>
      <c r="E247" s="90"/>
      <c r="F247" s="90"/>
      <c r="G247" s="90"/>
      <c r="H247" s="236"/>
    </row>
    <row r="248" spans="1:8" ht="14.25" hidden="1" customHeight="1">
      <c r="A248" s="89"/>
      <c r="B248" s="90"/>
      <c r="C248" s="90"/>
      <c r="D248" s="90"/>
      <c r="E248" s="90"/>
      <c r="F248" s="90"/>
      <c r="G248" s="90"/>
      <c r="H248" s="236"/>
    </row>
    <row r="249" spans="1:8" ht="14.25" hidden="1" customHeight="1">
      <c r="A249" s="89"/>
      <c r="B249" s="90"/>
      <c r="C249" s="90"/>
      <c r="D249" s="90"/>
      <c r="E249" s="90"/>
      <c r="F249" s="90"/>
      <c r="G249" s="90"/>
      <c r="H249" s="236"/>
    </row>
    <row r="250" spans="1:8" ht="14.25" hidden="1" customHeight="1">
      <c r="A250" s="89"/>
      <c r="B250" s="90"/>
      <c r="C250" s="90"/>
      <c r="D250" s="90"/>
      <c r="E250" s="90"/>
      <c r="F250" s="90"/>
      <c r="G250" s="90"/>
      <c r="H250" s="236"/>
    </row>
    <row r="251" spans="1:8" ht="14.25" hidden="1" customHeight="1">
      <c r="A251" s="89"/>
      <c r="B251" s="90"/>
      <c r="C251" s="90"/>
      <c r="D251" s="90"/>
      <c r="E251" s="90"/>
      <c r="F251" s="90"/>
      <c r="G251" s="90"/>
      <c r="H251" s="236"/>
    </row>
    <row r="252" spans="1:8" ht="14.25" hidden="1" customHeight="1">
      <c r="A252" s="89"/>
      <c r="B252" s="90"/>
      <c r="C252" s="90"/>
      <c r="D252" s="90"/>
      <c r="E252" s="90"/>
      <c r="F252" s="90"/>
      <c r="G252" s="90"/>
      <c r="H252" s="236"/>
    </row>
    <row r="253" spans="1:8" ht="14.25" hidden="1" customHeight="1">
      <c r="A253" s="89"/>
      <c r="B253" s="90"/>
      <c r="C253" s="90"/>
      <c r="D253" s="90"/>
      <c r="E253" s="90"/>
      <c r="F253" s="90"/>
      <c r="G253" s="90"/>
      <c r="H253" s="236"/>
    </row>
    <row r="254" spans="1:8" ht="14.25" hidden="1" customHeight="1">
      <c r="A254" s="89"/>
      <c r="B254" s="90"/>
      <c r="C254" s="90"/>
      <c r="D254" s="90"/>
      <c r="E254" s="90"/>
      <c r="F254" s="90"/>
      <c r="G254" s="90"/>
      <c r="H254" s="236"/>
    </row>
    <row r="255" spans="1:8" ht="14.25" hidden="1" customHeight="1">
      <c r="A255" s="89"/>
      <c r="B255" s="90"/>
      <c r="C255" s="90"/>
      <c r="D255" s="90"/>
      <c r="E255" s="90"/>
      <c r="F255" s="90"/>
      <c r="G255" s="90"/>
      <c r="H255" s="236"/>
    </row>
    <row r="256" spans="1:8" ht="14.25" hidden="1" customHeight="1">
      <c r="A256" s="89"/>
      <c r="B256" s="90"/>
      <c r="C256" s="90"/>
      <c r="D256" s="90"/>
      <c r="E256" s="90"/>
      <c r="F256" s="90"/>
      <c r="G256" s="90"/>
      <c r="H256" s="236"/>
    </row>
    <row r="257" spans="1:8" ht="14.25" hidden="1" customHeight="1">
      <c r="A257" s="89"/>
      <c r="B257" s="90"/>
      <c r="C257" s="90"/>
      <c r="D257" s="90"/>
      <c r="E257" s="90"/>
      <c r="F257" s="90"/>
      <c r="G257" s="90"/>
      <c r="H257" s="236"/>
    </row>
    <row r="258" spans="1:8" ht="14.25" hidden="1" customHeight="1">
      <c r="A258" s="89"/>
      <c r="B258" s="90"/>
      <c r="C258" s="90"/>
      <c r="D258" s="90"/>
      <c r="E258" s="90"/>
      <c r="F258" s="90"/>
      <c r="G258" s="90"/>
      <c r="H258" s="236"/>
    </row>
    <row r="259" spans="1:8" ht="14.25" hidden="1" customHeight="1">
      <c r="A259" s="89"/>
      <c r="B259" s="90"/>
      <c r="C259" s="90"/>
      <c r="D259" s="90"/>
      <c r="E259" s="90"/>
      <c r="F259" s="90"/>
      <c r="G259" s="90"/>
      <c r="H259" s="236"/>
    </row>
    <row r="260" spans="1:8" ht="14.25" hidden="1" customHeight="1">
      <c r="A260" s="89"/>
      <c r="B260" s="90"/>
      <c r="C260" s="90"/>
      <c r="D260" s="90"/>
      <c r="E260" s="90"/>
      <c r="F260" s="90"/>
      <c r="G260" s="90"/>
      <c r="H260" s="236"/>
    </row>
    <row r="261" spans="1:8" ht="14.25" hidden="1" customHeight="1">
      <c r="A261" s="89"/>
      <c r="B261" s="90"/>
      <c r="C261" s="90"/>
      <c r="D261" s="90"/>
      <c r="E261" s="90"/>
      <c r="F261" s="90"/>
      <c r="G261" s="90"/>
      <c r="H261" s="236"/>
    </row>
    <row r="262" spans="1:8" ht="14.25" hidden="1" customHeight="1">
      <c r="A262" s="89"/>
      <c r="B262" s="90"/>
      <c r="C262" s="90"/>
      <c r="D262" s="90"/>
      <c r="E262" s="90"/>
      <c r="F262" s="90"/>
      <c r="G262" s="90"/>
      <c r="H262" s="236"/>
    </row>
    <row r="263" spans="1:8" ht="14.25" hidden="1" customHeight="1">
      <c r="A263" s="89"/>
      <c r="B263" s="90"/>
      <c r="C263" s="90"/>
      <c r="D263" s="90"/>
      <c r="E263" s="90"/>
      <c r="F263" s="90"/>
      <c r="G263" s="90"/>
      <c r="H263" s="236"/>
    </row>
    <row r="264" spans="1:8" ht="14.25" hidden="1" customHeight="1">
      <c r="A264" s="89"/>
      <c r="B264" s="90"/>
      <c r="C264" s="90"/>
      <c r="D264" s="90"/>
      <c r="E264" s="90"/>
      <c r="F264" s="90"/>
      <c r="G264" s="90"/>
      <c r="H264" s="236"/>
    </row>
    <row r="265" spans="1:8" ht="14.25" hidden="1" customHeight="1">
      <c r="A265" s="89"/>
      <c r="B265" s="90"/>
      <c r="C265" s="90"/>
      <c r="D265" s="90"/>
      <c r="E265" s="90"/>
      <c r="F265" s="90"/>
      <c r="G265" s="90"/>
      <c r="H265" s="236"/>
    </row>
    <row r="266" spans="1:8" ht="14.25" hidden="1" customHeight="1">
      <c r="A266" s="89"/>
      <c r="B266" s="90"/>
      <c r="C266" s="90"/>
      <c r="D266" s="90"/>
      <c r="E266" s="90"/>
      <c r="F266" s="90"/>
      <c r="G266" s="90"/>
      <c r="H266" s="236"/>
    </row>
    <row r="267" spans="1:8" ht="14.25" hidden="1" customHeight="1">
      <c r="A267" s="89"/>
      <c r="B267" s="90"/>
      <c r="C267" s="90"/>
      <c r="D267" s="90"/>
      <c r="E267" s="90"/>
      <c r="F267" s="90"/>
      <c r="G267" s="90"/>
      <c r="H267" s="236"/>
    </row>
    <row r="268" spans="1:8" ht="14.25" hidden="1" customHeight="1">
      <c r="A268" s="89"/>
      <c r="B268" s="90"/>
      <c r="C268" s="90"/>
      <c r="D268" s="90"/>
      <c r="E268" s="90"/>
      <c r="F268" s="90"/>
      <c r="G268" s="90"/>
      <c r="H268" s="236"/>
    </row>
    <row r="269" spans="1:8" ht="14.25" hidden="1" customHeight="1">
      <c r="A269" s="89"/>
      <c r="B269" s="90"/>
      <c r="C269" s="90"/>
      <c r="D269" s="90"/>
      <c r="E269" s="90"/>
      <c r="F269" s="90"/>
      <c r="G269" s="90"/>
      <c r="H269" s="236"/>
    </row>
    <row r="270" spans="1:8" ht="14.25" hidden="1" customHeight="1">
      <c r="A270" s="89"/>
      <c r="B270" s="90"/>
      <c r="C270" s="90"/>
      <c r="D270" s="90"/>
      <c r="E270" s="90"/>
      <c r="F270" s="90"/>
      <c r="G270" s="90"/>
      <c r="H270" s="236"/>
    </row>
    <row r="271" spans="1:8" ht="14.25" hidden="1" customHeight="1">
      <c r="A271" s="89"/>
      <c r="B271" s="90"/>
      <c r="C271" s="90"/>
      <c r="D271" s="90"/>
      <c r="E271" s="90"/>
      <c r="F271" s="90"/>
      <c r="G271" s="90"/>
      <c r="H271" s="236"/>
    </row>
    <row r="272" spans="1:8" ht="14.25" hidden="1" customHeight="1">
      <c r="A272" s="89"/>
      <c r="B272" s="90"/>
      <c r="C272" s="90"/>
      <c r="D272" s="90"/>
      <c r="E272" s="90"/>
      <c r="F272" s="90"/>
      <c r="G272" s="90"/>
      <c r="H272" s="236"/>
    </row>
    <row r="273" spans="1:8" ht="14.25" hidden="1" customHeight="1">
      <c r="A273" s="89"/>
      <c r="B273" s="90"/>
      <c r="C273" s="90"/>
      <c r="D273" s="90"/>
      <c r="E273" s="90"/>
      <c r="F273" s="90"/>
      <c r="G273" s="90"/>
      <c r="H273" s="236"/>
    </row>
    <row r="274" spans="1:8" ht="14.25" hidden="1" customHeight="1">
      <c r="A274" s="89"/>
      <c r="B274" s="90"/>
      <c r="C274" s="90"/>
      <c r="D274" s="90"/>
      <c r="E274" s="90"/>
      <c r="F274" s="90"/>
      <c r="G274" s="90"/>
      <c r="H274" s="236"/>
    </row>
    <row r="275" spans="1:8" ht="14.25" hidden="1" customHeight="1">
      <c r="A275" s="89"/>
      <c r="B275" s="90"/>
      <c r="C275" s="90"/>
      <c r="D275" s="90"/>
      <c r="E275" s="90"/>
      <c r="F275" s="90"/>
      <c r="G275" s="90"/>
      <c r="H275" s="236"/>
    </row>
    <row r="276" spans="1:8" ht="14.25" hidden="1" customHeight="1">
      <c r="A276" s="89"/>
      <c r="B276" s="90"/>
      <c r="C276" s="90"/>
      <c r="D276" s="90"/>
      <c r="E276" s="90"/>
      <c r="F276" s="90"/>
      <c r="G276" s="90"/>
      <c r="H276" s="236"/>
    </row>
    <row r="277" spans="1:8" ht="14.25" hidden="1" customHeight="1">
      <c r="A277" s="89"/>
      <c r="B277" s="90"/>
      <c r="C277" s="90"/>
      <c r="D277" s="90"/>
      <c r="E277" s="90"/>
      <c r="F277" s="90"/>
      <c r="G277" s="90"/>
      <c r="H277" s="236"/>
    </row>
    <row r="278" spans="1:8" ht="14.25" hidden="1" customHeight="1">
      <c r="A278" s="89"/>
      <c r="B278" s="90"/>
      <c r="C278" s="90"/>
      <c r="D278" s="90"/>
      <c r="E278" s="90"/>
      <c r="F278" s="90"/>
      <c r="G278" s="90"/>
      <c r="H278" s="236"/>
    </row>
    <row r="279" spans="1:8" ht="14.25" hidden="1" customHeight="1">
      <c r="A279" s="89"/>
      <c r="B279" s="90"/>
      <c r="C279" s="90"/>
      <c r="D279" s="90"/>
      <c r="E279" s="90"/>
      <c r="F279" s="90"/>
      <c r="G279" s="90"/>
      <c r="H279" s="236"/>
    </row>
    <row r="280" spans="1:8" ht="14.25" hidden="1" customHeight="1">
      <c r="A280" s="89"/>
      <c r="B280" s="90"/>
      <c r="C280" s="90"/>
      <c r="D280" s="90"/>
      <c r="E280" s="90"/>
      <c r="F280" s="90"/>
      <c r="G280" s="90"/>
      <c r="H280" s="236"/>
    </row>
    <row r="281" spans="1:8" ht="14.25" hidden="1" customHeight="1">
      <c r="A281" s="89"/>
      <c r="B281" s="90"/>
      <c r="C281" s="90"/>
      <c r="D281" s="90"/>
      <c r="E281" s="90"/>
      <c r="F281" s="90"/>
      <c r="G281" s="90"/>
      <c r="H281" s="236"/>
    </row>
    <row r="282" spans="1:8" ht="14.25" hidden="1" customHeight="1">
      <c r="A282" s="89"/>
      <c r="B282" s="90"/>
      <c r="C282" s="90"/>
      <c r="D282" s="90"/>
      <c r="E282" s="90"/>
      <c r="F282" s="90"/>
      <c r="G282" s="90"/>
      <c r="H282" s="236"/>
    </row>
    <row r="283" spans="1:8" ht="14.25" hidden="1" customHeight="1">
      <c r="A283" s="89"/>
      <c r="B283" s="90"/>
      <c r="C283" s="90"/>
      <c r="D283" s="90"/>
      <c r="E283" s="90"/>
      <c r="F283" s="90"/>
      <c r="G283" s="90"/>
      <c r="H283" s="236"/>
    </row>
    <row r="284" spans="1:8" ht="14.25" hidden="1" customHeight="1">
      <c r="A284" s="89"/>
      <c r="B284" s="90"/>
      <c r="C284" s="90"/>
      <c r="D284" s="90"/>
      <c r="E284" s="90"/>
      <c r="F284" s="90"/>
      <c r="G284" s="90"/>
      <c r="H284" s="236"/>
    </row>
    <row r="285" spans="1:8" ht="14.25" hidden="1" customHeight="1">
      <c r="A285" s="89"/>
      <c r="B285" s="90"/>
      <c r="C285" s="90"/>
      <c r="D285" s="90"/>
      <c r="E285" s="90"/>
      <c r="F285" s="90"/>
      <c r="G285" s="90"/>
      <c r="H285" s="236"/>
    </row>
    <row r="286" spans="1:8" ht="14.25" hidden="1" customHeight="1">
      <c r="A286" s="89"/>
      <c r="B286" s="90"/>
      <c r="C286" s="90"/>
      <c r="D286" s="90"/>
      <c r="E286" s="90"/>
      <c r="F286" s="90"/>
      <c r="G286" s="90"/>
      <c r="H286" s="236"/>
    </row>
    <row r="287" spans="1:8" ht="14.25" hidden="1" customHeight="1">
      <c r="A287" s="89"/>
      <c r="B287" s="90"/>
      <c r="C287" s="90"/>
      <c r="D287" s="90"/>
      <c r="E287" s="90"/>
      <c r="F287" s="90"/>
      <c r="G287" s="90"/>
      <c r="H287" s="236"/>
    </row>
    <row r="288" spans="1:8" ht="14.25" hidden="1" customHeight="1">
      <c r="A288" s="89"/>
      <c r="B288" s="90"/>
      <c r="C288" s="90"/>
      <c r="D288" s="90"/>
      <c r="E288" s="90"/>
      <c r="F288" s="90"/>
      <c r="G288" s="90"/>
      <c r="H288" s="236"/>
    </row>
    <row r="289" spans="1:8" ht="14.25" hidden="1" customHeight="1">
      <c r="A289" s="89"/>
      <c r="B289" s="90"/>
      <c r="C289" s="90"/>
      <c r="D289" s="90"/>
      <c r="E289" s="90"/>
      <c r="F289" s="90"/>
      <c r="G289" s="90"/>
      <c r="H289" s="236"/>
    </row>
    <row r="290" spans="1:8" ht="14.25" hidden="1" customHeight="1">
      <c r="A290" s="89"/>
      <c r="B290" s="90"/>
      <c r="C290" s="90"/>
      <c r="D290" s="90"/>
      <c r="E290" s="90"/>
      <c r="F290" s="90"/>
      <c r="G290" s="90"/>
      <c r="H290" s="236"/>
    </row>
    <row r="291" spans="1:8" ht="14.25" hidden="1" customHeight="1">
      <c r="A291" s="89"/>
      <c r="B291" s="90"/>
      <c r="C291" s="90"/>
      <c r="D291" s="90"/>
      <c r="E291" s="90"/>
      <c r="F291" s="90"/>
      <c r="G291" s="90"/>
      <c r="H291" s="236"/>
    </row>
    <row r="292" spans="1:8" ht="14.25" hidden="1" customHeight="1">
      <c r="A292" s="89"/>
      <c r="B292" s="90"/>
      <c r="C292" s="90"/>
      <c r="D292" s="90"/>
      <c r="E292" s="90"/>
      <c r="F292" s="90"/>
      <c r="G292" s="90"/>
      <c r="H292" s="236"/>
    </row>
    <row r="293" spans="1:8" ht="14.25" hidden="1" customHeight="1">
      <c r="A293" s="89"/>
      <c r="B293" s="90"/>
      <c r="C293" s="90"/>
      <c r="D293" s="90"/>
      <c r="E293" s="90"/>
      <c r="F293" s="90"/>
      <c r="G293" s="90"/>
      <c r="H293" s="236"/>
    </row>
    <row r="294" spans="1:8" ht="14.25" hidden="1" customHeight="1">
      <c r="A294" s="89"/>
      <c r="B294" s="90"/>
      <c r="C294" s="90"/>
      <c r="D294" s="90"/>
      <c r="E294" s="90"/>
      <c r="F294" s="90"/>
      <c r="G294" s="90"/>
      <c r="H294" s="236"/>
    </row>
    <row r="295" spans="1:8" ht="14.25" hidden="1" customHeight="1">
      <c r="A295" s="89"/>
      <c r="B295" s="90"/>
      <c r="C295" s="90"/>
      <c r="D295" s="90"/>
      <c r="E295" s="90"/>
      <c r="F295" s="90"/>
      <c r="G295" s="90"/>
      <c r="H295" s="236"/>
    </row>
    <row r="296" spans="1:8" ht="14.25" hidden="1" customHeight="1">
      <c r="A296" s="89"/>
      <c r="B296" s="90"/>
      <c r="C296" s="90"/>
      <c r="D296" s="90"/>
      <c r="E296" s="90"/>
      <c r="F296" s="90"/>
      <c r="G296" s="90"/>
      <c r="H296" s="236"/>
    </row>
    <row r="297" spans="1:8" ht="14.25" hidden="1" customHeight="1">
      <c r="A297" s="89"/>
      <c r="B297" s="90"/>
      <c r="C297" s="90"/>
      <c r="D297" s="90"/>
      <c r="E297" s="90"/>
      <c r="F297" s="90"/>
      <c r="G297" s="90"/>
      <c r="H297" s="236"/>
    </row>
    <row r="298" spans="1:8" ht="14.25" hidden="1" customHeight="1">
      <c r="A298" s="89"/>
      <c r="B298" s="90"/>
      <c r="C298" s="90"/>
      <c r="D298" s="90"/>
      <c r="E298" s="90"/>
      <c r="F298" s="90"/>
      <c r="G298" s="90"/>
      <c r="H298" s="236"/>
    </row>
    <row r="299" spans="1:8" ht="14.25" hidden="1" customHeight="1">
      <c r="A299" s="89"/>
      <c r="B299" s="90"/>
      <c r="C299" s="90"/>
      <c r="D299" s="90"/>
      <c r="E299" s="90"/>
      <c r="F299" s="90"/>
      <c r="G299" s="90"/>
      <c r="H299" s="236"/>
    </row>
    <row r="300" spans="1:8" ht="14.25" hidden="1" customHeight="1">
      <c r="A300" s="89"/>
      <c r="B300" s="90"/>
      <c r="C300" s="90"/>
      <c r="D300" s="90"/>
      <c r="E300" s="90"/>
      <c r="F300" s="90"/>
      <c r="G300" s="90"/>
      <c r="H300" s="236"/>
    </row>
    <row r="301" spans="1:8" ht="14.25" hidden="1" customHeight="1">
      <c r="A301" s="89"/>
      <c r="B301" s="90"/>
      <c r="C301" s="90"/>
      <c r="D301" s="90"/>
      <c r="E301" s="90"/>
      <c r="F301" s="90"/>
      <c r="G301" s="90"/>
      <c r="H301" s="236"/>
    </row>
    <row r="302" spans="1:8" ht="14.25" hidden="1" customHeight="1">
      <c r="A302" s="89"/>
      <c r="B302" s="90"/>
      <c r="C302" s="90"/>
      <c r="D302" s="90"/>
      <c r="E302" s="90"/>
      <c r="F302" s="90"/>
      <c r="G302" s="90"/>
      <c r="H302" s="236"/>
    </row>
    <row r="303" spans="1:8" ht="14.25" hidden="1" customHeight="1">
      <c r="A303" s="89"/>
      <c r="B303" s="90"/>
      <c r="C303" s="90"/>
      <c r="D303" s="90"/>
      <c r="E303" s="90"/>
      <c r="F303" s="90"/>
      <c r="G303" s="90"/>
      <c r="H303" s="236"/>
    </row>
    <row r="304" spans="1:8" ht="14.25" hidden="1" customHeight="1">
      <c r="A304" s="89"/>
      <c r="B304" s="90"/>
      <c r="C304" s="90"/>
      <c r="D304" s="90"/>
      <c r="E304" s="90"/>
      <c r="F304" s="90"/>
      <c r="G304" s="90"/>
      <c r="H304" s="236"/>
    </row>
    <row r="305" spans="1:8" ht="14.25" hidden="1" customHeight="1">
      <c r="A305" s="89"/>
      <c r="B305" s="90"/>
      <c r="C305" s="90"/>
      <c r="D305" s="90"/>
      <c r="E305" s="90"/>
      <c r="F305" s="90"/>
      <c r="G305" s="90"/>
      <c r="H305" s="236"/>
    </row>
    <row r="306" spans="1:8" ht="14.25" hidden="1" customHeight="1">
      <c r="A306" s="89"/>
      <c r="B306" s="90"/>
      <c r="C306" s="90"/>
      <c r="D306" s="90"/>
      <c r="E306" s="90"/>
      <c r="F306" s="90"/>
      <c r="G306" s="90"/>
      <c r="H306" s="236"/>
    </row>
    <row r="307" spans="1:8" ht="14.25" hidden="1" customHeight="1">
      <c r="A307" s="89"/>
      <c r="B307" s="90"/>
      <c r="C307" s="90"/>
      <c r="D307" s="90"/>
      <c r="E307" s="90"/>
      <c r="F307" s="90"/>
      <c r="G307" s="90"/>
      <c r="H307" s="236"/>
    </row>
    <row r="308" spans="1:8" ht="14.25" hidden="1" customHeight="1">
      <c r="A308" s="89"/>
      <c r="B308" s="90"/>
      <c r="C308" s="90"/>
      <c r="D308" s="90"/>
      <c r="E308" s="90"/>
      <c r="F308" s="90"/>
      <c r="G308" s="90"/>
      <c r="H308" s="236"/>
    </row>
    <row r="309" spans="1:8" ht="14.25" hidden="1" customHeight="1">
      <c r="A309" s="89"/>
      <c r="B309" s="90"/>
      <c r="C309" s="90"/>
      <c r="D309" s="90"/>
      <c r="E309" s="90"/>
      <c r="F309" s="90"/>
      <c r="G309" s="90"/>
      <c r="H309" s="236"/>
    </row>
    <row r="310" spans="1:8" ht="14.25" hidden="1" customHeight="1">
      <c r="A310" s="89"/>
      <c r="B310" s="90"/>
      <c r="C310" s="90"/>
      <c r="D310" s="90"/>
      <c r="E310" s="90"/>
      <c r="F310" s="90"/>
      <c r="G310" s="90"/>
      <c r="H310" s="236"/>
    </row>
    <row r="311" spans="1:8" ht="14.25" hidden="1" customHeight="1">
      <c r="A311" s="89"/>
      <c r="B311" s="90"/>
      <c r="C311" s="90"/>
      <c r="D311" s="90"/>
      <c r="E311" s="90"/>
      <c r="F311" s="90"/>
      <c r="G311" s="90"/>
      <c r="H311" s="236"/>
    </row>
    <row r="312" spans="1:8" ht="14.25" hidden="1" customHeight="1">
      <c r="A312" s="89"/>
      <c r="B312" s="90"/>
      <c r="C312" s="90"/>
      <c r="D312" s="90"/>
      <c r="E312" s="90"/>
      <c r="F312" s="90"/>
      <c r="G312" s="90"/>
      <c r="H312" s="236"/>
    </row>
    <row r="313" spans="1:8" ht="14.25" hidden="1" customHeight="1">
      <c r="A313" s="89"/>
      <c r="B313" s="90"/>
      <c r="C313" s="90"/>
      <c r="D313" s="90"/>
      <c r="E313" s="90"/>
      <c r="F313" s="90"/>
      <c r="G313" s="90"/>
      <c r="H313" s="236"/>
    </row>
    <row r="314" spans="1:8" ht="14.25" hidden="1" customHeight="1">
      <c r="A314" s="89"/>
      <c r="B314" s="90"/>
      <c r="C314" s="90"/>
      <c r="D314" s="90"/>
      <c r="E314" s="90"/>
      <c r="F314" s="90"/>
      <c r="G314" s="90"/>
      <c r="H314" s="236"/>
    </row>
    <row r="315" spans="1:8" ht="14.25" hidden="1" customHeight="1">
      <c r="A315" s="89"/>
      <c r="B315" s="90"/>
      <c r="C315" s="90"/>
      <c r="D315" s="90"/>
      <c r="E315" s="90"/>
      <c r="F315" s="90"/>
      <c r="G315" s="90"/>
      <c r="H315" s="236"/>
    </row>
    <row r="316" spans="1:8" ht="14.25" hidden="1" customHeight="1">
      <c r="A316" s="89"/>
      <c r="B316" s="90"/>
      <c r="C316" s="90"/>
      <c r="D316" s="90"/>
      <c r="E316" s="90"/>
      <c r="F316" s="90"/>
      <c r="G316" s="90"/>
      <c r="H316" s="236"/>
    </row>
    <row r="317" spans="1:8" ht="14.25" hidden="1" customHeight="1">
      <c r="A317" s="89"/>
      <c r="B317" s="90"/>
      <c r="C317" s="90"/>
      <c r="D317" s="90"/>
      <c r="E317" s="90"/>
      <c r="F317" s="90"/>
      <c r="G317" s="90"/>
      <c r="H317" s="236"/>
    </row>
    <row r="318" spans="1:8" ht="14.25" hidden="1" customHeight="1">
      <c r="A318" s="89"/>
      <c r="B318" s="90"/>
      <c r="C318" s="90"/>
      <c r="D318" s="90"/>
      <c r="E318" s="90"/>
      <c r="F318" s="90"/>
      <c r="G318" s="90"/>
      <c r="H318" s="236"/>
    </row>
    <row r="319" spans="1:8" ht="14.25" hidden="1" customHeight="1">
      <c r="A319" s="89"/>
      <c r="B319" s="90"/>
      <c r="C319" s="90"/>
      <c r="D319" s="90"/>
      <c r="E319" s="90"/>
      <c r="F319" s="90"/>
      <c r="G319" s="90"/>
      <c r="H319" s="236"/>
    </row>
    <row r="320" spans="1:8" ht="14.25" hidden="1" customHeight="1">
      <c r="A320" s="89"/>
      <c r="B320" s="90"/>
      <c r="C320" s="90"/>
      <c r="D320" s="90"/>
      <c r="E320" s="90"/>
      <c r="F320" s="90"/>
      <c r="G320" s="90"/>
      <c r="H320" s="236"/>
    </row>
    <row r="321" spans="1:8" ht="14.25" hidden="1" customHeight="1">
      <c r="A321" s="89"/>
      <c r="B321" s="90"/>
      <c r="C321" s="90"/>
      <c r="D321" s="90"/>
      <c r="E321" s="90"/>
      <c r="F321" s="90"/>
      <c r="G321" s="90"/>
      <c r="H321" s="236"/>
    </row>
    <row r="322" spans="1:8" ht="14.25" hidden="1" customHeight="1">
      <c r="A322" s="89"/>
      <c r="B322" s="90"/>
      <c r="C322" s="90"/>
      <c r="D322" s="90"/>
      <c r="E322" s="90"/>
      <c r="F322" s="90"/>
      <c r="G322" s="90"/>
      <c r="H322" s="236"/>
    </row>
    <row r="323" spans="1:8" ht="14.25" hidden="1" customHeight="1">
      <c r="A323" s="89"/>
      <c r="B323" s="90"/>
      <c r="C323" s="90"/>
      <c r="D323" s="90"/>
      <c r="E323" s="90"/>
      <c r="F323" s="90"/>
      <c r="G323" s="90"/>
      <c r="H323" s="236"/>
    </row>
    <row r="324" spans="1:8" ht="14.25" hidden="1" customHeight="1">
      <c r="A324" s="89"/>
      <c r="B324" s="90"/>
      <c r="C324" s="90"/>
      <c r="D324" s="90"/>
      <c r="E324" s="90"/>
      <c r="F324" s="90"/>
      <c r="G324" s="90"/>
      <c r="H324" s="236"/>
    </row>
    <row r="325" spans="1:8" ht="14.25" hidden="1" customHeight="1">
      <c r="A325" s="89"/>
      <c r="B325" s="90"/>
      <c r="C325" s="90"/>
      <c r="D325" s="90"/>
      <c r="E325" s="90"/>
      <c r="F325" s="90"/>
      <c r="G325" s="90"/>
      <c r="H325" s="236"/>
    </row>
    <row r="326" spans="1:8" ht="14.25" hidden="1" customHeight="1">
      <c r="A326" s="89"/>
      <c r="B326" s="90"/>
      <c r="C326" s="90"/>
      <c r="D326" s="90"/>
      <c r="E326" s="90"/>
      <c r="F326" s="90"/>
      <c r="G326" s="90"/>
      <c r="H326" s="236"/>
    </row>
    <row r="327" spans="1:8" ht="14.25" hidden="1" customHeight="1">
      <c r="A327" s="89"/>
      <c r="B327" s="90"/>
      <c r="C327" s="90"/>
      <c r="D327" s="90"/>
      <c r="E327" s="90"/>
      <c r="F327" s="90"/>
      <c r="G327" s="90"/>
      <c r="H327" s="236"/>
    </row>
    <row r="328" spans="1:8" ht="14.25" hidden="1" customHeight="1">
      <c r="A328" s="89"/>
      <c r="B328" s="90"/>
      <c r="C328" s="90"/>
      <c r="D328" s="90"/>
      <c r="E328" s="90"/>
      <c r="F328" s="90"/>
      <c r="G328" s="90"/>
      <c r="H328" s="236"/>
    </row>
    <row r="329" spans="1:8" ht="14.25" hidden="1" customHeight="1">
      <c r="A329" s="89"/>
      <c r="B329" s="90"/>
      <c r="C329" s="90"/>
      <c r="D329" s="90"/>
      <c r="E329" s="90"/>
      <c r="F329" s="90"/>
      <c r="G329" s="90"/>
      <c r="H329" s="236"/>
    </row>
    <row r="330" spans="1:8" ht="14.25" hidden="1" customHeight="1">
      <c r="A330" s="89"/>
      <c r="B330" s="90"/>
      <c r="C330" s="90"/>
      <c r="D330" s="90"/>
      <c r="E330" s="90"/>
      <c r="F330" s="90"/>
      <c r="G330" s="90"/>
      <c r="H330" s="236"/>
    </row>
    <row r="331" spans="1:8" ht="14.25" hidden="1" customHeight="1">
      <c r="A331" s="89"/>
      <c r="B331" s="90"/>
      <c r="C331" s="90"/>
      <c r="D331" s="90"/>
      <c r="E331" s="90"/>
      <c r="F331" s="90"/>
      <c r="G331" s="90"/>
      <c r="H331" s="236"/>
    </row>
    <row r="332" spans="1:8" ht="14.25" hidden="1" customHeight="1">
      <c r="A332" s="89"/>
      <c r="B332" s="90"/>
      <c r="C332" s="90"/>
      <c r="D332" s="90"/>
      <c r="E332" s="90"/>
      <c r="F332" s="90"/>
      <c r="G332" s="90"/>
      <c r="H332" s="236"/>
    </row>
    <row r="333" spans="1:8" ht="14.25" hidden="1" customHeight="1">
      <c r="A333" s="89"/>
      <c r="B333" s="90"/>
      <c r="C333" s="90"/>
      <c r="D333" s="90"/>
      <c r="E333" s="90"/>
      <c r="F333" s="90"/>
      <c r="G333" s="90"/>
      <c r="H333" s="236"/>
    </row>
    <row r="334" spans="1:8" ht="14.25" hidden="1" customHeight="1">
      <c r="A334" s="89"/>
      <c r="B334" s="90"/>
      <c r="C334" s="90"/>
      <c r="D334" s="90"/>
      <c r="E334" s="90"/>
      <c r="F334" s="90"/>
      <c r="G334" s="90"/>
      <c r="H334" s="236"/>
    </row>
    <row r="335" spans="1:8" ht="14.25" hidden="1" customHeight="1">
      <c r="A335" s="89"/>
      <c r="B335" s="90"/>
      <c r="C335" s="90"/>
      <c r="D335" s="90"/>
      <c r="E335" s="90"/>
      <c r="F335" s="90"/>
      <c r="G335" s="90"/>
      <c r="H335" s="236"/>
    </row>
    <row r="336" spans="1:8" ht="14.25" hidden="1" customHeight="1">
      <c r="A336" s="89"/>
      <c r="B336" s="90"/>
      <c r="C336" s="90"/>
      <c r="D336" s="90"/>
      <c r="E336" s="90"/>
      <c r="F336" s="90"/>
      <c r="G336" s="90"/>
      <c r="H336" s="236"/>
    </row>
    <row r="337" spans="1:8" ht="14.25" hidden="1" customHeight="1">
      <c r="A337" s="89"/>
      <c r="B337" s="90"/>
      <c r="C337" s="90"/>
      <c r="D337" s="90"/>
      <c r="E337" s="90"/>
      <c r="F337" s="90"/>
      <c r="G337" s="90"/>
      <c r="H337" s="236"/>
    </row>
    <row r="338" spans="1:8" ht="14.25" hidden="1" customHeight="1">
      <c r="A338" s="89"/>
      <c r="B338" s="90"/>
      <c r="C338" s="90"/>
      <c r="D338" s="90"/>
      <c r="E338" s="90"/>
      <c r="F338" s="90"/>
      <c r="G338" s="90"/>
      <c r="H338" s="236"/>
    </row>
    <row r="339" spans="1:8" ht="14.25" hidden="1" customHeight="1">
      <c r="A339" s="89"/>
      <c r="B339" s="90"/>
      <c r="C339" s="90"/>
      <c r="D339" s="90"/>
      <c r="E339" s="90"/>
      <c r="F339" s="90"/>
      <c r="G339" s="90"/>
      <c r="H339" s="236"/>
    </row>
    <row r="340" spans="1:8" ht="14.25" hidden="1" customHeight="1">
      <c r="A340" s="89"/>
      <c r="B340" s="90"/>
      <c r="C340" s="90"/>
      <c r="D340" s="90"/>
      <c r="E340" s="90"/>
      <c r="F340" s="90"/>
      <c r="G340" s="90"/>
      <c r="H340" s="236"/>
    </row>
    <row r="341" spans="1:8" ht="14.25" hidden="1" customHeight="1">
      <c r="A341" s="89"/>
      <c r="B341" s="90"/>
      <c r="C341" s="90"/>
      <c r="D341" s="90"/>
      <c r="E341" s="90"/>
      <c r="F341" s="90"/>
      <c r="G341" s="90"/>
      <c r="H341" s="236"/>
    </row>
    <row r="342" spans="1:8" ht="14.25" hidden="1" customHeight="1">
      <c r="A342" s="89"/>
      <c r="B342" s="90"/>
      <c r="C342" s="90"/>
      <c r="D342" s="90"/>
      <c r="E342" s="90"/>
      <c r="F342" s="90"/>
      <c r="G342" s="90"/>
      <c r="H342" s="236"/>
    </row>
    <row r="343" spans="1:8" ht="14.25" hidden="1" customHeight="1">
      <c r="A343" s="89"/>
      <c r="B343" s="90"/>
      <c r="C343" s="90"/>
      <c r="D343" s="90"/>
      <c r="E343" s="90"/>
      <c r="F343" s="90"/>
      <c r="G343" s="90"/>
      <c r="H343" s="236"/>
    </row>
    <row r="344" spans="1:8" ht="14.25" hidden="1" customHeight="1">
      <c r="A344" s="89"/>
      <c r="B344" s="90"/>
      <c r="C344" s="90"/>
      <c r="D344" s="90"/>
      <c r="E344" s="90"/>
      <c r="F344" s="90"/>
      <c r="G344" s="90"/>
      <c r="H344" s="236"/>
    </row>
    <row r="345" spans="1:8" ht="14.25" hidden="1" customHeight="1">
      <c r="A345" s="89"/>
      <c r="B345" s="90"/>
      <c r="C345" s="90"/>
      <c r="D345" s="90"/>
      <c r="E345" s="90"/>
      <c r="F345" s="90"/>
      <c r="G345" s="90"/>
      <c r="H345" s="236"/>
    </row>
    <row r="346" spans="1:8" ht="14.25" hidden="1" customHeight="1">
      <c r="A346" s="89"/>
      <c r="B346" s="90"/>
      <c r="C346" s="90"/>
      <c r="D346" s="90"/>
      <c r="E346" s="90"/>
      <c r="F346" s="90"/>
      <c r="G346" s="90"/>
      <c r="H346" s="236"/>
    </row>
    <row r="347" spans="1:8" ht="14.25" hidden="1" customHeight="1">
      <c r="A347" s="89"/>
      <c r="B347" s="90"/>
      <c r="C347" s="90"/>
      <c r="D347" s="90"/>
      <c r="E347" s="90"/>
      <c r="F347" s="90"/>
      <c r="G347" s="90"/>
      <c r="H347" s="236"/>
    </row>
    <row r="348" spans="1:8" ht="14.25" hidden="1" customHeight="1">
      <c r="A348" s="89"/>
      <c r="B348" s="90"/>
      <c r="C348" s="90"/>
      <c r="D348" s="90"/>
      <c r="E348" s="90"/>
      <c r="F348" s="90"/>
      <c r="G348" s="90"/>
      <c r="H348" s="236"/>
    </row>
    <row r="349" spans="1:8" ht="14.25" hidden="1" customHeight="1">
      <c r="A349" s="89"/>
      <c r="B349" s="90"/>
      <c r="C349" s="90"/>
      <c r="D349" s="90"/>
      <c r="E349" s="90"/>
      <c r="F349" s="90"/>
      <c r="G349" s="90"/>
      <c r="H349" s="236"/>
    </row>
    <row r="350" spans="1:8" ht="14.25" hidden="1" customHeight="1">
      <c r="A350" s="89"/>
      <c r="B350" s="90"/>
      <c r="C350" s="90"/>
      <c r="D350" s="90"/>
      <c r="E350" s="90"/>
      <c r="F350" s="90"/>
      <c r="G350" s="90"/>
      <c r="H350" s="236"/>
    </row>
    <row r="351" spans="1:8" ht="14.25" hidden="1" customHeight="1">
      <c r="A351" s="89"/>
      <c r="B351" s="90"/>
      <c r="C351" s="90"/>
      <c r="D351" s="90"/>
      <c r="E351" s="90"/>
      <c r="F351" s="90"/>
      <c r="G351" s="90"/>
      <c r="H351" s="236"/>
    </row>
    <row r="352" spans="1:8" ht="14.25" hidden="1" customHeight="1">
      <c r="A352" s="89"/>
      <c r="B352" s="90"/>
      <c r="C352" s="90"/>
      <c r="D352" s="90"/>
      <c r="E352" s="90"/>
      <c r="F352" s="90"/>
      <c r="G352" s="90"/>
      <c r="H352" s="236"/>
    </row>
    <row r="353" spans="1:8" ht="14.25" hidden="1" customHeight="1">
      <c r="A353" s="89"/>
      <c r="B353" s="90"/>
      <c r="C353" s="90"/>
      <c r="D353" s="90"/>
      <c r="E353" s="90"/>
      <c r="F353" s="90"/>
      <c r="G353" s="90"/>
      <c r="H353" s="236"/>
    </row>
    <row r="354" spans="1:8" ht="14.25" hidden="1" customHeight="1">
      <c r="A354" s="89"/>
      <c r="B354" s="90"/>
      <c r="C354" s="90"/>
      <c r="D354" s="90"/>
      <c r="E354" s="90"/>
      <c r="F354" s="90"/>
      <c r="G354" s="90"/>
      <c r="H354" s="236"/>
    </row>
    <row r="355" spans="1:8" ht="14.25" hidden="1" customHeight="1">
      <c r="A355" s="89"/>
      <c r="B355" s="90"/>
      <c r="C355" s="90"/>
      <c r="D355" s="90"/>
      <c r="E355" s="90"/>
      <c r="F355" s="90"/>
      <c r="G355" s="90"/>
      <c r="H355" s="236"/>
    </row>
    <row r="356" spans="1:8" ht="14.25" hidden="1" customHeight="1">
      <c r="A356" s="89"/>
      <c r="B356" s="90"/>
      <c r="C356" s="90"/>
      <c r="D356" s="90"/>
      <c r="E356" s="90"/>
      <c r="F356" s="90"/>
      <c r="G356" s="90"/>
      <c r="H356" s="236"/>
    </row>
    <row r="357" spans="1:8" ht="14.25" hidden="1" customHeight="1">
      <c r="A357" s="89"/>
      <c r="B357" s="90"/>
      <c r="C357" s="90"/>
      <c r="D357" s="90"/>
      <c r="E357" s="90"/>
      <c r="F357" s="90"/>
      <c r="G357" s="90"/>
      <c r="H357" s="236"/>
    </row>
    <row r="358" spans="1:8" ht="14.25" hidden="1" customHeight="1">
      <c r="A358" s="89"/>
      <c r="B358" s="90"/>
      <c r="C358" s="90"/>
      <c r="D358" s="90"/>
      <c r="E358" s="90"/>
      <c r="F358" s="90"/>
      <c r="G358" s="90"/>
      <c r="H358" s="236"/>
    </row>
    <row r="359" spans="1:8" ht="14.25" hidden="1" customHeight="1">
      <c r="A359" s="89"/>
      <c r="B359" s="90"/>
      <c r="C359" s="90"/>
      <c r="D359" s="90"/>
      <c r="E359" s="90"/>
      <c r="F359" s="90"/>
      <c r="G359" s="90"/>
      <c r="H359" s="236"/>
    </row>
    <row r="360" spans="1:8" ht="14.25" hidden="1" customHeight="1">
      <c r="A360" s="89"/>
      <c r="B360" s="90"/>
      <c r="C360" s="90"/>
      <c r="D360" s="90"/>
      <c r="E360" s="90"/>
      <c r="F360" s="90"/>
      <c r="G360" s="90"/>
      <c r="H360" s="236"/>
    </row>
    <row r="361" spans="1:8" ht="14.25" hidden="1" customHeight="1">
      <c r="A361" s="89"/>
      <c r="B361" s="90"/>
      <c r="C361" s="90"/>
      <c r="D361" s="90"/>
      <c r="E361" s="90"/>
      <c r="F361" s="90"/>
      <c r="G361" s="90"/>
      <c r="H361" s="236"/>
    </row>
    <row r="362" spans="1:8" ht="14.25" hidden="1" customHeight="1">
      <c r="A362" s="89"/>
      <c r="B362" s="90"/>
      <c r="C362" s="90"/>
      <c r="D362" s="90"/>
      <c r="E362" s="90"/>
      <c r="F362" s="90"/>
      <c r="G362" s="90"/>
      <c r="H362" s="236"/>
    </row>
    <row r="363" spans="1:8" ht="14.25" hidden="1" customHeight="1">
      <c r="A363" s="89"/>
      <c r="B363" s="90"/>
      <c r="C363" s="90"/>
      <c r="D363" s="90"/>
      <c r="E363" s="90"/>
      <c r="F363" s="90"/>
      <c r="G363" s="90"/>
      <c r="H363" s="236"/>
    </row>
    <row r="364" spans="1:8" ht="14.25" hidden="1" customHeight="1">
      <c r="A364" s="89"/>
      <c r="B364" s="90"/>
      <c r="C364" s="90"/>
      <c r="D364" s="90"/>
      <c r="E364" s="90"/>
      <c r="F364" s="90"/>
      <c r="G364" s="90"/>
      <c r="H364" s="236"/>
    </row>
    <row r="365" spans="1:8" ht="14.25" hidden="1" customHeight="1">
      <c r="A365" s="89"/>
      <c r="B365" s="90"/>
      <c r="C365" s="90"/>
      <c r="D365" s="90"/>
      <c r="E365" s="90"/>
      <c r="F365" s="90"/>
      <c r="G365" s="90"/>
      <c r="H365" s="236"/>
    </row>
    <row r="366" spans="1:8" ht="14.25" hidden="1" customHeight="1">
      <c r="A366" s="89"/>
      <c r="B366" s="90"/>
      <c r="C366" s="90"/>
      <c r="D366" s="90"/>
      <c r="E366" s="90"/>
      <c r="F366" s="90"/>
      <c r="G366" s="90"/>
      <c r="H366" s="236"/>
    </row>
    <row r="367" spans="1:8" ht="14.25" hidden="1" customHeight="1">
      <c r="A367" s="89"/>
      <c r="B367" s="90"/>
      <c r="C367" s="90"/>
      <c r="D367" s="90"/>
      <c r="E367" s="90"/>
      <c r="F367" s="90"/>
      <c r="G367" s="90"/>
      <c r="H367" s="236"/>
    </row>
    <row r="368" spans="1:8" ht="14.25" hidden="1" customHeight="1">
      <c r="A368" s="89"/>
      <c r="B368" s="90"/>
      <c r="C368" s="90"/>
      <c r="D368" s="90"/>
      <c r="E368" s="90"/>
      <c r="F368" s="90"/>
      <c r="G368" s="90"/>
      <c r="H368" s="236"/>
    </row>
    <row r="369" spans="1:8" ht="14.25" hidden="1" customHeight="1">
      <c r="A369" s="89"/>
      <c r="B369" s="90"/>
      <c r="C369" s="90"/>
      <c r="D369" s="90"/>
      <c r="E369" s="90"/>
      <c r="F369" s="90"/>
      <c r="G369" s="90"/>
      <c r="H369" s="236"/>
    </row>
    <row r="370" spans="1:8" ht="14.25" hidden="1" customHeight="1">
      <c r="A370" s="89"/>
      <c r="B370" s="90"/>
      <c r="C370" s="90"/>
      <c r="D370" s="90"/>
      <c r="E370" s="90"/>
      <c r="F370" s="90"/>
      <c r="G370" s="90"/>
      <c r="H370" s="236"/>
    </row>
    <row r="371" spans="1:8" ht="14.25" hidden="1" customHeight="1">
      <c r="A371" s="89"/>
      <c r="B371" s="90"/>
      <c r="C371" s="90"/>
      <c r="D371" s="90"/>
      <c r="E371" s="90"/>
      <c r="F371" s="90"/>
      <c r="G371" s="90"/>
      <c r="H371" s="236"/>
    </row>
    <row r="372" spans="1:8" ht="14.25" hidden="1" customHeight="1">
      <c r="A372" s="89"/>
      <c r="B372" s="90"/>
      <c r="C372" s="90"/>
      <c r="D372" s="90"/>
      <c r="E372" s="90"/>
      <c r="F372" s="90"/>
      <c r="G372" s="90"/>
      <c r="H372" s="236"/>
    </row>
    <row r="373" spans="1:8" ht="14.25" hidden="1" customHeight="1">
      <c r="A373" s="89"/>
      <c r="B373" s="90"/>
      <c r="C373" s="90"/>
      <c r="D373" s="90"/>
      <c r="E373" s="90"/>
      <c r="F373" s="90"/>
      <c r="G373" s="90"/>
      <c r="H373" s="236"/>
    </row>
    <row r="374" spans="1:8" ht="14.25" hidden="1" customHeight="1">
      <c r="A374" s="89"/>
      <c r="B374" s="90"/>
      <c r="C374" s="90"/>
      <c r="D374" s="90"/>
      <c r="E374" s="90"/>
      <c r="F374" s="90"/>
      <c r="G374" s="90"/>
      <c r="H374" s="236"/>
    </row>
    <row r="375" spans="1:8" ht="14.25" hidden="1" customHeight="1">
      <c r="A375" s="89"/>
      <c r="B375" s="90"/>
      <c r="C375" s="90"/>
      <c r="D375" s="90"/>
      <c r="E375" s="90"/>
      <c r="F375" s="90"/>
      <c r="G375" s="90"/>
      <c r="H375" s="236"/>
    </row>
    <row r="376" spans="1:8" ht="14.25" hidden="1" customHeight="1">
      <c r="A376" s="89"/>
      <c r="B376" s="90"/>
      <c r="C376" s="90"/>
      <c r="D376" s="90"/>
      <c r="E376" s="90"/>
      <c r="F376" s="90"/>
      <c r="G376" s="90"/>
      <c r="H376" s="236"/>
    </row>
    <row r="377" spans="1:8" ht="14.25" hidden="1" customHeight="1">
      <c r="A377" s="89"/>
      <c r="B377" s="90"/>
      <c r="C377" s="90"/>
      <c r="D377" s="90"/>
      <c r="E377" s="90"/>
      <c r="F377" s="90"/>
      <c r="G377" s="90"/>
      <c r="H377" s="236"/>
    </row>
    <row r="378" spans="1:8" ht="14.25" hidden="1" customHeight="1">
      <c r="A378" s="89"/>
      <c r="B378" s="90"/>
      <c r="C378" s="90"/>
      <c r="D378" s="90"/>
      <c r="E378" s="90"/>
      <c r="F378" s="90"/>
      <c r="G378" s="90"/>
      <c r="H378" s="236"/>
    </row>
    <row r="379" spans="1:8" ht="14.25" hidden="1" customHeight="1">
      <c r="A379" s="89"/>
      <c r="B379" s="90"/>
      <c r="C379" s="90"/>
      <c r="D379" s="90"/>
      <c r="E379" s="90"/>
      <c r="F379" s="90"/>
      <c r="G379" s="90"/>
      <c r="H379" s="236"/>
    </row>
    <row r="380" spans="1:8" ht="14.25" hidden="1" customHeight="1">
      <c r="A380" s="89"/>
      <c r="B380" s="90"/>
      <c r="C380" s="90"/>
      <c r="D380" s="90"/>
      <c r="E380" s="90"/>
      <c r="F380" s="90"/>
      <c r="G380" s="90"/>
      <c r="H380" s="236"/>
    </row>
    <row r="381" spans="1:8" ht="14.25" hidden="1" customHeight="1">
      <c r="A381" s="89"/>
      <c r="B381" s="90"/>
      <c r="C381" s="90"/>
      <c r="D381" s="90"/>
      <c r="E381" s="90"/>
      <c r="F381" s="90"/>
      <c r="G381" s="90"/>
      <c r="H381" s="236"/>
    </row>
    <row r="382" spans="1:8" ht="14.25" hidden="1" customHeight="1">
      <c r="A382" s="89"/>
      <c r="B382" s="90"/>
      <c r="C382" s="90"/>
      <c r="D382" s="90"/>
      <c r="E382" s="90"/>
      <c r="F382" s="90"/>
      <c r="G382" s="90"/>
      <c r="H382" s="236"/>
    </row>
    <row r="383" spans="1:8" ht="14.25" hidden="1" customHeight="1">
      <c r="A383" s="89"/>
      <c r="B383" s="90"/>
      <c r="C383" s="90"/>
      <c r="D383" s="90"/>
      <c r="E383" s="90"/>
      <c r="F383" s="90"/>
      <c r="G383" s="90"/>
      <c r="H383" s="236"/>
    </row>
    <row r="384" spans="1:8" ht="14.25" hidden="1" customHeight="1">
      <c r="A384" s="89"/>
      <c r="B384" s="90"/>
      <c r="C384" s="90"/>
      <c r="D384" s="90"/>
      <c r="E384" s="90"/>
      <c r="F384" s="90"/>
      <c r="G384" s="90"/>
      <c r="H384" s="236"/>
    </row>
    <row r="385" spans="1:8" ht="14.25" hidden="1" customHeight="1">
      <c r="A385" s="89"/>
      <c r="B385" s="90"/>
      <c r="C385" s="90"/>
      <c r="D385" s="90"/>
      <c r="E385" s="90"/>
      <c r="F385" s="90"/>
      <c r="G385" s="90"/>
      <c r="H385" s="236"/>
    </row>
    <row r="386" spans="1:8" ht="14.25" hidden="1" customHeight="1">
      <c r="A386" s="89"/>
      <c r="B386" s="90"/>
      <c r="C386" s="90"/>
      <c r="D386" s="90"/>
      <c r="E386" s="90"/>
      <c r="F386" s="90"/>
      <c r="G386" s="90"/>
      <c r="H386" s="236"/>
    </row>
    <row r="387" spans="1:8" ht="14.25" hidden="1" customHeight="1">
      <c r="A387" s="89"/>
      <c r="B387" s="90"/>
      <c r="C387" s="90"/>
      <c r="D387" s="90"/>
      <c r="E387" s="90"/>
      <c r="F387" s="90"/>
      <c r="G387" s="90"/>
      <c r="H387" s="236"/>
    </row>
    <row r="388" spans="1:8" ht="14.25" hidden="1" customHeight="1">
      <c r="A388" s="89"/>
      <c r="B388" s="90"/>
      <c r="C388" s="90"/>
      <c r="D388" s="90"/>
      <c r="E388" s="90"/>
      <c r="F388" s="90"/>
      <c r="G388" s="90"/>
      <c r="H388" s="236"/>
    </row>
    <row r="389" spans="1:8" ht="14.25" hidden="1" customHeight="1">
      <c r="A389" s="89"/>
      <c r="B389" s="90"/>
      <c r="C389" s="90"/>
      <c r="D389" s="90"/>
      <c r="E389" s="90"/>
      <c r="F389" s="90"/>
      <c r="G389" s="90"/>
      <c r="H389" s="236"/>
    </row>
    <row r="390" spans="1:8" ht="14.25" hidden="1" customHeight="1">
      <c r="A390" s="89"/>
      <c r="B390" s="90"/>
      <c r="C390" s="90"/>
      <c r="D390" s="90"/>
      <c r="E390" s="90"/>
      <c r="F390" s="90"/>
      <c r="G390" s="90"/>
      <c r="H390" s="236"/>
    </row>
    <row r="391" spans="1:8" ht="14.25" hidden="1" customHeight="1">
      <c r="A391" s="89"/>
      <c r="B391" s="90"/>
      <c r="C391" s="90"/>
      <c r="D391" s="90"/>
      <c r="E391" s="90"/>
      <c r="F391" s="90"/>
      <c r="G391" s="90"/>
      <c r="H391" s="236"/>
    </row>
    <row r="392" spans="1:8" ht="14.25" hidden="1" customHeight="1">
      <c r="A392" s="89"/>
      <c r="B392" s="90"/>
      <c r="C392" s="90"/>
      <c r="D392" s="90"/>
      <c r="E392" s="90"/>
      <c r="F392" s="90"/>
      <c r="G392" s="90"/>
      <c r="H392" s="236"/>
    </row>
    <row r="393" spans="1:8" ht="14.25" hidden="1" customHeight="1">
      <c r="A393" s="89"/>
      <c r="B393" s="90"/>
      <c r="C393" s="90"/>
      <c r="D393" s="90"/>
      <c r="E393" s="90"/>
      <c r="F393" s="90"/>
      <c r="G393" s="90"/>
      <c r="H393" s="236"/>
    </row>
    <row r="394" spans="1:8" ht="14.25" hidden="1" customHeight="1">
      <c r="A394" s="89"/>
      <c r="B394" s="90"/>
      <c r="C394" s="90"/>
      <c r="D394" s="90"/>
      <c r="E394" s="90"/>
      <c r="F394" s="90"/>
      <c r="G394" s="90"/>
      <c r="H394" s="236"/>
    </row>
    <row r="395" spans="1:8" ht="14.25" hidden="1" customHeight="1">
      <c r="A395" s="89"/>
      <c r="B395" s="90"/>
      <c r="C395" s="90"/>
      <c r="D395" s="90"/>
      <c r="E395" s="90"/>
      <c r="F395" s="90"/>
      <c r="G395" s="90"/>
      <c r="H395" s="236"/>
    </row>
    <row r="396" spans="1:8" ht="14.25" hidden="1" customHeight="1">
      <c r="A396" s="89"/>
      <c r="B396" s="90"/>
      <c r="C396" s="90"/>
      <c r="D396" s="90"/>
      <c r="E396" s="90"/>
      <c r="F396" s="90"/>
      <c r="G396" s="90"/>
      <c r="H396" s="236"/>
    </row>
    <row r="397" spans="1:8" ht="14.25" hidden="1" customHeight="1">
      <c r="A397" s="89"/>
      <c r="B397" s="90"/>
      <c r="C397" s="90"/>
      <c r="D397" s="90"/>
      <c r="E397" s="90"/>
      <c r="F397" s="90"/>
      <c r="G397" s="90"/>
      <c r="H397" s="236"/>
    </row>
    <row r="398" spans="1:8" ht="14.25" hidden="1" customHeight="1">
      <c r="A398" s="89"/>
      <c r="B398" s="90"/>
      <c r="C398" s="90"/>
      <c r="D398" s="90"/>
      <c r="E398" s="90"/>
      <c r="F398" s="90"/>
      <c r="G398" s="90"/>
      <c r="H398" s="236"/>
    </row>
    <row r="399" spans="1:8" ht="14.25" hidden="1" customHeight="1">
      <c r="A399" s="89"/>
      <c r="B399" s="90"/>
      <c r="C399" s="90"/>
      <c r="D399" s="90"/>
      <c r="E399" s="90"/>
      <c r="F399" s="90"/>
      <c r="G399" s="90"/>
      <c r="H399" s="236"/>
    </row>
    <row r="400" spans="1:8" ht="14.25" hidden="1" customHeight="1">
      <c r="A400" s="89"/>
      <c r="B400" s="90"/>
      <c r="C400" s="90"/>
      <c r="D400" s="90"/>
      <c r="E400" s="90"/>
      <c r="F400" s="90"/>
      <c r="G400" s="90"/>
      <c r="H400" s="236"/>
    </row>
    <row r="401" spans="1:8" ht="14.25" hidden="1" customHeight="1">
      <c r="A401" s="89"/>
      <c r="B401" s="90"/>
      <c r="C401" s="90"/>
      <c r="D401" s="90"/>
      <c r="E401" s="90"/>
      <c r="F401" s="90"/>
      <c r="G401" s="90"/>
      <c r="H401" s="236"/>
    </row>
    <row r="402" spans="1:8" ht="14.25" hidden="1" customHeight="1">
      <c r="A402" s="89"/>
      <c r="B402" s="90"/>
      <c r="C402" s="90"/>
      <c r="D402" s="90"/>
      <c r="E402" s="90"/>
      <c r="F402" s="90"/>
      <c r="G402" s="90"/>
      <c r="H402" s="236"/>
    </row>
    <row r="403" spans="1:8" ht="14.25" hidden="1" customHeight="1">
      <c r="A403" s="89"/>
      <c r="B403" s="90"/>
      <c r="C403" s="90"/>
      <c r="D403" s="90"/>
      <c r="E403" s="90"/>
      <c r="F403" s="90"/>
      <c r="G403" s="90"/>
      <c r="H403" s="236"/>
    </row>
    <row r="404" spans="1:8" ht="14.25" hidden="1" customHeight="1">
      <c r="A404" s="89"/>
      <c r="B404" s="90"/>
      <c r="C404" s="90"/>
      <c r="D404" s="90"/>
      <c r="E404" s="90"/>
      <c r="F404" s="90"/>
      <c r="G404" s="90"/>
      <c r="H404" s="236"/>
    </row>
    <row r="405" spans="1:8" ht="14.25" hidden="1" customHeight="1">
      <c r="A405" s="89"/>
      <c r="B405" s="90"/>
      <c r="C405" s="90"/>
      <c r="D405" s="90"/>
      <c r="E405" s="90"/>
      <c r="F405" s="90"/>
      <c r="G405" s="90"/>
      <c r="H405" s="236"/>
    </row>
    <row r="406" spans="1:8" ht="14.25" hidden="1" customHeight="1">
      <c r="A406" s="89"/>
      <c r="B406" s="90"/>
      <c r="C406" s="90"/>
      <c r="D406" s="90"/>
      <c r="E406" s="90"/>
      <c r="F406" s="90"/>
      <c r="G406" s="90"/>
      <c r="H406" s="236"/>
    </row>
    <row r="407" spans="1:8" ht="14.25" hidden="1" customHeight="1">
      <c r="A407" s="89"/>
      <c r="B407" s="90"/>
      <c r="C407" s="90"/>
      <c r="D407" s="90"/>
      <c r="E407" s="90"/>
      <c r="F407" s="90"/>
      <c r="G407" s="90"/>
      <c r="H407" s="236"/>
    </row>
    <row r="408" spans="1:8" ht="14.25" hidden="1" customHeight="1">
      <c r="A408" s="89"/>
      <c r="B408" s="90"/>
      <c r="C408" s="90"/>
      <c r="D408" s="90"/>
      <c r="E408" s="90"/>
      <c r="F408" s="90"/>
      <c r="G408" s="90"/>
      <c r="H408" s="236"/>
    </row>
    <row r="409" spans="1:8" ht="14.25" hidden="1" customHeight="1">
      <c r="A409" s="89"/>
      <c r="B409" s="90"/>
      <c r="C409" s="90"/>
      <c r="D409" s="90"/>
      <c r="E409" s="90"/>
      <c r="F409" s="90"/>
      <c r="G409" s="90"/>
      <c r="H409" s="236"/>
    </row>
    <row r="410" spans="1:8" ht="14.25" hidden="1" customHeight="1">
      <c r="A410" s="89"/>
      <c r="B410" s="90"/>
      <c r="C410" s="90"/>
      <c r="D410" s="90"/>
      <c r="E410" s="90"/>
      <c r="F410" s="90"/>
      <c r="G410" s="90"/>
      <c r="H410" s="236"/>
    </row>
    <row r="411" spans="1:8" ht="14.25" hidden="1" customHeight="1">
      <c r="A411" s="89"/>
      <c r="B411" s="90"/>
      <c r="C411" s="90"/>
      <c r="D411" s="90"/>
      <c r="E411" s="90"/>
      <c r="F411" s="90"/>
      <c r="G411" s="90"/>
      <c r="H411" s="236"/>
    </row>
    <row r="412" spans="1:8" ht="14.25" hidden="1" customHeight="1">
      <c r="A412" s="89"/>
      <c r="B412" s="90"/>
      <c r="C412" s="90"/>
      <c r="D412" s="90"/>
      <c r="E412" s="90"/>
      <c r="F412" s="90"/>
      <c r="G412" s="90"/>
      <c r="H412" s="236"/>
    </row>
    <row r="413" spans="1:8" ht="14.25" hidden="1" customHeight="1">
      <c r="A413" s="89"/>
      <c r="B413" s="90"/>
      <c r="C413" s="90"/>
      <c r="D413" s="90"/>
      <c r="E413" s="90"/>
      <c r="F413" s="90"/>
      <c r="G413" s="90"/>
      <c r="H413" s="236"/>
    </row>
    <row r="414" spans="1:8" ht="14.25" hidden="1" customHeight="1">
      <c r="A414" s="89"/>
      <c r="B414" s="90"/>
      <c r="C414" s="90"/>
      <c r="D414" s="90"/>
      <c r="E414" s="90"/>
      <c r="F414" s="90"/>
      <c r="G414" s="90"/>
      <c r="H414" s="236"/>
    </row>
    <row r="415" spans="1:8" ht="14.25" hidden="1" customHeight="1">
      <c r="A415" s="89"/>
      <c r="B415" s="90"/>
      <c r="C415" s="90"/>
      <c r="D415" s="90"/>
      <c r="E415" s="90"/>
      <c r="F415" s="90"/>
      <c r="G415" s="90"/>
      <c r="H415" s="236"/>
    </row>
    <row r="416" spans="1:8" ht="14.25" hidden="1" customHeight="1">
      <c r="A416" s="89"/>
      <c r="B416" s="90"/>
      <c r="C416" s="90"/>
      <c r="D416" s="90"/>
      <c r="E416" s="90"/>
      <c r="F416" s="90"/>
      <c r="G416" s="90"/>
      <c r="H416" s="236"/>
    </row>
    <row r="417" spans="1:8" ht="14.25" hidden="1" customHeight="1">
      <c r="A417" s="89"/>
      <c r="B417" s="90"/>
      <c r="C417" s="90"/>
      <c r="D417" s="90"/>
      <c r="E417" s="90"/>
      <c r="F417" s="90"/>
      <c r="G417" s="90"/>
      <c r="H417" s="236"/>
    </row>
    <row r="418" spans="1:8" ht="14.25" hidden="1" customHeight="1">
      <c r="A418" s="89"/>
      <c r="B418" s="90"/>
      <c r="C418" s="90"/>
      <c r="D418" s="90"/>
      <c r="E418" s="90"/>
      <c r="F418" s="90"/>
      <c r="G418" s="90"/>
      <c r="H418" s="236"/>
    </row>
    <row r="419" spans="1:8" ht="14.25" hidden="1" customHeight="1">
      <c r="A419" s="89"/>
      <c r="B419" s="90"/>
      <c r="C419" s="90"/>
      <c r="D419" s="90"/>
      <c r="E419" s="90"/>
      <c r="F419" s="90"/>
      <c r="G419" s="90"/>
      <c r="H419" s="236"/>
    </row>
    <row r="420" spans="1:8" ht="14.25" hidden="1" customHeight="1">
      <c r="A420" s="89"/>
      <c r="B420" s="90"/>
      <c r="C420" s="90"/>
      <c r="D420" s="90"/>
      <c r="E420" s="90"/>
      <c r="F420" s="90"/>
      <c r="G420" s="90"/>
      <c r="H420" s="236"/>
    </row>
    <row r="421" spans="1:8" ht="14.25" hidden="1" customHeight="1">
      <c r="A421" s="89"/>
      <c r="B421" s="90"/>
      <c r="C421" s="90"/>
      <c r="D421" s="90"/>
      <c r="E421" s="90"/>
      <c r="F421" s="90"/>
      <c r="G421" s="90"/>
      <c r="H421" s="236"/>
    </row>
    <row r="422" spans="1:8" ht="14.25" hidden="1" customHeight="1">
      <c r="A422" s="89"/>
      <c r="B422" s="90"/>
      <c r="C422" s="90"/>
      <c r="D422" s="90"/>
      <c r="E422" s="90"/>
      <c r="F422" s="90"/>
      <c r="G422" s="90"/>
      <c r="H422" s="236"/>
    </row>
    <row r="423" spans="1:8" ht="14.25" hidden="1" customHeight="1">
      <c r="A423" s="89"/>
      <c r="B423" s="90"/>
      <c r="C423" s="90"/>
      <c r="D423" s="90"/>
      <c r="E423" s="90"/>
      <c r="F423" s="90"/>
      <c r="G423" s="90"/>
      <c r="H423" s="236"/>
    </row>
    <row r="424" spans="1:8" ht="14.25" hidden="1" customHeight="1">
      <c r="A424" s="89"/>
      <c r="B424" s="90"/>
      <c r="C424" s="90"/>
      <c r="D424" s="90"/>
      <c r="E424" s="90"/>
      <c r="F424" s="90"/>
      <c r="G424" s="90"/>
      <c r="H424" s="236"/>
    </row>
    <row r="425" spans="1:8" ht="14.25" hidden="1" customHeight="1">
      <c r="A425" s="89"/>
      <c r="B425" s="90"/>
      <c r="C425" s="90"/>
      <c r="D425" s="90"/>
      <c r="E425" s="90"/>
      <c r="F425" s="90"/>
      <c r="G425" s="90"/>
      <c r="H425" s="236"/>
    </row>
    <row r="426" spans="1:8" ht="14.25" hidden="1" customHeight="1">
      <c r="A426" s="89"/>
      <c r="B426" s="90"/>
      <c r="C426" s="90"/>
      <c r="D426" s="90"/>
      <c r="E426" s="90"/>
      <c r="F426" s="90"/>
      <c r="G426" s="90"/>
      <c r="H426" s="236"/>
    </row>
    <row r="427" spans="1:8" ht="14.25" hidden="1" customHeight="1">
      <c r="A427" s="89"/>
      <c r="B427" s="90"/>
      <c r="C427" s="90"/>
      <c r="D427" s="90"/>
      <c r="E427" s="90"/>
      <c r="F427" s="90"/>
      <c r="G427" s="90"/>
      <c r="H427" s="236"/>
    </row>
    <row r="428" spans="1:8" ht="14.25" hidden="1" customHeight="1">
      <c r="A428" s="89"/>
      <c r="B428" s="90"/>
      <c r="C428" s="90"/>
      <c r="D428" s="90"/>
      <c r="E428" s="90"/>
      <c r="F428" s="90"/>
      <c r="G428" s="90"/>
      <c r="H428" s="236"/>
    </row>
    <row r="429" spans="1:8" ht="14.25" hidden="1" customHeight="1">
      <c r="A429" s="89"/>
      <c r="B429" s="90"/>
      <c r="C429" s="90"/>
      <c r="D429" s="90"/>
      <c r="E429" s="90"/>
      <c r="F429" s="90"/>
      <c r="G429" s="90"/>
      <c r="H429" s="236"/>
    </row>
    <row r="430" spans="1:8" ht="14.25" hidden="1" customHeight="1">
      <c r="A430" s="89"/>
      <c r="B430" s="90"/>
      <c r="C430" s="90"/>
      <c r="D430" s="90"/>
      <c r="E430" s="90"/>
      <c r="F430" s="90"/>
      <c r="G430" s="90"/>
      <c r="H430" s="236"/>
    </row>
    <row r="431" spans="1:8" ht="14.25" hidden="1" customHeight="1">
      <c r="A431" s="89"/>
      <c r="B431" s="90"/>
      <c r="C431" s="90"/>
      <c r="D431" s="90"/>
      <c r="E431" s="90"/>
      <c r="F431" s="90"/>
      <c r="G431" s="90"/>
      <c r="H431" s="236"/>
    </row>
    <row r="432" spans="1:8" ht="14.25" hidden="1" customHeight="1">
      <c r="A432" s="89"/>
      <c r="B432" s="90"/>
      <c r="C432" s="90"/>
      <c r="D432" s="90"/>
      <c r="E432" s="90"/>
      <c r="F432" s="90"/>
      <c r="G432" s="90"/>
      <c r="H432" s="236"/>
    </row>
    <row r="433" spans="1:8" ht="14.25" hidden="1" customHeight="1">
      <c r="A433" s="89"/>
      <c r="B433" s="90"/>
      <c r="C433" s="90"/>
      <c r="D433" s="90"/>
      <c r="E433" s="90"/>
      <c r="F433" s="90"/>
      <c r="G433" s="90"/>
      <c r="H433" s="236"/>
    </row>
    <row r="434" spans="1:8" ht="14.25" hidden="1" customHeight="1">
      <c r="A434" s="89"/>
      <c r="B434" s="90"/>
      <c r="C434" s="90"/>
      <c r="D434" s="90"/>
      <c r="E434" s="90"/>
      <c r="F434" s="90"/>
      <c r="G434" s="90"/>
      <c r="H434" s="236"/>
    </row>
    <row r="435" spans="1:8" ht="14.25" hidden="1" customHeight="1">
      <c r="A435" s="89"/>
      <c r="B435" s="90"/>
      <c r="C435" s="90"/>
      <c r="D435" s="90"/>
      <c r="E435" s="90"/>
      <c r="F435" s="90"/>
      <c r="G435" s="90"/>
      <c r="H435" s="236"/>
    </row>
    <row r="436" spans="1:8" ht="14.25" hidden="1" customHeight="1">
      <c r="A436" s="89"/>
      <c r="B436" s="90"/>
      <c r="C436" s="90"/>
      <c r="D436" s="90"/>
      <c r="E436" s="90"/>
      <c r="F436" s="90"/>
      <c r="G436" s="90"/>
      <c r="H436" s="236"/>
    </row>
    <row r="437" spans="1:8" ht="14.25" hidden="1" customHeight="1">
      <c r="A437" s="89"/>
      <c r="B437" s="90"/>
      <c r="C437" s="90"/>
      <c r="D437" s="90"/>
      <c r="E437" s="90"/>
      <c r="F437" s="90"/>
      <c r="G437" s="90"/>
      <c r="H437" s="236"/>
    </row>
    <row r="438" spans="1:8" ht="14.25" hidden="1" customHeight="1">
      <c r="A438" s="89"/>
      <c r="B438" s="90"/>
      <c r="C438" s="90"/>
      <c r="D438" s="90"/>
      <c r="E438" s="90"/>
      <c r="F438" s="90"/>
      <c r="G438" s="90"/>
      <c r="H438" s="236"/>
    </row>
    <row r="439" spans="1:8" ht="14.25" hidden="1" customHeight="1">
      <c r="A439" s="89"/>
      <c r="B439" s="90"/>
      <c r="C439" s="90"/>
      <c r="D439" s="90"/>
      <c r="E439" s="90"/>
      <c r="F439" s="90"/>
      <c r="G439" s="90"/>
      <c r="H439" s="236"/>
    </row>
    <row r="440" spans="1:8" ht="14.25" hidden="1" customHeight="1">
      <c r="A440" s="89"/>
      <c r="B440" s="90"/>
      <c r="C440" s="90"/>
      <c r="D440" s="90"/>
      <c r="E440" s="90"/>
      <c r="F440" s="90"/>
      <c r="G440" s="90"/>
      <c r="H440" s="236"/>
    </row>
    <row r="441" spans="1:8" ht="14.25" hidden="1" customHeight="1">
      <c r="A441" s="89"/>
      <c r="B441" s="90"/>
      <c r="C441" s="90"/>
      <c r="D441" s="90"/>
      <c r="E441" s="90"/>
      <c r="F441" s="90"/>
      <c r="G441" s="90"/>
      <c r="H441" s="236"/>
    </row>
    <row r="442" spans="1:8" ht="14.25" hidden="1" customHeight="1">
      <c r="A442" s="89"/>
      <c r="B442" s="90"/>
      <c r="C442" s="90"/>
      <c r="D442" s="90"/>
      <c r="E442" s="90"/>
      <c r="F442" s="90"/>
      <c r="G442" s="90"/>
      <c r="H442" s="236"/>
    </row>
    <row r="443" spans="1:8" ht="14.25" hidden="1" customHeight="1">
      <c r="A443" s="89"/>
      <c r="B443" s="90"/>
      <c r="C443" s="90"/>
      <c r="D443" s="90"/>
      <c r="E443" s="90"/>
      <c r="F443" s="90"/>
      <c r="G443" s="90"/>
      <c r="H443" s="236"/>
    </row>
    <row r="444" spans="1:8" ht="14.25" hidden="1" customHeight="1">
      <c r="A444" s="89"/>
      <c r="B444" s="90"/>
      <c r="C444" s="90"/>
      <c r="D444" s="90"/>
      <c r="E444" s="90"/>
      <c r="F444" s="90"/>
      <c r="G444" s="90"/>
      <c r="H444" s="236"/>
    </row>
    <row r="445" spans="1:8" ht="14.25" hidden="1" customHeight="1">
      <c r="A445" s="89"/>
      <c r="B445" s="90"/>
      <c r="C445" s="90"/>
      <c r="D445" s="90"/>
      <c r="E445" s="90"/>
      <c r="F445" s="90"/>
      <c r="G445" s="90"/>
      <c r="H445" s="236"/>
    </row>
    <row r="446" spans="1:8" ht="14.25" hidden="1" customHeight="1">
      <c r="A446" s="89"/>
      <c r="B446" s="90"/>
      <c r="C446" s="90"/>
      <c r="D446" s="90"/>
      <c r="E446" s="90"/>
      <c r="F446" s="90"/>
      <c r="G446" s="90"/>
      <c r="H446" s="236"/>
    </row>
    <row r="447" spans="1:8" ht="14.25" hidden="1" customHeight="1">
      <c r="A447" s="89"/>
      <c r="B447" s="90"/>
      <c r="C447" s="90"/>
      <c r="D447" s="90"/>
      <c r="E447" s="90"/>
      <c r="F447" s="90"/>
      <c r="G447" s="90"/>
      <c r="H447" s="236"/>
    </row>
    <row r="448" spans="1:8" ht="14.25" hidden="1" customHeight="1">
      <c r="A448" s="89"/>
      <c r="B448" s="90"/>
      <c r="C448" s="90"/>
      <c r="D448" s="90"/>
      <c r="E448" s="90"/>
      <c r="F448" s="90"/>
      <c r="G448" s="90"/>
      <c r="H448" s="236"/>
    </row>
    <row r="449" spans="1:8" ht="14.25" hidden="1" customHeight="1">
      <c r="A449" s="89"/>
      <c r="B449" s="90"/>
      <c r="C449" s="90"/>
      <c r="D449" s="90"/>
      <c r="E449" s="90"/>
      <c r="F449" s="90"/>
      <c r="G449" s="90"/>
      <c r="H449" s="236"/>
    </row>
    <row r="450" spans="1:8" ht="14.25" hidden="1" customHeight="1">
      <c r="A450" s="89"/>
      <c r="B450" s="90"/>
      <c r="C450" s="90"/>
      <c r="D450" s="90"/>
      <c r="E450" s="90"/>
      <c r="F450" s="90"/>
      <c r="G450" s="90"/>
      <c r="H450" s="236"/>
    </row>
    <row r="451" spans="1:8" ht="14.25" hidden="1" customHeight="1">
      <c r="A451" s="89"/>
      <c r="B451" s="90"/>
      <c r="C451" s="90"/>
      <c r="D451" s="90"/>
      <c r="E451" s="90"/>
      <c r="F451" s="90"/>
      <c r="G451" s="90"/>
      <c r="H451" s="236"/>
    </row>
    <row r="452" spans="1:8" ht="14.25" hidden="1" customHeight="1">
      <c r="A452" s="89"/>
      <c r="B452" s="90"/>
      <c r="C452" s="90"/>
      <c r="D452" s="90"/>
      <c r="E452" s="90"/>
      <c r="F452" s="90"/>
      <c r="G452" s="90"/>
      <c r="H452" s="236"/>
    </row>
    <row r="453" spans="1:8" ht="14.25" hidden="1" customHeight="1">
      <c r="A453" s="89"/>
      <c r="B453" s="90"/>
      <c r="C453" s="90"/>
      <c r="D453" s="90"/>
      <c r="E453" s="90"/>
      <c r="F453" s="90"/>
      <c r="G453" s="90"/>
      <c r="H453" s="236"/>
    </row>
    <row r="454" spans="1:8" ht="14.25" hidden="1" customHeight="1">
      <c r="A454" s="89"/>
      <c r="B454" s="90"/>
      <c r="C454" s="90"/>
      <c r="D454" s="90"/>
      <c r="E454" s="90"/>
      <c r="F454" s="90"/>
      <c r="G454" s="90"/>
      <c r="H454" s="236"/>
    </row>
    <row r="455" spans="1:8" ht="14.25" hidden="1" customHeight="1">
      <c r="A455" s="89"/>
      <c r="B455" s="90"/>
      <c r="C455" s="90"/>
      <c r="D455" s="90"/>
      <c r="E455" s="90"/>
      <c r="F455" s="90"/>
      <c r="G455" s="90"/>
      <c r="H455" s="236"/>
    </row>
    <row r="456" spans="1:8" ht="14.25" hidden="1" customHeight="1">
      <c r="A456" s="89"/>
      <c r="B456" s="90"/>
      <c r="C456" s="90"/>
      <c r="D456" s="90"/>
      <c r="E456" s="90"/>
      <c r="F456" s="90"/>
      <c r="G456" s="90"/>
      <c r="H456" s="236"/>
    </row>
    <row r="457" spans="1:8" ht="14.25" hidden="1" customHeight="1">
      <c r="A457" s="89"/>
      <c r="B457" s="90"/>
      <c r="C457" s="90"/>
      <c r="D457" s="90"/>
      <c r="E457" s="90"/>
      <c r="F457" s="90"/>
      <c r="G457" s="90"/>
      <c r="H457" s="236"/>
    </row>
    <row r="458" spans="1:8" ht="14.25" hidden="1" customHeight="1">
      <c r="A458" s="89"/>
      <c r="B458" s="90"/>
      <c r="C458" s="90"/>
      <c r="D458" s="90"/>
      <c r="E458" s="90"/>
      <c r="F458" s="90"/>
      <c r="G458" s="90"/>
      <c r="H458" s="236"/>
    </row>
    <row r="459" spans="1:8" ht="14.25" hidden="1" customHeight="1">
      <c r="A459" s="89"/>
      <c r="B459" s="90"/>
      <c r="C459" s="90"/>
      <c r="D459" s="90"/>
      <c r="E459" s="90"/>
      <c r="F459" s="90"/>
      <c r="G459" s="90"/>
      <c r="H459" s="236"/>
    </row>
    <row r="460" spans="1:8" ht="14.25" hidden="1" customHeight="1">
      <c r="A460" s="89"/>
      <c r="B460" s="90"/>
      <c r="C460" s="90"/>
      <c r="D460" s="90"/>
      <c r="E460" s="90"/>
      <c r="F460" s="90"/>
      <c r="G460" s="90"/>
      <c r="H460" s="236"/>
    </row>
    <row r="461" spans="1:8" ht="14.25" hidden="1" customHeight="1">
      <c r="A461" s="89"/>
      <c r="B461" s="90"/>
      <c r="C461" s="90"/>
      <c r="D461" s="90"/>
      <c r="E461" s="90"/>
      <c r="F461" s="90"/>
      <c r="G461" s="90"/>
      <c r="H461" s="236"/>
    </row>
    <row r="462" spans="1:8" ht="14.25" hidden="1" customHeight="1">
      <c r="A462" s="89"/>
      <c r="B462" s="90"/>
      <c r="C462" s="90"/>
      <c r="D462" s="90"/>
      <c r="E462" s="90"/>
      <c r="F462" s="90"/>
      <c r="G462" s="90"/>
      <c r="H462" s="236"/>
    </row>
    <row r="463" spans="1:8" ht="14.25" hidden="1" customHeight="1">
      <c r="A463" s="89"/>
      <c r="B463" s="90"/>
      <c r="C463" s="90"/>
      <c r="D463" s="90"/>
      <c r="E463" s="90"/>
      <c r="F463" s="90"/>
      <c r="G463" s="90"/>
      <c r="H463" s="236"/>
    </row>
    <row r="464" spans="1:8" ht="14.25" hidden="1" customHeight="1">
      <c r="A464" s="89"/>
      <c r="B464" s="90"/>
      <c r="C464" s="90"/>
      <c r="D464" s="90"/>
      <c r="E464" s="90"/>
      <c r="F464" s="90"/>
      <c r="G464" s="90"/>
      <c r="H464" s="236"/>
    </row>
    <row r="465" spans="1:8" ht="14.25" hidden="1" customHeight="1">
      <c r="A465" s="89"/>
      <c r="B465" s="90"/>
      <c r="C465" s="90"/>
      <c r="D465" s="90"/>
      <c r="E465" s="90"/>
      <c r="F465" s="90"/>
      <c r="G465" s="90"/>
      <c r="H465" s="236"/>
    </row>
    <row r="466" spans="1:8" ht="14.25" hidden="1" customHeight="1">
      <c r="A466" s="89"/>
      <c r="B466" s="90"/>
      <c r="C466" s="90"/>
      <c r="D466" s="90"/>
      <c r="E466" s="90"/>
      <c r="F466" s="90"/>
      <c r="G466" s="90"/>
      <c r="H466" s="236"/>
    </row>
    <row r="467" spans="1:8" ht="14.25" hidden="1" customHeight="1">
      <c r="A467" s="89"/>
      <c r="B467" s="90"/>
      <c r="C467" s="90"/>
      <c r="D467" s="90"/>
      <c r="E467" s="90"/>
      <c r="F467" s="90"/>
      <c r="G467" s="90"/>
      <c r="H467" s="236"/>
    </row>
    <row r="468" spans="1:8" ht="14.25" hidden="1" customHeight="1">
      <c r="A468" s="89"/>
      <c r="B468" s="90"/>
      <c r="C468" s="90"/>
      <c r="D468" s="90"/>
      <c r="E468" s="90"/>
      <c r="F468" s="90"/>
      <c r="G468" s="90"/>
      <c r="H468" s="236"/>
    </row>
    <row r="469" spans="1:8" ht="14.25" hidden="1" customHeight="1">
      <c r="A469" s="89"/>
      <c r="B469" s="90"/>
      <c r="C469" s="90"/>
      <c r="D469" s="90"/>
      <c r="E469" s="90"/>
      <c r="F469" s="90"/>
      <c r="G469" s="90"/>
      <c r="H469" s="236"/>
    </row>
    <row r="470" spans="1:8" ht="14.25" hidden="1" customHeight="1">
      <c r="A470" s="89"/>
      <c r="B470" s="90"/>
      <c r="C470" s="90"/>
      <c r="D470" s="90"/>
      <c r="E470" s="90"/>
      <c r="F470" s="90"/>
      <c r="G470" s="90"/>
      <c r="H470" s="236"/>
    </row>
    <row r="471" spans="1:8" ht="14.25" hidden="1" customHeight="1">
      <c r="A471" s="89"/>
      <c r="B471" s="90"/>
      <c r="C471" s="90"/>
      <c r="D471" s="90"/>
      <c r="E471" s="90"/>
      <c r="F471" s="90"/>
      <c r="G471" s="90"/>
      <c r="H471" s="236"/>
    </row>
    <row r="472" spans="1:8" ht="14.25" hidden="1" customHeight="1">
      <c r="A472" s="89"/>
      <c r="B472" s="90"/>
      <c r="C472" s="90"/>
      <c r="D472" s="90"/>
      <c r="E472" s="90"/>
      <c r="F472" s="90"/>
      <c r="G472" s="90"/>
      <c r="H472" s="236"/>
    </row>
    <row r="473" spans="1:8" ht="14.25" hidden="1" customHeight="1">
      <c r="A473" s="89"/>
      <c r="B473" s="90"/>
      <c r="C473" s="90"/>
      <c r="D473" s="90"/>
      <c r="E473" s="90"/>
      <c r="F473" s="90"/>
      <c r="G473" s="90"/>
      <c r="H473" s="236"/>
    </row>
    <row r="474" spans="1:8" ht="14.25" hidden="1" customHeight="1">
      <c r="A474" s="89"/>
      <c r="B474" s="90"/>
      <c r="C474" s="90"/>
      <c r="D474" s="90"/>
      <c r="E474" s="90"/>
      <c r="F474" s="90"/>
      <c r="G474" s="90"/>
      <c r="H474" s="236"/>
    </row>
    <row r="475" spans="1:8" ht="14.25" hidden="1" customHeight="1">
      <c r="A475" s="89"/>
      <c r="B475" s="90"/>
      <c r="C475" s="90"/>
      <c r="D475" s="90"/>
      <c r="E475" s="90"/>
      <c r="F475" s="90"/>
      <c r="G475" s="90"/>
      <c r="H475" s="236"/>
    </row>
    <row r="476" spans="1:8" ht="14.25" hidden="1" customHeight="1">
      <c r="A476" s="89"/>
      <c r="B476" s="90"/>
      <c r="C476" s="90"/>
      <c r="D476" s="90"/>
      <c r="E476" s="90"/>
      <c r="F476" s="90"/>
      <c r="G476" s="90"/>
      <c r="H476" s="236"/>
    </row>
    <row r="477" spans="1:8" ht="14.25" hidden="1" customHeight="1">
      <c r="A477" s="89"/>
      <c r="B477" s="90"/>
      <c r="C477" s="90"/>
      <c r="D477" s="90"/>
      <c r="E477" s="90"/>
      <c r="F477" s="90"/>
      <c r="G477" s="90"/>
      <c r="H477" s="236"/>
    </row>
    <row r="478" spans="1:8" ht="14.25" hidden="1" customHeight="1">
      <c r="A478" s="89"/>
      <c r="B478" s="90"/>
      <c r="C478" s="90"/>
      <c r="D478" s="90"/>
      <c r="E478" s="90"/>
      <c r="F478" s="90"/>
      <c r="G478" s="90"/>
      <c r="H478" s="236"/>
    </row>
    <row r="479" spans="1:8" ht="14.25" hidden="1" customHeight="1">
      <c r="A479" s="89"/>
      <c r="B479" s="90"/>
      <c r="C479" s="90"/>
      <c r="D479" s="90"/>
      <c r="E479" s="90"/>
      <c r="F479" s="90"/>
      <c r="G479" s="90"/>
      <c r="H479" s="236"/>
    </row>
    <row r="480" spans="1:8" ht="14.25" hidden="1" customHeight="1">
      <c r="A480" s="89"/>
      <c r="B480" s="90"/>
      <c r="C480" s="90"/>
      <c r="D480" s="90"/>
      <c r="E480" s="90"/>
      <c r="F480" s="90"/>
      <c r="G480" s="90"/>
      <c r="H480" s="236"/>
    </row>
    <row r="481" spans="1:8" ht="14.25" hidden="1" customHeight="1">
      <c r="A481" s="89"/>
      <c r="B481" s="90"/>
      <c r="C481" s="90"/>
      <c r="D481" s="90"/>
      <c r="E481" s="90"/>
      <c r="F481" s="90"/>
      <c r="G481" s="90"/>
      <c r="H481" s="236"/>
    </row>
    <row r="482" spans="1:8" ht="14.25" hidden="1" customHeight="1">
      <c r="A482" s="89"/>
      <c r="B482" s="90"/>
      <c r="C482" s="90"/>
      <c r="D482" s="90"/>
      <c r="E482" s="90"/>
      <c r="F482" s="90"/>
      <c r="G482" s="90"/>
      <c r="H482" s="236"/>
    </row>
    <row r="483" spans="1:8" ht="14.25" hidden="1" customHeight="1">
      <c r="A483" s="89"/>
      <c r="B483" s="90"/>
      <c r="C483" s="90"/>
      <c r="D483" s="90"/>
      <c r="E483" s="90"/>
      <c r="F483" s="90"/>
      <c r="G483" s="90"/>
      <c r="H483" s="236"/>
    </row>
    <row r="484" spans="1:8" ht="14.25" hidden="1" customHeight="1">
      <c r="A484" s="89"/>
      <c r="B484" s="90"/>
      <c r="C484" s="90"/>
      <c r="D484" s="90"/>
      <c r="E484" s="90"/>
      <c r="F484" s="90"/>
      <c r="G484" s="90"/>
      <c r="H484" s="236"/>
    </row>
    <row r="485" spans="1:8" ht="14.25" hidden="1" customHeight="1">
      <c r="A485" s="89"/>
      <c r="B485" s="90"/>
      <c r="C485" s="90"/>
      <c r="D485" s="90"/>
      <c r="E485" s="90"/>
      <c r="F485" s="90"/>
      <c r="G485" s="90"/>
      <c r="H485" s="236"/>
    </row>
    <row r="486" spans="1:8" ht="14.25" hidden="1" customHeight="1">
      <c r="A486" s="89"/>
      <c r="B486" s="90"/>
      <c r="C486" s="90"/>
      <c r="D486" s="90"/>
      <c r="E486" s="90"/>
      <c r="F486" s="90"/>
      <c r="G486" s="90"/>
      <c r="H486" s="236"/>
    </row>
    <row r="487" spans="1:8" ht="14.25" hidden="1" customHeight="1">
      <c r="A487" s="89"/>
      <c r="B487" s="90"/>
      <c r="C487" s="90"/>
      <c r="D487" s="90"/>
      <c r="E487" s="90"/>
      <c r="F487" s="90"/>
      <c r="G487" s="90"/>
      <c r="H487" s="236"/>
    </row>
    <row r="488" spans="1:8" ht="14.25" hidden="1" customHeight="1">
      <c r="A488" s="89"/>
      <c r="B488" s="90"/>
      <c r="C488" s="90"/>
      <c r="D488" s="90"/>
      <c r="E488" s="90"/>
      <c r="F488" s="90"/>
      <c r="G488" s="90"/>
      <c r="H488" s="236"/>
    </row>
    <row r="489" spans="1:8" ht="14.25" hidden="1" customHeight="1">
      <c r="A489" s="89"/>
      <c r="B489" s="90"/>
      <c r="C489" s="90"/>
      <c r="D489" s="90"/>
      <c r="E489" s="90"/>
      <c r="F489" s="90"/>
      <c r="G489" s="90"/>
      <c r="H489" s="236"/>
    </row>
    <row r="490" spans="1:8" ht="14.25" hidden="1" customHeight="1">
      <c r="A490" s="89"/>
      <c r="B490" s="90"/>
      <c r="C490" s="90"/>
      <c r="D490" s="90"/>
      <c r="E490" s="90"/>
      <c r="F490" s="90"/>
      <c r="G490" s="90"/>
      <c r="H490" s="236"/>
    </row>
    <row r="491" spans="1:8" ht="14.25" hidden="1" customHeight="1">
      <c r="A491" s="89"/>
      <c r="B491" s="90"/>
      <c r="C491" s="90"/>
      <c r="D491" s="90"/>
      <c r="E491" s="90"/>
      <c r="F491" s="90"/>
      <c r="G491" s="90"/>
      <c r="H491" s="236"/>
    </row>
    <row r="492" spans="1:8" ht="14.25" hidden="1" customHeight="1">
      <c r="A492" s="89"/>
      <c r="B492" s="90"/>
      <c r="C492" s="90"/>
      <c r="D492" s="90"/>
      <c r="E492" s="90"/>
      <c r="F492" s="90"/>
      <c r="G492" s="90"/>
      <c r="H492" s="236"/>
    </row>
    <row r="493" spans="1:8" ht="14.25" hidden="1" customHeight="1">
      <c r="A493" s="89"/>
      <c r="B493" s="90"/>
      <c r="C493" s="90"/>
      <c r="D493" s="90"/>
      <c r="E493" s="90"/>
      <c r="F493" s="90"/>
      <c r="G493" s="90"/>
      <c r="H493" s="236"/>
    </row>
    <row r="494" spans="1:8" ht="14.25" hidden="1" customHeight="1">
      <c r="A494" s="89"/>
      <c r="B494" s="90"/>
      <c r="C494" s="90"/>
      <c r="D494" s="90"/>
      <c r="E494" s="90"/>
      <c r="F494" s="90"/>
      <c r="G494" s="90"/>
      <c r="H494" s="236"/>
    </row>
    <row r="495" spans="1:8" ht="14.25" hidden="1" customHeight="1">
      <c r="A495" s="89"/>
      <c r="B495" s="90"/>
      <c r="C495" s="90"/>
      <c r="D495" s="90"/>
      <c r="E495" s="90"/>
      <c r="F495" s="90"/>
      <c r="G495" s="90"/>
      <c r="H495" s="236"/>
    </row>
    <row r="496" spans="1:8" ht="14.25" hidden="1" customHeight="1">
      <c r="A496" s="89"/>
      <c r="B496" s="90"/>
      <c r="C496" s="90"/>
      <c r="D496" s="90"/>
      <c r="E496" s="90"/>
      <c r="F496" s="90"/>
      <c r="G496" s="90"/>
      <c r="H496" s="236"/>
    </row>
    <row r="497" spans="1:8" ht="14.25" hidden="1" customHeight="1">
      <c r="A497" s="89"/>
      <c r="B497" s="90"/>
      <c r="C497" s="90"/>
      <c r="D497" s="90"/>
      <c r="E497" s="90"/>
      <c r="F497" s="90"/>
      <c r="G497" s="90"/>
      <c r="H497" s="236"/>
    </row>
    <row r="498" spans="1:8" ht="14.25" hidden="1" customHeight="1">
      <c r="A498" s="89"/>
      <c r="B498" s="90"/>
      <c r="C498" s="90"/>
      <c r="D498" s="90"/>
      <c r="E498" s="90"/>
      <c r="F498" s="90"/>
      <c r="G498" s="90"/>
      <c r="H498" s="236"/>
    </row>
    <row r="499" spans="1:8" ht="14.25" hidden="1" customHeight="1">
      <c r="A499" s="89"/>
      <c r="B499" s="90"/>
      <c r="C499" s="90"/>
      <c r="D499" s="90"/>
      <c r="E499" s="90"/>
      <c r="F499" s="90"/>
      <c r="G499" s="90"/>
      <c r="H499" s="236"/>
    </row>
    <row r="500" spans="1:8" ht="14.25" hidden="1" customHeight="1">
      <c r="A500" s="89"/>
      <c r="B500" s="90"/>
      <c r="C500" s="90"/>
      <c r="D500" s="90"/>
      <c r="E500" s="90"/>
      <c r="F500" s="90"/>
      <c r="G500" s="90"/>
      <c r="H500" s="236"/>
    </row>
    <row r="501" spans="1:8" ht="14.25" hidden="1" customHeight="1">
      <c r="A501" s="89"/>
      <c r="B501" s="90"/>
      <c r="C501" s="90"/>
      <c r="D501" s="90"/>
      <c r="E501" s="90"/>
      <c r="F501" s="90"/>
      <c r="G501" s="90"/>
      <c r="H501" s="236"/>
    </row>
    <row r="502" spans="1:8" ht="14.25" hidden="1" customHeight="1">
      <c r="A502" s="89"/>
      <c r="B502" s="90"/>
      <c r="C502" s="90"/>
      <c r="D502" s="90"/>
      <c r="E502" s="90"/>
      <c r="F502" s="90"/>
      <c r="G502" s="90"/>
      <c r="H502" s="236"/>
    </row>
    <row r="503" spans="1:8" ht="14.25" hidden="1" customHeight="1">
      <c r="A503" s="89"/>
      <c r="B503" s="90"/>
      <c r="C503" s="90"/>
      <c r="D503" s="90"/>
      <c r="E503" s="90"/>
      <c r="F503" s="90"/>
      <c r="G503" s="90"/>
      <c r="H503" s="236"/>
    </row>
    <row r="504" spans="1:8" ht="14.25" hidden="1" customHeight="1">
      <c r="A504" s="89"/>
      <c r="B504" s="90"/>
      <c r="C504" s="90"/>
      <c r="D504" s="90"/>
      <c r="E504" s="90"/>
      <c r="F504" s="90"/>
      <c r="G504" s="90"/>
      <c r="H504" s="236"/>
    </row>
    <row r="505" spans="1:8" ht="14.25" hidden="1" customHeight="1">
      <c r="A505" s="89"/>
      <c r="B505" s="90"/>
      <c r="C505" s="90"/>
      <c r="D505" s="90"/>
      <c r="E505" s="90"/>
      <c r="F505" s="90"/>
      <c r="G505" s="90"/>
      <c r="H505" s="236"/>
    </row>
    <row r="506" spans="1:8" ht="14.25" hidden="1" customHeight="1">
      <c r="A506" s="89"/>
      <c r="B506" s="90"/>
      <c r="C506" s="90"/>
      <c r="D506" s="90"/>
      <c r="E506" s="90"/>
      <c r="F506" s="90"/>
      <c r="G506" s="90"/>
      <c r="H506" s="236"/>
    </row>
    <row r="507" spans="1:8" ht="14.25" hidden="1" customHeight="1">
      <c r="A507" s="89"/>
      <c r="B507" s="90"/>
      <c r="C507" s="90"/>
      <c r="D507" s="90"/>
      <c r="E507" s="90"/>
      <c r="F507" s="90"/>
      <c r="G507" s="90"/>
      <c r="H507" s="236"/>
    </row>
    <row r="508" spans="1:8" ht="14.25" hidden="1" customHeight="1">
      <c r="A508" s="89"/>
      <c r="B508" s="90"/>
      <c r="C508" s="90"/>
      <c r="D508" s="90"/>
      <c r="E508" s="90"/>
      <c r="F508" s="90"/>
      <c r="G508" s="90"/>
      <c r="H508" s="236"/>
    </row>
    <row r="509" spans="1:8" ht="14.25" hidden="1" customHeight="1">
      <c r="A509" s="89"/>
      <c r="B509" s="90"/>
      <c r="C509" s="90"/>
      <c r="D509" s="90"/>
      <c r="E509" s="90"/>
      <c r="F509" s="90"/>
      <c r="G509" s="90"/>
      <c r="H509" s="236"/>
    </row>
    <row r="510" spans="1:8" ht="14.25" hidden="1" customHeight="1">
      <c r="A510" s="89"/>
      <c r="B510" s="90"/>
      <c r="C510" s="90"/>
      <c r="D510" s="90"/>
      <c r="E510" s="90"/>
      <c r="F510" s="90"/>
      <c r="G510" s="90"/>
      <c r="H510" s="236"/>
    </row>
    <row r="511" spans="1:8" ht="14.25" hidden="1" customHeight="1">
      <c r="A511" s="89"/>
      <c r="B511" s="90"/>
      <c r="C511" s="90"/>
      <c r="D511" s="90"/>
      <c r="E511" s="90"/>
      <c r="F511" s="90"/>
      <c r="G511" s="90"/>
      <c r="H511" s="236"/>
    </row>
    <row r="512" spans="1:8" ht="14.25" hidden="1" customHeight="1">
      <c r="A512" s="89"/>
      <c r="B512" s="90"/>
      <c r="C512" s="90"/>
      <c r="D512" s="90"/>
      <c r="E512" s="90"/>
      <c r="F512" s="90"/>
      <c r="G512" s="90"/>
      <c r="H512" s="236"/>
    </row>
    <row r="513" spans="1:8" ht="14.25" hidden="1" customHeight="1">
      <c r="A513" s="89"/>
      <c r="B513" s="90"/>
      <c r="C513" s="90"/>
      <c r="D513" s="90"/>
      <c r="E513" s="90"/>
      <c r="F513" s="90"/>
      <c r="G513" s="90"/>
      <c r="H513" s="236"/>
    </row>
    <row r="514" spans="1:8" ht="14.25" hidden="1" customHeight="1">
      <c r="A514" s="89"/>
      <c r="B514" s="90"/>
      <c r="C514" s="90"/>
      <c r="D514" s="90"/>
      <c r="E514" s="90"/>
      <c r="F514" s="90"/>
      <c r="G514" s="90"/>
      <c r="H514" s="236"/>
    </row>
    <row r="515" spans="1:8" ht="14.25" hidden="1" customHeight="1">
      <c r="A515" s="89"/>
      <c r="B515" s="90"/>
      <c r="C515" s="90"/>
      <c r="D515" s="90"/>
      <c r="E515" s="90"/>
      <c r="F515" s="90"/>
      <c r="G515" s="90"/>
      <c r="H515" s="236"/>
    </row>
    <row r="516" spans="1:8" ht="14.25" hidden="1" customHeight="1">
      <c r="A516" s="89"/>
      <c r="B516" s="90"/>
      <c r="C516" s="90"/>
      <c r="D516" s="90"/>
      <c r="E516" s="90"/>
      <c r="F516" s="90"/>
      <c r="G516" s="90"/>
      <c r="H516" s="236"/>
    </row>
    <row r="517" spans="1:8" ht="14.25" hidden="1" customHeight="1">
      <c r="A517" s="89"/>
      <c r="B517" s="90"/>
      <c r="C517" s="90"/>
      <c r="D517" s="90"/>
      <c r="E517" s="90"/>
      <c r="F517" s="90"/>
      <c r="G517" s="90"/>
      <c r="H517" s="236"/>
    </row>
    <row r="518" spans="1:8" ht="14.25" hidden="1" customHeight="1">
      <c r="A518" s="89"/>
      <c r="B518" s="90"/>
      <c r="C518" s="90"/>
      <c r="D518" s="90"/>
      <c r="E518" s="90"/>
      <c r="F518" s="90"/>
      <c r="G518" s="90"/>
      <c r="H518" s="236"/>
    </row>
    <row r="519" spans="1:8" ht="14.25" hidden="1" customHeight="1">
      <c r="A519" s="89"/>
      <c r="B519" s="90"/>
      <c r="C519" s="90"/>
      <c r="D519" s="90"/>
      <c r="E519" s="90"/>
      <c r="F519" s="90"/>
      <c r="G519" s="90"/>
      <c r="H519" s="236"/>
    </row>
    <row r="520" spans="1:8" ht="14.25" hidden="1" customHeight="1">
      <c r="A520" s="89"/>
      <c r="B520" s="90"/>
      <c r="C520" s="90"/>
      <c r="D520" s="90"/>
      <c r="E520" s="90"/>
      <c r="F520" s="90"/>
      <c r="G520" s="90"/>
      <c r="H520" s="236"/>
    </row>
    <row r="521" spans="1:8" ht="14.25" hidden="1" customHeight="1">
      <c r="A521" s="89"/>
      <c r="B521" s="90"/>
      <c r="C521" s="90"/>
      <c r="D521" s="90"/>
      <c r="E521" s="90"/>
      <c r="F521" s="90"/>
      <c r="G521" s="90"/>
      <c r="H521" s="236"/>
    </row>
    <row r="522" spans="1:8" ht="14.25" hidden="1" customHeight="1">
      <c r="A522" s="89"/>
      <c r="B522" s="90"/>
      <c r="C522" s="90"/>
      <c r="D522" s="90"/>
      <c r="E522" s="90"/>
      <c r="F522" s="90"/>
      <c r="G522" s="90"/>
      <c r="H522" s="236"/>
    </row>
    <row r="523" spans="1:8" ht="14.25" hidden="1" customHeight="1">
      <c r="A523" s="89"/>
      <c r="B523" s="90"/>
      <c r="C523" s="90"/>
      <c r="D523" s="90"/>
      <c r="E523" s="90"/>
      <c r="F523" s="90"/>
      <c r="G523" s="90"/>
      <c r="H523" s="236"/>
    </row>
    <row r="524" spans="1:8" ht="14.25" hidden="1" customHeight="1">
      <c r="A524" s="89"/>
      <c r="B524" s="90"/>
      <c r="C524" s="90"/>
      <c r="D524" s="90"/>
      <c r="E524" s="90"/>
      <c r="F524" s="90"/>
      <c r="G524" s="90"/>
      <c r="H524" s="236"/>
    </row>
    <row r="525" spans="1:8" ht="14.25" hidden="1" customHeight="1">
      <c r="A525" s="89"/>
      <c r="B525" s="90"/>
      <c r="C525" s="90"/>
      <c r="D525" s="90"/>
      <c r="E525" s="90"/>
      <c r="F525" s="90"/>
      <c r="G525" s="90"/>
      <c r="H525" s="236"/>
    </row>
    <row r="526" spans="1:8" ht="14.25" hidden="1" customHeight="1">
      <c r="A526" s="89"/>
      <c r="B526" s="90"/>
      <c r="C526" s="90"/>
      <c r="D526" s="90"/>
      <c r="E526" s="90"/>
      <c r="F526" s="90"/>
      <c r="G526" s="90"/>
      <c r="H526" s="236"/>
    </row>
    <row r="527" spans="1:8" ht="14.25" hidden="1" customHeight="1">
      <c r="A527" s="89"/>
      <c r="B527" s="90"/>
      <c r="C527" s="90"/>
      <c r="D527" s="90"/>
      <c r="E527" s="90"/>
      <c r="F527" s="90"/>
      <c r="G527" s="90"/>
      <c r="H527" s="236"/>
    </row>
    <row r="528" spans="1:8" ht="14.25" hidden="1" customHeight="1">
      <c r="A528" s="89"/>
      <c r="B528" s="90"/>
      <c r="C528" s="90"/>
      <c r="D528" s="90"/>
      <c r="E528" s="90"/>
      <c r="F528" s="90"/>
      <c r="G528" s="90"/>
      <c r="H528" s="236"/>
    </row>
    <row r="529" spans="1:8" ht="14.25" hidden="1" customHeight="1">
      <c r="A529" s="89"/>
      <c r="B529" s="90"/>
      <c r="C529" s="90"/>
      <c r="D529" s="90"/>
      <c r="E529" s="90"/>
      <c r="F529" s="90"/>
      <c r="G529" s="90"/>
      <c r="H529" s="236"/>
    </row>
    <row r="530" spans="1:8" ht="14.25" hidden="1" customHeight="1">
      <c r="A530" s="89"/>
      <c r="B530" s="90"/>
      <c r="C530" s="90"/>
      <c r="D530" s="90"/>
      <c r="E530" s="90"/>
      <c r="F530" s="90"/>
      <c r="G530" s="90"/>
      <c r="H530" s="236"/>
    </row>
    <row r="531" spans="1:8" ht="14.25" hidden="1" customHeight="1">
      <c r="A531" s="89"/>
      <c r="B531" s="90"/>
      <c r="C531" s="90"/>
      <c r="D531" s="90"/>
      <c r="E531" s="90"/>
      <c r="F531" s="90"/>
      <c r="G531" s="90"/>
      <c r="H531" s="236"/>
    </row>
    <row r="532" spans="1:8" ht="14.25" hidden="1" customHeight="1">
      <c r="A532" s="89"/>
      <c r="B532" s="90"/>
      <c r="C532" s="90"/>
      <c r="D532" s="90"/>
      <c r="E532" s="90"/>
      <c r="F532" s="90"/>
      <c r="G532" s="90"/>
      <c r="H532" s="236"/>
    </row>
    <row r="533" spans="1:8" ht="14.25" hidden="1" customHeight="1">
      <c r="A533" s="89"/>
      <c r="B533" s="90"/>
      <c r="C533" s="90"/>
      <c r="D533" s="90"/>
      <c r="E533" s="90"/>
      <c r="F533" s="90"/>
      <c r="G533" s="90"/>
      <c r="H533" s="236"/>
    </row>
    <row r="534" spans="1:8" ht="14.25" hidden="1" customHeight="1">
      <c r="A534" s="89"/>
      <c r="B534" s="90"/>
      <c r="C534" s="90"/>
      <c r="D534" s="90"/>
      <c r="E534" s="90"/>
      <c r="F534" s="90"/>
      <c r="G534" s="90"/>
      <c r="H534" s="236"/>
    </row>
    <row r="535" spans="1:8" ht="14.25" hidden="1" customHeight="1">
      <c r="A535" s="89"/>
      <c r="B535" s="90"/>
      <c r="C535" s="90"/>
      <c r="D535" s="90"/>
      <c r="E535" s="90"/>
      <c r="F535" s="90"/>
      <c r="G535" s="90"/>
      <c r="H535" s="236"/>
    </row>
    <row r="536" spans="1:8" ht="14.25" hidden="1" customHeight="1">
      <c r="A536" s="89"/>
      <c r="B536" s="90"/>
      <c r="C536" s="90"/>
      <c r="D536" s="90"/>
      <c r="E536" s="90"/>
      <c r="F536" s="90"/>
      <c r="G536" s="90"/>
      <c r="H536" s="236"/>
    </row>
    <row r="537" spans="1:8" ht="14.25" hidden="1" customHeight="1">
      <c r="A537" s="89"/>
      <c r="B537" s="90"/>
      <c r="C537" s="90"/>
      <c r="D537" s="90"/>
      <c r="E537" s="90"/>
      <c r="F537" s="90"/>
      <c r="G537" s="90"/>
      <c r="H537" s="236"/>
    </row>
    <row r="538" spans="1:8" ht="14.25" hidden="1" customHeight="1">
      <c r="A538" s="89"/>
      <c r="B538" s="90"/>
      <c r="C538" s="90"/>
      <c r="D538" s="90"/>
      <c r="E538" s="90"/>
      <c r="F538" s="90"/>
      <c r="G538" s="90"/>
      <c r="H538" s="236"/>
    </row>
    <row r="539" spans="1:8" ht="14.25" hidden="1" customHeight="1">
      <c r="A539" s="89"/>
      <c r="B539" s="90"/>
      <c r="C539" s="90"/>
      <c r="D539" s="90"/>
      <c r="E539" s="90"/>
      <c r="F539" s="90"/>
      <c r="G539" s="90"/>
      <c r="H539" s="236"/>
    </row>
    <row r="540" spans="1:8" ht="14.25" hidden="1" customHeight="1">
      <c r="A540" s="89"/>
      <c r="B540" s="90"/>
      <c r="C540" s="90"/>
      <c r="D540" s="90"/>
      <c r="E540" s="90"/>
      <c r="F540" s="90"/>
      <c r="G540" s="90"/>
      <c r="H540" s="236"/>
    </row>
    <row r="541" spans="1:8" ht="14.25" hidden="1" customHeight="1">
      <c r="A541" s="89"/>
      <c r="B541" s="90"/>
      <c r="C541" s="90"/>
      <c r="D541" s="90"/>
      <c r="E541" s="90"/>
      <c r="F541" s="90"/>
      <c r="G541" s="90"/>
      <c r="H541" s="236"/>
    </row>
    <row r="542" spans="1:8" ht="14.25" hidden="1" customHeight="1">
      <c r="A542" s="89"/>
      <c r="B542" s="90"/>
      <c r="C542" s="90"/>
      <c r="D542" s="90"/>
      <c r="E542" s="90"/>
      <c r="F542" s="90"/>
      <c r="G542" s="90"/>
      <c r="H542" s="236"/>
    </row>
    <row r="543" spans="1:8" ht="14.25" hidden="1" customHeight="1">
      <c r="A543" s="89"/>
      <c r="B543" s="90"/>
      <c r="C543" s="90"/>
      <c r="D543" s="90"/>
      <c r="E543" s="90"/>
      <c r="F543" s="90"/>
      <c r="G543" s="90"/>
      <c r="H543" s="236"/>
    </row>
    <row r="544" spans="1:8" ht="14.25" hidden="1" customHeight="1">
      <c r="A544" s="89"/>
      <c r="B544" s="90"/>
      <c r="C544" s="90"/>
      <c r="D544" s="90"/>
      <c r="E544" s="90"/>
      <c r="F544" s="90"/>
      <c r="G544" s="90"/>
      <c r="H544" s="236"/>
    </row>
    <row r="545" spans="1:8" ht="14.25" hidden="1" customHeight="1">
      <c r="A545" s="89"/>
      <c r="B545" s="90"/>
      <c r="C545" s="90"/>
      <c r="D545" s="90"/>
      <c r="E545" s="90"/>
      <c r="F545" s="90"/>
      <c r="G545" s="90"/>
      <c r="H545" s="236"/>
    </row>
    <row r="546" spans="1:8" ht="14.25" hidden="1" customHeight="1">
      <c r="A546" s="89"/>
      <c r="B546" s="90"/>
      <c r="C546" s="90"/>
      <c r="D546" s="90"/>
      <c r="E546" s="90"/>
      <c r="F546" s="90"/>
      <c r="G546" s="90"/>
      <c r="H546" s="236"/>
    </row>
    <row r="547" spans="1:8" ht="14.25" hidden="1" customHeight="1">
      <c r="A547" s="89"/>
      <c r="B547" s="90"/>
      <c r="C547" s="90"/>
      <c r="D547" s="90"/>
      <c r="E547" s="90"/>
      <c r="F547" s="90"/>
      <c r="G547" s="90"/>
      <c r="H547" s="236"/>
    </row>
    <row r="548" spans="1:8" ht="14.25" hidden="1" customHeight="1">
      <c r="A548" s="89"/>
      <c r="B548" s="90"/>
      <c r="C548" s="90"/>
      <c r="D548" s="90"/>
      <c r="E548" s="90"/>
      <c r="F548" s="90"/>
      <c r="G548" s="90"/>
      <c r="H548" s="236"/>
    </row>
    <row r="549" spans="1:8" ht="14.25" hidden="1" customHeight="1">
      <c r="A549" s="89"/>
      <c r="B549" s="90"/>
      <c r="C549" s="90"/>
      <c r="D549" s="90"/>
      <c r="E549" s="90"/>
      <c r="F549" s="90"/>
      <c r="G549" s="90"/>
      <c r="H549" s="236"/>
    </row>
    <row r="550" spans="1:8" ht="14.25" hidden="1" customHeight="1">
      <c r="A550" s="89"/>
      <c r="B550" s="90"/>
      <c r="C550" s="90"/>
      <c r="D550" s="90"/>
      <c r="E550" s="90"/>
      <c r="F550" s="90"/>
      <c r="G550" s="90"/>
      <c r="H550" s="236"/>
    </row>
    <row r="551" spans="1:8" ht="14.25" hidden="1" customHeight="1">
      <c r="A551" s="89"/>
      <c r="B551" s="90"/>
      <c r="C551" s="90"/>
      <c r="D551" s="90"/>
      <c r="E551" s="90"/>
      <c r="F551" s="90"/>
      <c r="G551" s="90"/>
      <c r="H551" s="236"/>
    </row>
    <row r="552" spans="1:8" ht="14.25" hidden="1" customHeight="1">
      <c r="A552" s="89"/>
      <c r="B552" s="90"/>
      <c r="C552" s="90"/>
      <c r="D552" s="90"/>
      <c r="E552" s="90"/>
      <c r="F552" s="90"/>
      <c r="G552" s="90"/>
      <c r="H552" s="236"/>
    </row>
    <row r="553" spans="1:8" ht="14.25" hidden="1" customHeight="1">
      <c r="A553" s="89"/>
      <c r="B553" s="90"/>
      <c r="C553" s="90"/>
      <c r="D553" s="90"/>
      <c r="E553" s="90"/>
      <c r="F553" s="90"/>
      <c r="G553" s="90"/>
      <c r="H553" s="236"/>
    </row>
    <row r="554" spans="1:8" ht="14.25" hidden="1" customHeight="1">
      <c r="A554" s="89"/>
      <c r="B554" s="90"/>
      <c r="C554" s="90"/>
      <c r="D554" s="90"/>
      <c r="E554" s="90"/>
      <c r="F554" s="90"/>
      <c r="G554" s="90"/>
      <c r="H554" s="236"/>
    </row>
    <row r="555" spans="1:8" ht="14.25" hidden="1" customHeight="1">
      <c r="A555" s="89"/>
      <c r="B555" s="90"/>
      <c r="C555" s="90"/>
      <c r="D555" s="90"/>
      <c r="E555" s="90"/>
      <c r="F555" s="90"/>
      <c r="G555" s="90"/>
      <c r="H555" s="236"/>
    </row>
    <row r="556" spans="1:8" ht="14.25" hidden="1" customHeight="1">
      <c r="A556" s="89"/>
      <c r="B556" s="90"/>
      <c r="C556" s="90"/>
      <c r="D556" s="90"/>
      <c r="E556" s="90"/>
      <c r="F556" s="90"/>
      <c r="G556" s="90"/>
      <c r="H556" s="236"/>
    </row>
    <row r="557" spans="1:8" ht="14.25" hidden="1" customHeight="1">
      <c r="A557" s="89"/>
      <c r="B557" s="90"/>
      <c r="C557" s="90"/>
      <c r="D557" s="90"/>
      <c r="E557" s="90"/>
      <c r="F557" s="90"/>
      <c r="G557" s="90"/>
      <c r="H557" s="236"/>
    </row>
    <row r="558" spans="1:8" ht="14.25" hidden="1" customHeight="1">
      <c r="A558" s="89"/>
      <c r="B558" s="90"/>
      <c r="C558" s="90"/>
      <c r="D558" s="90"/>
      <c r="E558" s="90"/>
      <c r="F558" s="90"/>
      <c r="G558" s="90"/>
      <c r="H558" s="236"/>
    </row>
    <row r="559" spans="1:8" ht="14.25" hidden="1" customHeight="1">
      <c r="A559" s="89"/>
      <c r="B559" s="90"/>
      <c r="C559" s="90"/>
      <c r="D559" s="90"/>
      <c r="E559" s="90"/>
      <c r="F559" s="90"/>
      <c r="G559" s="90"/>
      <c r="H559" s="236"/>
    </row>
    <row r="560" spans="1:8" ht="14.25" hidden="1" customHeight="1">
      <c r="A560" s="89"/>
      <c r="B560" s="90"/>
      <c r="C560" s="90"/>
      <c r="D560" s="90"/>
      <c r="E560" s="90"/>
      <c r="F560" s="90"/>
      <c r="G560" s="90"/>
      <c r="H560" s="236"/>
    </row>
    <row r="561" spans="1:8" ht="14.25" hidden="1" customHeight="1">
      <c r="A561" s="89"/>
      <c r="B561" s="90"/>
      <c r="C561" s="90"/>
      <c r="D561" s="90"/>
      <c r="E561" s="90"/>
      <c r="F561" s="90"/>
      <c r="G561" s="90"/>
      <c r="H561" s="236"/>
    </row>
    <row r="562" spans="1:8" ht="14.25" hidden="1" customHeight="1">
      <c r="A562" s="89"/>
      <c r="B562" s="90"/>
      <c r="C562" s="90"/>
      <c r="D562" s="90"/>
      <c r="E562" s="90"/>
      <c r="F562" s="90"/>
      <c r="G562" s="90"/>
      <c r="H562" s="236"/>
    </row>
    <row r="563" spans="1:8" ht="14.25" hidden="1" customHeight="1">
      <c r="A563" s="89"/>
      <c r="B563" s="90"/>
      <c r="C563" s="90"/>
      <c r="D563" s="90"/>
      <c r="E563" s="90"/>
      <c r="F563" s="90"/>
      <c r="G563" s="90"/>
      <c r="H563" s="236"/>
    </row>
    <row r="564" spans="1:8" ht="14.25" hidden="1" customHeight="1">
      <c r="A564" s="89"/>
      <c r="B564" s="90"/>
      <c r="C564" s="90"/>
      <c r="D564" s="90"/>
      <c r="E564" s="90"/>
      <c r="F564" s="90"/>
      <c r="G564" s="90"/>
      <c r="H564" s="236"/>
    </row>
    <row r="565" spans="1:8" ht="14.25" hidden="1" customHeight="1">
      <c r="A565" s="89"/>
      <c r="B565" s="90"/>
      <c r="C565" s="90"/>
      <c r="D565" s="90"/>
      <c r="E565" s="90"/>
      <c r="F565" s="90"/>
      <c r="G565" s="90"/>
      <c r="H565" s="236"/>
    </row>
    <row r="566" spans="1:8" ht="14.25" hidden="1" customHeight="1">
      <c r="A566" s="89"/>
      <c r="B566" s="90"/>
      <c r="C566" s="90"/>
      <c r="D566" s="90"/>
      <c r="E566" s="90"/>
      <c r="F566" s="90"/>
      <c r="G566" s="90"/>
      <c r="H566" s="236"/>
    </row>
    <row r="567" spans="1:8" ht="14.25" hidden="1" customHeight="1">
      <c r="A567" s="89"/>
      <c r="B567" s="90"/>
      <c r="C567" s="90"/>
      <c r="D567" s="90"/>
      <c r="E567" s="90"/>
      <c r="F567" s="90"/>
      <c r="G567" s="90"/>
      <c r="H567" s="236"/>
    </row>
    <row r="568" spans="1:8" ht="14.25" hidden="1" customHeight="1">
      <c r="A568" s="89"/>
      <c r="B568" s="90"/>
      <c r="C568" s="90"/>
      <c r="D568" s="90"/>
      <c r="E568" s="90"/>
      <c r="F568" s="90"/>
      <c r="G568" s="90"/>
      <c r="H568" s="236"/>
    </row>
    <row r="569" spans="1:8" ht="14.25" hidden="1" customHeight="1">
      <c r="A569" s="89"/>
      <c r="B569" s="90"/>
      <c r="C569" s="90"/>
      <c r="D569" s="90"/>
      <c r="E569" s="90"/>
      <c r="F569" s="90"/>
      <c r="G569" s="90"/>
      <c r="H569" s="236"/>
    </row>
    <row r="570" spans="1:8" ht="14.25" hidden="1" customHeight="1">
      <c r="A570" s="89"/>
      <c r="B570" s="90"/>
      <c r="C570" s="90"/>
      <c r="D570" s="90"/>
      <c r="E570" s="90"/>
      <c r="F570" s="90"/>
      <c r="G570" s="90"/>
      <c r="H570" s="236"/>
    </row>
    <row r="571" spans="1:8" ht="14.25" hidden="1" customHeight="1">
      <c r="A571" s="89"/>
      <c r="B571" s="90"/>
      <c r="C571" s="90"/>
      <c r="D571" s="90"/>
      <c r="E571" s="90"/>
      <c r="F571" s="90"/>
      <c r="G571" s="90"/>
      <c r="H571" s="236"/>
    </row>
    <row r="572" spans="1:8" ht="14.25" hidden="1" customHeight="1">
      <c r="A572" s="89"/>
      <c r="B572" s="90"/>
      <c r="C572" s="90"/>
      <c r="D572" s="90"/>
      <c r="E572" s="90"/>
      <c r="F572" s="90"/>
      <c r="G572" s="90"/>
      <c r="H572" s="236"/>
    </row>
    <row r="573" spans="1:8" ht="14.25" hidden="1" customHeight="1">
      <c r="A573" s="89"/>
      <c r="B573" s="90"/>
      <c r="C573" s="90"/>
      <c r="D573" s="90"/>
      <c r="E573" s="90"/>
      <c r="F573" s="90"/>
      <c r="G573" s="90"/>
      <c r="H573" s="236"/>
    </row>
    <row r="574" spans="1:8" ht="14.25" hidden="1" customHeight="1">
      <c r="A574" s="89"/>
      <c r="B574" s="90"/>
      <c r="C574" s="90"/>
      <c r="D574" s="90"/>
      <c r="E574" s="90"/>
      <c r="F574" s="90"/>
      <c r="G574" s="90"/>
      <c r="H574" s="236"/>
    </row>
    <row r="575" spans="1:8" ht="14.25" hidden="1" customHeight="1">
      <c r="A575" s="89"/>
      <c r="B575" s="90"/>
      <c r="C575" s="90"/>
      <c r="D575" s="90"/>
      <c r="E575" s="90"/>
      <c r="F575" s="90"/>
      <c r="G575" s="90"/>
      <c r="H575" s="236"/>
    </row>
    <row r="576" spans="1:8" ht="14.25" hidden="1" customHeight="1">
      <c r="A576" s="89"/>
      <c r="B576" s="90"/>
      <c r="C576" s="90"/>
      <c r="D576" s="90"/>
      <c r="E576" s="90"/>
      <c r="F576" s="90"/>
      <c r="G576" s="90"/>
      <c r="H576" s="236"/>
    </row>
    <row r="577" spans="1:8" ht="14.25" hidden="1" customHeight="1">
      <c r="A577" s="89"/>
      <c r="B577" s="90"/>
      <c r="C577" s="90"/>
      <c r="D577" s="90"/>
      <c r="E577" s="90"/>
      <c r="F577" s="90"/>
      <c r="G577" s="90"/>
      <c r="H577" s="236"/>
    </row>
    <row r="578" spans="1:8" ht="14.25" hidden="1" customHeight="1">
      <c r="A578" s="89"/>
      <c r="B578" s="90"/>
      <c r="C578" s="90"/>
      <c r="D578" s="90"/>
      <c r="E578" s="90"/>
      <c r="F578" s="90"/>
      <c r="G578" s="90"/>
      <c r="H578" s="236"/>
    </row>
    <row r="579" spans="1:8" ht="14.25" hidden="1" customHeight="1">
      <c r="A579" s="89"/>
      <c r="B579" s="90"/>
      <c r="C579" s="90"/>
      <c r="D579" s="90"/>
      <c r="E579" s="90"/>
      <c r="F579" s="90"/>
      <c r="G579" s="90"/>
      <c r="H579" s="236"/>
    </row>
    <row r="580" spans="1:8" ht="14.25" hidden="1" customHeight="1">
      <c r="A580" s="89"/>
      <c r="B580" s="90"/>
      <c r="C580" s="90"/>
      <c r="D580" s="90"/>
      <c r="E580" s="90"/>
      <c r="F580" s="90"/>
      <c r="G580" s="90"/>
      <c r="H580" s="236"/>
    </row>
    <row r="581" spans="1:8" ht="14.25" hidden="1" customHeight="1">
      <c r="A581" s="89"/>
      <c r="B581" s="90"/>
      <c r="C581" s="90"/>
      <c r="D581" s="90"/>
      <c r="E581" s="90"/>
      <c r="F581" s="90"/>
      <c r="G581" s="90"/>
      <c r="H581" s="236"/>
    </row>
    <row r="582" spans="1:8" ht="14.25" hidden="1" customHeight="1">
      <c r="A582" s="89"/>
      <c r="B582" s="90"/>
      <c r="C582" s="90"/>
      <c r="D582" s="90"/>
      <c r="E582" s="90"/>
      <c r="F582" s="90"/>
      <c r="G582" s="90"/>
      <c r="H582" s="236"/>
    </row>
    <row r="583" spans="1:8" ht="14.25" hidden="1" customHeight="1">
      <c r="A583" s="89"/>
      <c r="B583" s="90"/>
      <c r="C583" s="90"/>
      <c r="D583" s="90"/>
      <c r="E583" s="90"/>
      <c r="F583" s="90"/>
      <c r="G583" s="90"/>
      <c r="H583" s="236"/>
    </row>
    <row r="584" spans="1:8" ht="14.25" hidden="1" customHeight="1">
      <c r="A584" s="89"/>
      <c r="B584" s="90"/>
      <c r="C584" s="90"/>
      <c r="D584" s="90"/>
      <c r="E584" s="90"/>
      <c r="F584" s="90"/>
      <c r="G584" s="90"/>
      <c r="H584" s="236"/>
    </row>
    <row r="585" spans="1:8" ht="14.25" hidden="1" customHeight="1">
      <c r="A585" s="89"/>
      <c r="B585" s="90"/>
      <c r="C585" s="90"/>
      <c r="D585" s="90"/>
      <c r="E585" s="90"/>
      <c r="F585" s="90"/>
      <c r="G585" s="90"/>
      <c r="H585" s="236"/>
    </row>
    <row r="586" spans="1:8" ht="14.25" hidden="1" customHeight="1">
      <c r="A586" s="89"/>
      <c r="B586" s="90"/>
      <c r="C586" s="90"/>
      <c r="D586" s="90"/>
      <c r="E586" s="90"/>
      <c r="F586" s="90"/>
      <c r="G586" s="90"/>
      <c r="H586" s="236"/>
    </row>
    <row r="587" spans="1:8" ht="14.25" hidden="1" customHeight="1">
      <c r="A587" s="89"/>
      <c r="B587" s="90"/>
      <c r="C587" s="90"/>
      <c r="D587" s="90"/>
      <c r="E587" s="90"/>
      <c r="F587" s="90"/>
      <c r="G587" s="90"/>
      <c r="H587" s="236"/>
    </row>
    <row r="588" spans="1:8" ht="14.25" hidden="1" customHeight="1">
      <c r="A588" s="89"/>
      <c r="B588" s="90"/>
      <c r="C588" s="90"/>
      <c r="D588" s="90"/>
      <c r="E588" s="90"/>
      <c r="F588" s="90"/>
      <c r="G588" s="90"/>
      <c r="H588" s="236"/>
    </row>
    <row r="589" spans="1:8" ht="14.25" hidden="1" customHeight="1">
      <c r="A589" s="89"/>
      <c r="B589" s="90"/>
      <c r="C589" s="90"/>
      <c r="D589" s="90"/>
      <c r="E589" s="90"/>
      <c r="F589" s="90"/>
      <c r="G589" s="90"/>
      <c r="H589" s="236"/>
    </row>
    <row r="590" spans="1:8" ht="14.25" hidden="1" customHeight="1">
      <c r="A590" s="89"/>
      <c r="B590" s="90"/>
      <c r="C590" s="90"/>
      <c r="D590" s="90"/>
      <c r="E590" s="90"/>
      <c r="F590" s="90"/>
      <c r="G590" s="90"/>
      <c r="H590" s="236"/>
    </row>
    <row r="591" spans="1:8" ht="14.25" hidden="1" customHeight="1">
      <c r="A591" s="89"/>
      <c r="B591" s="90"/>
      <c r="C591" s="90"/>
      <c r="D591" s="90"/>
      <c r="E591" s="90"/>
      <c r="F591" s="90"/>
      <c r="G591" s="90"/>
      <c r="H591" s="236"/>
    </row>
    <row r="592" spans="1:8" ht="14.25" hidden="1" customHeight="1">
      <c r="A592" s="89"/>
      <c r="B592" s="90"/>
      <c r="C592" s="90"/>
      <c r="D592" s="90"/>
      <c r="E592" s="90"/>
      <c r="F592" s="90"/>
      <c r="G592" s="90"/>
      <c r="H592" s="236"/>
    </row>
    <row r="593" spans="1:8" ht="14.25" hidden="1" customHeight="1">
      <c r="A593" s="89"/>
      <c r="B593" s="90"/>
      <c r="C593" s="90"/>
      <c r="D593" s="90"/>
      <c r="E593" s="90"/>
      <c r="F593" s="90"/>
      <c r="G593" s="90"/>
      <c r="H593" s="236"/>
    </row>
    <row r="594" spans="1:8" ht="14.25" hidden="1" customHeight="1">
      <c r="A594" s="89"/>
      <c r="B594" s="90"/>
      <c r="C594" s="90"/>
      <c r="D594" s="90"/>
      <c r="E594" s="90"/>
      <c r="F594" s="90"/>
      <c r="G594" s="90"/>
      <c r="H594" s="236"/>
    </row>
    <row r="595" spans="1:8" ht="14.25" hidden="1" customHeight="1">
      <c r="A595" s="89"/>
      <c r="B595" s="90"/>
      <c r="C595" s="90"/>
      <c r="D595" s="90"/>
      <c r="E595" s="90"/>
      <c r="F595" s="90"/>
      <c r="G595" s="90"/>
      <c r="H595" s="236"/>
    </row>
    <row r="596" spans="1:8" ht="14.25" hidden="1" customHeight="1">
      <c r="A596" s="89"/>
      <c r="B596" s="90"/>
      <c r="C596" s="90"/>
      <c r="D596" s="90"/>
      <c r="E596" s="90"/>
      <c r="F596" s="90"/>
      <c r="G596" s="90"/>
      <c r="H596" s="236"/>
    </row>
    <row r="597" spans="1:8" ht="14.25" hidden="1" customHeight="1">
      <c r="A597" s="89"/>
      <c r="B597" s="90"/>
      <c r="C597" s="90"/>
      <c r="D597" s="90"/>
      <c r="E597" s="90"/>
      <c r="F597" s="90"/>
      <c r="G597" s="90"/>
      <c r="H597" s="236"/>
    </row>
    <row r="598" spans="1:8" ht="14.25" hidden="1" customHeight="1">
      <c r="A598" s="89"/>
      <c r="B598" s="90"/>
      <c r="C598" s="90"/>
      <c r="D598" s="90"/>
      <c r="E598" s="90"/>
      <c r="F598" s="90"/>
      <c r="G598" s="90"/>
      <c r="H598" s="236"/>
    </row>
    <row r="599" spans="1:8" ht="14.25" hidden="1" customHeight="1">
      <c r="A599" s="89"/>
      <c r="B599" s="90"/>
      <c r="C599" s="90"/>
      <c r="D599" s="90"/>
      <c r="E599" s="90"/>
      <c r="F599" s="90"/>
      <c r="G599" s="90"/>
      <c r="H599" s="236"/>
    </row>
    <row r="600" spans="1:8" ht="14.25" hidden="1" customHeight="1">
      <c r="A600" s="89"/>
      <c r="B600" s="90"/>
      <c r="C600" s="90"/>
      <c r="D600" s="90"/>
      <c r="E600" s="90"/>
      <c r="F600" s="90"/>
      <c r="G600" s="90"/>
      <c r="H600" s="236"/>
    </row>
    <row r="601" spans="1:8" ht="14.25" hidden="1" customHeight="1">
      <c r="A601" s="89"/>
      <c r="B601" s="90"/>
      <c r="C601" s="90"/>
      <c r="D601" s="90"/>
      <c r="E601" s="90"/>
      <c r="F601" s="90"/>
      <c r="G601" s="90"/>
      <c r="H601" s="236"/>
    </row>
    <row r="602" spans="1:8" ht="14.25" hidden="1" customHeight="1">
      <c r="A602" s="89"/>
      <c r="B602" s="90"/>
      <c r="C602" s="90"/>
      <c r="D602" s="90"/>
      <c r="E602" s="90"/>
      <c r="F602" s="90"/>
      <c r="G602" s="90"/>
      <c r="H602" s="236"/>
    </row>
    <row r="603" spans="1:8" ht="14.25" hidden="1" customHeight="1">
      <c r="A603" s="89"/>
      <c r="B603" s="90"/>
      <c r="C603" s="90"/>
      <c r="D603" s="90"/>
      <c r="E603" s="90"/>
      <c r="F603" s="90"/>
      <c r="G603" s="90"/>
      <c r="H603" s="236"/>
    </row>
    <row r="604" spans="1:8" ht="14.25" hidden="1" customHeight="1">
      <c r="A604" s="89"/>
      <c r="B604" s="90"/>
      <c r="C604" s="90"/>
      <c r="D604" s="90"/>
      <c r="E604" s="90"/>
      <c r="F604" s="90"/>
      <c r="G604" s="90"/>
      <c r="H604" s="236"/>
    </row>
    <row r="605" spans="1:8" ht="14.25" hidden="1" customHeight="1">
      <c r="A605" s="89"/>
      <c r="B605" s="90"/>
      <c r="C605" s="90"/>
      <c r="D605" s="90"/>
      <c r="E605" s="90"/>
      <c r="F605" s="90"/>
      <c r="G605" s="90"/>
      <c r="H605" s="236"/>
    </row>
    <row r="606" spans="1:8" ht="14.25" hidden="1" customHeight="1">
      <c r="A606" s="89"/>
      <c r="B606" s="90"/>
      <c r="C606" s="90"/>
      <c r="D606" s="90"/>
      <c r="E606" s="90"/>
      <c r="F606" s="90"/>
      <c r="G606" s="90"/>
      <c r="H606" s="236"/>
    </row>
    <row r="607" spans="1:8" ht="14.25" hidden="1" customHeight="1">
      <c r="A607" s="89"/>
      <c r="B607" s="90"/>
      <c r="C607" s="90"/>
      <c r="D607" s="90"/>
      <c r="E607" s="90"/>
      <c r="F607" s="90"/>
      <c r="G607" s="90"/>
      <c r="H607" s="236"/>
    </row>
    <row r="608" spans="1:8" ht="14.25" hidden="1" customHeight="1">
      <c r="A608" s="89"/>
      <c r="B608" s="90"/>
      <c r="C608" s="90"/>
      <c r="D608" s="90"/>
      <c r="E608" s="90"/>
      <c r="F608" s="90"/>
      <c r="G608" s="90"/>
      <c r="H608" s="236"/>
    </row>
    <row r="609" spans="1:8" ht="14.25" hidden="1" customHeight="1">
      <c r="A609" s="89"/>
      <c r="B609" s="90"/>
      <c r="C609" s="90"/>
      <c r="D609" s="90"/>
      <c r="E609" s="90"/>
      <c r="F609" s="90"/>
      <c r="G609" s="90"/>
      <c r="H609" s="236"/>
    </row>
    <row r="610" spans="1:8" ht="14.25" hidden="1" customHeight="1">
      <c r="A610" s="89"/>
      <c r="B610" s="90"/>
      <c r="C610" s="90"/>
      <c r="D610" s="90"/>
      <c r="E610" s="90"/>
      <c r="F610" s="90"/>
      <c r="G610" s="90"/>
      <c r="H610" s="236"/>
    </row>
    <row r="611" spans="1:8" ht="14.25" hidden="1" customHeight="1">
      <c r="A611" s="89"/>
      <c r="B611" s="90"/>
      <c r="C611" s="90"/>
      <c r="D611" s="90"/>
      <c r="E611" s="90"/>
      <c r="F611" s="90"/>
      <c r="G611" s="90"/>
      <c r="H611" s="236"/>
    </row>
    <row r="612" spans="1:8" ht="14.25" hidden="1" customHeight="1">
      <c r="A612" s="89"/>
      <c r="B612" s="90"/>
      <c r="C612" s="90"/>
      <c r="D612" s="90"/>
      <c r="E612" s="90"/>
      <c r="F612" s="90"/>
      <c r="G612" s="90"/>
      <c r="H612" s="236"/>
    </row>
    <row r="613" spans="1:8" ht="14.25" hidden="1" customHeight="1">
      <c r="A613" s="89"/>
      <c r="B613" s="90"/>
      <c r="C613" s="90"/>
      <c r="D613" s="90"/>
      <c r="E613" s="90"/>
      <c r="F613" s="90"/>
      <c r="G613" s="90"/>
      <c r="H613" s="236"/>
    </row>
    <row r="614" spans="1:8" ht="14.25" hidden="1" customHeight="1">
      <c r="A614" s="89"/>
      <c r="B614" s="90"/>
      <c r="C614" s="90"/>
      <c r="D614" s="90"/>
      <c r="E614" s="90"/>
      <c r="F614" s="90"/>
      <c r="G614" s="90"/>
      <c r="H614" s="236"/>
    </row>
    <row r="615" spans="1:8" ht="14.25" hidden="1" customHeight="1">
      <c r="A615" s="89"/>
      <c r="B615" s="90"/>
      <c r="C615" s="90"/>
      <c r="D615" s="90"/>
      <c r="E615" s="90"/>
      <c r="F615" s="90"/>
      <c r="G615" s="90"/>
      <c r="H615" s="236"/>
    </row>
    <row r="616" spans="1:8" ht="14.25" hidden="1" customHeight="1">
      <c r="A616" s="89"/>
      <c r="B616" s="90"/>
      <c r="C616" s="90"/>
      <c r="D616" s="90"/>
      <c r="E616" s="90"/>
      <c r="F616" s="90"/>
      <c r="G616" s="90"/>
      <c r="H616" s="236"/>
    </row>
    <row r="617" spans="1:8" ht="14.25" hidden="1" customHeight="1">
      <c r="A617" s="89"/>
      <c r="B617" s="90"/>
      <c r="C617" s="90"/>
      <c r="D617" s="90"/>
      <c r="E617" s="90"/>
      <c r="F617" s="90"/>
      <c r="G617" s="90"/>
      <c r="H617" s="236"/>
    </row>
    <row r="618" spans="1:8" ht="14.25" hidden="1" customHeight="1">
      <c r="A618" s="89"/>
      <c r="B618" s="90"/>
      <c r="C618" s="90"/>
      <c r="D618" s="90"/>
      <c r="E618" s="90"/>
      <c r="F618" s="90"/>
      <c r="G618" s="90"/>
      <c r="H618" s="236"/>
    </row>
    <row r="619" spans="1:8" ht="14.25" hidden="1" customHeight="1">
      <c r="A619" s="89"/>
      <c r="B619" s="90"/>
      <c r="C619" s="90"/>
      <c r="D619" s="90"/>
      <c r="E619" s="90"/>
      <c r="F619" s="90"/>
      <c r="G619" s="90"/>
      <c r="H619" s="236"/>
    </row>
    <row r="620" spans="1:8" ht="14.25" hidden="1" customHeight="1">
      <c r="A620" s="89"/>
      <c r="B620" s="90"/>
      <c r="C620" s="90"/>
      <c r="D620" s="90"/>
      <c r="E620" s="90"/>
      <c r="F620" s="90"/>
      <c r="G620" s="90"/>
      <c r="H620" s="236"/>
    </row>
    <row r="621" spans="1:8" ht="14.25" hidden="1" customHeight="1">
      <c r="A621" s="89"/>
      <c r="B621" s="90"/>
      <c r="C621" s="90"/>
      <c r="D621" s="90"/>
      <c r="E621" s="90"/>
      <c r="F621" s="90"/>
      <c r="G621" s="90"/>
      <c r="H621" s="236"/>
    </row>
    <row r="622" spans="1:8" ht="14.25" hidden="1" customHeight="1">
      <c r="A622" s="89"/>
      <c r="B622" s="90"/>
      <c r="C622" s="90"/>
      <c r="D622" s="90"/>
      <c r="E622" s="90"/>
      <c r="F622" s="90"/>
      <c r="G622" s="90"/>
      <c r="H622" s="236"/>
    </row>
    <row r="623" spans="1:8" ht="14.25" hidden="1" customHeight="1">
      <c r="A623" s="89"/>
      <c r="B623" s="90"/>
      <c r="C623" s="90"/>
      <c r="D623" s="90"/>
      <c r="E623" s="90"/>
      <c r="F623" s="90"/>
      <c r="G623" s="90"/>
      <c r="H623" s="236"/>
    </row>
    <row r="624" spans="1:8" ht="14.25" hidden="1" customHeight="1">
      <c r="A624" s="89"/>
      <c r="B624" s="90"/>
      <c r="C624" s="90"/>
      <c r="D624" s="90"/>
      <c r="E624" s="90"/>
      <c r="F624" s="90"/>
      <c r="G624" s="90"/>
      <c r="H624" s="236"/>
    </row>
    <row r="625" spans="1:8" ht="14.25" hidden="1" customHeight="1">
      <c r="A625" s="89"/>
      <c r="B625" s="90"/>
      <c r="C625" s="90"/>
      <c r="D625" s="90"/>
      <c r="E625" s="90"/>
      <c r="F625" s="90"/>
      <c r="G625" s="90"/>
      <c r="H625" s="236"/>
    </row>
    <row r="626" spans="1:8" ht="14.25" hidden="1" customHeight="1">
      <c r="A626" s="89"/>
      <c r="B626" s="90"/>
      <c r="C626" s="90"/>
      <c r="D626" s="90"/>
      <c r="E626" s="90"/>
      <c r="F626" s="90"/>
      <c r="G626" s="90"/>
      <c r="H626" s="236"/>
    </row>
    <row r="627" spans="1:8" ht="14.25" hidden="1" customHeight="1">
      <c r="A627" s="89"/>
      <c r="B627" s="90"/>
      <c r="C627" s="90"/>
      <c r="D627" s="90"/>
      <c r="E627" s="90"/>
      <c r="F627" s="90"/>
      <c r="G627" s="90"/>
      <c r="H627" s="236"/>
    </row>
    <row r="628" spans="1:8" ht="14.25" hidden="1" customHeight="1">
      <c r="A628" s="89"/>
      <c r="B628" s="90"/>
      <c r="C628" s="90"/>
      <c r="D628" s="90"/>
      <c r="E628" s="90"/>
      <c r="F628" s="90"/>
      <c r="G628" s="90"/>
      <c r="H628" s="236"/>
    </row>
    <row r="629" spans="1:8" ht="14.25" hidden="1" customHeight="1">
      <c r="A629" s="89"/>
      <c r="B629" s="90"/>
      <c r="C629" s="90"/>
      <c r="D629" s="90"/>
      <c r="E629" s="90"/>
      <c r="F629" s="90"/>
      <c r="G629" s="90"/>
      <c r="H629" s="236"/>
    </row>
    <row r="630" spans="1:8" ht="14.25" hidden="1" customHeight="1">
      <c r="A630" s="89"/>
      <c r="B630" s="90"/>
      <c r="C630" s="90"/>
      <c r="D630" s="90"/>
      <c r="E630" s="90"/>
      <c r="F630" s="90"/>
      <c r="G630" s="90"/>
      <c r="H630" s="236"/>
    </row>
    <row r="631" spans="1:8" ht="14.25" hidden="1" customHeight="1">
      <c r="A631" s="89"/>
      <c r="B631" s="90"/>
      <c r="C631" s="90"/>
      <c r="D631" s="90"/>
      <c r="E631" s="90"/>
      <c r="F631" s="90"/>
      <c r="G631" s="90"/>
      <c r="H631" s="236"/>
    </row>
    <row r="632" spans="1:8" ht="14.25" hidden="1" customHeight="1">
      <c r="A632" s="89"/>
      <c r="B632" s="90"/>
      <c r="C632" s="90"/>
      <c r="D632" s="90"/>
      <c r="E632" s="90"/>
      <c r="F632" s="90"/>
      <c r="G632" s="90"/>
      <c r="H632" s="236"/>
    </row>
    <row r="633" spans="1:8" ht="14.25" hidden="1" customHeight="1">
      <c r="A633" s="89"/>
      <c r="B633" s="90"/>
      <c r="C633" s="90"/>
      <c r="D633" s="90"/>
      <c r="E633" s="90"/>
      <c r="F633" s="90"/>
      <c r="G633" s="90"/>
      <c r="H633" s="236"/>
    </row>
    <row r="634" spans="1:8" ht="14.25" hidden="1" customHeight="1">
      <c r="A634" s="89"/>
      <c r="B634" s="90"/>
      <c r="C634" s="90"/>
      <c r="D634" s="90"/>
      <c r="E634" s="90"/>
      <c r="F634" s="90"/>
      <c r="G634" s="90"/>
      <c r="H634" s="236"/>
    </row>
    <row r="635" spans="1:8" ht="14.25" hidden="1" customHeight="1">
      <c r="A635" s="89"/>
      <c r="B635" s="90"/>
      <c r="C635" s="90"/>
      <c r="D635" s="90"/>
      <c r="E635" s="90"/>
      <c r="F635" s="90"/>
      <c r="G635" s="90"/>
      <c r="H635" s="236"/>
    </row>
    <row r="636" spans="1:8" ht="14.25" hidden="1" customHeight="1">
      <c r="A636" s="89"/>
      <c r="B636" s="90"/>
      <c r="C636" s="90"/>
      <c r="D636" s="90"/>
      <c r="E636" s="90"/>
      <c r="F636" s="90"/>
      <c r="G636" s="90"/>
      <c r="H636" s="236"/>
    </row>
    <row r="637" spans="1:8" ht="14.25" hidden="1" customHeight="1">
      <c r="A637" s="89"/>
      <c r="B637" s="90"/>
      <c r="C637" s="90"/>
      <c r="D637" s="90"/>
      <c r="E637" s="90"/>
      <c r="F637" s="90"/>
      <c r="G637" s="90"/>
      <c r="H637" s="236"/>
    </row>
    <row r="638" spans="1:8" ht="14.25" hidden="1" customHeight="1">
      <c r="A638" s="89"/>
      <c r="B638" s="90"/>
      <c r="C638" s="90"/>
      <c r="D638" s="90"/>
      <c r="E638" s="90"/>
      <c r="F638" s="90"/>
      <c r="G638" s="90"/>
      <c r="H638" s="236"/>
    </row>
    <row r="639" spans="1:8" ht="14.25" hidden="1" customHeight="1">
      <c r="A639" s="89"/>
      <c r="B639" s="90"/>
      <c r="C639" s="90"/>
      <c r="D639" s="90"/>
      <c r="E639" s="90"/>
      <c r="F639" s="90"/>
      <c r="G639" s="90"/>
      <c r="H639" s="236"/>
    </row>
    <row r="640" spans="1:8" ht="14.25" hidden="1" customHeight="1">
      <c r="A640" s="89"/>
      <c r="B640" s="90"/>
      <c r="C640" s="90"/>
      <c r="D640" s="90"/>
      <c r="E640" s="90"/>
      <c r="F640" s="90"/>
      <c r="G640" s="90"/>
      <c r="H640" s="236"/>
    </row>
    <row r="641" spans="1:8" ht="14.25" hidden="1" customHeight="1">
      <c r="A641" s="89"/>
      <c r="B641" s="90"/>
      <c r="C641" s="90"/>
      <c r="D641" s="90"/>
      <c r="E641" s="90"/>
      <c r="F641" s="90"/>
      <c r="G641" s="90"/>
      <c r="H641" s="236"/>
    </row>
    <row r="642" spans="1:8" ht="14.25" hidden="1" customHeight="1">
      <c r="A642" s="89"/>
      <c r="B642" s="90"/>
      <c r="C642" s="90"/>
      <c r="D642" s="90"/>
      <c r="E642" s="90"/>
      <c r="F642" s="90"/>
      <c r="G642" s="90"/>
      <c r="H642" s="236"/>
    </row>
    <row r="643" spans="1:8" ht="14.25" hidden="1" customHeight="1">
      <c r="A643" s="89"/>
      <c r="B643" s="90"/>
      <c r="C643" s="90"/>
      <c r="D643" s="90"/>
      <c r="E643" s="90"/>
      <c r="F643" s="90"/>
      <c r="G643" s="90"/>
      <c r="H643" s="236"/>
    </row>
    <row r="644" spans="1:8" ht="14.25" hidden="1" customHeight="1">
      <c r="A644" s="89"/>
      <c r="B644" s="90"/>
      <c r="C644" s="90"/>
      <c r="D644" s="90"/>
      <c r="E644" s="90"/>
      <c r="F644" s="90"/>
      <c r="G644" s="90"/>
      <c r="H644" s="236"/>
    </row>
    <row r="645" spans="1:8" ht="14.25" hidden="1" customHeight="1">
      <c r="A645" s="89"/>
      <c r="B645" s="90"/>
      <c r="C645" s="90"/>
      <c r="D645" s="90"/>
      <c r="E645" s="90"/>
      <c r="F645" s="90"/>
      <c r="G645" s="90"/>
      <c r="H645" s="236"/>
    </row>
    <row r="646" spans="1:8" ht="14.25" hidden="1" customHeight="1">
      <c r="A646" s="89"/>
      <c r="B646" s="90"/>
      <c r="C646" s="90"/>
      <c r="D646" s="90"/>
      <c r="E646" s="90"/>
      <c r="F646" s="90"/>
      <c r="G646" s="90"/>
      <c r="H646" s="236"/>
    </row>
    <row r="647" spans="1:8" ht="14.25" hidden="1" customHeight="1">
      <c r="A647" s="89"/>
      <c r="B647" s="90"/>
      <c r="C647" s="90"/>
      <c r="D647" s="90"/>
      <c r="E647" s="90"/>
      <c r="F647" s="90"/>
      <c r="G647" s="90"/>
      <c r="H647" s="236"/>
    </row>
    <row r="648" spans="1:8" ht="14.25" hidden="1" customHeight="1">
      <c r="A648" s="89"/>
      <c r="B648" s="90"/>
      <c r="C648" s="90"/>
      <c r="D648" s="90"/>
      <c r="E648" s="90"/>
      <c r="F648" s="90"/>
      <c r="G648" s="90"/>
      <c r="H648" s="236"/>
    </row>
    <row r="649" spans="1:8" ht="14.25" hidden="1" customHeight="1">
      <c r="A649" s="89"/>
      <c r="B649" s="90"/>
      <c r="C649" s="90"/>
      <c r="D649" s="90"/>
      <c r="E649" s="90"/>
      <c r="F649" s="90"/>
      <c r="G649" s="90"/>
      <c r="H649" s="236"/>
    </row>
    <row r="650" spans="1:8" ht="14.25" hidden="1" customHeight="1">
      <c r="A650" s="89"/>
      <c r="B650" s="90"/>
      <c r="C650" s="90"/>
      <c r="D650" s="90"/>
      <c r="E650" s="90"/>
      <c r="F650" s="90"/>
      <c r="G650" s="90"/>
      <c r="H650" s="236"/>
    </row>
    <row r="651" spans="1:8" ht="14.25" hidden="1" customHeight="1">
      <c r="A651" s="89"/>
      <c r="B651" s="90"/>
      <c r="C651" s="90"/>
      <c r="D651" s="90"/>
      <c r="E651" s="90"/>
      <c r="F651" s="90"/>
      <c r="G651" s="90"/>
      <c r="H651" s="236"/>
    </row>
    <row r="652" spans="1:8" ht="14.25" hidden="1" customHeight="1">
      <c r="A652" s="89"/>
      <c r="B652" s="90"/>
      <c r="C652" s="90"/>
      <c r="D652" s="90"/>
      <c r="E652" s="90"/>
      <c r="F652" s="90"/>
      <c r="G652" s="90"/>
      <c r="H652" s="236"/>
    </row>
    <row r="653" spans="1:8" ht="14.25" hidden="1" customHeight="1">
      <c r="A653" s="89"/>
      <c r="B653" s="90"/>
      <c r="C653" s="90"/>
      <c r="D653" s="90"/>
      <c r="E653" s="90"/>
      <c r="F653" s="90"/>
      <c r="G653" s="90"/>
      <c r="H653" s="236"/>
    </row>
    <row r="654" spans="1:8" ht="14.25" hidden="1" customHeight="1">
      <c r="A654" s="89"/>
      <c r="B654" s="90"/>
      <c r="C654" s="90"/>
      <c r="D654" s="90"/>
      <c r="E654" s="90"/>
      <c r="F654" s="90"/>
      <c r="G654" s="90"/>
      <c r="H654" s="236"/>
    </row>
    <row r="655" spans="1:8" ht="14.25" hidden="1" customHeight="1">
      <c r="A655" s="89"/>
      <c r="B655" s="90"/>
      <c r="C655" s="90"/>
      <c r="D655" s="90"/>
      <c r="E655" s="90"/>
      <c r="F655" s="90"/>
      <c r="G655" s="90"/>
      <c r="H655" s="236"/>
    </row>
    <row r="656" spans="1:8" ht="14.25" hidden="1" customHeight="1">
      <c r="A656" s="89"/>
      <c r="B656" s="90"/>
      <c r="C656" s="90"/>
      <c r="D656" s="90"/>
      <c r="E656" s="90"/>
      <c r="F656" s="90"/>
      <c r="G656" s="90"/>
      <c r="H656" s="236"/>
    </row>
    <row r="657" spans="1:8" ht="14.25" hidden="1" customHeight="1">
      <c r="A657" s="89"/>
      <c r="B657" s="90"/>
      <c r="C657" s="90"/>
      <c r="D657" s="90"/>
      <c r="E657" s="90"/>
      <c r="F657" s="90"/>
      <c r="G657" s="90"/>
      <c r="H657" s="236"/>
    </row>
    <row r="658" spans="1:8" ht="14.25" hidden="1" customHeight="1">
      <c r="A658" s="89"/>
      <c r="B658" s="90"/>
      <c r="C658" s="90"/>
      <c r="D658" s="90"/>
      <c r="E658" s="90"/>
      <c r="F658" s="90"/>
      <c r="G658" s="90"/>
      <c r="H658" s="236"/>
    </row>
    <row r="659" spans="1:8" ht="14.25" hidden="1" customHeight="1">
      <c r="A659" s="89"/>
      <c r="B659" s="90"/>
      <c r="C659" s="90"/>
      <c r="D659" s="90"/>
      <c r="E659" s="90"/>
      <c r="F659" s="90"/>
      <c r="G659" s="90"/>
      <c r="H659" s="236"/>
    </row>
    <row r="660" spans="1:8" ht="14.25" hidden="1" customHeight="1">
      <c r="A660" s="89"/>
      <c r="B660" s="90"/>
      <c r="C660" s="90"/>
      <c r="D660" s="90"/>
      <c r="E660" s="90"/>
      <c r="F660" s="90"/>
      <c r="G660" s="90"/>
      <c r="H660" s="236"/>
    </row>
    <row r="661" spans="1:8" ht="14.25" hidden="1" customHeight="1">
      <c r="A661" s="89"/>
      <c r="B661" s="90"/>
      <c r="C661" s="90"/>
      <c r="D661" s="90"/>
      <c r="E661" s="90"/>
      <c r="F661" s="90"/>
      <c r="G661" s="90"/>
      <c r="H661" s="236"/>
    </row>
    <row r="662" spans="1:8" ht="14.25" hidden="1" customHeight="1">
      <c r="A662" s="89"/>
      <c r="B662" s="90"/>
      <c r="C662" s="90"/>
      <c r="D662" s="90"/>
      <c r="E662" s="90"/>
      <c r="F662" s="90"/>
      <c r="G662" s="90"/>
      <c r="H662" s="236"/>
    </row>
    <row r="663" spans="1:8" ht="14.25" hidden="1" customHeight="1">
      <c r="A663" s="89"/>
      <c r="B663" s="90"/>
      <c r="C663" s="90"/>
      <c r="D663" s="90"/>
      <c r="E663" s="90"/>
      <c r="F663" s="90"/>
      <c r="G663" s="90"/>
      <c r="H663" s="236"/>
    </row>
    <row r="664" spans="1:8" ht="14.25" hidden="1" customHeight="1">
      <c r="A664" s="89"/>
      <c r="B664" s="90"/>
      <c r="C664" s="90"/>
      <c r="D664" s="90"/>
      <c r="E664" s="90"/>
      <c r="F664" s="90"/>
      <c r="G664" s="90"/>
      <c r="H664" s="236"/>
    </row>
    <row r="665" spans="1:8" ht="14.25" hidden="1" customHeight="1">
      <c r="A665" s="89"/>
      <c r="B665" s="90"/>
      <c r="C665" s="90"/>
      <c r="D665" s="90"/>
      <c r="E665" s="90"/>
      <c r="F665" s="90"/>
      <c r="G665" s="90"/>
      <c r="H665" s="236"/>
    </row>
    <row r="666" spans="1:8" ht="14.25" hidden="1" customHeight="1">
      <c r="A666" s="89"/>
      <c r="B666" s="90"/>
      <c r="C666" s="90"/>
      <c r="D666" s="90"/>
      <c r="E666" s="90"/>
      <c r="F666" s="90"/>
      <c r="G666" s="90"/>
      <c r="H666" s="236"/>
    </row>
    <row r="667" spans="1:8" ht="14.25" hidden="1" customHeight="1">
      <c r="A667" s="89"/>
      <c r="B667" s="90"/>
      <c r="C667" s="90"/>
      <c r="D667" s="90"/>
      <c r="E667" s="90"/>
      <c r="F667" s="90"/>
      <c r="G667" s="90"/>
      <c r="H667" s="236"/>
    </row>
    <row r="668" spans="1:8" ht="14.25" hidden="1" customHeight="1">
      <c r="A668" s="89"/>
      <c r="B668" s="90"/>
      <c r="C668" s="90"/>
      <c r="D668" s="90"/>
      <c r="E668" s="90"/>
      <c r="F668" s="90"/>
      <c r="G668" s="90"/>
      <c r="H668" s="236"/>
    </row>
    <row r="669" spans="1:8" ht="14.25" hidden="1" customHeight="1">
      <c r="A669" s="89"/>
      <c r="B669" s="90"/>
      <c r="C669" s="90"/>
      <c r="D669" s="90"/>
      <c r="E669" s="90"/>
      <c r="F669" s="90"/>
      <c r="G669" s="90"/>
      <c r="H669" s="236"/>
    </row>
    <row r="670" spans="1:8" ht="14.25" hidden="1" customHeight="1">
      <c r="A670" s="89"/>
      <c r="B670" s="90"/>
      <c r="C670" s="90"/>
      <c r="D670" s="90"/>
      <c r="E670" s="90"/>
      <c r="F670" s="90"/>
      <c r="G670" s="90"/>
      <c r="H670" s="236"/>
    </row>
    <row r="671" spans="1:8" ht="14.25" hidden="1" customHeight="1">
      <c r="A671" s="89"/>
      <c r="B671" s="90"/>
      <c r="C671" s="90"/>
      <c r="D671" s="90"/>
      <c r="E671" s="90"/>
      <c r="F671" s="90"/>
      <c r="G671" s="90"/>
      <c r="H671" s="236"/>
    </row>
    <row r="672" spans="1:8" ht="14.25" hidden="1" customHeight="1">
      <c r="A672" s="89"/>
      <c r="B672" s="90"/>
      <c r="C672" s="90"/>
      <c r="D672" s="90"/>
      <c r="E672" s="90"/>
      <c r="F672" s="90"/>
      <c r="G672" s="90"/>
      <c r="H672" s="236"/>
    </row>
    <row r="673" spans="1:8" ht="14.25" hidden="1" customHeight="1">
      <c r="A673" s="89"/>
      <c r="B673" s="90"/>
      <c r="C673" s="90"/>
      <c r="D673" s="90"/>
      <c r="E673" s="90"/>
      <c r="F673" s="90"/>
      <c r="G673" s="90"/>
      <c r="H673" s="236"/>
    </row>
    <row r="674" spans="1:8" ht="14.25" hidden="1" customHeight="1">
      <c r="A674" s="89"/>
      <c r="B674" s="90"/>
      <c r="C674" s="90"/>
      <c r="D674" s="90"/>
      <c r="E674" s="90"/>
      <c r="F674" s="90"/>
      <c r="G674" s="90"/>
      <c r="H674" s="236"/>
    </row>
    <row r="675" spans="1:8" ht="14.25" hidden="1" customHeight="1">
      <c r="A675" s="89"/>
      <c r="B675" s="90"/>
      <c r="C675" s="90"/>
      <c r="D675" s="90"/>
      <c r="E675" s="90"/>
      <c r="F675" s="90"/>
      <c r="G675" s="90"/>
      <c r="H675" s="236"/>
    </row>
    <row r="676" spans="1:8" ht="14.25" hidden="1" customHeight="1">
      <c r="A676" s="89"/>
      <c r="B676" s="90"/>
      <c r="C676" s="90"/>
      <c r="D676" s="90"/>
      <c r="E676" s="90"/>
      <c r="F676" s="90"/>
      <c r="G676" s="90"/>
      <c r="H676" s="236"/>
    </row>
    <row r="677" spans="1:8" ht="14.25" hidden="1" customHeight="1">
      <c r="A677" s="89"/>
      <c r="B677" s="90"/>
      <c r="C677" s="90"/>
      <c r="D677" s="90"/>
      <c r="E677" s="90"/>
      <c r="F677" s="90"/>
      <c r="G677" s="90"/>
      <c r="H677" s="236"/>
    </row>
    <row r="678" spans="1:8" ht="14.25" hidden="1" customHeight="1">
      <c r="A678" s="89"/>
      <c r="B678" s="90"/>
      <c r="C678" s="90"/>
      <c r="D678" s="90"/>
      <c r="E678" s="90"/>
      <c r="F678" s="90"/>
      <c r="G678" s="90"/>
      <c r="H678" s="236"/>
    </row>
    <row r="679" spans="1:8" ht="14.25" hidden="1" customHeight="1">
      <c r="A679" s="89"/>
      <c r="B679" s="90"/>
      <c r="C679" s="90"/>
      <c r="D679" s="90"/>
      <c r="E679" s="90"/>
      <c r="F679" s="90"/>
      <c r="G679" s="90"/>
      <c r="H679" s="236"/>
    </row>
    <row r="680" spans="1:8" ht="14.25" hidden="1" customHeight="1">
      <c r="A680" s="89"/>
      <c r="B680" s="90"/>
      <c r="C680" s="90"/>
      <c r="D680" s="90"/>
      <c r="E680" s="90"/>
      <c r="F680" s="90"/>
      <c r="G680" s="90"/>
      <c r="H680" s="236"/>
    </row>
    <row r="681" spans="1:8" ht="14.25" hidden="1" customHeight="1">
      <c r="A681" s="89"/>
      <c r="B681" s="90"/>
      <c r="C681" s="90"/>
      <c r="D681" s="90"/>
      <c r="E681" s="90"/>
      <c r="F681" s="90"/>
      <c r="G681" s="90"/>
      <c r="H681" s="236"/>
    </row>
    <row r="682" spans="1:8" ht="14.25" hidden="1" customHeight="1">
      <c r="A682" s="89"/>
      <c r="B682" s="90"/>
      <c r="C682" s="90"/>
      <c r="D682" s="90"/>
      <c r="E682" s="90"/>
      <c r="F682" s="90"/>
      <c r="G682" s="90"/>
      <c r="H682" s="236"/>
    </row>
    <row r="683" spans="1:8" ht="14.25" hidden="1" customHeight="1">
      <c r="A683" s="89"/>
      <c r="B683" s="90"/>
      <c r="C683" s="90"/>
      <c r="D683" s="90"/>
      <c r="E683" s="90"/>
      <c r="F683" s="90"/>
      <c r="G683" s="90"/>
      <c r="H683" s="236"/>
    </row>
    <row r="684" spans="1:8" ht="14.25" hidden="1" customHeight="1">
      <c r="A684" s="89"/>
      <c r="B684" s="90"/>
      <c r="C684" s="90"/>
      <c r="D684" s="90"/>
      <c r="E684" s="90"/>
      <c r="F684" s="90"/>
      <c r="G684" s="90"/>
      <c r="H684" s="236"/>
    </row>
    <row r="685" spans="1:8" ht="14.25" hidden="1" customHeight="1">
      <c r="A685" s="89"/>
      <c r="B685" s="90"/>
      <c r="C685" s="90"/>
      <c r="D685" s="90"/>
      <c r="E685" s="90"/>
      <c r="F685" s="90"/>
      <c r="G685" s="90"/>
      <c r="H685" s="236"/>
    </row>
    <row r="686" spans="1:8" ht="14.25" hidden="1" customHeight="1">
      <c r="A686" s="89"/>
      <c r="B686" s="90"/>
      <c r="C686" s="90"/>
      <c r="D686" s="90"/>
      <c r="E686" s="90"/>
      <c r="F686" s="90"/>
      <c r="G686" s="90"/>
      <c r="H686" s="236"/>
    </row>
    <row r="687" spans="1:8" ht="14.25" hidden="1" customHeight="1">
      <c r="A687" s="89"/>
      <c r="B687" s="90"/>
      <c r="C687" s="90"/>
      <c r="D687" s="90"/>
      <c r="E687" s="90"/>
      <c r="F687" s="90"/>
      <c r="G687" s="90"/>
      <c r="H687" s="236"/>
    </row>
    <row r="688" spans="1:8" ht="14.25" hidden="1" customHeight="1">
      <c r="A688" s="89"/>
      <c r="B688" s="90"/>
      <c r="C688" s="90"/>
      <c r="D688" s="90"/>
      <c r="E688" s="90"/>
      <c r="F688" s="90"/>
      <c r="G688" s="90"/>
      <c r="H688" s="236"/>
    </row>
    <row r="689" spans="1:8" ht="14.25" hidden="1" customHeight="1">
      <c r="A689" s="89"/>
      <c r="B689" s="90"/>
      <c r="C689" s="90"/>
      <c r="D689" s="90"/>
      <c r="E689" s="90"/>
      <c r="F689" s="90"/>
      <c r="G689" s="90"/>
      <c r="H689" s="236"/>
    </row>
    <row r="690" spans="1:8" ht="14.25" hidden="1" customHeight="1">
      <c r="A690" s="89"/>
      <c r="B690" s="90"/>
      <c r="C690" s="90"/>
      <c r="D690" s="90"/>
      <c r="E690" s="90"/>
      <c r="F690" s="90"/>
      <c r="G690" s="90"/>
      <c r="H690" s="236"/>
    </row>
    <row r="691" spans="1:8" ht="14.25" hidden="1" customHeight="1">
      <c r="A691" s="89"/>
      <c r="B691" s="90"/>
      <c r="C691" s="90"/>
      <c r="D691" s="90"/>
      <c r="E691" s="90"/>
      <c r="F691" s="90"/>
      <c r="G691" s="90"/>
      <c r="H691" s="236"/>
    </row>
    <row r="692" spans="1:8" ht="14.25" hidden="1" customHeight="1">
      <c r="A692" s="89"/>
      <c r="B692" s="90"/>
      <c r="C692" s="90"/>
      <c r="D692" s="90"/>
      <c r="E692" s="90"/>
      <c r="F692" s="90"/>
      <c r="G692" s="90"/>
      <c r="H692" s="236"/>
    </row>
    <row r="693" spans="1:8" ht="14.25" hidden="1" customHeight="1">
      <c r="A693" s="89"/>
      <c r="B693" s="90"/>
      <c r="C693" s="90"/>
      <c r="D693" s="90"/>
      <c r="E693" s="90"/>
      <c r="F693" s="90"/>
      <c r="G693" s="90"/>
      <c r="H693" s="236"/>
    </row>
    <row r="694" spans="1:8" ht="14.25" hidden="1" customHeight="1">
      <c r="A694" s="89"/>
      <c r="B694" s="90"/>
      <c r="C694" s="90"/>
      <c r="D694" s="90"/>
      <c r="E694" s="90"/>
      <c r="F694" s="90"/>
      <c r="G694" s="90"/>
      <c r="H694" s="236"/>
    </row>
    <row r="695" spans="1:8" ht="14.25" hidden="1" customHeight="1">
      <c r="A695" s="89"/>
      <c r="B695" s="90"/>
      <c r="C695" s="90"/>
      <c r="D695" s="90"/>
      <c r="E695" s="90"/>
      <c r="F695" s="90"/>
      <c r="G695" s="90"/>
      <c r="H695" s="236"/>
    </row>
    <row r="696" spans="1:8" ht="14.25" hidden="1" customHeight="1">
      <c r="A696" s="89"/>
      <c r="B696" s="90"/>
      <c r="C696" s="90"/>
      <c r="D696" s="90"/>
      <c r="E696" s="90"/>
      <c r="F696" s="90"/>
      <c r="G696" s="90"/>
      <c r="H696" s="236"/>
    </row>
    <row r="697" spans="1:8" ht="14.25" hidden="1" customHeight="1">
      <c r="A697" s="89"/>
      <c r="B697" s="90"/>
      <c r="C697" s="90"/>
      <c r="D697" s="90"/>
      <c r="E697" s="90"/>
      <c r="F697" s="90"/>
      <c r="G697" s="90"/>
      <c r="H697" s="236"/>
    </row>
    <row r="698" spans="1:8" ht="14.25" hidden="1" customHeight="1">
      <c r="A698" s="89"/>
      <c r="B698" s="90"/>
      <c r="C698" s="90"/>
      <c r="D698" s="90"/>
      <c r="E698" s="90"/>
      <c r="F698" s="90"/>
      <c r="G698" s="90"/>
      <c r="H698" s="236"/>
    </row>
    <row r="699" spans="1:8" ht="14.25" hidden="1" customHeight="1">
      <c r="A699" s="89"/>
      <c r="B699" s="90"/>
      <c r="C699" s="90"/>
      <c r="D699" s="90"/>
      <c r="E699" s="90"/>
      <c r="F699" s="90"/>
      <c r="G699" s="90"/>
      <c r="H699" s="236"/>
    </row>
    <row r="700" spans="1:8" ht="14.25" hidden="1" customHeight="1">
      <c r="A700" s="89"/>
      <c r="B700" s="90"/>
      <c r="C700" s="90"/>
      <c r="D700" s="90"/>
      <c r="E700" s="90"/>
      <c r="F700" s="90"/>
      <c r="G700" s="90"/>
      <c r="H700" s="236"/>
    </row>
    <row r="701" spans="1:8" ht="14.25" hidden="1" customHeight="1">
      <c r="A701" s="89"/>
      <c r="B701" s="90"/>
      <c r="C701" s="90"/>
      <c r="D701" s="90"/>
      <c r="E701" s="90"/>
      <c r="F701" s="90"/>
      <c r="G701" s="90"/>
      <c r="H701" s="236"/>
    </row>
    <row r="702" spans="1:8" ht="14.25" hidden="1" customHeight="1">
      <c r="A702" s="89"/>
      <c r="B702" s="90"/>
      <c r="C702" s="90"/>
      <c r="D702" s="90"/>
      <c r="E702" s="90"/>
      <c r="F702" s="90"/>
      <c r="G702" s="90"/>
      <c r="H702" s="236"/>
    </row>
    <row r="703" spans="1:8" ht="14.25" hidden="1" customHeight="1">
      <c r="A703" s="89"/>
      <c r="B703" s="90"/>
      <c r="C703" s="90"/>
      <c r="D703" s="90"/>
      <c r="E703" s="90"/>
      <c r="F703" s="90"/>
      <c r="G703" s="90"/>
      <c r="H703" s="236"/>
    </row>
    <row r="704" spans="1:8" ht="14.25" hidden="1" customHeight="1">
      <c r="A704" s="89"/>
      <c r="B704" s="90"/>
      <c r="C704" s="90"/>
      <c r="D704" s="90"/>
      <c r="E704" s="90"/>
      <c r="F704" s="90"/>
      <c r="G704" s="90"/>
      <c r="H704" s="236"/>
    </row>
    <row r="705" spans="1:8" ht="14.25" hidden="1" customHeight="1">
      <c r="A705" s="89"/>
      <c r="B705" s="90"/>
      <c r="C705" s="90"/>
      <c r="D705" s="90"/>
      <c r="E705" s="90"/>
      <c r="F705" s="90"/>
      <c r="G705" s="90"/>
      <c r="H705" s="236"/>
    </row>
    <row r="706" spans="1:8" ht="14.25" hidden="1" customHeight="1">
      <c r="A706" s="89"/>
      <c r="B706" s="90"/>
      <c r="C706" s="90"/>
      <c r="D706" s="90"/>
      <c r="E706" s="90"/>
      <c r="F706" s="90"/>
      <c r="G706" s="90"/>
      <c r="H706" s="236"/>
    </row>
    <row r="707" spans="1:8" ht="14.25" hidden="1" customHeight="1">
      <c r="A707" s="89"/>
      <c r="B707" s="90"/>
      <c r="C707" s="90"/>
      <c r="D707" s="90"/>
      <c r="E707" s="90"/>
      <c r="F707" s="90"/>
      <c r="G707" s="90"/>
      <c r="H707" s="236"/>
    </row>
    <row r="708" spans="1:8" ht="14.25" hidden="1" customHeight="1">
      <c r="A708" s="89"/>
      <c r="B708" s="90"/>
      <c r="C708" s="90"/>
      <c r="D708" s="90"/>
      <c r="E708" s="90"/>
      <c r="F708" s="90"/>
      <c r="G708" s="90"/>
      <c r="H708" s="236"/>
    </row>
    <row r="709" spans="1:8" ht="14.25" hidden="1" customHeight="1">
      <c r="A709" s="89"/>
      <c r="B709" s="90"/>
      <c r="C709" s="90"/>
      <c r="D709" s="90"/>
      <c r="E709" s="90"/>
      <c r="F709" s="90"/>
      <c r="G709" s="90"/>
      <c r="H709" s="236"/>
    </row>
    <row r="710" spans="1:8" ht="14.25" hidden="1" customHeight="1">
      <c r="A710" s="89"/>
      <c r="B710" s="90"/>
      <c r="C710" s="90"/>
      <c r="D710" s="90"/>
      <c r="E710" s="90"/>
      <c r="F710" s="90"/>
      <c r="G710" s="90"/>
      <c r="H710" s="236"/>
    </row>
    <row r="711" spans="1:8" ht="14.25" hidden="1" customHeight="1">
      <c r="A711" s="89"/>
      <c r="B711" s="90"/>
      <c r="C711" s="90"/>
      <c r="D711" s="90"/>
      <c r="E711" s="90"/>
      <c r="F711" s="90"/>
      <c r="G711" s="90"/>
      <c r="H711" s="236"/>
    </row>
    <row r="712" spans="1:8" ht="14.25" hidden="1" customHeight="1">
      <c r="A712" s="89"/>
      <c r="B712" s="90"/>
      <c r="C712" s="90"/>
      <c r="D712" s="90"/>
      <c r="E712" s="90"/>
      <c r="F712" s="90"/>
      <c r="G712" s="90"/>
      <c r="H712" s="236"/>
    </row>
    <row r="713" spans="1:8" ht="14.25" hidden="1" customHeight="1">
      <c r="A713" s="89"/>
      <c r="B713" s="90"/>
      <c r="C713" s="90"/>
      <c r="D713" s="90"/>
      <c r="E713" s="90"/>
      <c r="F713" s="90"/>
      <c r="G713" s="90"/>
      <c r="H713" s="236"/>
    </row>
    <row r="714" spans="1:8" ht="14.25" hidden="1" customHeight="1">
      <c r="A714" s="89"/>
      <c r="B714" s="90"/>
      <c r="C714" s="90"/>
      <c r="D714" s="90"/>
      <c r="E714" s="90"/>
      <c r="F714" s="90"/>
      <c r="G714" s="90"/>
      <c r="H714" s="236"/>
    </row>
    <row r="715" spans="1:8" ht="14.25" hidden="1" customHeight="1">
      <c r="A715" s="89"/>
      <c r="B715" s="90"/>
      <c r="C715" s="90"/>
      <c r="D715" s="90"/>
      <c r="E715" s="90"/>
      <c r="F715" s="90"/>
      <c r="G715" s="90"/>
      <c r="H715" s="236"/>
    </row>
    <row r="716" spans="1:8" ht="14.25" hidden="1" customHeight="1">
      <c r="A716" s="89"/>
      <c r="B716" s="90"/>
      <c r="C716" s="90"/>
      <c r="D716" s="90"/>
      <c r="E716" s="90"/>
      <c r="F716" s="90"/>
      <c r="G716" s="90"/>
      <c r="H716" s="236"/>
    </row>
    <row r="717" spans="1:8" ht="14.25" hidden="1" customHeight="1">
      <c r="A717" s="89"/>
      <c r="B717" s="90"/>
      <c r="C717" s="90"/>
      <c r="D717" s="90"/>
      <c r="E717" s="90"/>
      <c r="F717" s="90"/>
      <c r="G717" s="90"/>
      <c r="H717" s="236"/>
    </row>
    <row r="718" spans="1:8" ht="14.25" hidden="1" customHeight="1">
      <c r="A718" s="89"/>
      <c r="B718" s="90"/>
      <c r="C718" s="90"/>
      <c r="D718" s="90"/>
      <c r="E718" s="90"/>
      <c r="F718" s="90"/>
      <c r="G718" s="90"/>
      <c r="H718" s="236"/>
    </row>
    <row r="719" spans="1:8" ht="14.25" hidden="1" customHeight="1">
      <c r="A719" s="89"/>
      <c r="B719" s="90"/>
      <c r="C719" s="90"/>
      <c r="D719" s="90"/>
      <c r="E719" s="90"/>
      <c r="F719" s="90"/>
      <c r="G719" s="90"/>
      <c r="H719" s="236"/>
    </row>
    <row r="720" spans="1:8" ht="14.25" hidden="1" customHeight="1">
      <c r="A720" s="89"/>
      <c r="B720" s="90"/>
      <c r="C720" s="90"/>
      <c r="D720" s="90"/>
      <c r="E720" s="90"/>
      <c r="F720" s="90"/>
      <c r="G720" s="90"/>
      <c r="H720" s="236"/>
    </row>
    <row r="721" spans="1:8" ht="14.25" hidden="1" customHeight="1">
      <c r="A721" s="89"/>
      <c r="B721" s="90"/>
      <c r="C721" s="90"/>
      <c r="D721" s="90"/>
      <c r="E721" s="90"/>
      <c r="F721" s="90"/>
      <c r="G721" s="90"/>
      <c r="H721" s="236"/>
    </row>
    <row r="722" spans="1:8" ht="14.25" hidden="1" customHeight="1">
      <c r="A722" s="89"/>
      <c r="B722" s="90"/>
      <c r="C722" s="90"/>
      <c r="D722" s="90"/>
      <c r="E722" s="90"/>
      <c r="F722" s="90"/>
      <c r="G722" s="90"/>
      <c r="H722" s="236"/>
    </row>
    <row r="723" spans="1:8" ht="14.25" hidden="1" customHeight="1">
      <c r="A723" s="89"/>
      <c r="B723" s="90"/>
      <c r="C723" s="90"/>
      <c r="D723" s="90"/>
      <c r="E723" s="90"/>
      <c r="F723" s="90"/>
      <c r="G723" s="90"/>
      <c r="H723" s="236"/>
    </row>
    <row r="724" spans="1:8" ht="14.25" hidden="1" customHeight="1">
      <c r="A724" s="89"/>
      <c r="B724" s="90"/>
      <c r="C724" s="90"/>
      <c r="D724" s="90"/>
      <c r="E724" s="90"/>
      <c r="F724" s="90"/>
      <c r="G724" s="90"/>
      <c r="H724" s="236"/>
    </row>
    <row r="725" spans="1:8" ht="14.25" hidden="1" customHeight="1">
      <c r="A725" s="89"/>
      <c r="B725" s="90"/>
      <c r="C725" s="90"/>
      <c r="D725" s="90"/>
      <c r="E725" s="90"/>
      <c r="F725" s="90"/>
      <c r="G725" s="90"/>
      <c r="H725" s="236"/>
    </row>
    <row r="726" spans="1:8" ht="14.25" hidden="1" customHeight="1">
      <c r="A726" s="89"/>
      <c r="B726" s="90"/>
      <c r="C726" s="90"/>
      <c r="D726" s="90"/>
      <c r="E726" s="90"/>
      <c r="F726" s="90"/>
      <c r="G726" s="90"/>
      <c r="H726" s="236"/>
    </row>
    <row r="727" spans="1:8" ht="14.25" hidden="1" customHeight="1">
      <c r="A727" s="89"/>
      <c r="B727" s="90"/>
      <c r="C727" s="90"/>
      <c r="D727" s="90"/>
      <c r="E727" s="90"/>
      <c r="F727" s="90"/>
      <c r="G727" s="90"/>
      <c r="H727" s="236"/>
    </row>
    <row r="728" spans="1:8" ht="14.25" hidden="1" customHeight="1">
      <c r="A728" s="89"/>
      <c r="B728" s="90"/>
      <c r="C728" s="90"/>
      <c r="D728" s="90"/>
      <c r="E728" s="90"/>
      <c r="F728" s="90"/>
      <c r="G728" s="90"/>
      <c r="H728" s="236"/>
    </row>
    <row r="729" spans="1:8" ht="14.25" hidden="1" customHeight="1">
      <c r="A729" s="89"/>
      <c r="B729" s="90"/>
      <c r="C729" s="90"/>
      <c r="D729" s="90"/>
      <c r="E729" s="90"/>
      <c r="F729" s="90"/>
      <c r="G729" s="90"/>
      <c r="H729" s="236"/>
    </row>
    <row r="730" spans="1:8" ht="14.25" hidden="1" customHeight="1">
      <c r="A730" s="89"/>
      <c r="B730" s="90"/>
      <c r="C730" s="90"/>
      <c r="D730" s="90"/>
      <c r="E730" s="90"/>
      <c r="F730" s="90"/>
      <c r="G730" s="90"/>
      <c r="H730" s="236"/>
    </row>
    <row r="731" spans="1:8" ht="14.25" hidden="1" customHeight="1">
      <c r="A731" s="89"/>
      <c r="B731" s="90"/>
      <c r="C731" s="90"/>
      <c r="D731" s="90"/>
      <c r="E731" s="90"/>
      <c r="F731" s="90"/>
      <c r="G731" s="90"/>
      <c r="H731" s="236"/>
    </row>
    <row r="732" spans="1:8" ht="14.25" hidden="1" customHeight="1">
      <c r="A732" s="89"/>
      <c r="B732" s="90"/>
      <c r="C732" s="90"/>
      <c r="D732" s="90"/>
      <c r="E732" s="90"/>
      <c r="F732" s="90"/>
      <c r="G732" s="90"/>
      <c r="H732" s="236"/>
    </row>
    <row r="733" spans="1:8" ht="14.25" hidden="1" customHeight="1">
      <c r="A733" s="89"/>
      <c r="B733" s="90"/>
      <c r="C733" s="90"/>
      <c r="D733" s="90"/>
      <c r="E733" s="90"/>
      <c r="F733" s="90"/>
      <c r="G733" s="90"/>
      <c r="H733" s="236"/>
    </row>
    <row r="734" spans="1:8" ht="14.25" hidden="1" customHeight="1">
      <c r="A734" s="89"/>
      <c r="B734" s="90"/>
      <c r="C734" s="90"/>
      <c r="D734" s="90"/>
      <c r="E734" s="90"/>
      <c r="F734" s="90"/>
      <c r="G734" s="90"/>
      <c r="H734" s="236"/>
    </row>
    <row r="735" spans="1:8" ht="14.25" hidden="1" customHeight="1">
      <c r="A735" s="89"/>
      <c r="B735" s="90"/>
      <c r="C735" s="90"/>
      <c r="D735" s="90"/>
      <c r="E735" s="90"/>
      <c r="F735" s="90"/>
      <c r="G735" s="90"/>
      <c r="H735" s="236"/>
    </row>
    <row r="736" spans="1:8" ht="14.25" hidden="1" customHeight="1">
      <c r="A736" s="89"/>
      <c r="B736" s="90"/>
      <c r="C736" s="90"/>
      <c r="D736" s="90"/>
      <c r="E736" s="90"/>
      <c r="F736" s="90"/>
      <c r="G736" s="90"/>
      <c r="H736" s="236"/>
    </row>
    <row r="737" spans="1:8" ht="14.25" hidden="1" customHeight="1">
      <c r="A737" s="89"/>
      <c r="B737" s="90"/>
      <c r="C737" s="90"/>
      <c r="D737" s="90"/>
      <c r="E737" s="90"/>
      <c r="F737" s="90"/>
      <c r="G737" s="90"/>
      <c r="H737" s="236"/>
    </row>
    <row r="738" spans="1:8" ht="14.25" hidden="1" customHeight="1">
      <c r="A738" s="89"/>
      <c r="B738" s="90"/>
      <c r="C738" s="90"/>
      <c r="D738" s="90"/>
      <c r="E738" s="90"/>
      <c r="F738" s="90"/>
      <c r="G738" s="90"/>
      <c r="H738" s="236"/>
    </row>
    <row r="739" spans="1:8" ht="14.25" hidden="1" customHeight="1">
      <c r="A739" s="89"/>
      <c r="B739" s="90"/>
      <c r="C739" s="90"/>
      <c r="D739" s="90"/>
      <c r="E739" s="90"/>
      <c r="F739" s="90"/>
      <c r="G739" s="90"/>
      <c r="H739" s="236"/>
    </row>
    <row r="740" spans="1:8" ht="14.25" hidden="1" customHeight="1">
      <c r="A740" s="89"/>
      <c r="B740" s="90"/>
      <c r="C740" s="90"/>
      <c r="D740" s="90"/>
      <c r="E740" s="90"/>
      <c r="F740" s="90"/>
      <c r="G740" s="90"/>
      <c r="H740" s="236"/>
    </row>
    <row r="741" spans="1:8" ht="14.25" hidden="1" customHeight="1">
      <c r="A741" s="89"/>
      <c r="B741" s="90"/>
      <c r="C741" s="90"/>
      <c r="D741" s="90"/>
      <c r="E741" s="90"/>
      <c r="F741" s="90"/>
      <c r="G741" s="90"/>
      <c r="H741" s="236"/>
    </row>
    <row r="742" spans="1:8" ht="14.25" hidden="1" customHeight="1">
      <c r="A742" s="89"/>
      <c r="B742" s="90"/>
      <c r="C742" s="90"/>
      <c r="D742" s="90"/>
      <c r="E742" s="90"/>
      <c r="F742" s="90"/>
      <c r="G742" s="90"/>
      <c r="H742" s="236"/>
    </row>
    <row r="743" spans="1:8" ht="14.25" hidden="1" customHeight="1">
      <c r="A743" s="89"/>
      <c r="B743" s="90"/>
      <c r="C743" s="90"/>
      <c r="D743" s="90"/>
      <c r="E743" s="90"/>
      <c r="F743" s="90"/>
      <c r="G743" s="90"/>
      <c r="H743" s="236"/>
    </row>
    <row r="744" spans="1:8" ht="14.25" hidden="1" customHeight="1">
      <c r="A744" s="89"/>
      <c r="B744" s="90"/>
      <c r="C744" s="90"/>
      <c r="D744" s="90"/>
      <c r="E744" s="90"/>
      <c r="F744" s="90"/>
      <c r="G744" s="90"/>
      <c r="H744" s="236"/>
    </row>
    <row r="745" spans="1:8" ht="14.25" hidden="1" customHeight="1">
      <c r="A745" s="89"/>
      <c r="B745" s="90"/>
      <c r="C745" s="90"/>
      <c r="D745" s="90"/>
      <c r="E745" s="90"/>
      <c r="F745" s="90"/>
      <c r="G745" s="90"/>
      <c r="H745" s="236"/>
    </row>
    <row r="746" spans="1:8" ht="14.25" hidden="1" customHeight="1">
      <c r="A746" s="89"/>
      <c r="B746" s="90"/>
      <c r="C746" s="90"/>
      <c r="D746" s="90"/>
      <c r="E746" s="90"/>
      <c r="F746" s="90"/>
      <c r="G746" s="90"/>
      <c r="H746" s="236"/>
    </row>
    <row r="747" spans="1:8" ht="14.25" hidden="1" customHeight="1">
      <c r="A747" s="89"/>
      <c r="B747" s="90"/>
      <c r="C747" s="90"/>
      <c r="D747" s="90"/>
      <c r="E747" s="90"/>
      <c r="F747" s="90"/>
      <c r="G747" s="90"/>
      <c r="H747" s="236"/>
    </row>
    <row r="748" spans="1:8" ht="14.25" hidden="1" customHeight="1">
      <c r="A748" s="89"/>
      <c r="B748" s="90"/>
      <c r="C748" s="90"/>
      <c r="D748" s="90"/>
      <c r="E748" s="90"/>
      <c r="F748" s="90"/>
      <c r="G748" s="90"/>
      <c r="H748" s="236"/>
    </row>
    <row r="749" spans="1:8" ht="14.25" hidden="1" customHeight="1">
      <c r="A749" s="89"/>
      <c r="B749" s="90"/>
      <c r="C749" s="90"/>
      <c r="D749" s="90"/>
      <c r="E749" s="90"/>
      <c r="F749" s="90"/>
      <c r="G749" s="90"/>
      <c r="H749" s="236"/>
    </row>
    <row r="750" spans="1:8" ht="14.25" hidden="1" customHeight="1">
      <c r="A750" s="89"/>
      <c r="B750" s="90"/>
      <c r="C750" s="90"/>
      <c r="D750" s="90"/>
      <c r="E750" s="90"/>
      <c r="F750" s="90"/>
      <c r="G750" s="90"/>
      <c r="H750" s="236"/>
    </row>
    <row r="751" spans="1:8" ht="14.25" hidden="1" customHeight="1">
      <c r="A751" s="89"/>
      <c r="B751" s="90"/>
      <c r="C751" s="90"/>
      <c r="D751" s="90"/>
      <c r="E751" s="90"/>
      <c r="F751" s="90"/>
      <c r="G751" s="90"/>
      <c r="H751" s="236"/>
    </row>
    <row r="752" spans="1:8" ht="14.25" hidden="1" customHeight="1">
      <c r="A752" s="89"/>
      <c r="B752" s="90"/>
      <c r="C752" s="90"/>
      <c r="D752" s="90"/>
      <c r="E752" s="90"/>
      <c r="F752" s="90"/>
      <c r="G752" s="90"/>
      <c r="H752" s="236"/>
    </row>
    <row r="753" spans="1:8" ht="14.25" hidden="1" customHeight="1">
      <c r="A753" s="89"/>
      <c r="B753" s="90"/>
      <c r="C753" s="90"/>
      <c r="D753" s="90"/>
      <c r="E753" s="90"/>
      <c r="F753" s="90"/>
      <c r="G753" s="90"/>
      <c r="H753" s="236"/>
    </row>
    <row r="754" spans="1:8" ht="14.25" hidden="1" customHeight="1">
      <c r="A754" s="89"/>
      <c r="B754" s="90"/>
      <c r="C754" s="90"/>
      <c r="D754" s="90"/>
      <c r="E754" s="90"/>
      <c r="F754" s="90"/>
      <c r="G754" s="90"/>
      <c r="H754" s="236"/>
    </row>
    <row r="755" spans="1:8" ht="14.25" hidden="1" customHeight="1">
      <c r="A755" s="89"/>
      <c r="B755" s="90"/>
      <c r="C755" s="90"/>
      <c r="D755" s="90"/>
      <c r="E755" s="90"/>
      <c r="F755" s="90"/>
      <c r="G755" s="90"/>
      <c r="H755" s="236"/>
    </row>
    <row r="756" spans="1:8" ht="14.25" hidden="1" customHeight="1">
      <c r="A756" s="89"/>
      <c r="B756" s="90"/>
      <c r="C756" s="90"/>
      <c r="D756" s="90"/>
      <c r="E756" s="90"/>
      <c r="F756" s="90"/>
      <c r="G756" s="90"/>
      <c r="H756" s="236"/>
    </row>
    <row r="757" spans="1:8" ht="14.25" hidden="1" customHeight="1">
      <c r="A757" s="89"/>
      <c r="B757" s="90"/>
      <c r="C757" s="90"/>
      <c r="D757" s="90"/>
      <c r="E757" s="90"/>
      <c r="F757" s="90"/>
      <c r="G757" s="90"/>
      <c r="H757" s="236"/>
    </row>
    <row r="758" spans="1:8" ht="14.25" hidden="1" customHeight="1">
      <c r="A758" s="89"/>
      <c r="B758" s="90"/>
      <c r="C758" s="90"/>
      <c r="D758" s="90"/>
      <c r="E758" s="90"/>
      <c r="F758" s="90"/>
      <c r="G758" s="90"/>
      <c r="H758" s="236"/>
    </row>
    <row r="759" spans="1:8" ht="14.25" hidden="1" customHeight="1">
      <c r="A759" s="89"/>
      <c r="B759" s="90"/>
      <c r="C759" s="90"/>
      <c r="D759" s="90"/>
      <c r="E759" s="90"/>
      <c r="F759" s="90"/>
      <c r="G759" s="90"/>
      <c r="H759" s="236"/>
    </row>
    <row r="760" spans="1:8" ht="14.25" hidden="1" customHeight="1">
      <c r="A760" s="89"/>
      <c r="B760" s="90"/>
      <c r="C760" s="90"/>
      <c r="D760" s="90"/>
      <c r="E760" s="90"/>
      <c r="F760" s="90"/>
      <c r="G760" s="90"/>
      <c r="H760" s="236"/>
    </row>
    <row r="761" spans="1:8" ht="14.25" hidden="1" customHeight="1">
      <c r="A761" s="89"/>
      <c r="B761" s="90"/>
      <c r="C761" s="90"/>
      <c r="D761" s="90"/>
      <c r="E761" s="90"/>
      <c r="F761" s="90"/>
      <c r="G761" s="90"/>
      <c r="H761" s="236"/>
    </row>
    <row r="762" spans="1:8" ht="14.25" hidden="1" customHeight="1">
      <c r="A762" s="89"/>
      <c r="B762" s="90"/>
      <c r="C762" s="90"/>
      <c r="D762" s="90"/>
      <c r="E762" s="90"/>
      <c r="F762" s="90"/>
      <c r="G762" s="90"/>
      <c r="H762" s="236"/>
    </row>
    <row r="763" spans="1:8" ht="14.25" hidden="1" customHeight="1">
      <c r="A763" s="89"/>
      <c r="B763" s="90"/>
      <c r="C763" s="90"/>
      <c r="D763" s="90"/>
      <c r="E763" s="90"/>
      <c r="F763" s="90"/>
      <c r="G763" s="90"/>
      <c r="H763" s="236"/>
    </row>
    <row r="764" spans="1:8" ht="14.25" hidden="1" customHeight="1">
      <c r="A764" s="89"/>
      <c r="B764" s="90"/>
      <c r="C764" s="90"/>
      <c r="D764" s="90"/>
      <c r="E764" s="90"/>
      <c r="F764" s="90"/>
      <c r="G764" s="90"/>
      <c r="H764" s="236"/>
    </row>
    <row r="765" spans="1:8" ht="14.25" hidden="1" customHeight="1">
      <c r="A765" s="89"/>
      <c r="B765" s="90"/>
      <c r="C765" s="90"/>
      <c r="D765" s="90"/>
      <c r="E765" s="90"/>
      <c r="F765" s="90"/>
      <c r="G765" s="90"/>
      <c r="H765" s="236"/>
    </row>
    <row r="766" spans="1:8" ht="14.25" hidden="1" customHeight="1">
      <c r="A766" s="89"/>
      <c r="B766" s="90"/>
      <c r="C766" s="90"/>
      <c r="D766" s="90"/>
      <c r="E766" s="90"/>
      <c r="F766" s="90"/>
      <c r="G766" s="90"/>
      <c r="H766" s="236"/>
    </row>
    <row r="767" spans="1:8" ht="14.25" hidden="1" customHeight="1">
      <c r="A767" s="89"/>
      <c r="B767" s="90"/>
      <c r="C767" s="90"/>
      <c r="D767" s="90"/>
      <c r="E767" s="90"/>
      <c r="F767" s="90"/>
      <c r="G767" s="90"/>
      <c r="H767" s="236"/>
    </row>
    <row r="768" spans="1:8" ht="14.25" hidden="1" customHeight="1">
      <c r="A768" s="89"/>
      <c r="B768" s="90"/>
      <c r="C768" s="90"/>
      <c r="D768" s="90"/>
      <c r="E768" s="90"/>
      <c r="F768" s="90"/>
      <c r="G768" s="90"/>
      <c r="H768" s="236"/>
    </row>
    <row r="769" spans="1:8" ht="14.25" hidden="1" customHeight="1">
      <c r="A769" s="89"/>
      <c r="B769" s="90"/>
      <c r="C769" s="90"/>
      <c r="D769" s="90"/>
      <c r="E769" s="90"/>
      <c r="F769" s="90"/>
      <c r="G769" s="90"/>
      <c r="H769" s="236"/>
    </row>
    <row r="770" spans="1:8" ht="14.25" hidden="1" customHeight="1">
      <c r="A770" s="89"/>
      <c r="B770" s="90"/>
      <c r="C770" s="90"/>
      <c r="D770" s="90"/>
      <c r="E770" s="90"/>
      <c r="F770" s="90"/>
      <c r="G770" s="90"/>
      <c r="H770" s="236"/>
    </row>
    <row r="771" spans="1:8" ht="14.25" hidden="1" customHeight="1">
      <c r="A771" s="89"/>
      <c r="B771" s="90"/>
      <c r="C771" s="90"/>
      <c r="D771" s="90"/>
      <c r="E771" s="90"/>
      <c r="F771" s="90"/>
      <c r="G771" s="90"/>
      <c r="H771" s="236"/>
    </row>
    <row r="772" spans="1:8" ht="14.25" hidden="1" customHeight="1">
      <c r="A772" s="89"/>
      <c r="B772" s="90"/>
      <c r="C772" s="90"/>
      <c r="D772" s="90"/>
      <c r="E772" s="90"/>
      <c r="F772" s="90"/>
      <c r="G772" s="90"/>
      <c r="H772" s="236"/>
    </row>
    <row r="773" spans="1:8" ht="14.25" hidden="1" customHeight="1">
      <c r="A773" s="89"/>
      <c r="B773" s="90"/>
      <c r="C773" s="90"/>
      <c r="D773" s="90"/>
      <c r="E773" s="90"/>
      <c r="F773" s="90"/>
      <c r="G773" s="90"/>
      <c r="H773" s="236"/>
    </row>
    <row r="774" spans="1:8" ht="14.25" hidden="1" customHeight="1">
      <c r="A774" s="89"/>
      <c r="B774" s="90"/>
      <c r="C774" s="90"/>
      <c r="D774" s="90"/>
      <c r="E774" s="90"/>
      <c r="F774" s="90"/>
      <c r="G774" s="90"/>
      <c r="H774" s="236"/>
    </row>
    <row r="775" spans="1:8" ht="14.25" hidden="1" customHeight="1">
      <c r="A775" s="89"/>
      <c r="B775" s="90"/>
      <c r="C775" s="90"/>
      <c r="D775" s="90"/>
      <c r="E775" s="90"/>
      <c r="F775" s="90"/>
      <c r="G775" s="90"/>
      <c r="H775" s="236"/>
    </row>
    <row r="776" spans="1:8" ht="14.25" hidden="1" customHeight="1">
      <c r="A776" s="89"/>
      <c r="B776" s="90"/>
      <c r="C776" s="90"/>
      <c r="D776" s="90"/>
      <c r="E776" s="90"/>
      <c r="F776" s="90"/>
      <c r="G776" s="90"/>
      <c r="H776" s="236"/>
    </row>
    <row r="777" spans="1:8" ht="14.25" hidden="1" customHeight="1">
      <c r="A777" s="89"/>
      <c r="B777" s="90"/>
      <c r="C777" s="90"/>
      <c r="D777" s="90"/>
      <c r="E777" s="90"/>
      <c r="F777" s="90"/>
      <c r="G777" s="90"/>
      <c r="H777" s="236"/>
    </row>
    <row r="778" spans="1:8" ht="14.25" hidden="1" customHeight="1">
      <c r="A778" s="89"/>
      <c r="B778" s="90"/>
      <c r="C778" s="90"/>
      <c r="D778" s="90"/>
      <c r="E778" s="90"/>
      <c r="F778" s="90"/>
      <c r="G778" s="90"/>
      <c r="H778" s="236"/>
    </row>
    <row r="779" spans="1:8" ht="14.25" hidden="1" customHeight="1">
      <c r="A779" s="89"/>
      <c r="B779" s="90"/>
      <c r="C779" s="90"/>
      <c r="D779" s="90"/>
      <c r="E779" s="90"/>
      <c r="F779" s="90"/>
      <c r="G779" s="90"/>
      <c r="H779" s="236"/>
    </row>
    <row r="780" spans="1:8" ht="14.25" hidden="1" customHeight="1">
      <c r="A780" s="89"/>
      <c r="B780" s="90"/>
      <c r="C780" s="90"/>
      <c r="D780" s="90"/>
      <c r="E780" s="90"/>
      <c r="F780" s="90"/>
      <c r="G780" s="90"/>
      <c r="H780" s="236"/>
    </row>
    <row r="781" spans="1:8" ht="14.25" hidden="1" customHeight="1">
      <c r="A781" s="89"/>
      <c r="B781" s="90"/>
      <c r="C781" s="90"/>
      <c r="D781" s="90"/>
      <c r="E781" s="90"/>
      <c r="F781" s="90"/>
      <c r="G781" s="90"/>
      <c r="H781" s="236"/>
    </row>
    <row r="782" spans="1:8" ht="14.25" hidden="1" customHeight="1">
      <c r="A782" s="89"/>
      <c r="B782" s="90"/>
      <c r="C782" s="90"/>
      <c r="D782" s="90"/>
      <c r="E782" s="90"/>
      <c r="F782" s="90"/>
      <c r="G782" s="90"/>
      <c r="H782" s="236"/>
    </row>
    <row r="783" spans="1:8" ht="14.25" hidden="1" customHeight="1">
      <c r="A783" s="89"/>
      <c r="B783" s="90"/>
      <c r="C783" s="90"/>
      <c r="D783" s="90"/>
      <c r="E783" s="90"/>
      <c r="F783" s="90"/>
      <c r="G783" s="90"/>
      <c r="H783" s="236"/>
    </row>
    <row r="784" spans="1:8" ht="14.25" hidden="1" customHeight="1">
      <c r="A784" s="89"/>
      <c r="B784" s="90"/>
      <c r="C784" s="90"/>
      <c r="D784" s="90"/>
      <c r="E784" s="90"/>
      <c r="F784" s="90"/>
      <c r="G784" s="90"/>
      <c r="H784" s="236"/>
    </row>
    <row r="785" spans="1:8" ht="14.25" hidden="1" customHeight="1">
      <c r="A785" s="89"/>
      <c r="B785" s="90"/>
      <c r="C785" s="90"/>
      <c r="D785" s="90"/>
      <c r="E785" s="90"/>
      <c r="F785" s="90"/>
      <c r="G785" s="90"/>
      <c r="H785" s="236"/>
    </row>
    <row r="786" spans="1:8" ht="14.25" hidden="1" customHeight="1">
      <c r="A786" s="89"/>
      <c r="B786" s="90"/>
      <c r="C786" s="90"/>
      <c r="D786" s="90"/>
      <c r="E786" s="90"/>
      <c r="F786" s="90"/>
      <c r="G786" s="90"/>
      <c r="H786" s="236"/>
    </row>
    <row r="787" spans="1:8" ht="14.25" hidden="1" customHeight="1">
      <c r="A787" s="89"/>
      <c r="B787" s="90"/>
      <c r="C787" s="90"/>
      <c r="D787" s="90"/>
      <c r="E787" s="90"/>
      <c r="F787" s="90"/>
      <c r="G787" s="90"/>
      <c r="H787" s="236"/>
    </row>
    <row r="788" spans="1:8" ht="14.25" hidden="1" customHeight="1">
      <c r="A788" s="89"/>
      <c r="B788" s="90"/>
      <c r="C788" s="90"/>
      <c r="D788" s="90"/>
      <c r="E788" s="90"/>
      <c r="F788" s="90"/>
      <c r="G788" s="90"/>
      <c r="H788" s="236"/>
    </row>
    <row r="789" spans="1:8" ht="14.25" hidden="1" customHeight="1">
      <c r="A789" s="89"/>
      <c r="B789" s="90"/>
      <c r="C789" s="90"/>
      <c r="D789" s="90"/>
      <c r="E789" s="90"/>
      <c r="F789" s="90"/>
      <c r="G789" s="90"/>
      <c r="H789" s="236"/>
    </row>
    <row r="790" spans="1:8" ht="14.25" hidden="1" customHeight="1">
      <c r="A790" s="89"/>
      <c r="B790" s="90"/>
      <c r="C790" s="90"/>
      <c r="D790" s="90"/>
      <c r="E790" s="90"/>
      <c r="F790" s="90"/>
      <c r="G790" s="90"/>
      <c r="H790" s="236"/>
    </row>
    <row r="791" spans="1:8" ht="14.25" hidden="1" customHeight="1">
      <c r="A791" s="89"/>
      <c r="B791" s="90"/>
      <c r="C791" s="90"/>
      <c r="D791" s="90"/>
      <c r="E791" s="90"/>
      <c r="F791" s="90"/>
      <c r="G791" s="90"/>
      <c r="H791" s="236"/>
    </row>
    <row r="792" spans="1:8" ht="14.25" hidden="1" customHeight="1">
      <c r="A792" s="89"/>
      <c r="B792" s="90"/>
      <c r="C792" s="90"/>
      <c r="D792" s="90"/>
      <c r="E792" s="90"/>
      <c r="F792" s="90"/>
      <c r="G792" s="90"/>
      <c r="H792" s="236"/>
    </row>
    <row r="793" spans="1:8" ht="14.25" hidden="1" customHeight="1">
      <c r="A793" s="89"/>
      <c r="B793" s="90"/>
      <c r="C793" s="90"/>
      <c r="D793" s="90"/>
      <c r="E793" s="90"/>
      <c r="F793" s="90"/>
      <c r="G793" s="90"/>
      <c r="H793" s="236"/>
    </row>
    <row r="794" spans="1:8" ht="14.25" hidden="1" customHeight="1">
      <c r="A794" s="89"/>
      <c r="B794" s="90"/>
      <c r="C794" s="90"/>
      <c r="D794" s="90"/>
      <c r="E794" s="90"/>
      <c r="F794" s="90"/>
      <c r="G794" s="90"/>
      <c r="H794" s="236"/>
    </row>
    <row r="795" spans="1:8" ht="14.25" hidden="1" customHeight="1">
      <c r="A795" s="89"/>
      <c r="B795" s="90"/>
      <c r="C795" s="90"/>
      <c r="D795" s="90"/>
      <c r="E795" s="90"/>
      <c r="F795" s="90"/>
      <c r="G795" s="90"/>
      <c r="H795" s="236"/>
    </row>
    <row r="796" spans="1:8" ht="14.25" hidden="1" customHeight="1">
      <c r="A796" s="89"/>
      <c r="B796" s="90"/>
      <c r="C796" s="90"/>
      <c r="D796" s="90"/>
      <c r="E796" s="90"/>
      <c r="F796" s="90"/>
      <c r="G796" s="90"/>
      <c r="H796" s="236"/>
    </row>
    <row r="797" spans="1:8" ht="14.25" hidden="1" customHeight="1">
      <c r="A797" s="89"/>
      <c r="B797" s="90"/>
      <c r="C797" s="90"/>
      <c r="D797" s="90"/>
      <c r="E797" s="90"/>
      <c r="F797" s="90"/>
      <c r="G797" s="90"/>
      <c r="H797" s="236"/>
    </row>
    <row r="798" spans="1:8" ht="14.25" hidden="1" customHeight="1">
      <c r="A798" s="89"/>
      <c r="B798" s="90"/>
      <c r="C798" s="90"/>
      <c r="D798" s="90"/>
      <c r="E798" s="90"/>
      <c r="F798" s="90"/>
      <c r="G798" s="90"/>
      <c r="H798" s="236"/>
    </row>
    <row r="799" spans="1:8" ht="14.25" hidden="1" customHeight="1">
      <c r="A799" s="89"/>
      <c r="B799" s="90"/>
      <c r="C799" s="90"/>
      <c r="D799" s="90"/>
      <c r="E799" s="90"/>
      <c r="F799" s="90"/>
      <c r="G799" s="90"/>
      <c r="H799" s="236"/>
    </row>
    <row r="800" spans="1:8" ht="14.25" hidden="1" customHeight="1">
      <c r="A800" s="89"/>
      <c r="B800" s="90"/>
      <c r="C800" s="90"/>
      <c r="D800" s="90"/>
      <c r="E800" s="90"/>
      <c r="F800" s="90"/>
      <c r="G800" s="90"/>
      <c r="H800" s="236"/>
    </row>
    <row r="801" spans="1:8" ht="14.25" hidden="1" customHeight="1">
      <c r="A801" s="89"/>
      <c r="B801" s="90"/>
      <c r="C801" s="90"/>
      <c r="D801" s="90"/>
      <c r="E801" s="90"/>
      <c r="F801" s="90"/>
      <c r="G801" s="90"/>
      <c r="H801" s="236"/>
    </row>
    <row r="802" spans="1:8" ht="14.25" hidden="1" customHeight="1">
      <c r="A802" s="89"/>
      <c r="B802" s="90"/>
      <c r="C802" s="90"/>
      <c r="D802" s="90"/>
      <c r="E802" s="90"/>
      <c r="F802" s="90"/>
      <c r="G802" s="90"/>
      <c r="H802" s="236"/>
    </row>
    <row r="803" spans="1:8" ht="14.25" hidden="1" customHeight="1">
      <c r="A803" s="89"/>
      <c r="B803" s="90"/>
      <c r="C803" s="90"/>
      <c r="D803" s="90"/>
      <c r="E803" s="90"/>
      <c r="F803" s="90"/>
      <c r="G803" s="90"/>
      <c r="H803" s="236"/>
    </row>
    <row r="804" spans="1:8" ht="14.25" hidden="1" customHeight="1">
      <c r="A804" s="89"/>
      <c r="B804" s="90"/>
      <c r="C804" s="90"/>
      <c r="D804" s="90"/>
      <c r="E804" s="90"/>
      <c r="F804" s="90"/>
      <c r="G804" s="90"/>
      <c r="H804" s="236"/>
    </row>
    <row r="805" spans="1:8" ht="14.25" hidden="1" customHeight="1">
      <c r="A805" s="89"/>
      <c r="B805" s="90"/>
      <c r="C805" s="90"/>
      <c r="D805" s="90"/>
      <c r="E805" s="90"/>
      <c r="F805" s="90"/>
      <c r="G805" s="90"/>
      <c r="H805" s="236"/>
    </row>
    <row r="806" spans="1:8" ht="14.25" hidden="1" customHeight="1">
      <c r="A806" s="89"/>
      <c r="B806" s="90"/>
      <c r="C806" s="90"/>
      <c r="D806" s="90"/>
      <c r="E806" s="90"/>
      <c r="F806" s="90"/>
      <c r="G806" s="90"/>
      <c r="H806" s="236"/>
    </row>
    <row r="807" spans="1:8" ht="14.25" hidden="1" customHeight="1">
      <c r="A807" s="89"/>
      <c r="B807" s="90"/>
      <c r="C807" s="90"/>
      <c r="D807" s="90"/>
      <c r="E807" s="90"/>
      <c r="F807" s="90"/>
      <c r="G807" s="90"/>
      <c r="H807" s="236"/>
    </row>
    <row r="808" spans="1:8" ht="14.25" hidden="1" customHeight="1">
      <c r="A808" s="89"/>
      <c r="B808" s="90"/>
      <c r="C808" s="90"/>
      <c r="D808" s="90"/>
      <c r="E808" s="90"/>
      <c r="F808" s="90"/>
      <c r="G808" s="90"/>
      <c r="H808" s="236"/>
    </row>
    <row r="809" spans="1:8" ht="14.25" hidden="1" customHeight="1">
      <c r="A809" s="89"/>
      <c r="B809" s="90"/>
      <c r="C809" s="90"/>
      <c r="D809" s="90"/>
      <c r="E809" s="90"/>
      <c r="F809" s="90"/>
      <c r="G809" s="90"/>
      <c r="H809" s="236"/>
    </row>
    <row r="810" spans="1:8" ht="14.25" hidden="1" customHeight="1">
      <c r="A810" s="89"/>
      <c r="B810" s="90"/>
      <c r="C810" s="90"/>
      <c r="D810" s="90"/>
      <c r="E810" s="90"/>
      <c r="F810" s="90"/>
      <c r="G810" s="90"/>
      <c r="H810" s="236"/>
    </row>
    <row r="811" spans="1:8" ht="14.25" hidden="1" customHeight="1">
      <c r="A811" s="89"/>
      <c r="B811" s="90"/>
      <c r="C811" s="90"/>
      <c r="D811" s="90"/>
      <c r="E811" s="90"/>
      <c r="F811" s="90"/>
      <c r="G811" s="90"/>
      <c r="H811" s="236"/>
    </row>
    <row r="812" spans="1:8" ht="14.25" hidden="1" customHeight="1">
      <c r="A812" s="89"/>
      <c r="B812" s="90"/>
      <c r="C812" s="90"/>
      <c r="D812" s="90"/>
      <c r="E812" s="90"/>
      <c r="F812" s="90"/>
      <c r="G812" s="90"/>
      <c r="H812" s="236"/>
    </row>
    <row r="813" spans="1:8" ht="14.25" hidden="1" customHeight="1">
      <c r="A813" s="89"/>
      <c r="B813" s="90"/>
      <c r="C813" s="90"/>
      <c r="D813" s="90"/>
      <c r="E813" s="90"/>
      <c r="F813" s="90"/>
      <c r="G813" s="90"/>
      <c r="H813" s="236"/>
    </row>
    <row r="814" spans="1:8" ht="14.25" hidden="1" customHeight="1">
      <c r="A814" s="89"/>
      <c r="B814" s="90"/>
      <c r="C814" s="90"/>
      <c r="D814" s="90"/>
      <c r="E814" s="90"/>
      <c r="F814" s="90"/>
      <c r="G814" s="90"/>
      <c r="H814" s="236"/>
    </row>
    <row r="815" spans="1:8" ht="14.25" hidden="1" customHeight="1">
      <c r="A815" s="89"/>
      <c r="B815" s="90"/>
      <c r="C815" s="90"/>
      <c r="D815" s="90"/>
      <c r="E815" s="90"/>
      <c r="F815" s="90"/>
      <c r="G815" s="90"/>
      <c r="H815" s="236"/>
    </row>
    <row r="816" spans="1:8" ht="14.25" hidden="1" customHeight="1">
      <c r="A816" s="89"/>
      <c r="B816" s="90"/>
      <c r="C816" s="90"/>
      <c r="D816" s="90"/>
      <c r="E816" s="90"/>
      <c r="F816" s="90"/>
      <c r="G816" s="90"/>
      <c r="H816" s="236"/>
    </row>
    <row r="817" spans="1:8" ht="14.25" hidden="1" customHeight="1">
      <c r="A817" s="89"/>
      <c r="B817" s="90"/>
      <c r="C817" s="90"/>
      <c r="D817" s="90"/>
      <c r="E817" s="90"/>
      <c r="F817" s="90"/>
      <c r="G817" s="90"/>
      <c r="H817" s="236"/>
    </row>
    <row r="818" spans="1:8" ht="14.25" hidden="1" customHeight="1">
      <c r="A818" s="89"/>
      <c r="B818" s="90"/>
      <c r="C818" s="90"/>
      <c r="D818" s="90"/>
      <c r="E818" s="90"/>
      <c r="F818" s="90"/>
      <c r="G818" s="90"/>
      <c r="H818" s="236"/>
    </row>
    <row r="819" spans="1:8" ht="14.25" hidden="1" customHeight="1">
      <c r="A819" s="89"/>
      <c r="B819" s="90"/>
      <c r="C819" s="90"/>
      <c r="D819" s="90"/>
      <c r="E819" s="90"/>
      <c r="F819" s="90"/>
      <c r="G819" s="90"/>
      <c r="H819" s="236"/>
    </row>
    <row r="820" spans="1:8" ht="14.25" hidden="1" customHeight="1">
      <c r="A820" s="89"/>
      <c r="B820" s="90"/>
      <c r="C820" s="90"/>
      <c r="D820" s="90"/>
      <c r="E820" s="90"/>
      <c r="F820" s="90"/>
      <c r="G820" s="90"/>
      <c r="H820" s="236"/>
    </row>
    <row r="821" spans="1:8" ht="14.25" hidden="1" customHeight="1">
      <c r="A821" s="89"/>
      <c r="B821" s="90"/>
      <c r="C821" s="90"/>
      <c r="D821" s="90"/>
      <c r="E821" s="90"/>
      <c r="F821" s="90"/>
      <c r="G821" s="90"/>
      <c r="H821" s="236"/>
    </row>
    <row r="822" spans="1:8" ht="14.25" hidden="1" customHeight="1">
      <c r="A822" s="89"/>
      <c r="B822" s="90"/>
      <c r="C822" s="90"/>
      <c r="D822" s="90"/>
      <c r="E822" s="90"/>
      <c r="F822" s="90"/>
      <c r="G822" s="90"/>
      <c r="H822" s="236"/>
    </row>
    <row r="823" spans="1:8" ht="14.25" hidden="1" customHeight="1">
      <c r="A823" s="89"/>
      <c r="B823" s="90"/>
      <c r="C823" s="90"/>
      <c r="D823" s="90"/>
      <c r="E823" s="90"/>
      <c r="F823" s="90"/>
      <c r="G823" s="90"/>
      <c r="H823" s="236"/>
    </row>
    <row r="824" spans="1:8" ht="14.25" hidden="1" customHeight="1">
      <c r="A824" s="89"/>
      <c r="B824" s="90"/>
      <c r="C824" s="90"/>
      <c r="D824" s="90"/>
      <c r="E824" s="90"/>
      <c r="F824" s="90"/>
      <c r="G824" s="90"/>
      <c r="H824" s="236"/>
    </row>
    <row r="825" spans="1:8" ht="14.25" hidden="1" customHeight="1">
      <c r="A825" s="89"/>
      <c r="B825" s="90"/>
      <c r="C825" s="90"/>
      <c r="D825" s="90"/>
      <c r="E825" s="90"/>
      <c r="F825" s="90"/>
      <c r="G825" s="90"/>
      <c r="H825" s="236"/>
    </row>
    <row r="826" spans="1:8" ht="14.25" hidden="1" customHeight="1">
      <c r="A826" s="89"/>
      <c r="B826" s="90"/>
      <c r="C826" s="90"/>
      <c r="D826" s="90"/>
      <c r="E826" s="90"/>
      <c r="F826" s="90"/>
      <c r="G826" s="90"/>
      <c r="H826" s="236"/>
    </row>
    <row r="827" spans="1:8" ht="14.25" hidden="1" customHeight="1">
      <c r="A827" s="89"/>
      <c r="B827" s="90"/>
      <c r="C827" s="90"/>
      <c r="D827" s="90"/>
      <c r="E827" s="90"/>
      <c r="F827" s="90"/>
      <c r="G827" s="90"/>
      <c r="H827" s="236"/>
    </row>
    <row r="828" spans="1:8" ht="14.25" hidden="1" customHeight="1">
      <c r="A828" s="89"/>
      <c r="B828" s="90"/>
      <c r="C828" s="90"/>
      <c r="D828" s="90"/>
      <c r="E828" s="90"/>
      <c r="F828" s="90"/>
      <c r="G828" s="90"/>
      <c r="H828" s="236"/>
    </row>
    <row r="829" spans="1:8" ht="14.25" hidden="1" customHeight="1">
      <c r="A829" s="89"/>
      <c r="B829" s="90"/>
      <c r="C829" s="90"/>
      <c r="D829" s="90"/>
      <c r="E829" s="90"/>
      <c r="F829" s="90"/>
      <c r="G829" s="90"/>
      <c r="H829" s="236"/>
    </row>
    <row r="830" spans="1:8" ht="14.25" hidden="1" customHeight="1">
      <c r="A830" s="89"/>
      <c r="B830" s="90"/>
      <c r="C830" s="90"/>
      <c r="D830" s="90"/>
      <c r="E830" s="90"/>
      <c r="F830" s="90"/>
      <c r="G830" s="90"/>
      <c r="H830" s="236"/>
    </row>
    <row r="831" spans="1:8" ht="14.25" hidden="1" customHeight="1">
      <c r="A831" s="89"/>
      <c r="B831" s="90"/>
      <c r="C831" s="90"/>
      <c r="D831" s="90"/>
      <c r="E831" s="90"/>
      <c r="F831" s="90"/>
      <c r="G831" s="90"/>
      <c r="H831" s="236"/>
    </row>
    <row r="832" spans="1:8" ht="14.25" hidden="1" customHeight="1">
      <c r="A832" s="89"/>
      <c r="B832" s="90"/>
      <c r="C832" s="90"/>
      <c r="D832" s="90"/>
      <c r="E832" s="90"/>
      <c r="F832" s="90"/>
      <c r="G832" s="90"/>
      <c r="H832" s="236"/>
    </row>
    <row r="833" spans="1:8" ht="14.25" hidden="1" customHeight="1">
      <c r="A833" s="89"/>
      <c r="B833" s="90"/>
      <c r="C833" s="90"/>
      <c r="D833" s="90"/>
      <c r="E833" s="90"/>
      <c r="F833" s="90"/>
      <c r="G833" s="90"/>
      <c r="H833" s="236"/>
    </row>
    <row r="834" spans="1:8" ht="14.25" hidden="1" customHeight="1">
      <c r="A834" s="89"/>
      <c r="B834" s="90"/>
      <c r="C834" s="90"/>
      <c r="D834" s="90"/>
      <c r="E834" s="90"/>
      <c r="F834" s="90"/>
      <c r="G834" s="90"/>
      <c r="H834" s="236"/>
    </row>
    <row r="835" spans="1:8" ht="14.25" hidden="1" customHeight="1">
      <c r="A835" s="89"/>
      <c r="B835" s="90"/>
      <c r="C835" s="90"/>
      <c r="D835" s="90"/>
      <c r="E835" s="90"/>
      <c r="F835" s="90"/>
      <c r="G835" s="90"/>
      <c r="H835" s="236"/>
    </row>
    <row r="836" spans="1:8" ht="14.25" hidden="1" customHeight="1">
      <c r="A836" s="89"/>
      <c r="B836" s="90"/>
      <c r="C836" s="90"/>
      <c r="D836" s="90"/>
      <c r="E836" s="90"/>
      <c r="F836" s="90"/>
      <c r="G836" s="90"/>
      <c r="H836" s="236"/>
    </row>
    <row r="837" spans="1:8" ht="14.25" hidden="1" customHeight="1">
      <c r="A837" s="89"/>
      <c r="B837" s="90"/>
      <c r="C837" s="90"/>
      <c r="D837" s="90"/>
      <c r="E837" s="90"/>
      <c r="F837" s="90"/>
      <c r="G837" s="90"/>
      <c r="H837" s="236"/>
    </row>
    <row r="838" spans="1:8" ht="14.25" hidden="1" customHeight="1">
      <c r="A838" s="89"/>
      <c r="B838" s="90"/>
      <c r="C838" s="90"/>
      <c r="D838" s="90"/>
      <c r="E838" s="90"/>
      <c r="F838" s="90"/>
      <c r="G838" s="90"/>
      <c r="H838" s="236"/>
    </row>
    <row r="839" spans="1:8" ht="14.25" hidden="1" customHeight="1">
      <c r="A839" s="89"/>
      <c r="B839" s="90"/>
      <c r="C839" s="90"/>
      <c r="D839" s="90"/>
      <c r="E839" s="90"/>
      <c r="F839" s="90"/>
      <c r="G839" s="90"/>
      <c r="H839" s="236"/>
    </row>
    <row r="840" spans="1:8" ht="14.25" hidden="1" customHeight="1">
      <c r="A840" s="89"/>
      <c r="B840" s="90"/>
      <c r="C840" s="90"/>
      <c r="D840" s="90"/>
      <c r="E840" s="90"/>
      <c r="F840" s="90"/>
      <c r="G840" s="90"/>
      <c r="H840" s="236"/>
    </row>
    <row r="841" spans="1:8" ht="14.25" hidden="1" customHeight="1">
      <c r="A841" s="89"/>
      <c r="B841" s="90"/>
      <c r="C841" s="90"/>
      <c r="D841" s="90"/>
      <c r="E841" s="90"/>
      <c r="F841" s="90"/>
      <c r="G841" s="90"/>
      <c r="H841" s="236"/>
    </row>
    <row r="842" spans="1:8" ht="14.25" hidden="1" customHeight="1">
      <c r="A842" s="89"/>
      <c r="B842" s="90"/>
      <c r="C842" s="90"/>
      <c r="D842" s="90"/>
      <c r="E842" s="90"/>
      <c r="F842" s="90"/>
      <c r="G842" s="90"/>
      <c r="H842" s="236"/>
    </row>
    <row r="843" spans="1:8" ht="14.25" hidden="1" customHeight="1">
      <c r="A843" s="89"/>
      <c r="B843" s="90"/>
      <c r="C843" s="90"/>
      <c r="D843" s="90"/>
      <c r="E843" s="90"/>
      <c r="F843" s="90"/>
      <c r="G843" s="90"/>
      <c r="H843" s="236"/>
    </row>
    <row r="844" spans="1:8" ht="14.25" hidden="1" customHeight="1">
      <c r="A844" s="89"/>
      <c r="B844" s="90"/>
      <c r="C844" s="90"/>
      <c r="D844" s="90"/>
      <c r="E844" s="90"/>
      <c r="F844" s="90"/>
      <c r="G844" s="90"/>
      <c r="H844" s="236"/>
    </row>
    <row r="845" spans="1:8" ht="14.25" hidden="1" customHeight="1">
      <c r="A845" s="89"/>
      <c r="B845" s="90"/>
      <c r="C845" s="90"/>
      <c r="D845" s="90"/>
      <c r="E845" s="90"/>
      <c r="F845" s="90"/>
      <c r="G845" s="90"/>
      <c r="H845" s="236"/>
    </row>
    <row r="846" spans="1:8" ht="14.25" hidden="1" customHeight="1">
      <c r="A846" s="89"/>
      <c r="B846" s="90"/>
      <c r="C846" s="90"/>
      <c r="D846" s="90"/>
      <c r="E846" s="90"/>
      <c r="F846" s="90"/>
      <c r="G846" s="90"/>
      <c r="H846" s="236"/>
    </row>
    <row r="847" spans="1:8" ht="14.25" hidden="1" customHeight="1">
      <c r="A847" s="89"/>
      <c r="B847" s="90"/>
      <c r="C847" s="90"/>
      <c r="D847" s="90"/>
      <c r="E847" s="90"/>
      <c r="F847" s="90"/>
      <c r="G847" s="90"/>
      <c r="H847" s="236"/>
    </row>
    <row r="848" spans="1:8" ht="14.25" hidden="1" customHeight="1">
      <c r="A848" s="89"/>
      <c r="B848" s="90"/>
      <c r="C848" s="90"/>
      <c r="D848" s="90"/>
      <c r="E848" s="90"/>
      <c r="F848" s="90"/>
      <c r="G848" s="90"/>
      <c r="H848" s="236"/>
    </row>
    <row r="849" spans="1:8" ht="14.25" hidden="1" customHeight="1">
      <c r="A849" s="89"/>
      <c r="B849" s="90"/>
      <c r="C849" s="90"/>
      <c r="D849" s="90"/>
      <c r="E849" s="90"/>
      <c r="F849" s="90"/>
      <c r="G849" s="90"/>
      <c r="H849" s="236"/>
    </row>
    <row r="850" spans="1:8" ht="14.25" hidden="1" customHeight="1">
      <c r="A850" s="89"/>
      <c r="B850" s="90"/>
      <c r="C850" s="90"/>
      <c r="D850" s="90"/>
      <c r="E850" s="90"/>
      <c r="F850" s="90"/>
      <c r="G850" s="90"/>
      <c r="H850" s="236"/>
    </row>
    <row r="851" spans="1:8" ht="14.25" hidden="1" customHeight="1">
      <c r="A851" s="89"/>
      <c r="B851" s="90"/>
      <c r="C851" s="90"/>
      <c r="D851" s="90"/>
      <c r="E851" s="90"/>
      <c r="F851" s="90"/>
      <c r="G851" s="90"/>
      <c r="H851" s="236"/>
    </row>
    <row r="852" spans="1:8" ht="14.25" hidden="1" customHeight="1">
      <c r="A852" s="89"/>
      <c r="B852" s="90"/>
      <c r="C852" s="90"/>
      <c r="D852" s="90"/>
      <c r="E852" s="90"/>
      <c r="F852" s="90"/>
      <c r="G852" s="90"/>
      <c r="H852" s="236"/>
    </row>
    <row r="853" spans="1:8" ht="14.25" hidden="1" customHeight="1">
      <c r="A853" s="89"/>
      <c r="B853" s="90"/>
      <c r="C853" s="90"/>
      <c r="D853" s="90"/>
      <c r="E853" s="90"/>
      <c r="F853" s="90"/>
      <c r="G853" s="90"/>
      <c r="H853" s="236"/>
    </row>
    <row r="854" spans="1:8" ht="14.25" hidden="1" customHeight="1">
      <c r="A854" s="89"/>
      <c r="B854" s="90"/>
      <c r="C854" s="90"/>
      <c r="D854" s="90"/>
      <c r="E854" s="90"/>
      <c r="F854" s="90"/>
      <c r="G854" s="90"/>
      <c r="H854" s="236"/>
    </row>
    <row r="855" spans="1:8" ht="14.25" hidden="1" customHeight="1">
      <c r="A855" s="89"/>
      <c r="B855" s="90"/>
      <c r="C855" s="90"/>
      <c r="D855" s="90"/>
      <c r="E855" s="90"/>
      <c r="F855" s="90"/>
      <c r="G855" s="90"/>
      <c r="H855" s="236"/>
    </row>
    <row r="856" spans="1:8" ht="14.25" hidden="1" customHeight="1">
      <c r="A856" s="89"/>
      <c r="B856" s="90"/>
      <c r="C856" s="90"/>
      <c r="D856" s="90"/>
      <c r="E856" s="90"/>
      <c r="F856" s="90"/>
      <c r="G856" s="90"/>
      <c r="H856" s="236"/>
    </row>
    <row r="857" spans="1:8" ht="14.25" hidden="1" customHeight="1">
      <c r="A857" s="89"/>
      <c r="B857" s="90"/>
      <c r="C857" s="90"/>
      <c r="D857" s="90"/>
      <c r="E857" s="90"/>
      <c r="F857" s="90"/>
      <c r="G857" s="90"/>
      <c r="H857" s="236"/>
    </row>
    <row r="858" spans="1:8" ht="14.25" hidden="1" customHeight="1">
      <c r="A858" s="89"/>
      <c r="B858" s="90"/>
      <c r="C858" s="90"/>
      <c r="D858" s="90"/>
      <c r="E858" s="90"/>
      <c r="F858" s="90"/>
      <c r="G858" s="90"/>
      <c r="H858" s="236"/>
    </row>
    <row r="859" spans="1:8" ht="14.25" hidden="1" customHeight="1">
      <c r="A859" s="89"/>
      <c r="B859" s="90"/>
      <c r="C859" s="90"/>
      <c r="D859" s="90"/>
      <c r="E859" s="90"/>
      <c r="F859" s="90"/>
      <c r="G859" s="90"/>
      <c r="H859" s="236"/>
    </row>
    <row r="860" spans="1:8" ht="14.25" hidden="1" customHeight="1">
      <c r="A860" s="89"/>
      <c r="B860" s="90"/>
      <c r="C860" s="90"/>
      <c r="D860" s="90"/>
      <c r="E860" s="90"/>
      <c r="F860" s="90"/>
      <c r="G860" s="90"/>
      <c r="H860" s="236"/>
    </row>
    <row r="861" spans="1:8" ht="14.25" hidden="1" customHeight="1">
      <c r="A861" s="89"/>
      <c r="B861" s="90"/>
      <c r="C861" s="90"/>
      <c r="D861" s="90"/>
      <c r="E861" s="90"/>
      <c r="F861" s="90"/>
      <c r="G861" s="90"/>
      <c r="H861" s="236"/>
    </row>
    <row r="862" spans="1:8" ht="14.25" hidden="1" customHeight="1">
      <c r="A862" s="89"/>
      <c r="B862" s="90"/>
      <c r="C862" s="90"/>
      <c r="D862" s="90"/>
      <c r="E862" s="90"/>
      <c r="F862" s="90"/>
      <c r="G862" s="90"/>
      <c r="H862" s="236"/>
    </row>
    <row r="863" spans="1:8" ht="14.25" hidden="1" customHeight="1">
      <c r="A863" s="89"/>
      <c r="B863" s="90"/>
      <c r="C863" s="90"/>
      <c r="D863" s="90"/>
      <c r="E863" s="90"/>
      <c r="F863" s="90"/>
      <c r="G863" s="90"/>
      <c r="H863" s="236"/>
    </row>
    <row r="864" spans="1:8" ht="14.25" hidden="1" customHeight="1">
      <c r="A864" s="89"/>
      <c r="B864" s="90"/>
      <c r="C864" s="90"/>
      <c r="D864" s="90"/>
      <c r="E864" s="90"/>
      <c r="F864" s="90"/>
      <c r="G864" s="90"/>
      <c r="H864" s="236"/>
    </row>
    <row r="865" spans="1:8" ht="14.25" hidden="1" customHeight="1">
      <c r="A865" s="89"/>
      <c r="B865" s="90"/>
      <c r="C865" s="90"/>
      <c r="D865" s="90"/>
      <c r="E865" s="90"/>
      <c r="F865" s="90"/>
      <c r="G865" s="90"/>
      <c r="H865" s="236"/>
    </row>
    <row r="866" spans="1:8" ht="14.25" hidden="1" customHeight="1">
      <c r="A866" s="89"/>
      <c r="B866" s="90"/>
      <c r="C866" s="90"/>
      <c r="D866" s="90"/>
      <c r="E866" s="90"/>
      <c r="F866" s="90"/>
      <c r="G866" s="90"/>
      <c r="H866" s="236"/>
    </row>
    <row r="867" spans="1:8" ht="14.25" hidden="1" customHeight="1">
      <c r="A867" s="89"/>
      <c r="B867" s="90"/>
      <c r="C867" s="90"/>
      <c r="D867" s="90"/>
      <c r="E867" s="90"/>
      <c r="F867" s="90"/>
      <c r="G867" s="90"/>
      <c r="H867" s="236"/>
    </row>
    <row r="868" spans="1:8" ht="14.25" hidden="1" customHeight="1">
      <c r="A868" s="89"/>
      <c r="B868" s="90"/>
      <c r="C868" s="90"/>
      <c r="D868" s="90"/>
      <c r="E868" s="90"/>
      <c r="F868" s="90"/>
      <c r="G868" s="90"/>
      <c r="H868" s="236"/>
    </row>
    <row r="869" spans="1:8" ht="14.25" hidden="1" customHeight="1">
      <c r="A869" s="89"/>
      <c r="B869" s="90"/>
      <c r="C869" s="90"/>
      <c r="D869" s="90"/>
      <c r="E869" s="90"/>
      <c r="F869" s="90"/>
      <c r="G869" s="90"/>
      <c r="H869" s="236"/>
    </row>
    <row r="870" spans="1:8" ht="14.25" hidden="1" customHeight="1">
      <c r="A870" s="89"/>
      <c r="B870" s="90"/>
      <c r="C870" s="90"/>
      <c r="D870" s="90"/>
      <c r="E870" s="90"/>
      <c r="F870" s="90"/>
      <c r="G870" s="90"/>
      <c r="H870" s="236"/>
    </row>
    <row r="871" spans="1:8" ht="14.25" hidden="1" customHeight="1">
      <c r="A871" s="89"/>
      <c r="B871" s="90"/>
      <c r="C871" s="90"/>
      <c r="D871" s="90"/>
      <c r="E871" s="90"/>
      <c r="F871" s="90"/>
      <c r="G871" s="90"/>
      <c r="H871" s="236"/>
    </row>
    <row r="872" spans="1:8" ht="14.25" hidden="1" customHeight="1">
      <c r="A872" s="89"/>
      <c r="B872" s="90"/>
      <c r="C872" s="90"/>
      <c r="D872" s="90"/>
      <c r="E872" s="90"/>
      <c r="F872" s="90"/>
      <c r="G872" s="90"/>
      <c r="H872" s="236"/>
    </row>
    <row r="873" spans="1:8" ht="14.25" hidden="1" customHeight="1">
      <c r="A873" s="89"/>
      <c r="B873" s="90"/>
      <c r="C873" s="90"/>
      <c r="D873" s="90"/>
      <c r="E873" s="90"/>
      <c r="F873" s="90"/>
      <c r="G873" s="90"/>
      <c r="H873" s="236"/>
    </row>
    <row r="874" spans="1:8" ht="14.25" hidden="1" customHeight="1">
      <c r="A874" s="89"/>
      <c r="B874" s="90"/>
      <c r="C874" s="90"/>
      <c r="D874" s="90"/>
      <c r="E874" s="90"/>
      <c r="F874" s="90"/>
      <c r="G874" s="90"/>
      <c r="H874" s="236"/>
    </row>
    <row r="875" spans="1:8" ht="14.25" hidden="1" customHeight="1">
      <c r="A875" s="89"/>
      <c r="B875" s="90"/>
      <c r="C875" s="90"/>
      <c r="D875" s="90"/>
      <c r="E875" s="90"/>
      <c r="F875" s="90"/>
      <c r="G875" s="90"/>
      <c r="H875" s="236"/>
    </row>
    <row r="876" spans="1:8" ht="14.25" hidden="1" customHeight="1">
      <c r="A876" s="89"/>
      <c r="B876" s="90"/>
      <c r="C876" s="90"/>
      <c r="D876" s="90"/>
      <c r="E876" s="90"/>
      <c r="F876" s="90"/>
      <c r="G876" s="90"/>
      <c r="H876" s="236"/>
    </row>
    <row r="877" spans="1:8" ht="14.25" hidden="1" customHeight="1">
      <c r="A877" s="89"/>
      <c r="B877" s="90"/>
      <c r="C877" s="90"/>
      <c r="D877" s="90"/>
      <c r="E877" s="90"/>
      <c r="F877" s="90"/>
      <c r="G877" s="90"/>
      <c r="H877" s="236"/>
    </row>
    <row r="878" spans="1:8" ht="14.25" hidden="1" customHeight="1">
      <c r="A878" s="89"/>
      <c r="B878" s="90"/>
      <c r="C878" s="90"/>
      <c r="D878" s="90"/>
      <c r="E878" s="90"/>
      <c r="F878" s="90"/>
      <c r="G878" s="90"/>
      <c r="H878" s="236"/>
    </row>
    <row r="879" spans="1:8" ht="14.25" hidden="1" customHeight="1">
      <c r="A879" s="89"/>
      <c r="B879" s="90"/>
      <c r="C879" s="90"/>
      <c r="D879" s="90"/>
      <c r="E879" s="90"/>
      <c r="F879" s="90"/>
      <c r="G879" s="90"/>
      <c r="H879" s="236"/>
    </row>
    <row r="880" spans="1:8" ht="14.25" hidden="1" customHeight="1">
      <c r="A880" s="89"/>
      <c r="B880" s="90"/>
      <c r="C880" s="90"/>
      <c r="D880" s="90"/>
      <c r="E880" s="90"/>
      <c r="F880" s="90"/>
      <c r="G880" s="90"/>
      <c r="H880" s="236"/>
    </row>
    <row r="881" spans="1:8" ht="14.25" hidden="1" customHeight="1">
      <c r="A881" s="89"/>
      <c r="B881" s="90"/>
      <c r="C881" s="90"/>
      <c r="D881" s="90"/>
      <c r="E881" s="90"/>
      <c r="F881" s="90"/>
      <c r="G881" s="90"/>
      <c r="H881" s="236"/>
    </row>
    <row r="882" spans="1:8" ht="14.25" hidden="1" customHeight="1">
      <c r="A882" s="89"/>
      <c r="B882" s="90"/>
      <c r="C882" s="90"/>
      <c r="D882" s="90"/>
      <c r="E882" s="90"/>
      <c r="F882" s="90"/>
      <c r="G882" s="90"/>
      <c r="H882" s="236"/>
    </row>
    <row r="883" spans="1:8" ht="14.25" hidden="1" customHeight="1">
      <c r="A883" s="89"/>
      <c r="B883" s="90"/>
      <c r="C883" s="90"/>
      <c r="D883" s="90"/>
      <c r="E883" s="90"/>
      <c r="F883" s="90"/>
      <c r="G883" s="90"/>
      <c r="H883" s="236"/>
    </row>
    <row r="884" spans="1:8" ht="14.25" hidden="1" customHeight="1">
      <c r="A884" s="89"/>
      <c r="B884" s="90"/>
      <c r="C884" s="90"/>
      <c r="D884" s="90"/>
      <c r="E884" s="90"/>
      <c r="F884" s="90"/>
      <c r="G884" s="90"/>
      <c r="H884" s="236"/>
    </row>
    <row r="885" spans="1:8" ht="14.25" hidden="1" customHeight="1">
      <c r="A885" s="89"/>
      <c r="B885" s="90"/>
      <c r="C885" s="90"/>
      <c r="D885" s="90"/>
      <c r="E885" s="90"/>
      <c r="F885" s="90"/>
      <c r="G885" s="90"/>
      <c r="H885" s="236"/>
    </row>
    <row r="886" spans="1:8" ht="14.25" hidden="1" customHeight="1">
      <c r="A886" s="89"/>
      <c r="B886" s="90"/>
      <c r="C886" s="90"/>
      <c r="D886" s="90"/>
      <c r="E886" s="90"/>
      <c r="F886" s="90"/>
      <c r="G886" s="90"/>
      <c r="H886" s="236"/>
    </row>
    <row r="887" spans="1:8" ht="14.25" hidden="1" customHeight="1">
      <c r="A887" s="89"/>
      <c r="B887" s="90"/>
      <c r="C887" s="90"/>
      <c r="D887" s="90"/>
      <c r="E887" s="90"/>
      <c r="F887" s="90"/>
      <c r="G887" s="90"/>
      <c r="H887" s="236"/>
    </row>
    <row r="888" spans="1:8" ht="14.25" hidden="1" customHeight="1">
      <c r="A888" s="89"/>
      <c r="B888" s="90"/>
      <c r="C888" s="90"/>
      <c r="D888" s="90"/>
      <c r="E888" s="90"/>
      <c r="F888" s="90"/>
      <c r="G888" s="90"/>
      <c r="H888" s="236"/>
    </row>
    <row r="889" spans="1:8" ht="14.25" hidden="1" customHeight="1">
      <c r="A889" s="89"/>
      <c r="B889" s="90"/>
      <c r="C889" s="90"/>
      <c r="D889" s="90"/>
      <c r="E889" s="90"/>
      <c r="F889" s="90"/>
      <c r="G889" s="90"/>
      <c r="H889" s="236"/>
    </row>
    <row r="890" spans="1:8" ht="14.25" hidden="1" customHeight="1">
      <c r="A890" s="89"/>
      <c r="B890" s="90"/>
      <c r="C890" s="90"/>
      <c r="D890" s="90"/>
      <c r="E890" s="90"/>
      <c r="F890" s="90"/>
      <c r="G890" s="90"/>
      <c r="H890" s="236"/>
    </row>
    <row r="891" spans="1:8" ht="14.25" hidden="1" customHeight="1">
      <c r="A891" s="89"/>
      <c r="B891" s="90"/>
      <c r="C891" s="90"/>
      <c r="D891" s="90"/>
      <c r="E891" s="90"/>
      <c r="F891" s="90"/>
      <c r="G891" s="90"/>
      <c r="H891" s="236"/>
    </row>
    <row r="892" spans="1:8" ht="14.25" hidden="1" customHeight="1">
      <c r="A892" s="89"/>
      <c r="B892" s="90"/>
      <c r="C892" s="90"/>
      <c r="D892" s="90"/>
      <c r="E892" s="90"/>
      <c r="F892" s="90"/>
      <c r="G892" s="90"/>
      <c r="H892" s="236"/>
    </row>
    <row r="893" spans="1:8" ht="14.25" hidden="1" customHeight="1">
      <c r="A893" s="89"/>
      <c r="B893" s="90"/>
      <c r="C893" s="90"/>
      <c r="D893" s="90"/>
      <c r="E893" s="90"/>
      <c r="F893" s="90"/>
      <c r="G893" s="90"/>
      <c r="H893" s="236"/>
    </row>
    <row r="894" spans="1:8" ht="14.25" hidden="1" customHeight="1">
      <c r="A894" s="89"/>
      <c r="B894" s="90"/>
      <c r="C894" s="90"/>
      <c r="D894" s="90"/>
      <c r="E894" s="90"/>
      <c r="F894" s="90"/>
      <c r="G894" s="90"/>
      <c r="H894" s="236"/>
    </row>
    <row r="895" spans="1:8" ht="14.25" hidden="1" customHeight="1">
      <c r="A895" s="89"/>
      <c r="B895" s="90"/>
      <c r="C895" s="90"/>
      <c r="D895" s="90"/>
      <c r="E895" s="90"/>
      <c r="F895" s="90"/>
      <c r="G895" s="90"/>
      <c r="H895" s="236"/>
    </row>
    <row r="896" spans="1:8" ht="14.25" hidden="1" customHeight="1">
      <c r="A896" s="89"/>
      <c r="B896" s="90"/>
      <c r="C896" s="90"/>
      <c r="D896" s="90"/>
      <c r="E896" s="90"/>
      <c r="F896" s="90"/>
      <c r="G896" s="90"/>
      <c r="H896" s="236"/>
    </row>
    <row r="897" spans="1:8" ht="14.25" hidden="1" customHeight="1">
      <c r="A897" s="89"/>
      <c r="B897" s="90"/>
      <c r="C897" s="90"/>
      <c r="D897" s="90"/>
      <c r="E897" s="90"/>
      <c r="F897" s="90"/>
      <c r="G897" s="90"/>
      <c r="H897" s="236"/>
    </row>
    <row r="898" spans="1:8" ht="14.25" hidden="1" customHeight="1">
      <c r="A898" s="89"/>
      <c r="B898" s="90"/>
      <c r="C898" s="90"/>
      <c r="D898" s="90"/>
      <c r="E898" s="90"/>
      <c r="F898" s="90"/>
      <c r="G898" s="90"/>
      <c r="H898" s="236"/>
    </row>
    <row r="899" spans="1:8" ht="14.25" hidden="1" customHeight="1">
      <c r="A899" s="89"/>
      <c r="B899" s="90"/>
      <c r="C899" s="90"/>
      <c r="D899" s="90"/>
      <c r="E899" s="90"/>
      <c r="F899" s="90"/>
      <c r="G899" s="90"/>
      <c r="H899" s="236"/>
    </row>
    <row r="900" spans="1:8" ht="14.25" hidden="1" customHeight="1">
      <c r="A900" s="89"/>
      <c r="B900" s="90"/>
      <c r="C900" s="90"/>
      <c r="D900" s="90"/>
      <c r="E900" s="90"/>
      <c r="F900" s="90"/>
      <c r="G900" s="90"/>
      <c r="H900" s="236"/>
    </row>
    <row r="901" spans="1:8" ht="14.25" hidden="1" customHeight="1">
      <c r="A901" s="89"/>
      <c r="B901" s="90"/>
      <c r="C901" s="90"/>
      <c r="D901" s="90"/>
      <c r="E901" s="90"/>
      <c r="F901" s="90"/>
      <c r="G901" s="90"/>
      <c r="H901" s="236"/>
    </row>
    <row r="902" spans="1:8" ht="14.25" hidden="1" customHeight="1">
      <c r="A902" s="89"/>
      <c r="B902" s="90"/>
      <c r="C902" s="90"/>
      <c r="D902" s="90"/>
      <c r="E902" s="90"/>
      <c r="F902" s="90"/>
      <c r="G902" s="90"/>
      <c r="H902" s="236"/>
    </row>
    <row r="903" spans="1:8" ht="14.25" hidden="1" customHeight="1">
      <c r="A903" s="89"/>
      <c r="B903" s="90"/>
      <c r="C903" s="90"/>
      <c r="D903" s="90"/>
      <c r="E903" s="90"/>
      <c r="F903" s="90"/>
      <c r="G903" s="90"/>
      <c r="H903" s="236"/>
    </row>
    <row r="904" spans="1:8" ht="14.25" hidden="1" customHeight="1">
      <c r="A904" s="89"/>
      <c r="B904" s="90"/>
      <c r="C904" s="90"/>
      <c r="D904" s="90"/>
      <c r="E904" s="90"/>
      <c r="F904" s="90"/>
      <c r="G904" s="90"/>
      <c r="H904" s="236"/>
    </row>
    <row r="905" spans="1:8" ht="14.25" hidden="1" customHeight="1">
      <c r="A905" s="89"/>
      <c r="B905" s="90"/>
      <c r="C905" s="90"/>
      <c r="D905" s="90"/>
      <c r="E905" s="90"/>
      <c r="F905" s="90"/>
      <c r="G905" s="90"/>
      <c r="H905" s="236"/>
    </row>
    <row r="906" spans="1:8" ht="14.25" hidden="1" customHeight="1">
      <c r="A906" s="89"/>
      <c r="B906" s="90"/>
      <c r="C906" s="90"/>
      <c r="D906" s="90"/>
      <c r="E906" s="90"/>
      <c r="F906" s="90"/>
      <c r="G906" s="90"/>
      <c r="H906" s="236"/>
    </row>
    <row r="907" spans="1:8" ht="14.25" hidden="1" customHeight="1">
      <c r="A907" s="89"/>
      <c r="B907" s="90"/>
      <c r="C907" s="90"/>
      <c r="D907" s="90"/>
      <c r="E907" s="90"/>
      <c r="F907" s="90"/>
      <c r="G907" s="90"/>
      <c r="H907" s="236"/>
    </row>
    <row r="908" spans="1:8" ht="14.25" hidden="1" customHeight="1">
      <c r="A908" s="89"/>
      <c r="B908" s="90"/>
      <c r="C908" s="90"/>
      <c r="D908" s="90"/>
      <c r="E908" s="90"/>
      <c r="F908" s="90"/>
      <c r="G908" s="90"/>
      <c r="H908" s="236"/>
    </row>
    <row r="909" spans="1:8" ht="14.25" hidden="1" customHeight="1">
      <c r="A909" s="89"/>
      <c r="B909" s="90"/>
      <c r="C909" s="90"/>
      <c r="D909" s="90"/>
      <c r="E909" s="90"/>
      <c r="F909" s="90"/>
      <c r="G909" s="90"/>
      <c r="H909" s="236"/>
    </row>
    <row r="910" spans="1:8" ht="14.25" hidden="1" customHeight="1">
      <c r="A910" s="89"/>
      <c r="B910" s="90"/>
      <c r="C910" s="90"/>
      <c r="D910" s="90"/>
      <c r="E910" s="90"/>
      <c r="F910" s="90"/>
      <c r="G910" s="90"/>
      <c r="H910" s="236"/>
    </row>
    <row r="911" spans="1:8" ht="14.25" hidden="1" customHeight="1">
      <c r="A911" s="89"/>
      <c r="B911" s="90"/>
      <c r="C911" s="90"/>
      <c r="D911" s="90"/>
      <c r="E911" s="90"/>
      <c r="F911" s="90"/>
      <c r="G911" s="90"/>
      <c r="H911" s="236"/>
    </row>
    <row r="912" spans="1:8" ht="14.25" hidden="1" customHeight="1">
      <c r="A912" s="89"/>
      <c r="B912" s="90"/>
      <c r="C912" s="90"/>
      <c r="D912" s="90"/>
      <c r="E912" s="90"/>
      <c r="F912" s="90"/>
      <c r="G912" s="90"/>
      <c r="H912" s="236"/>
    </row>
    <row r="913" spans="1:8" ht="14.25" hidden="1" customHeight="1">
      <c r="A913" s="89"/>
      <c r="B913" s="90"/>
      <c r="C913" s="90"/>
      <c r="D913" s="90"/>
      <c r="E913" s="90"/>
      <c r="F913" s="90"/>
      <c r="G913" s="90"/>
      <c r="H913" s="236"/>
    </row>
    <row r="914" spans="1:8" ht="14.25" hidden="1" customHeight="1">
      <c r="A914" s="89"/>
      <c r="B914" s="90"/>
      <c r="C914" s="90"/>
      <c r="D914" s="90"/>
      <c r="E914" s="90"/>
      <c r="F914" s="90"/>
      <c r="G914" s="90"/>
      <c r="H914" s="236"/>
    </row>
    <row r="915" spans="1:8" ht="14.25" hidden="1" customHeight="1">
      <c r="A915" s="89"/>
      <c r="B915" s="90"/>
      <c r="C915" s="90"/>
      <c r="D915" s="90"/>
      <c r="E915" s="90"/>
      <c r="F915" s="90"/>
      <c r="G915" s="90"/>
      <c r="H915" s="236"/>
    </row>
    <row r="916" spans="1:8" ht="14.25" hidden="1" customHeight="1">
      <c r="A916" s="89"/>
      <c r="B916" s="90"/>
      <c r="C916" s="90"/>
      <c r="D916" s="90"/>
      <c r="E916" s="90"/>
      <c r="F916" s="90"/>
      <c r="G916" s="90"/>
      <c r="H916" s="236"/>
    </row>
    <row r="917" spans="1:8" ht="14.25" hidden="1" customHeight="1">
      <c r="A917" s="89"/>
      <c r="B917" s="90"/>
      <c r="C917" s="90"/>
      <c r="D917" s="90"/>
      <c r="E917" s="90"/>
      <c r="F917" s="90"/>
      <c r="G917" s="90"/>
      <c r="H917" s="236"/>
    </row>
    <row r="918" spans="1:8" ht="14.25" hidden="1" customHeight="1">
      <c r="A918" s="89"/>
      <c r="B918" s="90"/>
      <c r="C918" s="90"/>
      <c r="D918" s="90"/>
      <c r="E918" s="90"/>
      <c r="F918" s="90"/>
      <c r="G918" s="90"/>
      <c r="H918" s="236"/>
    </row>
    <row r="919" spans="1:8" ht="14.25" hidden="1" customHeight="1">
      <c r="A919" s="89"/>
      <c r="B919" s="90"/>
      <c r="C919" s="90"/>
      <c r="D919" s="90"/>
      <c r="E919" s="90"/>
      <c r="F919" s="90"/>
      <c r="G919" s="90"/>
      <c r="H919" s="236"/>
    </row>
    <row r="920" spans="1:8" ht="14.25" hidden="1" customHeight="1">
      <c r="A920" s="89"/>
      <c r="B920" s="90"/>
      <c r="C920" s="90"/>
      <c r="D920" s="90"/>
      <c r="E920" s="90"/>
      <c r="F920" s="90"/>
      <c r="G920" s="90"/>
      <c r="H920" s="236"/>
    </row>
    <row r="921" spans="1:8" ht="14.25" hidden="1" customHeight="1">
      <c r="A921" s="89"/>
      <c r="B921" s="90"/>
      <c r="C921" s="90"/>
      <c r="D921" s="90"/>
      <c r="E921" s="90"/>
      <c r="F921" s="90"/>
      <c r="G921" s="90"/>
      <c r="H921" s="236"/>
    </row>
    <row r="922" spans="1:8" ht="14.25" hidden="1" customHeight="1">
      <c r="A922" s="89"/>
      <c r="B922" s="90"/>
      <c r="C922" s="90"/>
      <c r="D922" s="90"/>
      <c r="E922" s="90"/>
      <c r="F922" s="90"/>
      <c r="G922" s="90"/>
      <c r="H922" s="236"/>
    </row>
    <row r="923" spans="1:8" ht="14.25" hidden="1" customHeight="1">
      <c r="A923" s="89"/>
      <c r="B923" s="90"/>
      <c r="C923" s="90"/>
      <c r="D923" s="90"/>
      <c r="E923" s="90"/>
      <c r="F923" s="90"/>
      <c r="G923" s="90"/>
      <c r="H923" s="236"/>
    </row>
    <row r="924" spans="1:8" ht="14.25" hidden="1" customHeight="1">
      <c r="A924" s="89"/>
      <c r="B924" s="90"/>
      <c r="C924" s="90"/>
      <c r="D924" s="90"/>
      <c r="E924" s="90"/>
      <c r="F924" s="90"/>
      <c r="G924" s="90"/>
      <c r="H924" s="236"/>
    </row>
    <row r="925" spans="1:8" ht="14.25" hidden="1" customHeight="1">
      <c r="A925" s="89"/>
      <c r="B925" s="90"/>
      <c r="C925" s="90"/>
      <c r="D925" s="90"/>
      <c r="E925" s="90"/>
      <c r="F925" s="90"/>
      <c r="G925" s="90"/>
      <c r="H925" s="236"/>
    </row>
    <row r="926" spans="1:8" ht="14.25" hidden="1" customHeight="1">
      <c r="A926" s="89"/>
      <c r="B926" s="90"/>
      <c r="C926" s="90"/>
      <c r="D926" s="90"/>
      <c r="E926" s="90"/>
      <c r="F926" s="90"/>
      <c r="G926" s="90"/>
      <c r="H926" s="236"/>
    </row>
    <row r="927" spans="1:8" ht="14.25" hidden="1" customHeight="1">
      <c r="A927" s="89"/>
      <c r="B927" s="90"/>
      <c r="C927" s="90"/>
      <c r="D927" s="90"/>
      <c r="E927" s="90"/>
      <c r="F927" s="90"/>
      <c r="G927" s="90"/>
      <c r="H927" s="236"/>
    </row>
    <row r="928" spans="1:8" ht="14.25" hidden="1" customHeight="1">
      <c r="A928" s="89"/>
      <c r="B928" s="90"/>
      <c r="C928" s="90"/>
      <c r="D928" s="90"/>
      <c r="E928" s="90"/>
      <c r="F928" s="90"/>
      <c r="G928" s="90"/>
      <c r="H928" s="236"/>
    </row>
    <row r="929" spans="1:8" ht="14.25" hidden="1" customHeight="1">
      <c r="A929" s="89"/>
      <c r="B929" s="90"/>
      <c r="C929" s="90"/>
      <c r="D929" s="90"/>
      <c r="E929" s="90"/>
      <c r="F929" s="90"/>
      <c r="G929" s="90"/>
      <c r="H929" s="236"/>
    </row>
    <row r="930" spans="1:8" ht="14.25" hidden="1" customHeight="1">
      <c r="A930" s="89"/>
      <c r="B930" s="90"/>
      <c r="C930" s="90"/>
      <c r="D930" s="90"/>
      <c r="E930" s="90"/>
      <c r="F930" s="90"/>
      <c r="G930" s="90"/>
      <c r="H930" s="236"/>
    </row>
    <row r="931" spans="1:8" ht="14.25" hidden="1" customHeight="1">
      <c r="A931" s="89"/>
      <c r="B931" s="90"/>
      <c r="C931" s="90"/>
      <c r="D931" s="90"/>
      <c r="E931" s="90"/>
      <c r="F931" s="90"/>
      <c r="G931" s="90"/>
      <c r="H931" s="236"/>
    </row>
    <row r="932" spans="1:8" ht="14.25" hidden="1" customHeight="1">
      <c r="A932" s="89"/>
      <c r="B932" s="90"/>
      <c r="C932" s="90"/>
      <c r="D932" s="90"/>
      <c r="E932" s="90"/>
      <c r="F932" s="90"/>
      <c r="G932" s="90"/>
      <c r="H932" s="236"/>
    </row>
    <row r="933" spans="1:8" ht="14.25" hidden="1" customHeight="1">
      <c r="A933" s="89"/>
      <c r="B933" s="90"/>
      <c r="C933" s="90"/>
      <c r="D933" s="90"/>
      <c r="E933" s="90"/>
      <c r="F933" s="90"/>
      <c r="G933" s="90"/>
      <c r="H933" s="236"/>
    </row>
    <row r="934" spans="1:8" ht="14.25" hidden="1" customHeight="1">
      <c r="A934" s="89"/>
      <c r="B934" s="90"/>
      <c r="C934" s="90"/>
      <c r="D934" s="90"/>
      <c r="E934" s="90"/>
      <c r="F934" s="90"/>
      <c r="G934" s="90"/>
      <c r="H934" s="236"/>
    </row>
    <row r="935" spans="1:8" ht="14.25" hidden="1" customHeight="1">
      <c r="A935" s="89"/>
      <c r="B935" s="90"/>
      <c r="C935" s="90"/>
      <c r="D935" s="90"/>
      <c r="E935" s="90"/>
      <c r="F935" s="90"/>
      <c r="G935" s="90"/>
      <c r="H935" s="236"/>
    </row>
    <row r="936" spans="1:8" ht="14.25" hidden="1" customHeight="1">
      <c r="A936" s="89"/>
      <c r="B936" s="90"/>
      <c r="C936" s="90"/>
      <c r="D936" s="90"/>
      <c r="E936" s="90"/>
      <c r="F936" s="90"/>
      <c r="G936" s="90"/>
      <c r="H936" s="236"/>
    </row>
    <row r="937" spans="1:8" ht="14.25" hidden="1" customHeight="1">
      <c r="A937" s="89"/>
      <c r="B937" s="90"/>
      <c r="C937" s="90"/>
      <c r="D937" s="90"/>
      <c r="E937" s="90"/>
      <c r="F937" s="90"/>
      <c r="G937" s="90"/>
      <c r="H937" s="236"/>
    </row>
    <row r="938" spans="1:8" ht="14.25" hidden="1" customHeight="1">
      <c r="A938" s="89"/>
      <c r="B938" s="90"/>
      <c r="C938" s="90"/>
      <c r="D938" s="90"/>
      <c r="E938" s="90"/>
      <c r="F938" s="90"/>
      <c r="G938" s="90"/>
      <c r="H938" s="236"/>
    </row>
    <row r="939" spans="1:8" ht="14.25" hidden="1" customHeight="1">
      <c r="A939" s="89"/>
      <c r="B939" s="90"/>
      <c r="C939" s="90"/>
      <c r="D939" s="90"/>
      <c r="E939" s="90"/>
      <c r="F939" s="90"/>
      <c r="G939" s="90"/>
      <c r="H939" s="236"/>
    </row>
    <row r="940" spans="1:8" ht="14.25" hidden="1" customHeight="1">
      <c r="A940" s="89"/>
      <c r="B940" s="90"/>
      <c r="C940" s="90"/>
      <c r="D940" s="90"/>
      <c r="E940" s="90"/>
      <c r="F940" s="90"/>
      <c r="G940" s="90"/>
      <c r="H940" s="236"/>
    </row>
    <row r="941" spans="1:8" ht="14.25" hidden="1" customHeight="1">
      <c r="A941" s="89"/>
      <c r="B941" s="90"/>
      <c r="C941" s="90"/>
      <c r="D941" s="90"/>
      <c r="E941" s="90"/>
      <c r="F941" s="90"/>
      <c r="G941" s="90"/>
      <c r="H941" s="236"/>
    </row>
    <row r="942" spans="1:8" ht="14.25" hidden="1" customHeight="1">
      <c r="A942" s="89"/>
      <c r="B942" s="90"/>
      <c r="C942" s="90"/>
      <c r="D942" s="90"/>
      <c r="E942" s="90"/>
      <c r="F942" s="90"/>
      <c r="G942" s="90"/>
      <c r="H942" s="236"/>
    </row>
    <row r="943" spans="1:8" ht="14.25" hidden="1" customHeight="1">
      <c r="A943" s="89"/>
      <c r="B943" s="90"/>
      <c r="C943" s="90"/>
      <c r="D943" s="90"/>
      <c r="E943" s="90"/>
      <c r="F943" s="90"/>
      <c r="G943" s="90"/>
      <c r="H943" s="236"/>
    </row>
    <row r="944" spans="1:8" ht="14.25" hidden="1" customHeight="1">
      <c r="A944" s="89"/>
      <c r="B944" s="90"/>
      <c r="C944" s="90"/>
      <c r="D944" s="90"/>
      <c r="E944" s="90"/>
      <c r="F944" s="90"/>
      <c r="G944" s="90"/>
      <c r="H944" s="236"/>
    </row>
    <row r="945" spans="1:8" ht="14.25" hidden="1" customHeight="1">
      <c r="A945" s="89"/>
      <c r="B945" s="90"/>
      <c r="C945" s="90"/>
      <c r="D945" s="90"/>
      <c r="E945" s="90"/>
      <c r="F945" s="90"/>
      <c r="G945" s="90"/>
      <c r="H945" s="236"/>
    </row>
    <row r="946" spans="1:8" ht="14.25" hidden="1" customHeight="1">
      <c r="A946" s="89"/>
      <c r="B946" s="90"/>
      <c r="C946" s="90"/>
      <c r="D946" s="90"/>
      <c r="E946" s="90"/>
      <c r="F946" s="90"/>
      <c r="G946" s="90"/>
      <c r="H946" s="236"/>
    </row>
    <row r="947" spans="1:8" ht="14.25" hidden="1" customHeight="1">
      <c r="A947" s="89"/>
      <c r="B947" s="90"/>
      <c r="C947" s="90"/>
      <c r="D947" s="90"/>
      <c r="E947" s="90"/>
      <c r="F947" s="90"/>
      <c r="G947" s="90"/>
      <c r="H947" s="236"/>
    </row>
    <row r="948" spans="1:8" ht="14.25" hidden="1" customHeight="1">
      <c r="A948" s="89"/>
      <c r="B948" s="90"/>
      <c r="C948" s="90"/>
      <c r="D948" s="90"/>
      <c r="E948" s="90"/>
      <c r="F948" s="90"/>
      <c r="G948" s="90"/>
      <c r="H948" s="236"/>
    </row>
    <row r="949" spans="1:8" ht="14.25" hidden="1" customHeight="1">
      <c r="A949" s="89"/>
      <c r="B949" s="90"/>
      <c r="C949" s="90"/>
      <c r="D949" s="90"/>
      <c r="E949" s="90"/>
      <c r="F949" s="90"/>
      <c r="G949" s="90"/>
      <c r="H949" s="236"/>
    </row>
    <row r="950" spans="1:8" ht="14.25" hidden="1" customHeight="1">
      <c r="A950" s="89"/>
      <c r="B950" s="90"/>
      <c r="C950" s="90"/>
      <c r="D950" s="90"/>
      <c r="E950" s="90"/>
      <c r="F950" s="90"/>
      <c r="G950" s="90"/>
      <c r="H950" s="236"/>
    </row>
    <row r="951" spans="1:8" ht="14.25" hidden="1" customHeight="1">
      <c r="A951" s="89"/>
      <c r="B951" s="90"/>
      <c r="C951" s="90"/>
      <c r="D951" s="90"/>
      <c r="E951" s="90"/>
      <c r="F951" s="90"/>
      <c r="G951" s="90"/>
      <c r="H951" s="236"/>
    </row>
    <row r="952" spans="1:8" ht="14.25" hidden="1" customHeight="1">
      <c r="A952" s="89"/>
      <c r="B952" s="90"/>
      <c r="C952" s="90"/>
      <c r="D952" s="90"/>
      <c r="E952" s="90"/>
      <c r="F952" s="90"/>
      <c r="G952" s="90"/>
      <c r="H952" s="236"/>
    </row>
    <row r="953" spans="1:8" ht="14.25" hidden="1" customHeight="1">
      <c r="A953" s="89"/>
      <c r="B953" s="90"/>
      <c r="C953" s="90"/>
      <c r="D953" s="90"/>
      <c r="E953" s="90"/>
      <c r="F953" s="90"/>
      <c r="G953" s="90"/>
      <c r="H953" s="236"/>
    </row>
    <row r="954" spans="1:8" ht="14.25" hidden="1" customHeight="1">
      <c r="A954" s="89"/>
      <c r="B954" s="90"/>
      <c r="C954" s="90"/>
      <c r="D954" s="90"/>
      <c r="E954" s="90"/>
      <c r="F954" s="90"/>
      <c r="G954" s="90"/>
      <c r="H954" s="236"/>
    </row>
    <row r="955" spans="1:8" ht="14.25" hidden="1" customHeight="1">
      <c r="A955" s="89"/>
      <c r="B955" s="90"/>
      <c r="C955" s="90"/>
      <c r="D955" s="90"/>
      <c r="E955" s="90"/>
      <c r="F955" s="90"/>
      <c r="G955" s="90"/>
      <c r="H955" s="236"/>
    </row>
    <row r="956" spans="1:8" ht="14.25" hidden="1" customHeight="1">
      <c r="A956" s="89"/>
      <c r="B956" s="90"/>
      <c r="C956" s="90"/>
      <c r="D956" s="90"/>
      <c r="E956" s="90"/>
      <c r="F956" s="90"/>
      <c r="G956" s="90"/>
      <c r="H956" s="236"/>
    </row>
    <row r="957" spans="1:8" ht="14.25" hidden="1" customHeight="1">
      <c r="A957" s="89"/>
      <c r="B957" s="90"/>
      <c r="C957" s="90"/>
      <c r="D957" s="90"/>
      <c r="E957" s="90"/>
      <c r="F957" s="90"/>
      <c r="G957" s="90"/>
      <c r="H957" s="236"/>
    </row>
    <row r="958" spans="1:8" ht="14.25" hidden="1" customHeight="1">
      <c r="A958" s="89"/>
      <c r="B958" s="90"/>
      <c r="C958" s="90"/>
      <c r="D958" s="90"/>
      <c r="E958" s="90"/>
      <c r="F958" s="90"/>
      <c r="G958" s="90"/>
      <c r="H958" s="236"/>
    </row>
    <row r="959" spans="1:8" ht="14.25" hidden="1" customHeight="1">
      <c r="A959" s="89"/>
      <c r="B959" s="90"/>
      <c r="C959" s="90"/>
      <c r="D959" s="90"/>
      <c r="E959" s="90"/>
      <c r="F959" s="90"/>
      <c r="G959" s="90"/>
      <c r="H959" s="236"/>
    </row>
    <row r="960" spans="1:8" ht="14.25" hidden="1" customHeight="1">
      <c r="A960" s="89"/>
      <c r="B960" s="90"/>
      <c r="C960" s="90"/>
      <c r="D960" s="90"/>
      <c r="E960" s="90"/>
      <c r="F960" s="90"/>
      <c r="G960" s="90"/>
      <c r="H960" s="236"/>
    </row>
    <row r="961" spans="1:8" ht="14.25" hidden="1" customHeight="1">
      <c r="A961" s="89"/>
      <c r="B961" s="90"/>
      <c r="C961" s="90"/>
      <c r="D961" s="90"/>
      <c r="E961" s="90"/>
      <c r="F961" s="90"/>
      <c r="G961" s="90"/>
      <c r="H961" s="236"/>
    </row>
    <row r="962" spans="1:8" ht="14.25" hidden="1" customHeight="1">
      <c r="A962" s="89"/>
      <c r="B962" s="90"/>
      <c r="C962" s="90"/>
      <c r="D962" s="90"/>
      <c r="E962" s="90"/>
      <c r="F962" s="90"/>
      <c r="G962" s="90"/>
      <c r="H962" s="236"/>
    </row>
    <row r="963" spans="1:8" ht="14.25" hidden="1" customHeight="1">
      <c r="A963" s="89"/>
      <c r="B963" s="90"/>
      <c r="C963" s="90"/>
      <c r="D963" s="90"/>
      <c r="E963" s="90"/>
      <c r="F963" s="90"/>
      <c r="G963" s="90"/>
      <c r="H963" s="236"/>
    </row>
    <row r="964" spans="1:8" ht="14.25" hidden="1" customHeight="1">
      <c r="A964" s="89"/>
      <c r="B964" s="90"/>
      <c r="C964" s="90"/>
      <c r="D964" s="90"/>
      <c r="E964" s="90"/>
      <c r="F964" s="90"/>
      <c r="G964" s="90"/>
      <c r="H964" s="236"/>
    </row>
    <row r="965" spans="1:8" ht="14.25" hidden="1" customHeight="1">
      <c r="A965" s="89"/>
      <c r="B965" s="90"/>
      <c r="C965" s="90"/>
      <c r="D965" s="90"/>
      <c r="E965" s="90"/>
      <c r="F965" s="90"/>
      <c r="G965" s="90"/>
      <c r="H965" s="236"/>
    </row>
    <row r="966" spans="1:8" ht="14.25" hidden="1" customHeight="1">
      <c r="A966" s="89"/>
      <c r="B966" s="90"/>
      <c r="C966" s="90"/>
      <c r="D966" s="90"/>
      <c r="E966" s="90"/>
      <c r="F966" s="90"/>
      <c r="G966" s="90"/>
      <c r="H966" s="236"/>
    </row>
    <row r="967" spans="1:8" ht="14.25" hidden="1" customHeight="1">
      <c r="A967" s="89"/>
      <c r="B967" s="90"/>
      <c r="C967" s="90"/>
      <c r="D967" s="90"/>
      <c r="E967" s="90"/>
      <c r="F967" s="90"/>
      <c r="G967" s="90"/>
      <c r="H967" s="236"/>
    </row>
    <row r="968" spans="1:8" ht="14.25" hidden="1" customHeight="1">
      <c r="A968" s="89"/>
      <c r="B968" s="90"/>
      <c r="C968" s="90"/>
      <c r="D968" s="90"/>
      <c r="E968" s="90"/>
      <c r="F968" s="90"/>
      <c r="G968" s="90"/>
      <c r="H968" s="236"/>
    </row>
    <row r="969" spans="1:8" ht="14.25" hidden="1" customHeight="1">
      <c r="A969" s="89"/>
      <c r="B969" s="90"/>
      <c r="C969" s="90"/>
      <c r="D969" s="90"/>
      <c r="E969" s="90"/>
      <c r="F969" s="90"/>
      <c r="G969" s="90"/>
      <c r="H969" s="236"/>
    </row>
    <row r="970" spans="1:8" ht="14.25" hidden="1" customHeight="1">
      <c r="A970" s="89"/>
      <c r="B970" s="90"/>
      <c r="C970" s="90"/>
      <c r="D970" s="90"/>
      <c r="E970" s="90"/>
      <c r="F970" s="90"/>
      <c r="G970" s="90"/>
      <c r="H970" s="236"/>
    </row>
  </sheetData>
  <pageMargins left="0.7" right="0.7" top="0.75" bottom="0.75" header="0" footer="0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981"/>
  <sheetViews>
    <sheetView workbookViewId="0">
      <selection activeCell="B8" sqref="B8"/>
    </sheetView>
  </sheetViews>
  <sheetFormatPr baseColWidth="10" defaultColWidth="12.6640625" defaultRowHeight="15.75" customHeight="1"/>
  <cols>
    <col min="1" max="1" width="23" customWidth="1"/>
    <col min="2" max="2" width="24.83203125" customWidth="1"/>
    <col min="3" max="3" width="27" customWidth="1"/>
    <col min="4" max="4" width="19.83203125" customWidth="1"/>
    <col min="5" max="5" width="23.33203125" customWidth="1"/>
    <col min="6" max="6" width="11" style="177" customWidth="1"/>
  </cols>
  <sheetData>
    <row r="1" spans="1:6" ht="14.25" customHeight="1">
      <c r="A1" s="81" t="s">
        <v>170</v>
      </c>
      <c r="B1" s="82"/>
      <c r="F1" s="234"/>
    </row>
    <row r="2" spans="1:6" ht="14.25" customHeight="1">
      <c r="A2" s="97"/>
      <c r="B2" s="82"/>
      <c r="C2" s="98"/>
      <c r="D2" s="98"/>
      <c r="E2" s="99"/>
      <c r="F2" s="234"/>
    </row>
    <row r="3" spans="1:6" ht="33.75" customHeight="1">
      <c r="A3" s="250" t="s">
        <v>157</v>
      </c>
      <c r="B3" s="250" t="s">
        <v>159</v>
      </c>
      <c r="C3" s="250" t="s">
        <v>169</v>
      </c>
      <c r="D3" s="250" t="s">
        <v>171</v>
      </c>
      <c r="E3" s="250" t="s">
        <v>172</v>
      </c>
      <c r="F3" s="234"/>
    </row>
    <row r="4" spans="1:6" s="177" customFormat="1" ht="14.25" customHeight="1">
      <c r="A4" s="247" t="s">
        <v>160</v>
      </c>
      <c r="B4" s="248">
        <f ca="1">'Project net GHG removals'!D4</f>
        <v>4642.5730875948257</v>
      </c>
      <c r="C4" s="248">
        <f>'Baseline net GHG removals'!G4</f>
        <v>0</v>
      </c>
      <c r="D4" s="248">
        <f ca="1">B4-C4</f>
        <v>4642.5730875948257</v>
      </c>
      <c r="E4" s="249">
        <f ca="1">D4</f>
        <v>4642.5730875948257</v>
      </c>
      <c r="F4" s="236"/>
    </row>
    <row r="5" spans="1:6" s="177" customFormat="1" ht="14.25" customHeight="1">
      <c r="A5" s="243"/>
      <c r="B5" s="236"/>
      <c r="C5" s="236"/>
      <c r="D5" s="236"/>
      <c r="E5" s="236"/>
      <c r="F5" s="236"/>
    </row>
    <row r="6" spans="1:6" ht="14.25" customHeight="1">
      <c r="A6" s="38" t="s">
        <v>173</v>
      </c>
      <c r="B6" s="39"/>
      <c r="C6" s="39"/>
      <c r="D6" s="39"/>
      <c r="E6" s="39"/>
      <c r="F6" s="237"/>
    </row>
    <row r="7" spans="1:6" ht="14.25" customHeight="1">
      <c r="A7" s="83" t="s">
        <v>122</v>
      </c>
      <c r="B7" s="85" t="s">
        <v>159</v>
      </c>
      <c r="C7" s="85" t="s">
        <v>169</v>
      </c>
      <c r="D7" s="85" t="s">
        <v>174</v>
      </c>
      <c r="E7" s="85" t="s">
        <v>172</v>
      </c>
      <c r="F7" s="236"/>
    </row>
    <row r="8" spans="1:6" ht="14.25" customHeight="1">
      <c r="A8" s="243">
        <v>2018</v>
      </c>
      <c r="B8" s="251">
        <f>'Project net GHG removals'!D8</f>
        <v>21.665132682099589</v>
      </c>
      <c r="C8" s="251">
        <v>0</v>
      </c>
      <c r="D8" s="251">
        <f t="shared" ref="D8:D14" si="0">B8-C8</f>
        <v>21.665132682099589</v>
      </c>
      <c r="E8" s="251">
        <f t="shared" ref="E8:E14" si="1">D8</f>
        <v>21.665132682099589</v>
      </c>
      <c r="F8" s="236"/>
    </row>
    <row r="9" spans="1:6" ht="14.25" customHeight="1">
      <c r="A9" s="243">
        <v>2019</v>
      </c>
      <c r="B9" s="251">
        <f>'Project net GHG removals'!D9</f>
        <v>295.64280915275481</v>
      </c>
      <c r="C9" s="251">
        <v>0</v>
      </c>
      <c r="D9" s="251">
        <f t="shared" si="0"/>
        <v>295.64280915275481</v>
      </c>
      <c r="E9" s="251">
        <f t="shared" si="1"/>
        <v>295.64280915275481</v>
      </c>
      <c r="F9" s="236"/>
    </row>
    <row r="10" spans="1:6" ht="14.25" customHeight="1">
      <c r="A10" s="243">
        <v>2020</v>
      </c>
      <c r="B10" s="251">
        <f>'Project net GHG removals'!D10</f>
        <v>716.56738003385817</v>
      </c>
      <c r="C10" s="251">
        <v>0</v>
      </c>
      <c r="D10" s="251">
        <f t="shared" si="0"/>
        <v>716.56738003385817</v>
      </c>
      <c r="E10" s="251">
        <f t="shared" si="1"/>
        <v>716.56738003385817</v>
      </c>
      <c r="F10" s="236"/>
    </row>
    <row r="11" spans="1:6" ht="14.25" customHeight="1">
      <c r="A11" s="243">
        <v>2021</v>
      </c>
      <c r="B11" s="251">
        <f>'Project net GHG removals'!D11</f>
        <v>1047.4555666168651</v>
      </c>
      <c r="C11" s="251">
        <v>0</v>
      </c>
      <c r="D11" s="251">
        <f t="shared" si="0"/>
        <v>1047.4555666168651</v>
      </c>
      <c r="E11" s="251">
        <f t="shared" si="1"/>
        <v>1047.4555666168651</v>
      </c>
      <c r="F11" s="236"/>
    </row>
    <row r="12" spans="1:6" ht="14.25" customHeight="1">
      <c r="A12" s="243">
        <v>2022</v>
      </c>
      <c r="B12" s="251">
        <f>'Project net GHG removals'!D12</f>
        <v>1201.2885675828661</v>
      </c>
      <c r="C12" s="251">
        <v>0</v>
      </c>
      <c r="D12" s="251">
        <f t="shared" si="0"/>
        <v>1201.2885675828661</v>
      </c>
      <c r="E12" s="251">
        <f t="shared" si="1"/>
        <v>1201.2885675828661</v>
      </c>
      <c r="F12" s="236"/>
    </row>
    <row r="13" spans="1:6" ht="14.25" customHeight="1">
      <c r="A13" s="243">
        <v>2023</v>
      </c>
      <c r="B13" s="251">
        <f>'Project net GHG removals'!D13</f>
        <v>1330.0629752233428</v>
      </c>
      <c r="C13" s="251">
        <v>0</v>
      </c>
      <c r="D13" s="251">
        <f t="shared" si="0"/>
        <v>1330.0629752233428</v>
      </c>
      <c r="E13" s="251">
        <f t="shared" si="1"/>
        <v>1330.0629752233428</v>
      </c>
      <c r="F13" s="236"/>
    </row>
    <row r="14" spans="1:6" ht="14.25" customHeight="1">
      <c r="A14" s="243">
        <v>2024</v>
      </c>
      <c r="B14" s="251">
        <f>'Project net GHG removals'!D14</f>
        <v>29.890656303031854</v>
      </c>
      <c r="C14" s="251">
        <v>0</v>
      </c>
      <c r="D14" s="251">
        <f t="shared" si="0"/>
        <v>29.890656303031854</v>
      </c>
      <c r="E14" s="251">
        <f t="shared" si="1"/>
        <v>29.890656303031854</v>
      </c>
      <c r="F14" s="236"/>
    </row>
    <row r="15" spans="1:6" ht="14.25" hidden="1" customHeight="1">
      <c r="A15" s="243">
        <v>2024</v>
      </c>
      <c r="B15" s="236"/>
      <c r="C15" s="236"/>
      <c r="D15" s="236"/>
      <c r="E15" s="236"/>
      <c r="F15" s="236"/>
    </row>
    <row r="16" spans="1:6" ht="14.25" hidden="1" customHeight="1">
      <c r="A16" s="243"/>
      <c r="B16" s="236"/>
      <c r="C16" s="236"/>
      <c r="D16" s="236"/>
      <c r="E16" s="236"/>
      <c r="F16" s="236"/>
    </row>
    <row r="17" spans="1:6" ht="14.25" hidden="1" customHeight="1">
      <c r="A17" s="243"/>
      <c r="B17" s="236"/>
      <c r="C17" s="236"/>
      <c r="D17" s="236"/>
      <c r="E17" s="236"/>
      <c r="F17" s="236"/>
    </row>
    <row r="18" spans="1:6" ht="14.25" hidden="1" customHeight="1">
      <c r="A18" s="243"/>
      <c r="B18" s="236"/>
      <c r="C18" s="236"/>
      <c r="D18" s="236"/>
      <c r="E18" s="236"/>
      <c r="F18" s="236"/>
    </row>
    <row r="19" spans="1:6" ht="14.25" hidden="1" customHeight="1">
      <c r="A19" s="243"/>
      <c r="B19" s="236"/>
      <c r="C19" s="236"/>
      <c r="D19" s="236"/>
      <c r="E19" s="236"/>
      <c r="F19" s="236"/>
    </row>
    <row r="20" spans="1:6" ht="14.25" hidden="1" customHeight="1">
      <c r="A20" s="243"/>
      <c r="B20" s="236"/>
      <c r="C20" s="236"/>
      <c r="D20" s="236"/>
      <c r="E20" s="236"/>
      <c r="F20" s="236"/>
    </row>
    <row r="21" spans="1:6" ht="14.25" hidden="1" customHeight="1">
      <c r="A21" s="243"/>
      <c r="B21" s="236"/>
      <c r="C21" s="236"/>
      <c r="D21" s="236"/>
      <c r="E21" s="236"/>
      <c r="F21" s="236"/>
    </row>
    <row r="22" spans="1:6" ht="14.25" hidden="1" customHeight="1">
      <c r="A22" s="243"/>
      <c r="B22" s="236"/>
      <c r="C22" s="236"/>
      <c r="D22" s="236"/>
      <c r="E22" s="236"/>
      <c r="F22" s="236"/>
    </row>
    <row r="23" spans="1:6" ht="14.25" hidden="1" customHeight="1">
      <c r="A23" s="243"/>
      <c r="B23" s="236"/>
      <c r="C23" s="236"/>
      <c r="D23" s="236"/>
      <c r="E23" s="236"/>
      <c r="F23" s="236"/>
    </row>
    <row r="24" spans="1:6" ht="14.25" hidden="1" customHeight="1">
      <c r="A24" s="243"/>
      <c r="B24" s="236"/>
      <c r="C24" s="236"/>
      <c r="D24" s="236"/>
      <c r="E24" s="236"/>
      <c r="F24" s="236"/>
    </row>
    <row r="25" spans="1:6" ht="14.25" hidden="1" customHeight="1">
      <c r="A25" s="243"/>
      <c r="B25" s="236"/>
      <c r="C25" s="236"/>
      <c r="D25" s="236"/>
      <c r="E25" s="236"/>
      <c r="F25" s="236"/>
    </row>
    <row r="26" spans="1:6" ht="14.25" hidden="1" customHeight="1">
      <c r="A26" s="243"/>
      <c r="B26" s="236"/>
      <c r="C26" s="236"/>
      <c r="D26" s="236"/>
      <c r="E26" s="236"/>
      <c r="F26" s="236"/>
    </row>
    <row r="27" spans="1:6" ht="14.25" hidden="1" customHeight="1">
      <c r="A27" s="243"/>
      <c r="B27" s="236"/>
      <c r="C27" s="236"/>
      <c r="D27" s="236"/>
      <c r="E27" s="236"/>
      <c r="F27" s="236"/>
    </row>
    <row r="28" spans="1:6" ht="14.25" hidden="1" customHeight="1">
      <c r="A28" s="243"/>
      <c r="B28" s="236"/>
      <c r="C28" s="236"/>
      <c r="D28" s="236"/>
      <c r="E28" s="236"/>
      <c r="F28" s="236"/>
    </row>
    <row r="29" spans="1:6" ht="14.25" hidden="1" customHeight="1">
      <c r="A29" s="243"/>
      <c r="B29" s="236"/>
      <c r="C29" s="236"/>
      <c r="D29" s="236"/>
      <c r="E29" s="236"/>
      <c r="F29" s="236"/>
    </row>
    <row r="30" spans="1:6" ht="14.25" hidden="1" customHeight="1">
      <c r="A30" s="243"/>
      <c r="B30" s="236"/>
      <c r="C30" s="236"/>
      <c r="D30" s="236"/>
      <c r="E30" s="236"/>
      <c r="F30" s="236"/>
    </row>
    <row r="31" spans="1:6" ht="14.25" hidden="1" customHeight="1">
      <c r="A31" s="243"/>
      <c r="B31" s="236"/>
      <c r="C31" s="236"/>
      <c r="D31" s="236"/>
      <c r="E31" s="236"/>
      <c r="F31" s="236"/>
    </row>
    <row r="32" spans="1:6" ht="14.25" hidden="1" customHeight="1">
      <c r="A32" s="243"/>
      <c r="B32" s="236"/>
      <c r="C32" s="236"/>
      <c r="D32" s="236"/>
      <c r="E32" s="236"/>
      <c r="F32" s="236"/>
    </row>
    <row r="33" spans="1:6" ht="14.25" hidden="1" customHeight="1">
      <c r="A33" s="243"/>
      <c r="B33" s="236"/>
      <c r="C33" s="236"/>
      <c r="D33" s="236"/>
      <c r="E33" s="236"/>
      <c r="F33" s="236"/>
    </row>
    <row r="34" spans="1:6" ht="14.25" hidden="1" customHeight="1">
      <c r="A34" s="243"/>
      <c r="B34" s="236"/>
      <c r="C34" s="236"/>
      <c r="D34" s="236"/>
      <c r="E34" s="236"/>
      <c r="F34" s="236"/>
    </row>
    <row r="35" spans="1:6" ht="14.25" hidden="1" customHeight="1">
      <c r="A35" s="243"/>
      <c r="B35" s="236"/>
      <c r="C35" s="236"/>
      <c r="D35" s="236"/>
      <c r="E35" s="236"/>
      <c r="F35" s="236"/>
    </row>
    <row r="36" spans="1:6" ht="14.25" hidden="1" customHeight="1">
      <c r="A36" s="243"/>
      <c r="B36" s="236"/>
      <c r="C36" s="236"/>
      <c r="D36" s="236"/>
      <c r="E36" s="236"/>
      <c r="F36" s="236"/>
    </row>
    <row r="37" spans="1:6" ht="14.25" hidden="1" customHeight="1">
      <c r="A37" s="243"/>
      <c r="B37" s="236"/>
      <c r="C37" s="236"/>
      <c r="D37" s="236"/>
      <c r="E37" s="236"/>
      <c r="F37" s="236"/>
    </row>
    <row r="38" spans="1:6" ht="14.25" hidden="1" customHeight="1">
      <c r="A38" s="243"/>
      <c r="B38" s="236"/>
      <c r="C38" s="236"/>
      <c r="D38" s="236"/>
      <c r="E38" s="236"/>
      <c r="F38" s="236"/>
    </row>
    <row r="39" spans="1:6" ht="14.25" hidden="1" customHeight="1">
      <c r="A39" s="243"/>
      <c r="B39" s="236"/>
      <c r="C39" s="236"/>
      <c r="D39" s="236"/>
      <c r="E39" s="236"/>
      <c r="F39" s="236"/>
    </row>
    <row r="40" spans="1:6" ht="14.25" hidden="1" customHeight="1">
      <c r="A40" s="243"/>
      <c r="B40" s="236"/>
      <c r="C40" s="236"/>
      <c r="D40" s="236"/>
      <c r="E40" s="236"/>
      <c r="F40" s="236"/>
    </row>
    <row r="41" spans="1:6" ht="14.25" hidden="1" customHeight="1">
      <c r="A41" s="243"/>
      <c r="B41" s="236"/>
      <c r="C41" s="236"/>
      <c r="D41" s="236"/>
      <c r="E41" s="236"/>
      <c r="F41" s="236"/>
    </row>
    <row r="42" spans="1:6" ht="14.25" hidden="1" customHeight="1">
      <c r="A42" s="243"/>
      <c r="B42" s="236"/>
      <c r="C42" s="236"/>
      <c r="D42" s="236"/>
      <c r="E42" s="236"/>
      <c r="F42" s="236"/>
    </row>
    <row r="43" spans="1:6" ht="14.25" hidden="1" customHeight="1">
      <c r="A43" s="243"/>
      <c r="B43" s="236"/>
      <c r="C43" s="236"/>
      <c r="D43" s="236"/>
      <c r="E43" s="236"/>
      <c r="F43" s="236"/>
    </row>
    <row r="44" spans="1:6" ht="14.25" hidden="1" customHeight="1">
      <c r="A44" s="243"/>
      <c r="B44" s="236"/>
      <c r="C44" s="236"/>
      <c r="D44" s="236"/>
      <c r="E44" s="236"/>
      <c r="F44" s="236"/>
    </row>
    <row r="45" spans="1:6" ht="14.25" hidden="1" customHeight="1">
      <c r="A45" s="243"/>
      <c r="B45" s="236"/>
      <c r="C45" s="236"/>
      <c r="D45" s="236"/>
      <c r="E45" s="236"/>
      <c r="F45" s="236"/>
    </row>
    <row r="46" spans="1:6" ht="14.25" hidden="1" customHeight="1">
      <c r="A46" s="243"/>
      <c r="B46" s="236"/>
      <c r="C46" s="236"/>
      <c r="D46" s="236"/>
      <c r="E46" s="236"/>
      <c r="F46" s="236"/>
    </row>
    <row r="47" spans="1:6" ht="14.25" hidden="1" customHeight="1">
      <c r="A47" s="243"/>
      <c r="B47" s="236"/>
      <c r="C47" s="236"/>
      <c r="D47" s="236"/>
      <c r="E47" s="236"/>
      <c r="F47" s="236"/>
    </row>
    <row r="48" spans="1:6" ht="14.25" hidden="1" customHeight="1">
      <c r="A48" s="243"/>
      <c r="B48" s="236"/>
      <c r="C48" s="236"/>
      <c r="D48" s="236"/>
      <c r="E48" s="236"/>
      <c r="F48" s="236"/>
    </row>
    <row r="49" spans="1:6" ht="14.25" hidden="1" customHeight="1">
      <c r="A49" s="243"/>
      <c r="B49" s="236"/>
      <c r="C49" s="236"/>
      <c r="D49" s="236"/>
      <c r="E49" s="236"/>
      <c r="F49" s="236"/>
    </row>
    <row r="50" spans="1:6" ht="14.25" hidden="1" customHeight="1">
      <c r="A50" s="243"/>
      <c r="B50" s="236"/>
      <c r="C50" s="236"/>
      <c r="D50" s="236"/>
      <c r="E50" s="236"/>
      <c r="F50" s="236"/>
    </row>
    <row r="51" spans="1:6" ht="14.25" hidden="1" customHeight="1">
      <c r="A51" s="243"/>
      <c r="B51" s="236"/>
      <c r="C51" s="236"/>
      <c r="D51" s="236"/>
      <c r="E51" s="236"/>
      <c r="F51" s="236"/>
    </row>
    <row r="52" spans="1:6" ht="14.25" hidden="1" customHeight="1">
      <c r="A52" s="243"/>
      <c r="B52" s="236"/>
      <c r="C52" s="236"/>
      <c r="D52" s="236"/>
      <c r="E52" s="236"/>
      <c r="F52" s="236"/>
    </row>
    <row r="53" spans="1:6" ht="14.25" hidden="1" customHeight="1">
      <c r="A53" s="243"/>
      <c r="B53" s="236"/>
      <c r="C53" s="236"/>
      <c r="D53" s="236"/>
      <c r="E53" s="236"/>
      <c r="F53" s="236"/>
    </row>
    <row r="54" spans="1:6" ht="14.25" hidden="1" customHeight="1">
      <c r="A54" s="243"/>
      <c r="B54" s="236"/>
      <c r="C54" s="236"/>
      <c r="D54" s="236"/>
      <c r="E54" s="236"/>
      <c r="F54" s="236"/>
    </row>
    <row r="55" spans="1:6" ht="14.25" hidden="1" customHeight="1">
      <c r="A55" s="243"/>
      <c r="B55" s="236"/>
      <c r="C55" s="236"/>
      <c r="D55" s="236"/>
      <c r="E55" s="236"/>
      <c r="F55" s="236"/>
    </row>
    <row r="56" spans="1:6" ht="14.25" hidden="1" customHeight="1">
      <c r="A56" s="243"/>
      <c r="B56" s="236"/>
      <c r="C56" s="236"/>
      <c r="D56" s="236"/>
      <c r="E56" s="236"/>
      <c r="F56" s="236"/>
    </row>
    <row r="57" spans="1:6" ht="14.25" hidden="1" customHeight="1">
      <c r="A57" s="243"/>
      <c r="B57" s="236"/>
      <c r="C57" s="236"/>
      <c r="D57" s="236"/>
      <c r="E57" s="236"/>
      <c r="F57" s="236"/>
    </row>
    <row r="58" spans="1:6" ht="14.25" hidden="1" customHeight="1">
      <c r="A58" s="243"/>
      <c r="B58" s="236"/>
      <c r="C58" s="236"/>
      <c r="D58" s="236"/>
      <c r="E58" s="236"/>
      <c r="F58" s="236"/>
    </row>
    <row r="59" spans="1:6" ht="14.25" hidden="1" customHeight="1">
      <c r="A59" s="243"/>
      <c r="B59" s="236"/>
      <c r="C59" s="236"/>
      <c r="D59" s="236"/>
      <c r="E59" s="236"/>
      <c r="F59" s="236"/>
    </row>
    <row r="60" spans="1:6" ht="14.25" hidden="1" customHeight="1">
      <c r="A60" s="243"/>
      <c r="B60" s="236"/>
      <c r="C60" s="236"/>
      <c r="D60" s="236"/>
      <c r="E60" s="236"/>
      <c r="F60" s="236"/>
    </row>
    <row r="61" spans="1:6" ht="14.25" hidden="1" customHeight="1">
      <c r="A61" s="243"/>
      <c r="B61" s="236"/>
      <c r="C61" s="236"/>
      <c r="D61" s="236"/>
      <c r="E61" s="236"/>
      <c r="F61" s="236"/>
    </row>
    <row r="62" spans="1:6" ht="14.25" hidden="1" customHeight="1">
      <c r="A62" s="243"/>
      <c r="B62" s="236"/>
      <c r="C62" s="236"/>
      <c r="D62" s="236"/>
      <c r="E62" s="236"/>
      <c r="F62" s="236"/>
    </row>
    <row r="63" spans="1:6" ht="14.25" hidden="1" customHeight="1">
      <c r="A63" s="243"/>
      <c r="B63" s="236"/>
      <c r="C63" s="236"/>
      <c r="D63" s="236"/>
      <c r="E63" s="236"/>
      <c r="F63" s="236"/>
    </row>
    <row r="64" spans="1:6" ht="14.25" hidden="1" customHeight="1">
      <c r="A64" s="243"/>
      <c r="B64" s="236"/>
      <c r="C64" s="236"/>
      <c r="D64" s="236"/>
      <c r="E64" s="236"/>
      <c r="F64" s="236"/>
    </row>
    <row r="65" spans="1:6" ht="14.25" hidden="1" customHeight="1">
      <c r="A65" s="243"/>
      <c r="B65" s="236"/>
      <c r="C65" s="236"/>
      <c r="D65" s="236"/>
      <c r="E65" s="236"/>
      <c r="F65" s="236"/>
    </row>
    <row r="66" spans="1:6" ht="14.25" hidden="1" customHeight="1">
      <c r="A66" s="243"/>
      <c r="B66" s="236"/>
      <c r="C66" s="236"/>
      <c r="D66" s="236"/>
      <c r="E66" s="236"/>
      <c r="F66" s="236"/>
    </row>
    <row r="67" spans="1:6" ht="14.25" hidden="1" customHeight="1">
      <c r="A67" s="243"/>
      <c r="B67" s="236"/>
      <c r="C67" s="236"/>
      <c r="D67" s="236"/>
      <c r="E67" s="236"/>
      <c r="F67" s="236"/>
    </row>
    <row r="68" spans="1:6" ht="14.25" hidden="1" customHeight="1">
      <c r="A68" s="243"/>
      <c r="B68" s="236"/>
      <c r="C68" s="236"/>
      <c r="D68" s="236"/>
      <c r="E68" s="236"/>
      <c r="F68" s="236"/>
    </row>
    <row r="69" spans="1:6" ht="14.25" hidden="1" customHeight="1">
      <c r="A69" s="243"/>
      <c r="B69" s="236"/>
      <c r="C69" s="236"/>
      <c r="D69" s="236"/>
      <c r="E69" s="236"/>
      <c r="F69" s="236"/>
    </row>
    <row r="70" spans="1:6" ht="14.25" hidden="1" customHeight="1">
      <c r="A70" s="243"/>
      <c r="B70" s="236"/>
      <c r="C70" s="236"/>
      <c r="D70" s="236"/>
      <c r="E70" s="236"/>
      <c r="F70" s="236"/>
    </row>
    <row r="71" spans="1:6" ht="14.25" hidden="1" customHeight="1">
      <c r="A71" s="243"/>
      <c r="B71" s="236"/>
      <c r="C71" s="236"/>
      <c r="D71" s="236"/>
      <c r="E71" s="236"/>
      <c r="F71" s="236"/>
    </row>
    <row r="72" spans="1:6" ht="14.25" hidden="1" customHeight="1">
      <c r="A72" s="243"/>
      <c r="B72" s="236"/>
      <c r="C72" s="236"/>
      <c r="D72" s="236"/>
      <c r="E72" s="236"/>
      <c r="F72" s="236"/>
    </row>
    <row r="73" spans="1:6" ht="14.25" hidden="1" customHeight="1">
      <c r="A73" s="243"/>
      <c r="B73" s="236"/>
      <c r="C73" s="236"/>
      <c r="D73" s="236"/>
      <c r="E73" s="236"/>
      <c r="F73" s="236"/>
    </row>
    <row r="74" spans="1:6" ht="14.25" hidden="1" customHeight="1">
      <c r="A74" s="243"/>
      <c r="B74" s="236"/>
      <c r="C74" s="236"/>
      <c r="D74" s="236"/>
      <c r="E74" s="236"/>
      <c r="F74" s="236"/>
    </row>
    <row r="75" spans="1:6" ht="14.25" hidden="1" customHeight="1">
      <c r="A75" s="243"/>
      <c r="B75" s="236"/>
      <c r="C75" s="236"/>
      <c r="D75" s="236"/>
      <c r="E75" s="236"/>
      <c r="F75" s="236"/>
    </row>
    <row r="76" spans="1:6" ht="14.25" hidden="1" customHeight="1">
      <c r="A76" s="243"/>
      <c r="B76" s="236"/>
      <c r="C76" s="236"/>
      <c r="D76" s="236"/>
      <c r="E76" s="236"/>
      <c r="F76" s="236"/>
    </row>
    <row r="77" spans="1:6" ht="14.25" hidden="1" customHeight="1">
      <c r="A77" s="243"/>
      <c r="B77" s="236"/>
      <c r="C77" s="236"/>
      <c r="D77" s="236"/>
      <c r="E77" s="236"/>
      <c r="F77" s="236"/>
    </row>
    <row r="78" spans="1:6" ht="14.25" hidden="1" customHeight="1">
      <c r="A78" s="243"/>
      <c r="B78" s="236"/>
      <c r="C78" s="236"/>
      <c r="D78" s="236"/>
      <c r="E78" s="236"/>
      <c r="F78" s="236"/>
    </row>
    <row r="79" spans="1:6" ht="14.25" hidden="1" customHeight="1">
      <c r="A79" s="243"/>
      <c r="B79" s="236"/>
      <c r="C79" s="236"/>
      <c r="D79" s="236"/>
      <c r="E79" s="236"/>
      <c r="F79" s="236"/>
    </row>
    <row r="80" spans="1:6" ht="14.25" hidden="1" customHeight="1">
      <c r="A80" s="243"/>
      <c r="B80" s="236"/>
      <c r="C80" s="236"/>
      <c r="D80" s="236"/>
      <c r="E80" s="236"/>
      <c r="F80" s="236"/>
    </row>
    <row r="81" spans="1:6" ht="14.25" hidden="1" customHeight="1">
      <c r="A81" s="243"/>
      <c r="B81" s="236"/>
      <c r="C81" s="236"/>
      <c r="D81" s="236"/>
      <c r="E81" s="236"/>
      <c r="F81" s="236"/>
    </row>
    <row r="82" spans="1:6" ht="14.25" hidden="1" customHeight="1">
      <c r="A82" s="243"/>
      <c r="B82" s="236"/>
      <c r="C82" s="236"/>
      <c r="D82" s="236"/>
      <c r="E82" s="236"/>
      <c r="F82" s="236"/>
    </row>
    <row r="83" spans="1:6" ht="14.25" hidden="1" customHeight="1">
      <c r="A83" s="243"/>
      <c r="B83" s="236"/>
      <c r="C83" s="236"/>
      <c r="D83" s="236"/>
      <c r="E83" s="236"/>
      <c r="F83" s="236"/>
    </row>
    <row r="84" spans="1:6" ht="14.25" hidden="1" customHeight="1">
      <c r="A84" s="243"/>
      <c r="B84" s="236"/>
      <c r="C84" s="236"/>
      <c r="D84" s="236"/>
      <c r="E84" s="236"/>
      <c r="F84" s="236"/>
    </row>
    <row r="85" spans="1:6" ht="14.25" hidden="1" customHeight="1">
      <c r="A85" s="243"/>
      <c r="B85" s="236"/>
      <c r="C85" s="236"/>
      <c r="D85" s="236"/>
      <c r="E85" s="236"/>
      <c r="F85" s="236"/>
    </row>
    <row r="86" spans="1:6" ht="14.25" hidden="1" customHeight="1">
      <c r="A86" s="243"/>
      <c r="B86" s="236"/>
      <c r="C86" s="236"/>
      <c r="D86" s="236"/>
      <c r="E86" s="236"/>
      <c r="F86" s="236"/>
    </row>
    <row r="87" spans="1:6" ht="14.25" hidden="1" customHeight="1">
      <c r="A87" s="243"/>
      <c r="B87" s="236"/>
      <c r="C87" s="236"/>
      <c r="D87" s="236"/>
      <c r="E87" s="236"/>
      <c r="F87" s="236"/>
    </row>
    <row r="88" spans="1:6" ht="14.25" hidden="1" customHeight="1">
      <c r="A88" s="243"/>
      <c r="B88" s="236"/>
      <c r="C88" s="236"/>
      <c r="D88" s="236"/>
      <c r="E88" s="236"/>
      <c r="F88" s="236"/>
    </row>
    <row r="89" spans="1:6" ht="14.25" hidden="1" customHeight="1">
      <c r="A89" s="243"/>
      <c r="B89" s="236"/>
      <c r="C89" s="236"/>
      <c r="D89" s="236"/>
      <c r="E89" s="236"/>
      <c r="F89" s="236"/>
    </row>
    <row r="90" spans="1:6" ht="14.25" hidden="1" customHeight="1">
      <c r="A90" s="243"/>
      <c r="B90" s="236"/>
      <c r="C90" s="236"/>
      <c r="D90" s="236"/>
      <c r="E90" s="236"/>
      <c r="F90" s="236"/>
    </row>
    <row r="91" spans="1:6" ht="14.25" hidden="1" customHeight="1">
      <c r="A91" s="243"/>
      <c r="B91" s="236"/>
      <c r="C91" s="236"/>
      <c r="D91" s="236"/>
      <c r="E91" s="236"/>
      <c r="F91" s="236"/>
    </row>
    <row r="92" spans="1:6" ht="14.25" hidden="1" customHeight="1">
      <c r="A92" s="243"/>
      <c r="B92" s="236"/>
      <c r="C92" s="236"/>
      <c r="D92" s="236"/>
      <c r="E92" s="236"/>
      <c r="F92" s="236"/>
    </row>
    <row r="93" spans="1:6" ht="14.25" hidden="1" customHeight="1">
      <c r="A93" s="243"/>
      <c r="B93" s="236"/>
      <c r="C93" s="236"/>
      <c r="D93" s="236"/>
      <c r="E93" s="236"/>
      <c r="F93" s="236"/>
    </row>
    <row r="94" spans="1:6" ht="14.25" hidden="1" customHeight="1">
      <c r="A94" s="243"/>
      <c r="B94" s="236"/>
      <c r="C94" s="236"/>
      <c r="D94" s="236"/>
      <c r="E94" s="236"/>
      <c r="F94" s="236"/>
    </row>
    <row r="95" spans="1:6" ht="14.25" hidden="1" customHeight="1">
      <c r="A95" s="243"/>
      <c r="B95" s="236"/>
      <c r="C95" s="236"/>
      <c r="D95" s="236"/>
      <c r="E95" s="236"/>
      <c r="F95" s="236"/>
    </row>
    <row r="96" spans="1:6" ht="14.25" hidden="1" customHeight="1">
      <c r="A96" s="243"/>
      <c r="B96" s="236"/>
      <c r="C96" s="236"/>
      <c r="D96" s="236"/>
      <c r="E96" s="236"/>
      <c r="F96" s="236"/>
    </row>
    <row r="97" spans="1:6" ht="14.25" hidden="1" customHeight="1">
      <c r="A97" s="243"/>
      <c r="B97" s="236"/>
      <c r="C97" s="236"/>
      <c r="D97" s="236"/>
      <c r="E97" s="236"/>
      <c r="F97" s="236"/>
    </row>
    <row r="98" spans="1:6" ht="14.25" hidden="1" customHeight="1">
      <c r="A98" s="243"/>
      <c r="B98" s="236"/>
      <c r="C98" s="236"/>
      <c r="D98" s="236"/>
      <c r="E98" s="236"/>
      <c r="F98" s="236"/>
    </row>
    <row r="99" spans="1:6" ht="14.25" hidden="1" customHeight="1">
      <c r="A99" s="243"/>
      <c r="B99" s="236"/>
      <c r="C99" s="236"/>
      <c r="D99" s="236"/>
      <c r="E99" s="236"/>
      <c r="F99" s="236"/>
    </row>
    <row r="100" spans="1:6" ht="14.25" hidden="1" customHeight="1">
      <c r="A100" s="243"/>
      <c r="B100" s="236"/>
      <c r="C100" s="236"/>
      <c r="D100" s="236"/>
      <c r="E100" s="236"/>
      <c r="F100" s="236"/>
    </row>
    <row r="101" spans="1:6" ht="14.25" hidden="1" customHeight="1">
      <c r="A101" s="243"/>
      <c r="B101" s="236"/>
      <c r="C101" s="236"/>
      <c r="D101" s="236"/>
      <c r="E101" s="236"/>
      <c r="F101" s="236"/>
    </row>
    <row r="102" spans="1:6" ht="14.25" hidden="1" customHeight="1">
      <c r="A102" s="243"/>
      <c r="B102" s="236"/>
      <c r="C102" s="236"/>
      <c r="D102" s="236"/>
      <c r="E102" s="236"/>
      <c r="F102" s="236"/>
    </row>
    <row r="103" spans="1:6" ht="14.25" hidden="1" customHeight="1">
      <c r="A103" s="243"/>
      <c r="B103" s="236"/>
      <c r="C103" s="236"/>
      <c r="D103" s="236"/>
      <c r="E103" s="236"/>
      <c r="F103" s="236"/>
    </row>
    <row r="104" spans="1:6" ht="14.25" hidden="1" customHeight="1">
      <c r="A104" s="243"/>
      <c r="B104" s="236"/>
      <c r="C104" s="236"/>
      <c r="D104" s="236"/>
      <c r="E104" s="236"/>
      <c r="F104" s="236"/>
    </row>
    <row r="105" spans="1:6" ht="14.25" hidden="1" customHeight="1">
      <c r="A105" s="243"/>
      <c r="B105" s="236"/>
      <c r="C105" s="236"/>
      <c r="D105" s="236"/>
      <c r="E105" s="236"/>
      <c r="F105" s="236"/>
    </row>
    <row r="106" spans="1:6" ht="14.25" hidden="1" customHeight="1">
      <c r="A106" s="243"/>
      <c r="B106" s="236"/>
      <c r="C106" s="236"/>
      <c r="D106" s="236"/>
      <c r="E106" s="236"/>
      <c r="F106" s="236"/>
    </row>
    <row r="107" spans="1:6" ht="14.25" hidden="1" customHeight="1">
      <c r="A107" s="243"/>
      <c r="B107" s="236"/>
      <c r="C107" s="236"/>
      <c r="D107" s="236"/>
      <c r="E107" s="236"/>
      <c r="F107" s="236"/>
    </row>
    <row r="108" spans="1:6" ht="14.25" hidden="1" customHeight="1">
      <c r="A108" s="243"/>
      <c r="B108" s="236"/>
      <c r="C108" s="236"/>
      <c r="D108" s="236"/>
      <c r="E108" s="236"/>
      <c r="F108" s="236"/>
    </row>
    <row r="109" spans="1:6" ht="14.25" hidden="1" customHeight="1">
      <c r="A109" s="243"/>
      <c r="B109" s="236"/>
      <c r="C109" s="236"/>
      <c r="D109" s="236"/>
      <c r="E109" s="236"/>
      <c r="F109" s="236"/>
    </row>
    <row r="110" spans="1:6" ht="14.25" hidden="1" customHeight="1">
      <c r="A110" s="243"/>
      <c r="B110" s="236"/>
      <c r="C110" s="236"/>
      <c r="D110" s="236"/>
      <c r="E110" s="236"/>
      <c r="F110" s="236"/>
    </row>
    <row r="111" spans="1:6" ht="14.25" hidden="1" customHeight="1">
      <c r="A111" s="243"/>
      <c r="B111" s="236"/>
      <c r="C111" s="236"/>
      <c r="D111" s="236"/>
      <c r="E111" s="236"/>
      <c r="F111" s="236"/>
    </row>
    <row r="112" spans="1:6" ht="14.25" hidden="1" customHeight="1">
      <c r="A112" s="243"/>
      <c r="B112" s="236"/>
      <c r="C112" s="236"/>
      <c r="D112" s="236"/>
      <c r="E112" s="236"/>
      <c r="F112" s="236"/>
    </row>
    <row r="113" spans="1:6" ht="14.25" hidden="1" customHeight="1">
      <c r="A113" s="243"/>
      <c r="B113" s="236"/>
      <c r="C113" s="236"/>
      <c r="D113" s="236"/>
      <c r="E113" s="236"/>
      <c r="F113" s="236"/>
    </row>
    <row r="114" spans="1:6" ht="14.25" hidden="1" customHeight="1">
      <c r="A114" s="243"/>
      <c r="B114" s="236"/>
      <c r="C114" s="236"/>
      <c r="D114" s="236"/>
      <c r="E114" s="236"/>
      <c r="F114" s="236"/>
    </row>
    <row r="115" spans="1:6" ht="14.25" hidden="1" customHeight="1">
      <c r="A115" s="243"/>
      <c r="B115" s="236"/>
      <c r="C115" s="236"/>
      <c r="D115" s="236"/>
      <c r="E115" s="236"/>
      <c r="F115" s="236"/>
    </row>
    <row r="116" spans="1:6" ht="14.25" hidden="1" customHeight="1">
      <c r="A116" s="243"/>
      <c r="B116" s="236"/>
      <c r="C116" s="236"/>
      <c r="D116" s="236"/>
      <c r="E116" s="236"/>
      <c r="F116" s="236"/>
    </row>
    <row r="117" spans="1:6" ht="14.25" hidden="1" customHeight="1">
      <c r="A117" s="243"/>
      <c r="B117" s="236"/>
      <c r="C117" s="236"/>
      <c r="D117" s="236"/>
      <c r="E117" s="236"/>
      <c r="F117" s="236"/>
    </row>
    <row r="118" spans="1:6" ht="14.25" hidden="1" customHeight="1">
      <c r="A118" s="243"/>
      <c r="B118" s="236"/>
      <c r="C118" s="236"/>
      <c r="D118" s="236"/>
      <c r="E118" s="236"/>
      <c r="F118" s="236"/>
    </row>
    <row r="119" spans="1:6" ht="14.25" hidden="1" customHeight="1">
      <c r="A119" s="243"/>
      <c r="B119" s="236"/>
      <c r="C119" s="236"/>
      <c r="D119" s="236"/>
      <c r="E119" s="236"/>
      <c r="F119" s="236"/>
    </row>
    <row r="120" spans="1:6" ht="14.25" hidden="1" customHeight="1">
      <c r="A120" s="243"/>
      <c r="B120" s="236"/>
      <c r="C120" s="236"/>
      <c r="D120" s="236"/>
      <c r="E120" s="236"/>
      <c r="F120" s="236"/>
    </row>
    <row r="121" spans="1:6" ht="14.25" hidden="1" customHeight="1">
      <c r="A121" s="243"/>
      <c r="B121" s="236"/>
      <c r="C121" s="236"/>
      <c r="D121" s="236"/>
      <c r="E121" s="236"/>
      <c r="F121" s="236"/>
    </row>
    <row r="122" spans="1:6" ht="14.25" hidden="1" customHeight="1">
      <c r="A122" s="243"/>
      <c r="B122" s="236"/>
      <c r="C122" s="236"/>
      <c r="D122" s="236"/>
      <c r="E122" s="236"/>
      <c r="F122" s="236"/>
    </row>
    <row r="123" spans="1:6" ht="14.25" hidden="1" customHeight="1">
      <c r="A123" s="243"/>
      <c r="B123" s="236"/>
      <c r="C123" s="236"/>
      <c r="D123" s="236"/>
      <c r="E123" s="236"/>
      <c r="F123" s="236"/>
    </row>
    <row r="124" spans="1:6" ht="14.25" hidden="1" customHeight="1">
      <c r="A124" s="243"/>
      <c r="B124" s="236"/>
      <c r="C124" s="236"/>
      <c r="D124" s="236"/>
      <c r="E124" s="236"/>
      <c r="F124" s="236"/>
    </row>
    <row r="125" spans="1:6" ht="14.25" hidden="1" customHeight="1">
      <c r="A125" s="243"/>
      <c r="B125" s="236"/>
      <c r="C125" s="236"/>
      <c r="D125" s="236"/>
      <c r="E125" s="236"/>
      <c r="F125" s="236"/>
    </row>
    <row r="126" spans="1:6" ht="14.25" hidden="1" customHeight="1">
      <c r="A126" s="243"/>
      <c r="B126" s="236"/>
      <c r="C126" s="236"/>
      <c r="D126" s="236"/>
      <c r="E126" s="236"/>
      <c r="F126" s="236"/>
    </row>
    <row r="127" spans="1:6" ht="14.25" hidden="1" customHeight="1">
      <c r="A127" s="243"/>
      <c r="B127" s="236"/>
      <c r="C127" s="236"/>
      <c r="D127" s="236"/>
      <c r="E127" s="236"/>
      <c r="F127" s="236"/>
    </row>
    <row r="128" spans="1:6" ht="14.25" hidden="1" customHeight="1">
      <c r="A128" s="243"/>
      <c r="B128" s="236"/>
      <c r="C128" s="236"/>
      <c r="D128" s="236"/>
      <c r="E128" s="236"/>
      <c r="F128" s="236"/>
    </row>
    <row r="129" spans="1:6" ht="14.25" hidden="1" customHeight="1">
      <c r="A129" s="243"/>
      <c r="B129" s="236"/>
      <c r="C129" s="236"/>
      <c r="D129" s="236"/>
      <c r="E129" s="236"/>
      <c r="F129" s="236"/>
    </row>
    <row r="130" spans="1:6" ht="14.25" hidden="1" customHeight="1">
      <c r="A130" s="243"/>
      <c r="B130" s="236"/>
      <c r="C130" s="236"/>
      <c r="D130" s="236"/>
      <c r="E130" s="236"/>
      <c r="F130" s="236"/>
    </row>
    <row r="131" spans="1:6" ht="14.25" hidden="1" customHeight="1">
      <c r="A131" s="243"/>
      <c r="B131" s="236"/>
      <c r="C131" s="236"/>
      <c r="D131" s="236"/>
      <c r="E131" s="236"/>
      <c r="F131" s="236"/>
    </row>
    <row r="132" spans="1:6" ht="14.25" hidden="1" customHeight="1">
      <c r="A132" s="243"/>
      <c r="B132" s="236"/>
      <c r="C132" s="236"/>
      <c r="D132" s="236"/>
      <c r="E132" s="236"/>
      <c r="F132" s="236"/>
    </row>
    <row r="133" spans="1:6" ht="14.25" hidden="1" customHeight="1">
      <c r="A133" s="243"/>
      <c r="B133" s="236"/>
      <c r="C133" s="236"/>
      <c r="D133" s="236"/>
      <c r="E133" s="236"/>
      <c r="F133" s="236"/>
    </row>
    <row r="134" spans="1:6" ht="14.25" hidden="1" customHeight="1">
      <c r="A134" s="243"/>
      <c r="B134" s="236"/>
      <c r="C134" s="236"/>
      <c r="D134" s="236"/>
      <c r="E134" s="236"/>
      <c r="F134" s="236"/>
    </row>
    <row r="135" spans="1:6" ht="14.25" hidden="1" customHeight="1">
      <c r="A135" s="243"/>
      <c r="B135" s="236"/>
      <c r="C135" s="236"/>
      <c r="D135" s="236"/>
      <c r="E135" s="236"/>
      <c r="F135" s="236"/>
    </row>
    <row r="136" spans="1:6" ht="14.25" hidden="1" customHeight="1">
      <c r="A136" s="243"/>
      <c r="B136" s="236"/>
      <c r="C136" s="236"/>
      <c r="D136" s="236"/>
      <c r="E136" s="236"/>
      <c r="F136" s="236"/>
    </row>
    <row r="137" spans="1:6" ht="14.25" hidden="1" customHeight="1">
      <c r="A137" s="243"/>
      <c r="B137" s="236"/>
      <c r="C137" s="236"/>
      <c r="D137" s="236"/>
      <c r="E137" s="236"/>
      <c r="F137" s="236"/>
    </row>
    <row r="138" spans="1:6" ht="14.25" hidden="1" customHeight="1">
      <c r="A138" s="243"/>
      <c r="B138" s="236"/>
      <c r="C138" s="236"/>
      <c r="D138" s="236"/>
      <c r="E138" s="236"/>
      <c r="F138" s="236"/>
    </row>
    <row r="139" spans="1:6" ht="14.25" hidden="1" customHeight="1">
      <c r="A139" s="243"/>
      <c r="B139" s="236"/>
      <c r="C139" s="236"/>
      <c r="D139" s="236"/>
      <c r="E139" s="236"/>
      <c r="F139" s="236"/>
    </row>
    <row r="140" spans="1:6" ht="14.25" hidden="1" customHeight="1">
      <c r="A140" s="243"/>
      <c r="B140" s="236"/>
      <c r="C140" s="236"/>
      <c r="D140" s="236"/>
      <c r="E140" s="236"/>
      <c r="F140" s="236"/>
    </row>
    <row r="141" spans="1:6" ht="14.25" hidden="1" customHeight="1">
      <c r="A141" s="243"/>
      <c r="B141" s="236"/>
      <c r="C141" s="236"/>
      <c r="D141" s="236"/>
      <c r="E141" s="236"/>
      <c r="F141" s="236"/>
    </row>
    <row r="142" spans="1:6" ht="14.25" hidden="1" customHeight="1">
      <c r="A142" s="243"/>
      <c r="B142" s="236"/>
      <c r="C142" s="236"/>
      <c r="D142" s="236"/>
      <c r="E142" s="236"/>
      <c r="F142" s="236"/>
    </row>
    <row r="143" spans="1:6" ht="14.25" hidden="1" customHeight="1">
      <c r="A143" s="243"/>
      <c r="B143" s="236"/>
      <c r="C143" s="236"/>
      <c r="D143" s="236"/>
      <c r="E143" s="236"/>
      <c r="F143" s="236"/>
    </row>
    <row r="144" spans="1:6" ht="14.25" hidden="1" customHeight="1">
      <c r="A144" s="243"/>
      <c r="B144" s="236"/>
      <c r="C144" s="236"/>
      <c r="D144" s="236"/>
      <c r="E144" s="236"/>
      <c r="F144" s="236"/>
    </row>
    <row r="145" spans="1:6" ht="14.25" hidden="1" customHeight="1">
      <c r="A145" s="243"/>
      <c r="B145" s="236"/>
      <c r="C145" s="236"/>
      <c r="D145" s="236"/>
      <c r="E145" s="236"/>
      <c r="F145" s="236"/>
    </row>
    <row r="146" spans="1:6" ht="14.25" hidden="1" customHeight="1">
      <c r="A146" s="243"/>
      <c r="B146" s="236"/>
      <c r="C146" s="236"/>
      <c r="D146" s="236"/>
      <c r="E146" s="236"/>
      <c r="F146" s="236"/>
    </row>
    <row r="147" spans="1:6" ht="14.25" hidden="1" customHeight="1">
      <c r="A147" s="243"/>
      <c r="B147" s="236"/>
      <c r="C147" s="236"/>
      <c r="D147" s="236"/>
      <c r="E147" s="236"/>
      <c r="F147" s="236"/>
    </row>
    <row r="148" spans="1:6" ht="14.25" hidden="1" customHeight="1">
      <c r="A148" s="243"/>
      <c r="B148" s="236"/>
      <c r="C148" s="236"/>
      <c r="D148" s="236"/>
      <c r="E148" s="236"/>
      <c r="F148" s="236"/>
    </row>
    <row r="149" spans="1:6" ht="14.25" hidden="1" customHeight="1">
      <c r="A149" s="243"/>
      <c r="B149" s="236"/>
      <c r="C149" s="236"/>
      <c r="D149" s="236"/>
      <c r="E149" s="236"/>
      <c r="F149" s="236"/>
    </row>
    <row r="150" spans="1:6" ht="14.25" hidden="1" customHeight="1">
      <c r="A150" s="243"/>
      <c r="B150" s="236"/>
      <c r="C150" s="236"/>
      <c r="D150" s="236"/>
      <c r="E150" s="236"/>
      <c r="F150" s="236"/>
    </row>
    <row r="151" spans="1:6" ht="14.25" hidden="1" customHeight="1">
      <c r="A151" s="243"/>
      <c r="B151" s="236"/>
      <c r="C151" s="236"/>
      <c r="D151" s="236"/>
      <c r="E151" s="236"/>
      <c r="F151" s="236"/>
    </row>
    <row r="152" spans="1:6" ht="14.25" hidden="1" customHeight="1">
      <c r="A152" s="243"/>
      <c r="B152" s="236"/>
      <c r="C152" s="236"/>
      <c r="D152" s="236"/>
      <c r="E152" s="236"/>
      <c r="F152" s="236"/>
    </row>
    <row r="153" spans="1:6" ht="14.25" hidden="1" customHeight="1">
      <c r="A153" s="243"/>
      <c r="B153" s="236"/>
      <c r="C153" s="236"/>
      <c r="D153" s="236"/>
      <c r="E153" s="236"/>
      <c r="F153" s="236"/>
    </row>
    <row r="154" spans="1:6" ht="14.25" hidden="1" customHeight="1">
      <c r="A154" s="243"/>
      <c r="B154" s="236"/>
      <c r="C154" s="236"/>
      <c r="D154" s="236"/>
      <c r="E154" s="236"/>
      <c r="F154" s="236"/>
    </row>
    <row r="155" spans="1:6" ht="14.25" hidden="1" customHeight="1">
      <c r="A155" s="243"/>
      <c r="B155" s="236"/>
      <c r="C155" s="236"/>
      <c r="D155" s="236"/>
      <c r="E155" s="236"/>
      <c r="F155" s="236"/>
    </row>
    <row r="156" spans="1:6" ht="14.25" hidden="1" customHeight="1">
      <c r="A156" s="243"/>
      <c r="B156" s="236"/>
      <c r="C156" s="236"/>
      <c r="D156" s="236"/>
      <c r="E156" s="236"/>
      <c r="F156" s="236"/>
    </row>
    <row r="157" spans="1:6" ht="14.25" hidden="1" customHeight="1">
      <c r="A157" s="243"/>
      <c r="B157" s="236"/>
      <c r="C157" s="236"/>
      <c r="D157" s="236"/>
      <c r="E157" s="236"/>
      <c r="F157" s="236"/>
    </row>
    <row r="158" spans="1:6" ht="14.25" hidden="1" customHeight="1">
      <c r="A158" s="243"/>
      <c r="B158" s="236"/>
      <c r="C158" s="236"/>
      <c r="D158" s="236"/>
      <c r="E158" s="236"/>
      <c r="F158" s="236"/>
    </row>
    <row r="159" spans="1:6" ht="14.25" hidden="1" customHeight="1">
      <c r="A159" s="243"/>
      <c r="B159" s="236"/>
      <c r="C159" s="236"/>
      <c r="D159" s="236"/>
      <c r="E159" s="236"/>
      <c r="F159" s="236"/>
    </row>
    <row r="160" spans="1:6" ht="14.25" hidden="1" customHeight="1">
      <c r="A160" s="243"/>
      <c r="B160" s="236"/>
      <c r="C160" s="236"/>
      <c r="D160" s="236"/>
      <c r="E160" s="236"/>
      <c r="F160" s="236"/>
    </row>
    <row r="161" spans="1:6" ht="14.25" hidden="1" customHeight="1">
      <c r="A161" s="243"/>
      <c r="B161" s="236"/>
      <c r="C161" s="236"/>
      <c r="D161" s="236"/>
      <c r="E161" s="236"/>
      <c r="F161" s="236"/>
    </row>
    <row r="162" spans="1:6" ht="14.25" hidden="1" customHeight="1">
      <c r="A162" s="243"/>
      <c r="B162" s="236"/>
      <c r="C162" s="236"/>
      <c r="D162" s="236"/>
      <c r="E162" s="236"/>
      <c r="F162" s="236"/>
    </row>
    <row r="163" spans="1:6" ht="14.25" hidden="1" customHeight="1">
      <c r="A163" s="243"/>
      <c r="B163" s="236"/>
      <c r="C163" s="236"/>
      <c r="D163" s="236"/>
      <c r="E163" s="236"/>
      <c r="F163" s="236"/>
    </row>
    <row r="164" spans="1:6" ht="14.25" hidden="1" customHeight="1">
      <c r="A164" s="243"/>
      <c r="B164" s="236"/>
      <c r="C164" s="236"/>
      <c r="D164" s="236"/>
      <c r="E164" s="236"/>
      <c r="F164" s="236"/>
    </row>
    <row r="165" spans="1:6" ht="14.25" hidden="1" customHeight="1">
      <c r="A165" s="243"/>
      <c r="B165" s="236"/>
      <c r="C165" s="236"/>
      <c r="D165" s="236"/>
      <c r="E165" s="236"/>
      <c r="F165" s="236"/>
    </row>
    <row r="166" spans="1:6" ht="14.25" hidden="1" customHeight="1">
      <c r="A166" s="243"/>
      <c r="B166" s="236"/>
      <c r="C166" s="236"/>
      <c r="D166" s="236"/>
      <c r="E166" s="236"/>
      <c r="F166" s="236"/>
    </row>
    <row r="167" spans="1:6" ht="14.25" hidden="1" customHeight="1">
      <c r="A167" s="243"/>
      <c r="B167" s="236"/>
      <c r="C167" s="236"/>
      <c r="D167" s="236"/>
      <c r="E167" s="236"/>
      <c r="F167" s="236"/>
    </row>
    <row r="168" spans="1:6" ht="14.25" hidden="1" customHeight="1">
      <c r="A168" s="243"/>
      <c r="B168" s="236"/>
      <c r="C168" s="236"/>
      <c r="D168" s="236"/>
      <c r="E168" s="236"/>
      <c r="F168" s="236"/>
    </row>
    <row r="169" spans="1:6" ht="14.25" hidden="1" customHeight="1">
      <c r="A169" s="243"/>
      <c r="B169" s="236"/>
      <c r="C169" s="236"/>
      <c r="D169" s="236"/>
      <c r="E169" s="236"/>
      <c r="F169" s="236"/>
    </row>
    <row r="170" spans="1:6" ht="14.25" hidden="1" customHeight="1">
      <c r="A170" s="243"/>
      <c r="B170" s="236"/>
      <c r="C170" s="236"/>
      <c r="D170" s="236"/>
      <c r="E170" s="236"/>
      <c r="F170" s="236"/>
    </row>
    <row r="171" spans="1:6" ht="14.25" hidden="1" customHeight="1">
      <c r="A171" s="243"/>
      <c r="B171" s="236"/>
      <c r="C171" s="236"/>
      <c r="D171" s="236"/>
      <c r="E171" s="236"/>
      <c r="F171" s="236"/>
    </row>
    <row r="172" spans="1:6" ht="14.25" hidden="1" customHeight="1">
      <c r="A172" s="243"/>
      <c r="B172" s="236"/>
      <c r="C172" s="236"/>
      <c r="D172" s="236"/>
      <c r="E172" s="236"/>
      <c r="F172" s="236"/>
    </row>
    <row r="173" spans="1:6" ht="14.25" hidden="1" customHeight="1">
      <c r="A173" s="243"/>
      <c r="B173" s="236"/>
      <c r="C173" s="236"/>
      <c r="D173" s="236"/>
      <c r="E173" s="236"/>
      <c r="F173" s="236"/>
    </row>
    <row r="174" spans="1:6" ht="14.25" hidden="1" customHeight="1">
      <c r="A174" s="243"/>
      <c r="B174" s="236"/>
      <c r="C174" s="236"/>
      <c r="D174" s="236"/>
      <c r="E174" s="236"/>
      <c r="F174" s="236"/>
    </row>
    <row r="175" spans="1:6" ht="14.25" hidden="1" customHeight="1">
      <c r="A175" s="243"/>
      <c r="B175" s="236"/>
      <c r="C175" s="236"/>
      <c r="D175" s="236"/>
      <c r="E175" s="236"/>
      <c r="F175" s="236"/>
    </row>
    <row r="176" spans="1:6" ht="14.25" hidden="1" customHeight="1">
      <c r="A176" s="243"/>
      <c r="B176" s="236"/>
      <c r="C176" s="236"/>
      <c r="D176" s="236"/>
      <c r="E176" s="236"/>
      <c r="F176" s="236"/>
    </row>
    <row r="177" spans="1:6" ht="14.25" hidden="1" customHeight="1">
      <c r="A177" s="243"/>
      <c r="B177" s="236"/>
      <c r="C177" s="236"/>
      <c r="D177" s="236"/>
      <c r="E177" s="236"/>
      <c r="F177" s="236"/>
    </row>
    <row r="178" spans="1:6" ht="14.25" hidden="1" customHeight="1">
      <c r="A178" s="243"/>
      <c r="B178" s="236"/>
      <c r="C178" s="236"/>
      <c r="D178" s="236"/>
      <c r="E178" s="236"/>
      <c r="F178" s="236"/>
    </row>
    <row r="179" spans="1:6" ht="14.25" hidden="1" customHeight="1">
      <c r="A179" s="243"/>
      <c r="B179" s="236"/>
      <c r="C179" s="236"/>
      <c r="D179" s="236"/>
      <c r="E179" s="236"/>
      <c r="F179" s="236"/>
    </row>
    <row r="180" spans="1:6" ht="14.25" hidden="1" customHeight="1">
      <c r="A180" s="243"/>
      <c r="B180" s="236"/>
      <c r="C180" s="236"/>
      <c r="D180" s="236"/>
      <c r="E180" s="236"/>
      <c r="F180" s="236"/>
    </row>
    <row r="181" spans="1:6" ht="14.25" hidden="1" customHeight="1">
      <c r="A181" s="243"/>
      <c r="B181" s="236"/>
      <c r="C181" s="236"/>
      <c r="D181" s="236"/>
      <c r="E181" s="236"/>
      <c r="F181" s="236"/>
    </row>
    <row r="182" spans="1:6" ht="14.25" hidden="1" customHeight="1">
      <c r="A182" s="243"/>
      <c r="B182" s="236"/>
      <c r="C182" s="236"/>
      <c r="D182" s="236"/>
      <c r="E182" s="236"/>
      <c r="F182" s="236"/>
    </row>
    <row r="183" spans="1:6" ht="14.25" hidden="1" customHeight="1">
      <c r="A183" s="243"/>
      <c r="B183" s="236"/>
      <c r="C183" s="236"/>
      <c r="D183" s="236"/>
      <c r="E183" s="236"/>
      <c r="F183" s="236"/>
    </row>
    <row r="184" spans="1:6" ht="14.25" hidden="1" customHeight="1">
      <c r="A184" s="243"/>
      <c r="B184" s="236"/>
      <c r="C184" s="236"/>
      <c r="D184" s="236"/>
      <c r="E184" s="236"/>
      <c r="F184" s="236"/>
    </row>
    <row r="185" spans="1:6" ht="14.25" hidden="1" customHeight="1">
      <c r="A185" s="243"/>
      <c r="B185" s="236"/>
      <c r="C185" s="236"/>
      <c r="D185" s="236"/>
      <c r="E185" s="236"/>
      <c r="F185" s="236"/>
    </row>
    <row r="186" spans="1:6" ht="14.25" hidden="1" customHeight="1">
      <c r="A186" s="243"/>
      <c r="B186" s="236"/>
      <c r="C186" s="236"/>
      <c r="D186" s="236"/>
      <c r="E186" s="236"/>
      <c r="F186" s="236"/>
    </row>
    <row r="187" spans="1:6" ht="14.25" hidden="1" customHeight="1">
      <c r="A187" s="243"/>
      <c r="B187" s="236"/>
      <c r="C187" s="236"/>
      <c r="D187" s="236"/>
      <c r="E187" s="236"/>
      <c r="F187" s="236"/>
    </row>
    <row r="188" spans="1:6" ht="14.25" hidden="1" customHeight="1">
      <c r="A188" s="243"/>
      <c r="B188" s="236"/>
      <c r="C188" s="236"/>
      <c r="D188" s="236"/>
      <c r="E188" s="236"/>
      <c r="F188" s="236"/>
    </row>
    <row r="189" spans="1:6" ht="14.25" hidden="1" customHeight="1">
      <c r="A189" s="243"/>
      <c r="B189" s="236"/>
      <c r="C189" s="236"/>
      <c r="D189" s="236"/>
      <c r="E189" s="236"/>
      <c r="F189" s="236"/>
    </row>
    <row r="190" spans="1:6" ht="14.25" hidden="1" customHeight="1">
      <c r="A190" s="243"/>
      <c r="B190" s="236"/>
      <c r="C190" s="236"/>
      <c r="D190" s="236"/>
      <c r="E190" s="236"/>
      <c r="F190" s="236"/>
    </row>
    <row r="191" spans="1:6" ht="14.25" hidden="1" customHeight="1">
      <c r="A191" s="243"/>
      <c r="B191" s="236"/>
      <c r="C191" s="236"/>
      <c r="D191" s="236"/>
      <c r="E191" s="236"/>
      <c r="F191" s="236"/>
    </row>
    <row r="192" spans="1:6" ht="14.25" hidden="1" customHeight="1">
      <c r="A192" s="243"/>
      <c r="B192" s="236"/>
      <c r="C192" s="236"/>
      <c r="D192" s="236"/>
      <c r="E192" s="236"/>
      <c r="F192" s="236"/>
    </row>
    <row r="193" spans="1:6" ht="14.25" hidden="1" customHeight="1">
      <c r="A193" s="243"/>
      <c r="B193" s="236"/>
      <c r="C193" s="236"/>
      <c r="D193" s="236"/>
      <c r="E193" s="236"/>
      <c r="F193" s="236"/>
    </row>
    <row r="194" spans="1:6" ht="14.25" hidden="1" customHeight="1">
      <c r="A194" s="243"/>
      <c r="B194" s="236"/>
      <c r="C194" s="236"/>
      <c r="D194" s="236"/>
      <c r="E194" s="236"/>
      <c r="F194" s="236"/>
    </row>
    <row r="195" spans="1:6" ht="14.25" hidden="1" customHeight="1">
      <c r="A195" s="243"/>
      <c r="B195" s="236"/>
      <c r="C195" s="236"/>
      <c r="D195" s="236"/>
      <c r="E195" s="236"/>
      <c r="F195" s="236"/>
    </row>
    <row r="196" spans="1:6" ht="14.25" hidden="1" customHeight="1">
      <c r="A196" s="243"/>
      <c r="B196" s="236"/>
      <c r="C196" s="236"/>
      <c r="D196" s="236"/>
      <c r="E196" s="236"/>
      <c r="F196" s="236"/>
    </row>
    <row r="197" spans="1:6" ht="14.25" hidden="1" customHeight="1">
      <c r="A197" s="243"/>
      <c r="B197" s="236"/>
      <c r="C197" s="236"/>
      <c r="D197" s="236"/>
      <c r="E197" s="236"/>
      <c r="F197" s="236"/>
    </row>
    <row r="198" spans="1:6" ht="14.25" hidden="1" customHeight="1">
      <c r="A198" s="243"/>
      <c r="B198" s="236"/>
      <c r="C198" s="236"/>
      <c r="D198" s="236"/>
      <c r="E198" s="236"/>
      <c r="F198" s="236"/>
    </row>
    <row r="199" spans="1:6" ht="14.25" hidden="1" customHeight="1">
      <c r="A199" s="243"/>
      <c r="B199" s="236"/>
      <c r="C199" s="236"/>
      <c r="D199" s="236"/>
      <c r="E199" s="236"/>
      <c r="F199" s="236"/>
    </row>
    <row r="200" spans="1:6" ht="14.25" hidden="1" customHeight="1">
      <c r="A200" s="243"/>
      <c r="B200" s="236"/>
      <c r="C200" s="236"/>
      <c r="D200" s="236"/>
      <c r="E200" s="236"/>
      <c r="F200" s="236"/>
    </row>
    <row r="201" spans="1:6" ht="14.25" hidden="1" customHeight="1">
      <c r="A201" s="243"/>
      <c r="B201" s="236"/>
      <c r="C201" s="236"/>
      <c r="D201" s="236"/>
      <c r="E201" s="236"/>
      <c r="F201" s="236"/>
    </row>
    <row r="202" spans="1:6" ht="14.25" hidden="1" customHeight="1">
      <c r="A202" s="243"/>
      <c r="B202" s="236"/>
      <c r="C202" s="236"/>
      <c r="D202" s="236"/>
      <c r="E202" s="236"/>
      <c r="F202" s="236"/>
    </row>
    <row r="203" spans="1:6" ht="14.25" hidden="1" customHeight="1">
      <c r="A203" s="243"/>
      <c r="B203" s="236"/>
      <c r="C203" s="236"/>
      <c r="D203" s="236"/>
      <c r="E203" s="236"/>
      <c r="F203" s="236"/>
    </row>
    <row r="204" spans="1:6" ht="14.25" hidden="1" customHeight="1">
      <c r="A204" s="243"/>
      <c r="B204" s="236"/>
      <c r="C204" s="236"/>
      <c r="D204" s="236"/>
      <c r="E204" s="236"/>
      <c r="F204" s="236"/>
    </row>
    <row r="205" spans="1:6" ht="14.25" hidden="1" customHeight="1">
      <c r="A205" s="243"/>
      <c r="B205" s="236"/>
      <c r="C205" s="236"/>
      <c r="D205" s="236"/>
      <c r="E205" s="236"/>
      <c r="F205" s="236"/>
    </row>
    <row r="206" spans="1:6" ht="14.25" hidden="1" customHeight="1">
      <c r="A206" s="243"/>
      <c r="B206" s="236"/>
      <c r="C206" s="236"/>
      <c r="D206" s="236"/>
      <c r="E206" s="236"/>
      <c r="F206" s="236"/>
    </row>
    <row r="207" spans="1:6" ht="14.25" hidden="1" customHeight="1">
      <c r="A207" s="243"/>
      <c r="B207" s="236"/>
      <c r="C207" s="236"/>
      <c r="D207" s="236"/>
      <c r="E207" s="236"/>
      <c r="F207" s="236"/>
    </row>
    <row r="208" spans="1:6" ht="14.25" hidden="1" customHeight="1">
      <c r="A208" s="243"/>
      <c r="B208" s="236"/>
      <c r="C208" s="236"/>
      <c r="D208" s="236"/>
      <c r="E208" s="236"/>
      <c r="F208" s="236"/>
    </row>
    <row r="209" spans="1:6" ht="14.25" hidden="1" customHeight="1">
      <c r="A209" s="243"/>
      <c r="B209" s="236"/>
      <c r="C209" s="236"/>
      <c r="D209" s="236"/>
      <c r="E209" s="236"/>
      <c r="F209" s="236"/>
    </row>
    <row r="210" spans="1:6" ht="14.25" hidden="1" customHeight="1">
      <c r="A210" s="243"/>
      <c r="B210" s="236"/>
      <c r="C210" s="236"/>
      <c r="D210" s="236"/>
      <c r="E210" s="236"/>
      <c r="F210" s="236"/>
    </row>
    <row r="211" spans="1:6" ht="14.25" hidden="1" customHeight="1">
      <c r="A211" s="243"/>
      <c r="B211" s="236"/>
      <c r="C211" s="236"/>
      <c r="D211" s="236"/>
      <c r="E211" s="236"/>
      <c r="F211" s="236"/>
    </row>
    <row r="212" spans="1:6" ht="14.25" hidden="1" customHeight="1">
      <c r="A212" s="243"/>
      <c r="B212" s="236"/>
      <c r="C212" s="236"/>
      <c r="D212" s="236"/>
      <c r="E212" s="236"/>
      <c r="F212" s="236"/>
    </row>
    <row r="213" spans="1:6" ht="14.25" hidden="1" customHeight="1">
      <c r="A213" s="243"/>
      <c r="B213" s="236"/>
      <c r="C213" s="236"/>
      <c r="D213" s="236"/>
      <c r="E213" s="236"/>
      <c r="F213" s="236"/>
    </row>
    <row r="214" spans="1:6" ht="14.25" hidden="1" customHeight="1">
      <c r="A214" s="243"/>
      <c r="B214" s="236"/>
      <c r="C214" s="236"/>
      <c r="D214" s="236"/>
      <c r="E214" s="236"/>
      <c r="F214" s="236"/>
    </row>
    <row r="215" spans="1:6" ht="14.25" hidden="1" customHeight="1">
      <c r="A215" s="243"/>
      <c r="B215" s="236"/>
      <c r="C215" s="236"/>
      <c r="D215" s="236"/>
      <c r="E215" s="236"/>
      <c r="F215" s="236"/>
    </row>
    <row r="216" spans="1:6" ht="14.25" hidden="1" customHeight="1">
      <c r="A216" s="243"/>
      <c r="B216" s="236"/>
      <c r="C216" s="236"/>
      <c r="D216" s="236"/>
      <c r="E216" s="236"/>
      <c r="F216" s="236"/>
    </row>
    <row r="217" spans="1:6" ht="14.25" hidden="1" customHeight="1">
      <c r="A217" s="243"/>
      <c r="B217" s="236"/>
      <c r="C217" s="236"/>
      <c r="D217" s="236"/>
      <c r="E217" s="236"/>
      <c r="F217" s="236"/>
    </row>
    <row r="218" spans="1:6" ht="14.25" hidden="1" customHeight="1">
      <c r="A218" s="243"/>
      <c r="B218" s="236"/>
      <c r="C218" s="236"/>
      <c r="D218" s="236"/>
      <c r="E218" s="236"/>
      <c r="F218" s="236"/>
    </row>
    <row r="219" spans="1:6" ht="14.25" hidden="1" customHeight="1">
      <c r="A219" s="243"/>
      <c r="B219" s="236"/>
      <c r="C219" s="236"/>
      <c r="D219" s="236"/>
      <c r="E219" s="236"/>
      <c r="F219" s="236"/>
    </row>
    <row r="220" spans="1:6" ht="14.25" hidden="1" customHeight="1">
      <c r="A220" s="243"/>
      <c r="B220" s="236"/>
      <c r="C220" s="236"/>
      <c r="D220" s="236"/>
      <c r="E220" s="236"/>
      <c r="F220" s="236"/>
    </row>
    <row r="221" spans="1:6" ht="14.25" hidden="1" customHeight="1">
      <c r="A221" s="243"/>
      <c r="B221" s="236"/>
      <c r="C221" s="236"/>
      <c r="D221" s="236"/>
      <c r="E221" s="236"/>
      <c r="F221" s="236"/>
    </row>
    <row r="222" spans="1:6" ht="14.25" hidden="1" customHeight="1">
      <c r="A222" s="243"/>
      <c r="B222" s="236"/>
      <c r="C222" s="236"/>
      <c r="D222" s="236"/>
      <c r="E222" s="236"/>
      <c r="F222" s="236"/>
    </row>
    <row r="223" spans="1:6" ht="14.25" hidden="1" customHeight="1">
      <c r="A223" s="243"/>
      <c r="B223" s="236"/>
      <c r="C223" s="236"/>
      <c r="D223" s="236"/>
      <c r="E223" s="236"/>
      <c r="F223" s="236"/>
    </row>
    <row r="224" spans="1:6" ht="14.25" hidden="1" customHeight="1">
      <c r="A224" s="243"/>
      <c r="B224" s="236"/>
      <c r="C224" s="236"/>
      <c r="D224" s="236"/>
      <c r="E224" s="236"/>
      <c r="F224" s="236"/>
    </row>
    <row r="225" spans="1:6" ht="14.25" hidden="1" customHeight="1">
      <c r="A225" s="243"/>
      <c r="B225" s="236"/>
      <c r="C225" s="236"/>
      <c r="D225" s="236"/>
      <c r="E225" s="236"/>
      <c r="F225" s="236"/>
    </row>
    <row r="226" spans="1:6" ht="14.25" hidden="1" customHeight="1">
      <c r="A226" s="243"/>
      <c r="B226" s="236"/>
      <c r="C226" s="236"/>
      <c r="D226" s="236"/>
      <c r="E226" s="236"/>
      <c r="F226" s="236"/>
    </row>
    <row r="227" spans="1:6" ht="14.25" hidden="1" customHeight="1">
      <c r="A227" s="243"/>
      <c r="B227" s="236"/>
      <c r="C227" s="236"/>
      <c r="D227" s="236"/>
      <c r="E227" s="236"/>
      <c r="F227" s="236"/>
    </row>
    <row r="228" spans="1:6" ht="14.25" hidden="1" customHeight="1">
      <c r="A228" s="243"/>
      <c r="B228" s="236"/>
      <c r="C228" s="236"/>
      <c r="D228" s="236"/>
      <c r="E228" s="236"/>
      <c r="F228" s="236"/>
    </row>
    <row r="229" spans="1:6" ht="14.25" hidden="1" customHeight="1">
      <c r="A229" s="243"/>
      <c r="B229" s="236"/>
      <c r="C229" s="236"/>
      <c r="D229" s="236"/>
      <c r="E229" s="236"/>
      <c r="F229" s="236"/>
    </row>
    <row r="230" spans="1:6" ht="14.25" hidden="1" customHeight="1">
      <c r="A230" s="243"/>
      <c r="B230" s="236"/>
      <c r="C230" s="236"/>
      <c r="D230" s="236"/>
      <c r="E230" s="236"/>
      <c r="F230" s="236"/>
    </row>
    <row r="231" spans="1:6" ht="14.25" hidden="1" customHeight="1">
      <c r="A231" s="243"/>
      <c r="B231" s="236"/>
      <c r="C231" s="236"/>
      <c r="D231" s="236"/>
      <c r="E231" s="236"/>
      <c r="F231" s="236"/>
    </row>
    <row r="232" spans="1:6" ht="14.25" hidden="1" customHeight="1">
      <c r="A232" s="243"/>
      <c r="B232" s="236"/>
      <c r="C232" s="236"/>
      <c r="D232" s="236"/>
      <c r="E232" s="236"/>
      <c r="F232" s="236"/>
    </row>
    <row r="233" spans="1:6" ht="14.25" hidden="1" customHeight="1">
      <c r="A233" s="243"/>
      <c r="B233" s="236"/>
      <c r="C233" s="236"/>
      <c r="D233" s="236"/>
      <c r="E233" s="236"/>
      <c r="F233" s="236"/>
    </row>
    <row r="234" spans="1:6" ht="14.25" hidden="1" customHeight="1">
      <c r="A234" s="243"/>
      <c r="B234" s="236"/>
      <c r="C234" s="236"/>
      <c r="D234" s="236"/>
      <c r="E234" s="236"/>
      <c r="F234" s="236"/>
    </row>
    <row r="235" spans="1:6" ht="14.25" hidden="1" customHeight="1">
      <c r="A235" s="243"/>
      <c r="B235" s="236"/>
      <c r="C235" s="236"/>
      <c r="D235" s="236"/>
      <c r="E235" s="236"/>
      <c r="F235" s="236"/>
    </row>
    <row r="236" spans="1:6" ht="14.25" hidden="1" customHeight="1">
      <c r="A236" s="243"/>
      <c r="B236" s="236"/>
      <c r="C236" s="236"/>
      <c r="D236" s="236"/>
      <c r="E236" s="236"/>
      <c r="F236" s="236"/>
    </row>
    <row r="237" spans="1:6" ht="14.25" hidden="1" customHeight="1">
      <c r="A237" s="243"/>
      <c r="B237" s="236"/>
      <c r="C237" s="236"/>
      <c r="D237" s="236"/>
      <c r="E237" s="236"/>
      <c r="F237" s="236"/>
    </row>
    <row r="238" spans="1:6" ht="14.25" hidden="1" customHeight="1">
      <c r="A238" s="243"/>
      <c r="B238" s="236"/>
      <c r="C238" s="236"/>
      <c r="D238" s="236"/>
      <c r="E238" s="236"/>
      <c r="F238" s="236"/>
    </row>
    <row r="239" spans="1:6" ht="14.25" hidden="1" customHeight="1">
      <c r="A239" s="243"/>
      <c r="B239" s="236"/>
      <c r="C239" s="236"/>
      <c r="D239" s="236"/>
      <c r="E239" s="236"/>
      <c r="F239" s="236"/>
    </row>
    <row r="240" spans="1:6" ht="14.25" hidden="1" customHeight="1">
      <c r="A240" s="243"/>
      <c r="B240" s="236"/>
      <c r="C240" s="236"/>
      <c r="D240" s="236"/>
      <c r="E240" s="236"/>
      <c r="F240" s="236"/>
    </row>
    <row r="241" spans="1:6" ht="14.25" hidden="1" customHeight="1">
      <c r="A241" s="243"/>
      <c r="B241" s="236"/>
      <c r="C241" s="236"/>
      <c r="D241" s="236"/>
      <c r="E241" s="236"/>
      <c r="F241" s="236"/>
    </row>
    <row r="242" spans="1:6" ht="14.25" hidden="1" customHeight="1">
      <c r="A242" s="243"/>
      <c r="B242" s="236"/>
      <c r="C242" s="236"/>
      <c r="D242" s="236"/>
      <c r="E242" s="236"/>
      <c r="F242" s="236"/>
    </row>
    <row r="243" spans="1:6" ht="14.25" hidden="1" customHeight="1">
      <c r="A243" s="243"/>
      <c r="B243" s="236"/>
      <c r="C243" s="236"/>
      <c r="D243" s="236"/>
      <c r="E243" s="236"/>
      <c r="F243" s="236"/>
    </row>
    <row r="244" spans="1:6" ht="14.25" hidden="1" customHeight="1">
      <c r="A244" s="243"/>
      <c r="B244" s="236"/>
      <c r="C244" s="236"/>
      <c r="D244" s="236"/>
      <c r="E244" s="236"/>
      <c r="F244" s="236"/>
    </row>
    <row r="245" spans="1:6" ht="14.25" hidden="1" customHeight="1">
      <c r="A245" s="243"/>
      <c r="B245" s="236"/>
      <c r="C245" s="236"/>
      <c r="D245" s="236"/>
      <c r="E245" s="236"/>
      <c r="F245" s="236"/>
    </row>
    <row r="246" spans="1:6" ht="14.25" hidden="1" customHeight="1">
      <c r="A246" s="243"/>
      <c r="B246" s="236"/>
      <c r="C246" s="236"/>
      <c r="D246" s="236"/>
      <c r="E246" s="236"/>
      <c r="F246" s="236"/>
    </row>
    <row r="247" spans="1:6" ht="14.25" hidden="1" customHeight="1">
      <c r="A247" s="243"/>
      <c r="B247" s="236"/>
      <c r="C247" s="236"/>
      <c r="D247" s="236"/>
      <c r="E247" s="236"/>
      <c r="F247" s="236"/>
    </row>
    <row r="248" spans="1:6" ht="14.25" hidden="1" customHeight="1">
      <c r="A248" s="243"/>
      <c r="B248" s="236"/>
      <c r="C248" s="236"/>
      <c r="D248" s="236"/>
      <c r="E248" s="236"/>
      <c r="F248" s="236"/>
    </row>
    <row r="249" spans="1:6" ht="14.25" hidden="1" customHeight="1">
      <c r="A249" s="243"/>
      <c r="B249" s="236"/>
      <c r="C249" s="236"/>
      <c r="D249" s="236"/>
      <c r="E249" s="236"/>
      <c r="F249" s="236"/>
    </row>
    <row r="250" spans="1:6" ht="14.25" hidden="1" customHeight="1">
      <c r="A250" s="243"/>
      <c r="B250" s="236"/>
      <c r="C250" s="236"/>
      <c r="D250" s="236"/>
      <c r="E250" s="236"/>
      <c r="F250" s="236"/>
    </row>
    <row r="251" spans="1:6" ht="14.25" hidden="1" customHeight="1">
      <c r="A251" s="243"/>
      <c r="B251" s="236"/>
      <c r="C251" s="236"/>
      <c r="D251" s="236"/>
      <c r="E251" s="236"/>
      <c r="F251" s="236"/>
    </row>
    <row r="252" spans="1:6" ht="14.25" hidden="1" customHeight="1">
      <c r="A252" s="243"/>
      <c r="B252" s="236"/>
      <c r="C252" s="236"/>
      <c r="D252" s="236"/>
      <c r="E252" s="236"/>
      <c r="F252" s="236"/>
    </row>
    <row r="253" spans="1:6" ht="14.25" hidden="1" customHeight="1">
      <c r="A253" s="243"/>
      <c r="B253" s="236"/>
      <c r="C253" s="236"/>
      <c r="D253" s="236"/>
      <c r="E253" s="236"/>
      <c r="F253" s="236"/>
    </row>
    <row r="254" spans="1:6" ht="14.25" hidden="1" customHeight="1">
      <c r="A254" s="243"/>
      <c r="B254" s="236"/>
      <c r="C254" s="236"/>
      <c r="D254" s="236"/>
      <c r="E254" s="236"/>
      <c r="F254" s="236"/>
    </row>
    <row r="255" spans="1:6" ht="14.25" hidden="1" customHeight="1">
      <c r="A255" s="243"/>
      <c r="B255" s="236"/>
      <c r="C255" s="236"/>
      <c r="D255" s="236"/>
      <c r="E255" s="236"/>
      <c r="F255" s="236"/>
    </row>
    <row r="256" spans="1:6" ht="14.25" hidden="1" customHeight="1">
      <c r="A256" s="243"/>
      <c r="B256" s="236"/>
      <c r="C256" s="236"/>
      <c r="D256" s="236"/>
      <c r="E256" s="236"/>
      <c r="F256" s="236"/>
    </row>
    <row r="257" spans="1:6" ht="14.25" hidden="1" customHeight="1">
      <c r="A257" s="243"/>
      <c r="B257" s="236"/>
      <c r="C257" s="236"/>
      <c r="D257" s="236"/>
      <c r="E257" s="236"/>
      <c r="F257" s="236"/>
    </row>
    <row r="258" spans="1:6" ht="14.25" hidden="1" customHeight="1">
      <c r="A258" s="243"/>
      <c r="B258" s="236"/>
      <c r="C258" s="236"/>
      <c r="D258" s="236"/>
      <c r="E258" s="236"/>
      <c r="F258" s="236"/>
    </row>
    <row r="259" spans="1:6" ht="14.25" hidden="1" customHeight="1">
      <c r="A259" s="243"/>
      <c r="B259" s="236"/>
      <c r="C259" s="236"/>
      <c r="D259" s="236"/>
      <c r="E259" s="236"/>
      <c r="F259" s="236"/>
    </row>
    <row r="260" spans="1:6" ht="14.25" hidden="1" customHeight="1">
      <c r="A260" s="243"/>
      <c r="B260" s="236"/>
      <c r="C260" s="236"/>
      <c r="D260" s="236"/>
      <c r="E260" s="236"/>
      <c r="F260" s="236"/>
    </row>
    <row r="261" spans="1:6" ht="14.25" hidden="1" customHeight="1">
      <c r="A261" s="243"/>
      <c r="B261" s="236"/>
      <c r="C261" s="236"/>
      <c r="D261" s="236"/>
      <c r="E261" s="236"/>
      <c r="F261" s="236"/>
    </row>
    <row r="262" spans="1:6" ht="14.25" hidden="1" customHeight="1">
      <c r="A262" s="243"/>
      <c r="B262" s="236"/>
      <c r="C262" s="236"/>
      <c r="D262" s="236"/>
      <c r="E262" s="236"/>
      <c r="F262" s="236"/>
    </row>
    <row r="263" spans="1:6" ht="14.25" hidden="1" customHeight="1">
      <c r="A263" s="243"/>
      <c r="B263" s="236"/>
      <c r="C263" s="236"/>
      <c r="D263" s="236"/>
      <c r="E263" s="236"/>
      <c r="F263" s="236"/>
    </row>
    <row r="264" spans="1:6" ht="14.25" hidden="1" customHeight="1">
      <c r="A264" s="243"/>
      <c r="B264" s="236"/>
      <c r="C264" s="236"/>
      <c r="D264" s="236"/>
      <c r="E264" s="236"/>
      <c r="F264" s="236"/>
    </row>
    <row r="265" spans="1:6" ht="14.25" hidden="1" customHeight="1">
      <c r="A265" s="243"/>
      <c r="B265" s="236"/>
      <c r="C265" s="236"/>
      <c r="D265" s="236"/>
      <c r="E265" s="236"/>
      <c r="F265" s="236"/>
    </row>
    <row r="266" spans="1:6" ht="14.25" hidden="1" customHeight="1">
      <c r="A266" s="243"/>
      <c r="B266" s="236"/>
      <c r="C266" s="236"/>
      <c r="D266" s="236"/>
      <c r="E266" s="236"/>
      <c r="F266" s="236"/>
    </row>
    <row r="267" spans="1:6" ht="14.25" hidden="1" customHeight="1">
      <c r="A267" s="243"/>
      <c r="B267" s="236"/>
      <c r="C267" s="236"/>
      <c r="D267" s="236"/>
      <c r="E267" s="236"/>
      <c r="F267" s="236"/>
    </row>
    <row r="268" spans="1:6" ht="14.25" hidden="1" customHeight="1">
      <c r="A268" s="243"/>
      <c r="B268" s="236"/>
      <c r="C268" s="236"/>
      <c r="D268" s="236"/>
      <c r="E268" s="236"/>
      <c r="F268" s="236"/>
    </row>
    <row r="269" spans="1:6" ht="14.25" hidden="1" customHeight="1">
      <c r="A269" s="243"/>
      <c r="B269" s="236"/>
      <c r="C269" s="236"/>
      <c r="D269" s="236"/>
      <c r="E269" s="236"/>
      <c r="F269" s="236"/>
    </row>
    <row r="270" spans="1:6" ht="14.25" hidden="1" customHeight="1">
      <c r="A270" s="243"/>
      <c r="B270" s="236"/>
      <c r="C270" s="236"/>
      <c r="D270" s="236"/>
      <c r="E270" s="236"/>
      <c r="F270" s="236"/>
    </row>
    <row r="271" spans="1:6" ht="14.25" hidden="1" customHeight="1">
      <c r="A271" s="243"/>
      <c r="B271" s="236"/>
      <c r="C271" s="236"/>
      <c r="D271" s="236"/>
      <c r="E271" s="236"/>
      <c r="F271" s="236"/>
    </row>
    <row r="272" spans="1:6" ht="14.25" hidden="1" customHeight="1">
      <c r="A272" s="243"/>
      <c r="B272" s="236"/>
      <c r="C272" s="236"/>
      <c r="D272" s="236"/>
      <c r="E272" s="236"/>
      <c r="F272" s="236"/>
    </row>
    <row r="273" spans="1:6" ht="14.25" hidden="1" customHeight="1">
      <c r="A273" s="243"/>
      <c r="B273" s="236"/>
      <c r="C273" s="236"/>
      <c r="D273" s="236"/>
      <c r="E273" s="236"/>
      <c r="F273" s="236"/>
    </row>
    <row r="274" spans="1:6" ht="14.25" hidden="1" customHeight="1">
      <c r="A274" s="243"/>
      <c r="B274" s="236"/>
      <c r="C274" s="236"/>
      <c r="D274" s="236"/>
      <c r="E274" s="236"/>
      <c r="F274" s="236"/>
    </row>
    <row r="275" spans="1:6" ht="14.25" hidden="1" customHeight="1">
      <c r="A275" s="243"/>
      <c r="B275" s="236"/>
      <c r="C275" s="236"/>
      <c r="D275" s="236"/>
      <c r="E275" s="236"/>
      <c r="F275" s="236"/>
    </row>
    <row r="276" spans="1:6" ht="14.25" hidden="1" customHeight="1">
      <c r="A276" s="243"/>
      <c r="B276" s="236"/>
      <c r="C276" s="236"/>
      <c r="D276" s="236"/>
      <c r="E276" s="236"/>
      <c r="F276" s="236"/>
    </row>
    <row r="277" spans="1:6" ht="14.25" hidden="1" customHeight="1">
      <c r="A277" s="243"/>
      <c r="B277" s="236"/>
      <c r="C277" s="236"/>
      <c r="D277" s="236"/>
      <c r="E277" s="236"/>
      <c r="F277" s="236"/>
    </row>
    <row r="278" spans="1:6" ht="14.25" hidden="1" customHeight="1">
      <c r="A278" s="243"/>
      <c r="B278" s="236"/>
      <c r="C278" s="236"/>
      <c r="D278" s="236"/>
      <c r="E278" s="236"/>
      <c r="F278" s="236"/>
    </row>
    <row r="279" spans="1:6" ht="14.25" hidden="1" customHeight="1">
      <c r="A279" s="243"/>
      <c r="B279" s="236"/>
      <c r="C279" s="236"/>
      <c r="D279" s="236"/>
      <c r="E279" s="236"/>
      <c r="F279" s="236"/>
    </row>
    <row r="280" spans="1:6" ht="14.25" hidden="1" customHeight="1">
      <c r="A280" s="243"/>
      <c r="B280" s="236"/>
      <c r="C280" s="236"/>
      <c r="D280" s="236"/>
      <c r="E280" s="236"/>
      <c r="F280" s="236"/>
    </row>
    <row r="281" spans="1:6" ht="14.25" hidden="1" customHeight="1">
      <c r="A281" s="243"/>
      <c r="B281" s="236"/>
      <c r="C281" s="236"/>
      <c r="D281" s="236"/>
      <c r="E281" s="236"/>
      <c r="F281" s="236"/>
    </row>
    <row r="282" spans="1:6" ht="14.25" hidden="1" customHeight="1">
      <c r="A282" s="243"/>
      <c r="B282" s="236"/>
      <c r="C282" s="236"/>
      <c r="D282" s="236"/>
      <c r="E282" s="236"/>
      <c r="F282" s="236"/>
    </row>
    <row r="283" spans="1:6" ht="14.25" hidden="1" customHeight="1">
      <c r="A283" s="243"/>
      <c r="B283" s="236"/>
      <c r="C283" s="236"/>
      <c r="D283" s="236"/>
      <c r="E283" s="236"/>
      <c r="F283" s="236"/>
    </row>
    <row r="284" spans="1:6" ht="14.25" hidden="1" customHeight="1">
      <c r="A284" s="243"/>
      <c r="B284" s="236"/>
      <c r="C284" s="236"/>
      <c r="D284" s="236"/>
      <c r="E284" s="236"/>
      <c r="F284" s="236"/>
    </row>
    <row r="285" spans="1:6" ht="14.25" hidden="1" customHeight="1">
      <c r="A285" s="243"/>
      <c r="B285" s="236"/>
      <c r="C285" s="236"/>
      <c r="D285" s="236"/>
      <c r="E285" s="236"/>
      <c r="F285" s="236"/>
    </row>
    <row r="286" spans="1:6" ht="14.25" hidden="1" customHeight="1">
      <c r="A286" s="243"/>
      <c r="B286" s="236"/>
      <c r="C286" s="236"/>
      <c r="D286" s="236"/>
      <c r="E286" s="236"/>
      <c r="F286" s="236"/>
    </row>
    <row r="287" spans="1:6" ht="14.25" hidden="1" customHeight="1">
      <c r="A287" s="243"/>
      <c r="B287" s="236"/>
      <c r="C287" s="236"/>
      <c r="D287" s="236"/>
      <c r="E287" s="236"/>
      <c r="F287" s="236"/>
    </row>
    <row r="288" spans="1:6" ht="14.25" hidden="1" customHeight="1">
      <c r="A288" s="243"/>
      <c r="B288" s="236"/>
      <c r="C288" s="236"/>
      <c r="D288" s="236"/>
      <c r="E288" s="236"/>
      <c r="F288" s="236"/>
    </row>
    <row r="289" spans="1:6" ht="14.25" hidden="1" customHeight="1">
      <c r="A289" s="243"/>
      <c r="B289" s="236"/>
      <c r="C289" s="236"/>
      <c r="D289" s="236"/>
      <c r="E289" s="236"/>
      <c r="F289" s="236"/>
    </row>
    <row r="290" spans="1:6" ht="14.25" hidden="1" customHeight="1">
      <c r="A290" s="243"/>
      <c r="B290" s="236"/>
      <c r="C290" s="236"/>
      <c r="D290" s="236"/>
      <c r="E290" s="236"/>
      <c r="F290" s="236"/>
    </row>
    <row r="291" spans="1:6" ht="14.25" hidden="1" customHeight="1">
      <c r="A291" s="243"/>
      <c r="B291" s="236"/>
      <c r="C291" s="236"/>
      <c r="D291" s="236"/>
      <c r="E291" s="236"/>
      <c r="F291" s="236"/>
    </row>
    <row r="292" spans="1:6" ht="14.25" hidden="1" customHeight="1">
      <c r="A292" s="243"/>
      <c r="B292" s="236"/>
      <c r="C292" s="236"/>
      <c r="D292" s="236"/>
      <c r="E292" s="236"/>
      <c r="F292" s="236"/>
    </row>
    <row r="293" spans="1:6" ht="14.25" hidden="1" customHeight="1">
      <c r="A293" s="243"/>
      <c r="B293" s="236"/>
      <c r="C293" s="236"/>
      <c r="D293" s="236"/>
      <c r="E293" s="236"/>
      <c r="F293" s="236"/>
    </row>
    <row r="294" spans="1:6" ht="14.25" hidden="1" customHeight="1">
      <c r="A294" s="243"/>
      <c r="B294" s="236"/>
      <c r="C294" s="236"/>
      <c r="D294" s="236"/>
      <c r="E294" s="236"/>
      <c r="F294" s="236"/>
    </row>
    <row r="295" spans="1:6" ht="14.25" hidden="1" customHeight="1">
      <c r="A295" s="243"/>
      <c r="B295" s="236"/>
      <c r="C295" s="236"/>
      <c r="D295" s="236"/>
      <c r="E295" s="236"/>
      <c r="F295" s="236"/>
    </row>
    <row r="296" spans="1:6" ht="14.25" hidden="1" customHeight="1">
      <c r="A296" s="243"/>
      <c r="B296" s="236"/>
      <c r="C296" s="236"/>
      <c r="D296" s="236"/>
      <c r="E296" s="236"/>
      <c r="F296" s="236"/>
    </row>
    <row r="297" spans="1:6" ht="14.25" hidden="1" customHeight="1">
      <c r="A297" s="243"/>
      <c r="B297" s="236"/>
      <c r="C297" s="236"/>
      <c r="D297" s="236"/>
      <c r="E297" s="236"/>
      <c r="F297" s="236"/>
    </row>
    <row r="298" spans="1:6" ht="14.25" hidden="1" customHeight="1">
      <c r="A298" s="243"/>
      <c r="B298" s="236"/>
      <c r="C298" s="236"/>
      <c r="D298" s="236"/>
      <c r="E298" s="236"/>
      <c r="F298" s="236"/>
    </row>
    <row r="299" spans="1:6" ht="14.25" hidden="1" customHeight="1">
      <c r="A299" s="243"/>
      <c r="B299" s="236"/>
      <c r="C299" s="236"/>
      <c r="D299" s="236"/>
      <c r="E299" s="236"/>
      <c r="F299" s="236"/>
    </row>
    <row r="300" spans="1:6" ht="14.25" hidden="1" customHeight="1">
      <c r="A300" s="243"/>
      <c r="B300" s="236"/>
      <c r="C300" s="236"/>
      <c r="D300" s="236"/>
      <c r="E300" s="236"/>
      <c r="F300" s="236"/>
    </row>
    <row r="301" spans="1:6" ht="14.25" hidden="1" customHeight="1">
      <c r="A301" s="243"/>
      <c r="B301" s="236"/>
      <c r="C301" s="236"/>
      <c r="D301" s="236"/>
      <c r="E301" s="236"/>
      <c r="F301" s="236"/>
    </row>
    <row r="302" spans="1:6" ht="14.25" hidden="1" customHeight="1">
      <c r="A302" s="243"/>
      <c r="B302" s="236"/>
      <c r="C302" s="236"/>
      <c r="D302" s="236"/>
      <c r="E302" s="236"/>
      <c r="F302" s="236"/>
    </row>
    <row r="303" spans="1:6" ht="14.25" hidden="1" customHeight="1">
      <c r="A303" s="243"/>
      <c r="B303" s="236"/>
      <c r="C303" s="236"/>
      <c r="D303" s="236"/>
      <c r="E303" s="236"/>
      <c r="F303" s="236"/>
    </row>
    <row r="304" spans="1:6" ht="14.25" hidden="1" customHeight="1">
      <c r="A304" s="243"/>
      <c r="B304" s="236"/>
      <c r="C304" s="236"/>
      <c r="D304" s="236"/>
      <c r="E304" s="236"/>
      <c r="F304" s="236"/>
    </row>
    <row r="305" spans="1:6" ht="14.25" hidden="1" customHeight="1">
      <c r="A305" s="243"/>
      <c r="B305" s="236"/>
      <c r="C305" s="236"/>
      <c r="D305" s="236"/>
      <c r="E305" s="236"/>
      <c r="F305" s="236"/>
    </row>
    <row r="306" spans="1:6" ht="14.25" hidden="1" customHeight="1">
      <c r="A306" s="243"/>
      <c r="B306" s="236"/>
      <c r="C306" s="236"/>
      <c r="D306" s="236"/>
      <c r="E306" s="236"/>
      <c r="F306" s="236"/>
    </row>
    <row r="307" spans="1:6" ht="14.25" hidden="1" customHeight="1">
      <c r="A307" s="243"/>
      <c r="B307" s="236"/>
      <c r="C307" s="236"/>
      <c r="D307" s="236"/>
      <c r="E307" s="236"/>
      <c r="F307" s="236"/>
    </row>
    <row r="308" spans="1:6" ht="14.25" hidden="1" customHeight="1">
      <c r="A308" s="243"/>
      <c r="B308" s="236"/>
      <c r="C308" s="236"/>
      <c r="D308" s="236"/>
      <c r="E308" s="236"/>
      <c r="F308" s="236"/>
    </row>
    <row r="309" spans="1:6" ht="14.25" hidden="1" customHeight="1">
      <c r="A309" s="243"/>
      <c r="B309" s="236"/>
      <c r="C309" s="236"/>
      <c r="D309" s="236"/>
      <c r="E309" s="236"/>
      <c r="F309" s="236"/>
    </row>
    <row r="310" spans="1:6" ht="14.25" hidden="1" customHeight="1">
      <c r="A310" s="243"/>
      <c r="B310" s="236"/>
      <c r="C310" s="236"/>
      <c r="D310" s="236"/>
      <c r="E310" s="236"/>
      <c r="F310" s="236"/>
    </row>
    <row r="311" spans="1:6" ht="14.25" hidden="1" customHeight="1">
      <c r="A311" s="243"/>
      <c r="B311" s="236"/>
      <c r="C311" s="236"/>
      <c r="D311" s="236"/>
      <c r="E311" s="236"/>
      <c r="F311" s="236"/>
    </row>
    <row r="312" spans="1:6" ht="14.25" hidden="1" customHeight="1">
      <c r="A312" s="243"/>
      <c r="B312" s="236"/>
      <c r="C312" s="236"/>
      <c r="D312" s="236"/>
      <c r="E312" s="236"/>
      <c r="F312" s="236"/>
    </row>
    <row r="313" spans="1:6" ht="14.25" hidden="1" customHeight="1">
      <c r="A313" s="243"/>
      <c r="B313" s="236"/>
      <c r="C313" s="236"/>
      <c r="D313" s="236"/>
      <c r="E313" s="236"/>
      <c r="F313" s="236"/>
    </row>
    <row r="314" spans="1:6" ht="14.25" hidden="1" customHeight="1">
      <c r="A314" s="243"/>
      <c r="B314" s="236"/>
      <c r="C314" s="236"/>
      <c r="D314" s="236"/>
      <c r="E314" s="236"/>
      <c r="F314" s="236"/>
    </row>
    <row r="315" spans="1:6" ht="14.25" hidden="1" customHeight="1">
      <c r="A315" s="243"/>
      <c r="B315" s="236"/>
      <c r="C315" s="236"/>
      <c r="D315" s="236"/>
      <c r="E315" s="236"/>
      <c r="F315" s="236"/>
    </row>
    <row r="316" spans="1:6" ht="14.25" hidden="1" customHeight="1">
      <c r="A316" s="243"/>
      <c r="B316" s="236"/>
      <c r="C316" s="236"/>
      <c r="D316" s="236"/>
      <c r="E316" s="236"/>
      <c r="F316" s="236"/>
    </row>
    <row r="317" spans="1:6" ht="14.25" hidden="1" customHeight="1">
      <c r="A317" s="243"/>
      <c r="B317" s="236"/>
      <c r="C317" s="236"/>
      <c r="D317" s="236"/>
      <c r="E317" s="236"/>
      <c r="F317" s="236"/>
    </row>
    <row r="318" spans="1:6" ht="14.25" hidden="1" customHeight="1">
      <c r="A318" s="243"/>
      <c r="B318" s="236"/>
      <c r="C318" s="236"/>
      <c r="D318" s="236"/>
      <c r="E318" s="236"/>
      <c r="F318" s="236"/>
    </row>
    <row r="319" spans="1:6" ht="14.25" hidden="1" customHeight="1">
      <c r="A319" s="243"/>
      <c r="B319" s="236"/>
      <c r="C319" s="236"/>
      <c r="D319" s="236"/>
      <c r="E319" s="236"/>
      <c r="F319" s="236"/>
    </row>
    <row r="320" spans="1:6" ht="14.25" hidden="1" customHeight="1">
      <c r="A320" s="243"/>
      <c r="B320" s="236"/>
      <c r="C320" s="236"/>
      <c r="D320" s="236"/>
      <c r="E320" s="236"/>
      <c r="F320" s="236"/>
    </row>
    <row r="321" spans="1:6" ht="14.25" hidden="1" customHeight="1">
      <c r="A321" s="243"/>
      <c r="B321" s="236"/>
      <c r="C321" s="236"/>
      <c r="D321" s="236"/>
      <c r="E321" s="236"/>
      <c r="F321" s="236"/>
    </row>
    <row r="322" spans="1:6" ht="14.25" hidden="1" customHeight="1">
      <c r="A322" s="243"/>
      <c r="B322" s="236"/>
      <c r="C322" s="236"/>
      <c r="D322" s="236"/>
      <c r="E322" s="236"/>
      <c r="F322" s="236"/>
    </row>
    <row r="323" spans="1:6" ht="14.25" hidden="1" customHeight="1">
      <c r="A323" s="243"/>
      <c r="B323" s="236"/>
      <c r="C323" s="236"/>
      <c r="D323" s="236"/>
      <c r="E323" s="236"/>
      <c r="F323" s="236"/>
    </row>
    <row r="324" spans="1:6" ht="14.25" hidden="1" customHeight="1">
      <c r="A324" s="243"/>
      <c r="B324" s="236"/>
      <c r="C324" s="236"/>
      <c r="D324" s="236"/>
      <c r="E324" s="236"/>
      <c r="F324" s="236"/>
    </row>
    <row r="325" spans="1:6" ht="14.25" hidden="1" customHeight="1">
      <c r="A325" s="243"/>
      <c r="B325" s="236"/>
      <c r="C325" s="236"/>
      <c r="D325" s="236"/>
      <c r="E325" s="236"/>
      <c r="F325" s="236"/>
    </row>
    <row r="326" spans="1:6" ht="14.25" hidden="1" customHeight="1">
      <c r="A326" s="243"/>
      <c r="B326" s="236"/>
      <c r="C326" s="236"/>
      <c r="D326" s="236"/>
      <c r="E326" s="236"/>
      <c r="F326" s="236"/>
    </row>
    <row r="327" spans="1:6" ht="14.25" hidden="1" customHeight="1">
      <c r="A327" s="243"/>
      <c r="B327" s="236"/>
      <c r="C327" s="236"/>
      <c r="D327" s="236"/>
      <c r="E327" s="236"/>
      <c r="F327" s="236"/>
    </row>
    <row r="328" spans="1:6" ht="14.25" hidden="1" customHeight="1">
      <c r="A328" s="243"/>
      <c r="B328" s="236"/>
      <c r="C328" s="236"/>
      <c r="D328" s="236"/>
      <c r="E328" s="236"/>
      <c r="F328" s="236"/>
    </row>
    <row r="329" spans="1:6" ht="14.25" hidden="1" customHeight="1">
      <c r="A329" s="243"/>
      <c r="B329" s="236"/>
      <c r="C329" s="236"/>
      <c r="D329" s="236"/>
      <c r="E329" s="236"/>
      <c r="F329" s="236"/>
    </row>
    <row r="330" spans="1:6" ht="14.25" hidden="1" customHeight="1">
      <c r="A330" s="243"/>
      <c r="B330" s="236"/>
      <c r="C330" s="236"/>
      <c r="D330" s="236"/>
      <c r="E330" s="236"/>
      <c r="F330" s="236"/>
    </row>
    <row r="331" spans="1:6" ht="14.25" hidden="1" customHeight="1">
      <c r="A331" s="243"/>
      <c r="B331" s="236"/>
      <c r="C331" s="236"/>
      <c r="D331" s="236"/>
      <c r="E331" s="236"/>
      <c r="F331" s="236"/>
    </row>
    <row r="332" spans="1:6" ht="14.25" hidden="1" customHeight="1">
      <c r="A332" s="243"/>
      <c r="B332" s="236"/>
      <c r="C332" s="236"/>
      <c r="D332" s="236"/>
      <c r="E332" s="236"/>
      <c r="F332" s="236"/>
    </row>
    <row r="333" spans="1:6" ht="14.25" hidden="1" customHeight="1">
      <c r="A333" s="243"/>
      <c r="B333" s="236"/>
      <c r="C333" s="236"/>
      <c r="D333" s="236"/>
      <c r="E333" s="236"/>
      <c r="F333" s="236"/>
    </row>
    <row r="334" spans="1:6" ht="14.25" hidden="1" customHeight="1">
      <c r="A334" s="243"/>
      <c r="B334" s="236"/>
      <c r="C334" s="236"/>
      <c r="D334" s="236"/>
      <c r="E334" s="236"/>
      <c r="F334" s="236"/>
    </row>
    <row r="335" spans="1:6" ht="14.25" hidden="1" customHeight="1">
      <c r="A335" s="243"/>
      <c r="B335" s="236"/>
      <c r="C335" s="236"/>
      <c r="D335" s="236"/>
      <c r="E335" s="236"/>
      <c r="F335" s="236"/>
    </row>
    <row r="336" spans="1:6" ht="14.25" hidden="1" customHeight="1">
      <c r="A336" s="243"/>
      <c r="B336" s="236"/>
      <c r="C336" s="236"/>
      <c r="D336" s="236"/>
      <c r="E336" s="236"/>
      <c r="F336" s="236"/>
    </row>
    <row r="337" spans="1:6" ht="14.25" hidden="1" customHeight="1">
      <c r="A337" s="243"/>
      <c r="B337" s="236"/>
      <c r="C337" s="236"/>
      <c r="D337" s="236"/>
      <c r="E337" s="236"/>
      <c r="F337" s="236"/>
    </row>
    <row r="338" spans="1:6" ht="14.25" hidden="1" customHeight="1">
      <c r="A338" s="243"/>
      <c r="B338" s="236"/>
      <c r="C338" s="236"/>
      <c r="D338" s="236"/>
      <c r="E338" s="236"/>
      <c r="F338" s="236"/>
    </row>
    <row r="339" spans="1:6" ht="14.25" hidden="1" customHeight="1">
      <c r="A339" s="243"/>
      <c r="B339" s="236"/>
      <c r="C339" s="236"/>
      <c r="D339" s="236"/>
      <c r="E339" s="236"/>
      <c r="F339" s="236"/>
    </row>
    <row r="340" spans="1:6" ht="14.25" hidden="1" customHeight="1">
      <c r="A340" s="243"/>
      <c r="B340" s="236"/>
      <c r="C340" s="236"/>
      <c r="D340" s="236"/>
      <c r="E340" s="236"/>
      <c r="F340" s="236"/>
    </row>
    <row r="341" spans="1:6" ht="14.25" hidden="1" customHeight="1">
      <c r="A341" s="243"/>
      <c r="B341" s="236"/>
      <c r="C341" s="236"/>
      <c r="D341" s="236"/>
      <c r="E341" s="236"/>
      <c r="F341" s="236"/>
    </row>
    <row r="342" spans="1:6" ht="14.25" hidden="1" customHeight="1">
      <c r="A342" s="243"/>
      <c r="B342" s="236"/>
      <c r="C342" s="236"/>
      <c r="D342" s="236"/>
      <c r="E342" s="236"/>
      <c r="F342" s="236"/>
    </row>
    <row r="343" spans="1:6" ht="14.25" hidden="1" customHeight="1">
      <c r="A343" s="243"/>
      <c r="B343" s="236"/>
      <c r="C343" s="236"/>
      <c r="D343" s="236"/>
      <c r="E343" s="236"/>
      <c r="F343" s="236"/>
    </row>
    <row r="344" spans="1:6" ht="14.25" hidden="1" customHeight="1">
      <c r="A344" s="243"/>
      <c r="B344" s="236"/>
      <c r="C344" s="236"/>
      <c r="D344" s="236"/>
      <c r="E344" s="236"/>
      <c r="F344" s="236"/>
    </row>
    <row r="345" spans="1:6" ht="14.25" hidden="1" customHeight="1">
      <c r="A345" s="243"/>
      <c r="B345" s="236"/>
      <c r="C345" s="236"/>
      <c r="D345" s="236"/>
      <c r="E345" s="236"/>
      <c r="F345" s="236"/>
    </row>
    <row r="346" spans="1:6" ht="14.25" hidden="1" customHeight="1">
      <c r="A346" s="243"/>
      <c r="B346" s="236"/>
      <c r="C346" s="236"/>
      <c r="D346" s="236"/>
      <c r="E346" s="236"/>
      <c r="F346" s="236"/>
    </row>
    <row r="347" spans="1:6" ht="14.25" hidden="1" customHeight="1">
      <c r="A347" s="243"/>
      <c r="B347" s="236"/>
      <c r="C347" s="236"/>
      <c r="D347" s="236"/>
      <c r="E347" s="236"/>
      <c r="F347" s="236"/>
    </row>
    <row r="348" spans="1:6" ht="14.25" hidden="1" customHeight="1">
      <c r="A348" s="243"/>
      <c r="B348" s="236"/>
      <c r="C348" s="236"/>
      <c r="D348" s="236"/>
      <c r="E348" s="236"/>
      <c r="F348" s="236"/>
    </row>
    <row r="349" spans="1:6" ht="14.25" hidden="1" customHeight="1">
      <c r="A349" s="243"/>
      <c r="B349" s="236"/>
      <c r="C349" s="236"/>
      <c r="D349" s="236"/>
      <c r="E349" s="236"/>
      <c r="F349" s="236"/>
    </row>
    <row r="350" spans="1:6" ht="14.25" hidden="1" customHeight="1">
      <c r="A350" s="243"/>
      <c r="B350" s="236"/>
      <c r="C350" s="236"/>
      <c r="D350" s="236"/>
      <c r="E350" s="236"/>
      <c r="F350" s="236"/>
    </row>
    <row r="351" spans="1:6" ht="14.25" hidden="1" customHeight="1">
      <c r="A351" s="243"/>
      <c r="B351" s="236"/>
      <c r="C351" s="236"/>
      <c r="D351" s="236"/>
      <c r="E351" s="236"/>
      <c r="F351" s="236"/>
    </row>
    <row r="352" spans="1:6" ht="14.25" hidden="1" customHeight="1">
      <c r="A352" s="243"/>
      <c r="B352" s="236"/>
      <c r="C352" s="236"/>
      <c r="D352" s="236"/>
      <c r="E352" s="236"/>
      <c r="F352" s="236"/>
    </row>
    <row r="353" spans="1:6" ht="14.25" hidden="1" customHeight="1">
      <c r="A353" s="243"/>
      <c r="B353" s="236"/>
      <c r="C353" s="236"/>
      <c r="D353" s="236"/>
      <c r="E353" s="236"/>
      <c r="F353" s="236"/>
    </row>
    <row r="354" spans="1:6" ht="14.25" hidden="1" customHeight="1">
      <c r="A354" s="243"/>
      <c r="B354" s="236"/>
      <c r="C354" s="236"/>
      <c r="D354" s="236"/>
      <c r="E354" s="236"/>
      <c r="F354" s="236"/>
    </row>
    <row r="355" spans="1:6" ht="14.25" hidden="1" customHeight="1">
      <c r="A355" s="243"/>
      <c r="B355" s="236"/>
      <c r="C355" s="236"/>
      <c r="D355" s="236"/>
      <c r="E355" s="236"/>
      <c r="F355" s="236"/>
    </row>
    <row r="356" spans="1:6" ht="14.25" hidden="1" customHeight="1">
      <c r="A356" s="243"/>
      <c r="B356" s="236"/>
      <c r="C356" s="236"/>
      <c r="D356" s="236"/>
      <c r="E356" s="236"/>
      <c r="F356" s="236"/>
    </row>
    <row r="357" spans="1:6" ht="14.25" hidden="1" customHeight="1">
      <c r="A357" s="243"/>
      <c r="B357" s="236"/>
      <c r="C357" s="236"/>
      <c r="D357" s="236"/>
      <c r="E357" s="236"/>
      <c r="F357" s="236"/>
    </row>
    <row r="358" spans="1:6" ht="14.25" hidden="1" customHeight="1">
      <c r="A358" s="243"/>
      <c r="B358" s="236"/>
      <c r="C358" s="236"/>
      <c r="D358" s="236"/>
      <c r="E358" s="236"/>
      <c r="F358" s="236"/>
    </row>
    <row r="359" spans="1:6" ht="14.25" hidden="1" customHeight="1">
      <c r="A359" s="243"/>
      <c r="B359" s="236"/>
      <c r="C359" s="236"/>
      <c r="D359" s="236"/>
      <c r="E359" s="236"/>
      <c r="F359" s="236"/>
    </row>
    <row r="360" spans="1:6" ht="14.25" hidden="1" customHeight="1">
      <c r="A360" s="243"/>
      <c r="B360" s="236"/>
      <c r="C360" s="236"/>
      <c r="D360" s="236"/>
      <c r="E360" s="236"/>
      <c r="F360" s="236"/>
    </row>
    <row r="361" spans="1:6" ht="14.25" hidden="1" customHeight="1">
      <c r="A361" s="243"/>
      <c r="B361" s="236"/>
      <c r="C361" s="236"/>
      <c r="D361" s="236"/>
      <c r="E361" s="236"/>
      <c r="F361" s="236"/>
    </row>
    <row r="362" spans="1:6" ht="14.25" hidden="1" customHeight="1">
      <c r="A362" s="243"/>
      <c r="B362" s="236"/>
      <c r="C362" s="236"/>
      <c r="D362" s="236"/>
      <c r="E362" s="236"/>
      <c r="F362" s="236"/>
    </row>
    <row r="363" spans="1:6" ht="14.25" hidden="1" customHeight="1">
      <c r="A363" s="243"/>
      <c r="B363" s="236"/>
      <c r="C363" s="236"/>
      <c r="D363" s="236"/>
      <c r="E363" s="236"/>
      <c r="F363" s="236"/>
    </row>
    <row r="364" spans="1:6" ht="14.25" hidden="1" customHeight="1">
      <c r="A364" s="243"/>
      <c r="B364" s="236"/>
      <c r="C364" s="236"/>
      <c r="D364" s="236"/>
      <c r="E364" s="236"/>
      <c r="F364" s="236"/>
    </row>
    <row r="365" spans="1:6" ht="14.25" hidden="1" customHeight="1">
      <c r="A365" s="243"/>
      <c r="B365" s="236"/>
      <c r="C365" s="236"/>
      <c r="D365" s="236"/>
      <c r="E365" s="236"/>
      <c r="F365" s="236"/>
    </row>
    <row r="366" spans="1:6" ht="14.25" hidden="1" customHeight="1">
      <c r="A366" s="243"/>
      <c r="B366" s="236"/>
      <c r="C366" s="236"/>
      <c r="D366" s="236"/>
      <c r="E366" s="236"/>
      <c r="F366" s="236"/>
    </row>
    <row r="367" spans="1:6" ht="14.25" hidden="1" customHeight="1">
      <c r="A367" s="243"/>
      <c r="B367" s="236"/>
      <c r="C367" s="236"/>
      <c r="D367" s="236"/>
      <c r="E367" s="236"/>
      <c r="F367" s="236"/>
    </row>
    <row r="368" spans="1:6" ht="14.25" hidden="1" customHeight="1">
      <c r="A368" s="243"/>
      <c r="B368" s="236"/>
      <c r="C368" s="236"/>
      <c r="D368" s="236"/>
      <c r="E368" s="236"/>
      <c r="F368" s="236"/>
    </row>
    <row r="369" spans="1:6" ht="14.25" hidden="1" customHeight="1">
      <c r="A369" s="243"/>
      <c r="B369" s="236"/>
      <c r="C369" s="236"/>
      <c r="D369" s="236"/>
      <c r="E369" s="236"/>
      <c r="F369" s="236"/>
    </row>
    <row r="370" spans="1:6" ht="14.25" hidden="1" customHeight="1">
      <c r="A370" s="243"/>
      <c r="B370" s="236"/>
      <c r="C370" s="236"/>
      <c r="D370" s="236"/>
      <c r="E370" s="236"/>
      <c r="F370" s="236"/>
    </row>
    <row r="371" spans="1:6" ht="14.25" hidden="1" customHeight="1">
      <c r="A371" s="243"/>
      <c r="B371" s="236"/>
      <c r="C371" s="236"/>
      <c r="D371" s="236"/>
      <c r="E371" s="236"/>
      <c r="F371" s="236"/>
    </row>
    <row r="372" spans="1:6" ht="14.25" hidden="1" customHeight="1">
      <c r="A372" s="243"/>
      <c r="B372" s="236"/>
      <c r="C372" s="236"/>
      <c r="D372" s="236"/>
      <c r="E372" s="236"/>
      <c r="F372" s="236"/>
    </row>
    <row r="373" spans="1:6" ht="14.25" hidden="1" customHeight="1">
      <c r="A373" s="243"/>
      <c r="B373" s="236"/>
      <c r="C373" s="236"/>
      <c r="D373" s="236"/>
      <c r="E373" s="236"/>
      <c r="F373" s="236"/>
    </row>
    <row r="374" spans="1:6" ht="14.25" hidden="1" customHeight="1">
      <c r="A374" s="243"/>
      <c r="B374" s="236"/>
      <c r="C374" s="236"/>
      <c r="D374" s="236"/>
      <c r="E374" s="236"/>
      <c r="F374" s="236"/>
    </row>
    <row r="375" spans="1:6" ht="14.25" hidden="1" customHeight="1">
      <c r="A375" s="243"/>
      <c r="B375" s="236"/>
      <c r="C375" s="236"/>
      <c r="D375" s="236"/>
      <c r="E375" s="236"/>
      <c r="F375" s="236"/>
    </row>
    <row r="376" spans="1:6" ht="14.25" hidden="1" customHeight="1">
      <c r="A376" s="243"/>
      <c r="B376" s="236"/>
      <c r="C376" s="236"/>
      <c r="D376" s="236"/>
      <c r="E376" s="236"/>
      <c r="F376" s="236"/>
    </row>
    <row r="377" spans="1:6" ht="14.25" hidden="1" customHeight="1">
      <c r="A377" s="243"/>
      <c r="B377" s="236"/>
      <c r="C377" s="236"/>
      <c r="D377" s="236"/>
      <c r="E377" s="236"/>
      <c r="F377" s="236"/>
    </row>
    <row r="378" spans="1:6" ht="14.25" hidden="1" customHeight="1">
      <c r="A378" s="243"/>
      <c r="B378" s="236"/>
      <c r="C378" s="236"/>
      <c r="D378" s="236"/>
      <c r="E378" s="236"/>
      <c r="F378" s="236"/>
    </row>
    <row r="379" spans="1:6" ht="14.25" hidden="1" customHeight="1">
      <c r="A379" s="243"/>
      <c r="B379" s="236"/>
      <c r="C379" s="236"/>
      <c r="D379" s="236"/>
      <c r="E379" s="236"/>
      <c r="F379" s="236"/>
    </row>
    <row r="380" spans="1:6" ht="14.25" hidden="1" customHeight="1">
      <c r="A380" s="243"/>
      <c r="B380" s="236"/>
      <c r="C380" s="236"/>
      <c r="D380" s="236"/>
      <c r="E380" s="236"/>
      <c r="F380" s="236"/>
    </row>
    <row r="381" spans="1:6" ht="14.25" hidden="1" customHeight="1">
      <c r="A381" s="243"/>
      <c r="B381" s="236"/>
      <c r="C381" s="236"/>
      <c r="D381" s="236"/>
      <c r="E381" s="236"/>
      <c r="F381" s="236"/>
    </row>
    <row r="382" spans="1:6" ht="14.25" hidden="1" customHeight="1">
      <c r="A382" s="243"/>
      <c r="B382" s="236"/>
      <c r="C382" s="236"/>
      <c r="D382" s="236"/>
      <c r="E382" s="236"/>
      <c r="F382" s="236"/>
    </row>
    <row r="383" spans="1:6" ht="14.25" hidden="1" customHeight="1">
      <c r="A383" s="243"/>
      <c r="B383" s="236"/>
      <c r="C383" s="236"/>
      <c r="D383" s="236"/>
      <c r="E383" s="236"/>
      <c r="F383" s="236"/>
    </row>
    <row r="384" spans="1:6" ht="14.25" hidden="1" customHeight="1">
      <c r="A384" s="243"/>
      <c r="B384" s="236"/>
      <c r="C384" s="236"/>
      <c r="D384" s="236"/>
      <c r="E384" s="236"/>
      <c r="F384" s="236"/>
    </row>
    <row r="385" spans="1:6" ht="14.25" hidden="1" customHeight="1">
      <c r="A385" s="243"/>
      <c r="B385" s="236"/>
      <c r="C385" s="236"/>
      <c r="D385" s="236"/>
      <c r="E385" s="236"/>
      <c r="F385" s="236"/>
    </row>
    <row r="386" spans="1:6" ht="14.25" hidden="1" customHeight="1">
      <c r="A386" s="243"/>
      <c r="B386" s="236"/>
      <c r="C386" s="236"/>
      <c r="D386" s="236"/>
      <c r="E386" s="236"/>
      <c r="F386" s="236"/>
    </row>
    <row r="387" spans="1:6" ht="14.25" hidden="1" customHeight="1">
      <c r="A387" s="243"/>
      <c r="B387" s="236"/>
      <c r="C387" s="236"/>
      <c r="D387" s="236"/>
      <c r="E387" s="236"/>
      <c r="F387" s="236"/>
    </row>
    <row r="388" spans="1:6" ht="14.25" hidden="1" customHeight="1">
      <c r="A388" s="243"/>
      <c r="B388" s="236"/>
      <c r="C388" s="236"/>
      <c r="D388" s="236"/>
      <c r="E388" s="236"/>
      <c r="F388" s="236"/>
    </row>
    <row r="389" spans="1:6" ht="14.25" hidden="1" customHeight="1">
      <c r="A389" s="243"/>
      <c r="B389" s="236"/>
      <c r="C389" s="236"/>
      <c r="D389" s="236"/>
      <c r="E389" s="236"/>
      <c r="F389" s="236"/>
    </row>
    <row r="390" spans="1:6" ht="14.25" hidden="1" customHeight="1">
      <c r="A390" s="243"/>
      <c r="B390" s="236"/>
      <c r="C390" s="236"/>
      <c r="D390" s="236"/>
      <c r="E390" s="236"/>
      <c r="F390" s="236"/>
    </row>
    <row r="391" spans="1:6" ht="14.25" hidden="1" customHeight="1">
      <c r="A391" s="243"/>
      <c r="B391" s="236"/>
      <c r="C391" s="236"/>
      <c r="D391" s="236"/>
      <c r="E391" s="236"/>
      <c r="F391" s="236"/>
    </row>
    <row r="392" spans="1:6" ht="14.25" hidden="1" customHeight="1">
      <c r="A392" s="243"/>
      <c r="B392" s="236"/>
      <c r="C392" s="236"/>
      <c r="D392" s="236"/>
      <c r="E392" s="236"/>
      <c r="F392" s="236"/>
    </row>
    <row r="393" spans="1:6" ht="14.25" hidden="1" customHeight="1">
      <c r="A393" s="243"/>
      <c r="B393" s="236"/>
      <c r="C393" s="236"/>
      <c r="D393" s="236"/>
      <c r="E393" s="236"/>
      <c r="F393" s="236"/>
    </row>
    <row r="394" spans="1:6" ht="14.25" hidden="1" customHeight="1">
      <c r="A394" s="243"/>
      <c r="B394" s="236"/>
      <c r="C394" s="236"/>
      <c r="D394" s="236"/>
      <c r="E394" s="236"/>
      <c r="F394" s="236"/>
    </row>
    <row r="395" spans="1:6" ht="14.25" hidden="1" customHeight="1">
      <c r="A395" s="243"/>
      <c r="B395" s="236"/>
      <c r="C395" s="236"/>
      <c r="D395" s="236"/>
      <c r="E395" s="236"/>
      <c r="F395" s="236"/>
    </row>
    <row r="396" spans="1:6" ht="14.25" hidden="1" customHeight="1">
      <c r="A396" s="243"/>
      <c r="B396" s="236"/>
      <c r="C396" s="236"/>
      <c r="D396" s="236"/>
      <c r="E396" s="236"/>
      <c r="F396" s="236"/>
    </row>
    <row r="397" spans="1:6" ht="14.25" hidden="1" customHeight="1">
      <c r="A397" s="243"/>
      <c r="B397" s="236"/>
      <c r="C397" s="236"/>
      <c r="D397" s="236"/>
      <c r="E397" s="236"/>
      <c r="F397" s="236"/>
    </row>
    <row r="398" spans="1:6" ht="14.25" hidden="1" customHeight="1">
      <c r="A398" s="243"/>
      <c r="B398" s="236"/>
      <c r="C398" s="236"/>
      <c r="D398" s="236"/>
      <c r="E398" s="236"/>
      <c r="F398" s="236"/>
    </row>
    <row r="399" spans="1:6" ht="14.25" hidden="1" customHeight="1">
      <c r="A399" s="243"/>
      <c r="B399" s="236"/>
      <c r="C399" s="236"/>
      <c r="D399" s="236"/>
      <c r="E399" s="236"/>
      <c r="F399" s="236"/>
    </row>
    <row r="400" spans="1:6" ht="14.25" hidden="1" customHeight="1">
      <c r="A400" s="243"/>
      <c r="B400" s="236"/>
      <c r="C400" s="236"/>
      <c r="D400" s="236"/>
      <c r="E400" s="236"/>
      <c r="F400" s="236"/>
    </row>
    <row r="401" spans="1:6" ht="14.25" hidden="1" customHeight="1">
      <c r="A401" s="243"/>
      <c r="B401" s="236"/>
      <c r="C401" s="236"/>
      <c r="D401" s="236"/>
      <c r="E401" s="236"/>
      <c r="F401" s="236"/>
    </row>
    <row r="402" spans="1:6" ht="14.25" hidden="1" customHeight="1">
      <c r="A402" s="243"/>
      <c r="B402" s="236"/>
      <c r="C402" s="236"/>
      <c r="D402" s="236"/>
      <c r="E402" s="236"/>
      <c r="F402" s="236"/>
    </row>
    <row r="403" spans="1:6" ht="14.25" hidden="1" customHeight="1">
      <c r="A403" s="243"/>
      <c r="B403" s="236"/>
      <c r="C403" s="236"/>
      <c r="D403" s="236"/>
      <c r="E403" s="236"/>
      <c r="F403" s="236"/>
    </row>
    <row r="404" spans="1:6" ht="14.25" hidden="1" customHeight="1">
      <c r="A404" s="243"/>
      <c r="B404" s="236"/>
      <c r="C404" s="236"/>
      <c r="D404" s="236"/>
      <c r="E404" s="236"/>
      <c r="F404" s="236"/>
    </row>
    <row r="405" spans="1:6" ht="14.25" hidden="1" customHeight="1">
      <c r="A405" s="243"/>
      <c r="B405" s="236"/>
      <c r="C405" s="236"/>
      <c r="D405" s="236"/>
      <c r="E405" s="236"/>
      <c r="F405" s="236"/>
    </row>
    <row r="406" spans="1:6" ht="14.25" hidden="1" customHeight="1">
      <c r="A406" s="243"/>
      <c r="B406" s="236"/>
      <c r="C406" s="236"/>
      <c r="D406" s="236"/>
      <c r="E406" s="236"/>
      <c r="F406" s="236"/>
    </row>
    <row r="407" spans="1:6" ht="14.25" hidden="1" customHeight="1">
      <c r="A407" s="243"/>
      <c r="B407" s="236"/>
      <c r="C407" s="236"/>
      <c r="D407" s="236"/>
      <c r="E407" s="236"/>
      <c r="F407" s="236"/>
    </row>
    <row r="408" spans="1:6" ht="14.25" hidden="1" customHeight="1">
      <c r="A408" s="243"/>
      <c r="B408" s="236"/>
      <c r="C408" s="236"/>
      <c r="D408" s="236"/>
      <c r="E408" s="236"/>
      <c r="F408" s="236"/>
    </row>
    <row r="409" spans="1:6" ht="14.25" hidden="1" customHeight="1">
      <c r="A409" s="243"/>
      <c r="B409" s="236"/>
      <c r="C409" s="236"/>
      <c r="D409" s="236"/>
      <c r="E409" s="236"/>
      <c r="F409" s="236"/>
    </row>
    <row r="410" spans="1:6" ht="14.25" hidden="1" customHeight="1">
      <c r="A410" s="243"/>
      <c r="B410" s="236"/>
      <c r="C410" s="236"/>
      <c r="D410" s="236"/>
      <c r="E410" s="236"/>
      <c r="F410" s="236"/>
    </row>
    <row r="411" spans="1:6" ht="14.25" hidden="1" customHeight="1">
      <c r="A411" s="243"/>
      <c r="B411" s="236"/>
      <c r="C411" s="236"/>
      <c r="D411" s="236"/>
      <c r="E411" s="236"/>
      <c r="F411" s="236"/>
    </row>
    <row r="412" spans="1:6" ht="14.25" hidden="1" customHeight="1">
      <c r="A412" s="243"/>
      <c r="B412" s="236"/>
      <c r="C412" s="236"/>
      <c r="D412" s="236"/>
      <c r="E412" s="236"/>
      <c r="F412" s="236"/>
    </row>
    <row r="413" spans="1:6" ht="14.25" hidden="1" customHeight="1">
      <c r="A413" s="243"/>
      <c r="B413" s="236"/>
      <c r="C413" s="236"/>
      <c r="D413" s="236"/>
      <c r="E413" s="236"/>
      <c r="F413" s="236"/>
    </row>
    <row r="414" spans="1:6" ht="14.25" hidden="1" customHeight="1">
      <c r="A414" s="243"/>
      <c r="B414" s="236"/>
      <c r="C414" s="236"/>
      <c r="D414" s="236"/>
      <c r="E414" s="236"/>
      <c r="F414" s="236"/>
    </row>
    <row r="415" spans="1:6" ht="14.25" hidden="1" customHeight="1">
      <c r="A415" s="243"/>
      <c r="B415" s="236"/>
      <c r="C415" s="236"/>
      <c r="D415" s="236"/>
      <c r="E415" s="236"/>
      <c r="F415" s="236"/>
    </row>
    <row r="416" spans="1:6" ht="14.25" hidden="1" customHeight="1">
      <c r="A416" s="243"/>
      <c r="B416" s="236"/>
      <c r="C416" s="236"/>
      <c r="D416" s="236"/>
      <c r="E416" s="236"/>
      <c r="F416" s="236"/>
    </row>
    <row r="417" spans="1:6" ht="14.25" hidden="1" customHeight="1">
      <c r="A417" s="243"/>
      <c r="B417" s="236"/>
      <c r="C417" s="236"/>
      <c r="D417" s="236"/>
      <c r="E417" s="236"/>
      <c r="F417" s="236"/>
    </row>
    <row r="418" spans="1:6" ht="14.25" hidden="1" customHeight="1">
      <c r="A418" s="243"/>
      <c r="B418" s="236"/>
      <c r="C418" s="236"/>
      <c r="D418" s="236"/>
      <c r="E418" s="236"/>
      <c r="F418" s="236"/>
    </row>
    <row r="419" spans="1:6" ht="14.25" hidden="1" customHeight="1">
      <c r="A419" s="243"/>
      <c r="B419" s="236"/>
      <c r="C419" s="236"/>
      <c r="D419" s="236"/>
      <c r="E419" s="236"/>
      <c r="F419" s="236"/>
    </row>
    <row r="420" spans="1:6" ht="14.25" hidden="1" customHeight="1">
      <c r="A420" s="243"/>
      <c r="B420" s="236"/>
      <c r="C420" s="236"/>
      <c r="D420" s="236"/>
      <c r="E420" s="236"/>
      <c r="F420" s="236"/>
    </row>
    <row r="421" spans="1:6" ht="14.25" hidden="1" customHeight="1">
      <c r="A421" s="243"/>
      <c r="B421" s="236"/>
      <c r="C421" s="236"/>
      <c r="D421" s="236"/>
      <c r="E421" s="236"/>
      <c r="F421" s="236"/>
    </row>
    <row r="422" spans="1:6" ht="14.25" hidden="1" customHeight="1">
      <c r="A422" s="243"/>
      <c r="B422" s="236"/>
      <c r="C422" s="236"/>
      <c r="D422" s="236"/>
      <c r="E422" s="236"/>
      <c r="F422" s="236"/>
    </row>
    <row r="423" spans="1:6" ht="14.25" hidden="1" customHeight="1">
      <c r="A423" s="243"/>
      <c r="B423" s="236"/>
      <c r="C423" s="236"/>
      <c r="D423" s="236"/>
      <c r="E423" s="236"/>
      <c r="F423" s="236"/>
    </row>
    <row r="424" spans="1:6" ht="14.25" hidden="1" customHeight="1">
      <c r="A424" s="243"/>
      <c r="B424" s="236"/>
      <c r="C424" s="236"/>
      <c r="D424" s="236"/>
      <c r="E424" s="236"/>
      <c r="F424" s="236"/>
    </row>
    <row r="425" spans="1:6" ht="14.25" hidden="1" customHeight="1">
      <c r="A425" s="243"/>
      <c r="B425" s="236"/>
      <c r="C425" s="236"/>
      <c r="D425" s="236"/>
      <c r="E425" s="236"/>
      <c r="F425" s="236"/>
    </row>
    <row r="426" spans="1:6" ht="14.25" hidden="1" customHeight="1">
      <c r="A426" s="243"/>
      <c r="B426" s="236"/>
      <c r="C426" s="236"/>
      <c r="D426" s="236"/>
      <c r="E426" s="236"/>
      <c r="F426" s="236"/>
    </row>
    <row r="427" spans="1:6" ht="14.25" hidden="1" customHeight="1">
      <c r="A427" s="243"/>
      <c r="B427" s="236"/>
      <c r="C427" s="236"/>
      <c r="D427" s="236"/>
      <c r="E427" s="236"/>
      <c r="F427" s="236"/>
    </row>
    <row r="428" spans="1:6" ht="14.25" hidden="1" customHeight="1">
      <c r="A428" s="243"/>
      <c r="B428" s="236"/>
      <c r="C428" s="236"/>
      <c r="D428" s="236"/>
      <c r="E428" s="236"/>
      <c r="F428" s="236"/>
    </row>
    <row r="429" spans="1:6" ht="14.25" hidden="1" customHeight="1">
      <c r="A429" s="243"/>
      <c r="B429" s="236"/>
      <c r="C429" s="236"/>
      <c r="D429" s="236"/>
      <c r="E429" s="236"/>
      <c r="F429" s="236"/>
    </row>
    <row r="430" spans="1:6" ht="14.25" hidden="1" customHeight="1">
      <c r="A430" s="243"/>
      <c r="B430" s="236"/>
      <c r="C430" s="236"/>
      <c r="D430" s="236"/>
      <c r="E430" s="236"/>
      <c r="F430" s="236"/>
    </row>
    <row r="431" spans="1:6" ht="14.25" hidden="1" customHeight="1">
      <c r="A431" s="243"/>
      <c r="B431" s="236"/>
      <c r="C431" s="236"/>
      <c r="D431" s="236"/>
      <c r="E431" s="236"/>
      <c r="F431" s="236"/>
    </row>
    <row r="432" spans="1:6" ht="14.25" hidden="1" customHeight="1">
      <c r="A432" s="243"/>
      <c r="B432" s="236"/>
      <c r="C432" s="236"/>
      <c r="D432" s="236"/>
      <c r="E432" s="236"/>
      <c r="F432" s="236"/>
    </row>
    <row r="433" spans="1:6" ht="14.25" hidden="1" customHeight="1">
      <c r="A433" s="243"/>
      <c r="B433" s="236"/>
      <c r="C433" s="236"/>
      <c r="D433" s="236"/>
      <c r="E433" s="236"/>
      <c r="F433" s="236"/>
    </row>
    <row r="434" spans="1:6" ht="14.25" hidden="1" customHeight="1">
      <c r="A434" s="243"/>
      <c r="B434" s="236"/>
      <c r="C434" s="236"/>
      <c r="D434" s="236"/>
      <c r="E434" s="236"/>
      <c r="F434" s="236"/>
    </row>
    <row r="435" spans="1:6" ht="14.25" hidden="1" customHeight="1">
      <c r="A435" s="243"/>
      <c r="B435" s="236"/>
      <c r="C435" s="236"/>
      <c r="D435" s="236"/>
      <c r="E435" s="236"/>
      <c r="F435" s="236"/>
    </row>
    <row r="436" spans="1:6" ht="14.25" hidden="1" customHeight="1">
      <c r="A436" s="243"/>
      <c r="B436" s="236"/>
      <c r="C436" s="236"/>
      <c r="D436" s="236"/>
      <c r="E436" s="236"/>
      <c r="F436" s="236"/>
    </row>
    <row r="437" spans="1:6" ht="14.25" hidden="1" customHeight="1">
      <c r="A437" s="243"/>
      <c r="B437" s="236"/>
      <c r="C437" s="236"/>
      <c r="D437" s="236"/>
      <c r="E437" s="236"/>
      <c r="F437" s="236"/>
    </row>
    <row r="438" spans="1:6" ht="14.25" hidden="1" customHeight="1">
      <c r="A438" s="243"/>
      <c r="B438" s="236"/>
      <c r="C438" s="236"/>
      <c r="D438" s="236"/>
      <c r="E438" s="236"/>
      <c r="F438" s="236"/>
    </row>
    <row r="439" spans="1:6" ht="14.25" hidden="1" customHeight="1">
      <c r="A439" s="243"/>
      <c r="B439" s="236"/>
      <c r="C439" s="236"/>
      <c r="D439" s="236"/>
      <c r="E439" s="236"/>
      <c r="F439" s="236"/>
    </row>
    <row r="440" spans="1:6" ht="14.25" hidden="1" customHeight="1">
      <c r="A440" s="243"/>
      <c r="B440" s="236"/>
      <c r="C440" s="236"/>
      <c r="D440" s="236"/>
      <c r="E440" s="236"/>
      <c r="F440" s="236"/>
    </row>
    <row r="441" spans="1:6" ht="14.25" hidden="1" customHeight="1">
      <c r="A441" s="243"/>
      <c r="B441" s="236"/>
      <c r="C441" s="236"/>
      <c r="D441" s="236"/>
      <c r="E441" s="236"/>
      <c r="F441" s="236"/>
    </row>
    <row r="442" spans="1:6" ht="14.25" hidden="1" customHeight="1">
      <c r="A442" s="243"/>
      <c r="B442" s="236"/>
      <c r="C442" s="236"/>
      <c r="D442" s="236"/>
      <c r="E442" s="236"/>
      <c r="F442" s="236"/>
    </row>
    <row r="443" spans="1:6" ht="14.25" hidden="1" customHeight="1">
      <c r="A443" s="243"/>
      <c r="B443" s="236"/>
      <c r="C443" s="236"/>
      <c r="D443" s="236"/>
      <c r="E443" s="236"/>
      <c r="F443" s="236"/>
    </row>
    <row r="444" spans="1:6" ht="14.25" hidden="1" customHeight="1">
      <c r="A444" s="243"/>
      <c r="B444" s="236"/>
      <c r="C444" s="236"/>
      <c r="D444" s="236"/>
      <c r="E444" s="236"/>
      <c r="F444" s="236"/>
    </row>
    <row r="445" spans="1:6" ht="14.25" hidden="1" customHeight="1">
      <c r="A445" s="243"/>
      <c r="B445" s="236"/>
      <c r="C445" s="236"/>
      <c r="D445" s="236"/>
      <c r="E445" s="236"/>
      <c r="F445" s="236"/>
    </row>
    <row r="446" spans="1:6" ht="14.25" hidden="1" customHeight="1">
      <c r="A446" s="243"/>
      <c r="B446" s="236"/>
      <c r="C446" s="236"/>
      <c r="D446" s="236"/>
      <c r="E446" s="236"/>
      <c r="F446" s="236"/>
    </row>
    <row r="447" spans="1:6" ht="14.25" hidden="1" customHeight="1">
      <c r="A447" s="243"/>
      <c r="B447" s="236"/>
      <c r="C447" s="236"/>
      <c r="D447" s="236"/>
      <c r="E447" s="236"/>
      <c r="F447" s="236"/>
    </row>
    <row r="448" spans="1:6" ht="14.25" hidden="1" customHeight="1">
      <c r="A448" s="243"/>
      <c r="B448" s="236"/>
      <c r="C448" s="236"/>
      <c r="D448" s="236"/>
      <c r="E448" s="236"/>
      <c r="F448" s="236"/>
    </row>
    <row r="449" spans="1:6" ht="14.25" hidden="1" customHeight="1">
      <c r="A449" s="243"/>
      <c r="B449" s="236"/>
      <c r="C449" s="236"/>
      <c r="D449" s="236"/>
      <c r="E449" s="236"/>
      <c r="F449" s="236"/>
    </row>
    <row r="450" spans="1:6" ht="14.25" hidden="1" customHeight="1">
      <c r="A450" s="243"/>
      <c r="B450" s="236"/>
      <c r="C450" s="236"/>
      <c r="D450" s="236"/>
      <c r="E450" s="236"/>
      <c r="F450" s="236"/>
    </row>
    <row r="451" spans="1:6" ht="14.25" hidden="1" customHeight="1">
      <c r="A451" s="243"/>
      <c r="B451" s="236"/>
      <c r="C451" s="236"/>
      <c r="D451" s="236"/>
      <c r="E451" s="236"/>
      <c r="F451" s="236"/>
    </row>
    <row r="452" spans="1:6" ht="14.25" hidden="1" customHeight="1">
      <c r="A452" s="243"/>
      <c r="B452" s="236"/>
      <c r="C452" s="236"/>
      <c r="D452" s="236"/>
      <c r="E452" s="236"/>
      <c r="F452" s="236"/>
    </row>
    <row r="453" spans="1:6" ht="14.25" hidden="1" customHeight="1">
      <c r="A453" s="243"/>
      <c r="B453" s="236"/>
      <c r="C453" s="236"/>
      <c r="D453" s="236"/>
      <c r="E453" s="236"/>
      <c r="F453" s="236"/>
    </row>
    <row r="454" spans="1:6" ht="14.25" hidden="1" customHeight="1">
      <c r="A454" s="243"/>
      <c r="B454" s="236"/>
      <c r="C454" s="236"/>
      <c r="D454" s="236"/>
      <c r="E454" s="236"/>
      <c r="F454" s="236"/>
    </row>
    <row r="455" spans="1:6" ht="14.25" hidden="1" customHeight="1">
      <c r="A455" s="243"/>
      <c r="B455" s="236"/>
      <c r="C455" s="236"/>
      <c r="D455" s="236"/>
      <c r="E455" s="236"/>
      <c r="F455" s="236"/>
    </row>
    <row r="456" spans="1:6" ht="14.25" hidden="1" customHeight="1">
      <c r="A456" s="243"/>
      <c r="B456" s="236"/>
      <c r="C456" s="236"/>
      <c r="D456" s="236"/>
      <c r="E456" s="236"/>
      <c r="F456" s="236"/>
    </row>
    <row r="457" spans="1:6" ht="14.25" hidden="1" customHeight="1">
      <c r="A457" s="243"/>
      <c r="B457" s="236"/>
      <c r="C457" s="236"/>
      <c r="D457" s="236"/>
      <c r="E457" s="236"/>
      <c r="F457" s="236"/>
    </row>
    <row r="458" spans="1:6" ht="14.25" hidden="1" customHeight="1">
      <c r="A458" s="243"/>
      <c r="B458" s="236"/>
      <c r="C458" s="236"/>
      <c r="D458" s="236"/>
      <c r="E458" s="236"/>
      <c r="F458" s="236"/>
    </row>
    <row r="459" spans="1:6" ht="14.25" hidden="1" customHeight="1">
      <c r="A459" s="243"/>
      <c r="B459" s="236"/>
      <c r="C459" s="236"/>
      <c r="D459" s="236"/>
      <c r="E459" s="236"/>
      <c r="F459" s="236"/>
    </row>
    <row r="460" spans="1:6" ht="14.25" hidden="1" customHeight="1">
      <c r="A460" s="243"/>
      <c r="B460" s="236"/>
      <c r="C460" s="236"/>
      <c r="D460" s="236"/>
      <c r="E460" s="236"/>
      <c r="F460" s="236"/>
    </row>
    <row r="461" spans="1:6" ht="14.25" hidden="1" customHeight="1">
      <c r="A461" s="243"/>
      <c r="B461" s="236"/>
      <c r="C461" s="236"/>
      <c r="D461" s="236"/>
      <c r="E461" s="236"/>
      <c r="F461" s="236"/>
    </row>
    <row r="462" spans="1:6" ht="14.25" hidden="1" customHeight="1">
      <c r="A462" s="243"/>
      <c r="B462" s="236"/>
      <c r="C462" s="236"/>
      <c r="D462" s="236"/>
      <c r="E462" s="236"/>
      <c r="F462" s="236"/>
    </row>
    <row r="463" spans="1:6" ht="14.25" hidden="1" customHeight="1">
      <c r="A463" s="243"/>
      <c r="B463" s="236"/>
      <c r="C463" s="236"/>
      <c r="D463" s="236"/>
      <c r="E463" s="236"/>
      <c r="F463" s="236"/>
    </row>
    <row r="464" spans="1:6" ht="14.25" hidden="1" customHeight="1">
      <c r="A464" s="243"/>
      <c r="B464" s="236"/>
      <c r="C464" s="236"/>
      <c r="D464" s="236"/>
      <c r="E464" s="236"/>
      <c r="F464" s="236"/>
    </row>
    <row r="465" spans="1:6" ht="14.25" hidden="1" customHeight="1">
      <c r="A465" s="243"/>
      <c r="B465" s="236"/>
      <c r="C465" s="236"/>
      <c r="D465" s="236"/>
      <c r="E465" s="236"/>
      <c r="F465" s="236"/>
    </row>
    <row r="466" spans="1:6" ht="14.25" hidden="1" customHeight="1">
      <c r="A466" s="243"/>
      <c r="B466" s="236"/>
      <c r="C466" s="236"/>
      <c r="D466" s="236"/>
      <c r="E466" s="236"/>
      <c r="F466" s="236"/>
    </row>
    <row r="467" spans="1:6" ht="14.25" hidden="1" customHeight="1">
      <c r="A467" s="243"/>
      <c r="B467" s="236"/>
      <c r="C467" s="236"/>
      <c r="D467" s="236"/>
      <c r="E467" s="236"/>
      <c r="F467" s="236"/>
    </row>
    <row r="468" spans="1:6" ht="14.25" hidden="1" customHeight="1">
      <c r="A468" s="243"/>
      <c r="B468" s="236"/>
      <c r="C468" s="236"/>
      <c r="D468" s="236"/>
      <c r="E468" s="236"/>
      <c r="F468" s="236"/>
    </row>
    <row r="469" spans="1:6" ht="14.25" hidden="1" customHeight="1">
      <c r="A469" s="243"/>
      <c r="B469" s="236"/>
      <c r="C469" s="236"/>
      <c r="D469" s="236"/>
      <c r="E469" s="236"/>
      <c r="F469" s="236"/>
    </row>
    <row r="470" spans="1:6" ht="14.25" hidden="1" customHeight="1">
      <c r="A470" s="243"/>
      <c r="B470" s="236"/>
      <c r="C470" s="236"/>
      <c r="D470" s="236"/>
      <c r="E470" s="236"/>
      <c r="F470" s="236"/>
    </row>
    <row r="471" spans="1:6" ht="14.25" hidden="1" customHeight="1">
      <c r="A471" s="243"/>
      <c r="B471" s="236"/>
      <c r="C471" s="236"/>
      <c r="D471" s="236"/>
      <c r="E471" s="236"/>
      <c r="F471" s="236"/>
    </row>
    <row r="472" spans="1:6" ht="14.25" hidden="1" customHeight="1">
      <c r="A472" s="243"/>
      <c r="B472" s="236"/>
      <c r="C472" s="236"/>
      <c r="D472" s="236"/>
      <c r="E472" s="236"/>
      <c r="F472" s="236"/>
    </row>
    <row r="473" spans="1:6" ht="14.25" hidden="1" customHeight="1">
      <c r="A473" s="243"/>
      <c r="B473" s="236"/>
      <c r="C473" s="236"/>
      <c r="D473" s="236"/>
      <c r="E473" s="236"/>
      <c r="F473" s="236"/>
    </row>
    <row r="474" spans="1:6" ht="14.25" hidden="1" customHeight="1">
      <c r="A474" s="243"/>
      <c r="B474" s="236"/>
      <c r="C474" s="236"/>
      <c r="D474" s="236"/>
      <c r="E474" s="236"/>
      <c r="F474" s="236"/>
    </row>
    <row r="475" spans="1:6" ht="14.25" hidden="1" customHeight="1">
      <c r="A475" s="243"/>
      <c r="B475" s="236"/>
      <c r="C475" s="236"/>
      <c r="D475" s="236"/>
      <c r="E475" s="236"/>
      <c r="F475" s="236"/>
    </row>
    <row r="476" spans="1:6" ht="14.25" hidden="1" customHeight="1">
      <c r="A476" s="243"/>
      <c r="B476" s="236"/>
      <c r="C476" s="236"/>
      <c r="D476" s="236"/>
      <c r="E476" s="236"/>
      <c r="F476" s="236"/>
    </row>
    <row r="477" spans="1:6" ht="14.25" hidden="1" customHeight="1">
      <c r="A477" s="243"/>
      <c r="B477" s="236"/>
      <c r="C477" s="236"/>
      <c r="D477" s="236"/>
      <c r="E477" s="236"/>
      <c r="F477" s="236"/>
    </row>
    <row r="478" spans="1:6" ht="14.25" hidden="1" customHeight="1">
      <c r="A478" s="243"/>
      <c r="B478" s="236"/>
      <c r="C478" s="236"/>
      <c r="D478" s="236"/>
      <c r="E478" s="236"/>
      <c r="F478" s="236"/>
    </row>
    <row r="479" spans="1:6" ht="14.25" hidden="1" customHeight="1">
      <c r="A479" s="243"/>
      <c r="B479" s="236"/>
      <c r="C479" s="236"/>
      <c r="D479" s="236"/>
      <c r="E479" s="236"/>
      <c r="F479" s="236"/>
    </row>
    <row r="480" spans="1:6" ht="14.25" hidden="1" customHeight="1">
      <c r="A480" s="243"/>
      <c r="B480" s="236"/>
      <c r="C480" s="236"/>
      <c r="D480" s="236"/>
      <c r="E480" s="236"/>
      <c r="F480" s="236"/>
    </row>
    <row r="481" spans="1:6" ht="14.25" hidden="1" customHeight="1">
      <c r="A481" s="243"/>
      <c r="B481" s="236"/>
      <c r="C481" s="236"/>
      <c r="D481" s="236"/>
      <c r="E481" s="236"/>
      <c r="F481" s="236"/>
    </row>
    <row r="482" spans="1:6" ht="14.25" hidden="1" customHeight="1">
      <c r="A482" s="243"/>
      <c r="B482" s="236"/>
      <c r="C482" s="236"/>
      <c r="D482" s="236"/>
      <c r="E482" s="236"/>
      <c r="F482" s="236"/>
    </row>
    <row r="483" spans="1:6" ht="14.25" hidden="1" customHeight="1">
      <c r="A483" s="243"/>
      <c r="B483" s="236"/>
      <c r="C483" s="236"/>
      <c r="D483" s="236"/>
      <c r="E483" s="236"/>
      <c r="F483" s="236"/>
    </row>
    <row r="484" spans="1:6" ht="14.25" hidden="1" customHeight="1">
      <c r="A484" s="243"/>
      <c r="B484" s="236"/>
      <c r="C484" s="236"/>
      <c r="D484" s="236"/>
      <c r="E484" s="236"/>
      <c r="F484" s="236"/>
    </row>
    <row r="485" spans="1:6" ht="14.25" hidden="1" customHeight="1">
      <c r="A485" s="243"/>
      <c r="B485" s="236"/>
      <c r="C485" s="236"/>
      <c r="D485" s="236"/>
      <c r="E485" s="236"/>
      <c r="F485" s="236"/>
    </row>
    <row r="486" spans="1:6" ht="14.25" hidden="1" customHeight="1">
      <c r="A486" s="243"/>
      <c r="B486" s="236"/>
      <c r="C486" s="236"/>
      <c r="D486" s="236"/>
      <c r="E486" s="236"/>
      <c r="F486" s="236"/>
    </row>
    <row r="487" spans="1:6" ht="14.25" hidden="1" customHeight="1">
      <c r="A487" s="243"/>
      <c r="B487" s="236"/>
      <c r="C487" s="236"/>
      <c r="D487" s="236"/>
      <c r="E487" s="236"/>
      <c r="F487" s="236"/>
    </row>
    <row r="488" spans="1:6" ht="14.25" hidden="1" customHeight="1">
      <c r="A488" s="243"/>
      <c r="B488" s="236"/>
      <c r="C488" s="236"/>
      <c r="D488" s="236"/>
      <c r="E488" s="236"/>
      <c r="F488" s="236"/>
    </row>
    <row r="489" spans="1:6" ht="14.25" hidden="1" customHeight="1">
      <c r="A489" s="243"/>
      <c r="B489" s="236"/>
      <c r="C489" s="236"/>
      <c r="D489" s="236"/>
      <c r="E489" s="236"/>
      <c r="F489" s="236"/>
    </row>
    <row r="490" spans="1:6" ht="14.25" hidden="1" customHeight="1">
      <c r="A490" s="243"/>
      <c r="B490" s="236"/>
      <c r="C490" s="236"/>
      <c r="D490" s="236"/>
      <c r="E490" s="236"/>
      <c r="F490" s="236"/>
    </row>
    <row r="491" spans="1:6" ht="14.25" hidden="1" customHeight="1">
      <c r="A491" s="243"/>
      <c r="B491" s="236"/>
      <c r="C491" s="236"/>
      <c r="D491" s="236"/>
      <c r="E491" s="236"/>
      <c r="F491" s="236"/>
    </row>
    <row r="492" spans="1:6" ht="14.25" hidden="1" customHeight="1">
      <c r="A492" s="243"/>
      <c r="B492" s="236"/>
      <c r="C492" s="236"/>
      <c r="D492" s="236"/>
      <c r="E492" s="236"/>
      <c r="F492" s="236"/>
    </row>
    <row r="493" spans="1:6" ht="14.25" hidden="1" customHeight="1">
      <c r="A493" s="243"/>
      <c r="B493" s="236"/>
      <c r="C493" s="236"/>
      <c r="D493" s="236"/>
      <c r="E493" s="236"/>
      <c r="F493" s="236"/>
    </row>
    <row r="494" spans="1:6" ht="14.25" hidden="1" customHeight="1">
      <c r="A494" s="243"/>
      <c r="B494" s="236"/>
      <c r="C494" s="236"/>
      <c r="D494" s="236"/>
      <c r="E494" s="236"/>
      <c r="F494" s="236"/>
    </row>
    <row r="495" spans="1:6" ht="14.25" hidden="1" customHeight="1">
      <c r="A495" s="243"/>
      <c r="B495" s="236"/>
      <c r="C495" s="236"/>
      <c r="D495" s="236"/>
      <c r="E495" s="236"/>
      <c r="F495" s="236"/>
    </row>
    <row r="496" spans="1:6" ht="14.25" hidden="1" customHeight="1">
      <c r="A496" s="243"/>
      <c r="B496" s="236"/>
      <c r="C496" s="236"/>
      <c r="D496" s="236"/>
      <c r="E496" s="236"/>
      <c r="F496" s="236"/>
    </row>
    <row r="497" spans="1:6" ht="14.25" hidden="1" customHeight="1">
      <c r="A497" s="243"/>
      <c r="B497" s="236"/>
      <c r="C497" s="236"/>
      <c r="D497" s="236"/>
      <c r="E497" s="236"/>
      <c r="F497" s="236"/>
    </row>
    <row r="498" spans="1:6" ht="14.25" hidden="1" customHeight="1">
      <c r="A498" s="243"/>
      <c r="B498" s="236"/>
      <c r="C498" s="236"/>
      <c r="D498" s="236"/>
      <c r="E498" s="236"/>
      <c r="F498" s="236"/>
    </row>
    <row r="499" spans="1:6" ht="14.25" hidden="1" customHeight="1">
      <c r="A499" s="243"/>
      <c r="B499" s="236"/>
      <c r="C499" s="236"/>
      <c r="D499" s="236"/>
      <c r="E499" s="236"/>
      <c r="F499" s="236"/>
    </row>
    <row r="500" spans="1:6" ht="14.25" hidden="1" customHeight="1">
      <c r="A500" s="243"/>
      <c r="B500" s="236"/>
      <c r="C500" s="236"/>
      <c r="D500" s="236"/>
      <c r="E500" s="236"/>
      <c r="F500" s="236"/>
    </row>
    <row r="501" spans="1:6" ht="14.25" hidden="1" customHeight="1">
      <c r="A501" s="243"/>
      <c r="B501" s="236"/>
      <c r="C501" s="236"/>
      <c r="D501" s="236"/>
      <c r="E501" s="236"/>
      <c r="F501" s="236"/>
    </row>
    <row r="502" spans="1:6" ht="14.25" hidden="1" customHeight="1">
      <c r="A502" s="243"/>
      <c r="B502" s="236"/>
      <c r="C502" s="236"/>
      <c r="D502" s="236"/>
      <c r="E502" s="236"/>
      <c r="F502" s="236"/>
    </row>
    <row r="503" spans="1:6" ht="14.25" hidden="1" customHeight="1">
      <c r="A503" s="243"/>
      <c r="B503" s="236"/>
      <c r="C503" s="236"/>
      <c r="D503" s="236"/>
      <c r="E503" s="236"/>
      <c r="F503" s="236"/>
    </row>
    <row r="504" spans="1:6" ht="14.25" hidden="1" customHeight="1">
      <c r="A504" s="243"/>
      <c r="B504" s="236"/>
      <c r="C504" s="236"/>
      <c r="D504" s="236"/>
      <c r="E504" s="236"/>
      <c r="F504" s="236"/>
    </row>
    <row r="505" spans="1:6" ht="14.25" hidden="1" customHeight="1">
      <c r="A505" s="243"/>
      <c r="B505" s="236"/>
      <c r="C505" s="236"/>
      <c r="D505" s="236"/>
      <c r="E505" s="236"/>
      <c r="F505" s="236"/>
    </row>
    <row r="506" spans="1:6" ht="14.25" hidden="1" customHeight="1">
      <c r="A506" s="243"/>
      <c r="B506" s="236"/>
      <c r="C506" s="236"/>
      <c r="D506" s="236"/>
      <c r="E506" s="236"/>
      <c r="F506" s="236"/>
    </row>
    <row r="507" spans="1:6" ht="14.25" hidden="1" customHeight="1">
      <c r="A507" s="243"/>
      <c r="B507" s="236"/>
      <c r="C507" s="236"/>
      <c r="D507" s="236"/>
      <c r="E507" s="236"/>
      <c r="F507" s="236"/>
    </row>
    <row r="508" spans="1:6" ht="14.25" hidden="1" customHeight="1">
      <c r="A508" s="243"/>
      <c r="B508" s="236"/>
      <c r="C508" s="236"/>
      <c r="D508" s="236"/>
      <c r="E508" s="236"/>
      <c r="F508" s="236"/>
    </row>
    <row r="509" spans="1:6" ht="14.25" hidden="1" customHeight="1">
      <c r="A509" s="243"/>
      <c r="B509" s="236"/>
      <c r="C509" s="236"/>
      <c r="D509" s="236"/>
      <c r="E509" s="236"/>
      <c r="F509" s="236"/>
    </row>
    <row r="510" spans="1:6" ht="14.25" hidden="1" customHeight="1">
      <c r="A510" s="243"/>
      <c r="B510" s="236"/>
      <c r="C510" s="236"/>
      <c r="D510" s="236"/>
      <c r="E510" s="236"/>
      <c r="F510" s="236"/>
    </row>
    <row r="511" spans="1:6" ht="14.25" hidden="1" customHeight="1">
      <c r="A511" s="243"/>
      <c r="B511" s="236"/>
      <c r="C511" s="236"/>
      <c r="D511" s="236"/>
      <c r="E511" s="236"/>
      <c r="F511" s="236"/>
    </row>
    <row r="512" spans="1:6" ht="14.25" hidden="1" customHeight="1">
      <c r="A512" s="243"/>
      <c r="B512" s="236"/>
      <c r="C512" s="236"/>
      <c r="D512" s="236"/>
      <c r="E512" s="236"/>
      <c r="F512" s="236"/>
    </row>
    <row r="513" spans="1:6" ht="14.25" hidden="1" customHeight="1">
      <c r="A513" s="243"/>
      <c r="B513" s="236"/>
      <c r="C513" s="236"/>
      <c r="D513" s="236"/>
      <c r="E513" s="236"/>
      <c r="F513" s="236"/>
    </row>
    <row r="514" spans="1:6" ht="14.25" hidden="1" customHeight="1">
      <c r="A514" s="243"/>
      <c r="B514" s="236"/>
      <c r="C514" s="236"/>
      <c r="D514" s="236"/>
      <c r="E514" s="236"/>
      <c r="F514" s="236"/>
    </row>
    <row r="515" spans="1:6" ht="14.25" hidden="1" customHeight="1">
      <c r="A515" s="243"/>
      <c r="B515" s="236"/>
      <c r="C515" s="236"/>
      <c r="D515" s="236"/>
      <c r="E515" s="236"/>
      <c r="F515" s="236"/>
    </row>
    <row r="516" spans="1:6" ht="14.25" hidden="1" customHeight="1">
      <c r="A516" s="243"/>
      <c r="B516" s="236"/>
      <c r="C516" s="236"/>
      <c r="D516" s="236"/>
      <c r="E516" s="236"/>
      <c r="F516" s="236"/>
    </row>
    <row r="517" spans="1:6" ht="14.25" hidden="1" customHeight="1">
      <c r="A517" s="243"/>
      <c r="B517" s="236"/>
      <c r="C517" s="236"/>
      <c r="D517" s="236"/>
      <c r="E517" s="236"/>
      <c r="F517" s="236"/>
    </row>
    <row r="518" spans="1:6" ht="14.25" hidden="1" customHeight="1">
      <c r="A518" s="243"/>
      <c r="B518" s="236"/>
      <c r="C518" s="236"/>
      <c r="D518" s="236"/>
      <c r="E518" s="236"/>
      <c r="F518" s="236"/>
    </row>
    <row r="519" spans="1:6" ht="14.25" hidden="1" customHeight="1">
      <c r="A519" s="243"/>
      <c r="B519" s="236"/>
      <c r="C519" s="236"/>
      <c r="D519" s="236"/>
      <c r="E519" s="236"/>
      <c r="F519" s="236"/>
    </row>
    <row r="520" spans="1:6" ht="14.25" hidden="1" customHeight="1">
      <c r="A520" s="243"/>
      <c r="B520" s="236"/>
      <c r="C520" s="236"/>
      <c r="D520" s="236"/>
      <c r="E520" s="236"/>
      <c r="F520" s="236"/>
    </row>
    <row r="521" spans="1:6" ht="14.25" hidden="1" customHeight="1">
      <c r="A521" s="243"/>
      <c r="B521" s="236"/>
      <c r="C521" s="236"/>
      <c r="D521" s="236"/>
      <c r="E521" s="236"/>
      <c r="F521" s="236"/>
    </row>
    <row r="522" spans="1:6" ht="14.25" hidden="1" customHeight="1">
      <c r="A522" s="243"/>
      <c r="B522" s="236"/>
      <c r="C522" s="236"/>
      <c r="D522" s="236"/>
      <c r="E522" s="236"/>
      <c r="F522" s="236"/>
    </row>
    <row r="523" spans="1:6" ht="14.25" hidden="1" customHeight="1">
      <c r="A523" s="243"/>
      <c r="B523" s="236"/>
      <c r="C523" s="236"/>
      <c r="D523" s="236"/>
      <c r="E523" s="236"/>
      <c r="F523" s="236"/>
    </row>
    <row r="524" spans="1:6" ht="14.25" hidden="1" customHeight="1">
      <c r="A524" s="243"/>
      <c r="B524" s="236"/>
      <c r="C524" s="236"/>
      <c r="D524" s="236"/>
      <c r="E524" s="236"/>
      <c r="F524" s="236"/>
    </row>
    <row r="525" spans="1:6" ht="14.25" hidden="1" customHeight="1">
      <c r="A525" s="243"/>
      <c r="B525" s="236"/>
      <c r="C525" s="236"/>
      <c r="D525" s="236"/>
      <c r="E525" s="236"/>
      <c r="F525" s="236"/>
    </row>
    <row r="526" spans="1:6" ht="14.25" hidden="1" customHeight="1">
      <c r="A526" s="243"/>
      <c r="B526" s="236"/>
      <c r="C526" s="236"/>
      <c r="D526" s="236"/>
      <c r="E526" s="236"/>
      <c r="F526" s="236"/>
    </row>
    <row r="527" spans="1:6" ht="14.25" hidden="1" customHeight="1">
      <c r="A527" s="243"/>
      <c r="B527" s="236"/>
      <c r="C527" s="236"/>
      <c r="D527" s="236"/>
      <c r="E527" s="236"/>
      <c r="F527" s="236"/>
    </row>
    <row r="528" spans="1:6" ht="14.25" hidden="1" customHeight="1">
      <c r="A528" s="243"/>
      <c r="B528" s="236"/>
      <c r="C528" s="236"/>
      <c r="D528" s="236"/>
      <c r="E528" s="236"/>
      <c r="F528" s="236"/>
    </row>
    <row r="529" spans="1:6" ht="14.25" hidden="1" customHeight="1">
      <c r="A529" s="243"/>
      <c r="B529" s="236"/>
      <c r="C529" s="236"/>
      <c r="D529" s="236"/>
      <c r="E529" s="236"/>
      <c r="F529" s="236"/>
    </row>
    <row r="530" spans="1:6" ht="14.25" hidden="1" customHeight="1">
      <c r="A530" s="243"/>
      <c r="B530" s="236"/>
      <c r="C530" s="236"/>
      <c r="D530" s="236"/>
      <c r="E530" s="236"/>
      <c r="F530" s="236"/>
    </row>
    <row r="531" spans="1:6" ht="14.25" hidden="1" customHeight="1">
      <c r="A531" s="243"/>
      <c r="B531" s="236"/>
      <c r="C531" s="236"/>
      <c r="D531" s="236"/>
      <c r="E531" s="236"/>
      <c r="F531" s="236"/>
    </row>
    <row r="532" spans="1:6" ht="14.25" hidden="1" customHeight="1">
      <c r="A532" s="243"/>
      <c r="B532" s="236"/>
      <c r="C532" s="236"/>
      <c r="D532" s="236"/>
      <c r="E532" s="236"/>
      <c r="F532" s="236"/>
    </row>
    <row r="533" spans="1:6" ht="14.25" hidden="1" customHeight="1">
      <c r="A533" s="243"/>
      <c r="B533" s="236"/>
      <c r="C533" s="236"/>
      <c r="D533" s="236"/>
      <c r="E533" s="236"/>
      <c r="F533" s="236"/>
    </row>
    <row r="534" spans="1:6" ht="14.25" hidden="1" customHeight="1">
      <c r="A534" s="243"/>
      <c r="B534" s="236"/>
      <c r="C534" s="236"/>
      <c r="D534" s="236"/>
      <c r="E534" s="236"/>
      <c r="F534" s="236"/>
    </row>
    <row r="535" spans="1:6" ht="14.25" hidden="1" customHeight="1">
      <c r="A535" s="243"/>
      <c r="B535" s="236"/>
      <c r="C535" s="236"/>
      <c r="D535" s="236"/>
      <c r="E535" s="236"/>
      <c r="F535" s="236"/>
    </row>
    <row r="536" spans="1:6" ht="14.25" hidden="1" customHeight="1">
      <c r="A536" s="243"/>
      <c r="B536" s="236"/>
      <c r="C536" s="236"/>
      <c r="D536" s="236"/>
      <c r="E536" s="236"/>
      <c r="F536" s="236"/>
    </row>
    <row r="537" spans="1:6" ht="14.25" hidden="1" customHeight="1">
      <c r="A537" s="243"/>
      <c r="B537" s="236"/>
      <c r="C537" s="236"/>
      <c r="D537" s="236"/>
      <c r="E537" s="236"/>
      <c r="F537" s="236"/>
    </row>
    <row r="538" spans="1:6" ht="14.25" hidden="1" customHeight="1">
      <c r="A538" s="243"/>
      <c r="B538" s="236"/>
      <c r="C538" s="236"/>
      <c r="D538" s="236"/>
      <c r="E538" s="236"/>
      <c r="F538" s="236"/>
    </row>
    <row r="539" spans="1:6" ht="14.25" hidden="1" customHeight="1">
      <c r="A539" s="243"/>
      <c r="B539" s="236"/>
      <c r="C539" s="236"/>
      <c r="D539" s="236"/>
      <c r="E539" s="236"/>
      <c r="F539" s="236"/>
    </row>
    <row r="540" spans="1:6" ht="14.25" hidden="1" customHeight="1">
      <c r="A540" s="243"/>
      <c r="B540" s="236"/>
      <c r="C540" s="236"/>
      <c r="D540" s="236"/>
      <c r="E540" s="236"/>
      <c r="F540" s="236"/>
    </row>
    <row r="541" spans="1:6" ht="14.25" hidden="1" customHeight="1">
      <c r="A541" s="243"/>
      <c r="B541" s="236"/>
      <c r="C541" s="236"/>
      <c r="D541" s="236"/>
      <c r="E541" s="236"/>
      <c r="F541" s="236"/>
    </row>
    <row r="542" spans="1:6" ht="14.25" hidden="1" customHeight="1">
      <c r="A542" s="243"/>
      <c r="B542" s="236"/>
      <c r="C542" s="236"/>
      <c r="D542" s="236"/>
      <c r="E542" s="236"/>
      <c r="F542" s="236"/>
    </row>
    <row r="543" spans="1:6" ht="14.25" hidden="1" customHeight="1">
      <c r="A543" s="243"/>
      <c r="B543" s="236"/>
      <c r="C543" s="236"/>
      <c r="D543" s="236"/>
      <c r="E543" s="236"/>
      <c r="F543" s="236"/>
    </row>
    <row r="544" spans="1:6" ht="14.25" hidden="1" customHeight="1">
      <c r="A544" s="243"/>
      <c r="B544" s="236"/>
      <c r="C544" s="236"/>
      <c r="D544" s="236"/>
      <c r="E544" s="236"/>
      <c r="F544" s="236"/>
    </row>
    <row r="545" spans="1:6" ht="14.25" hidden="1" customHeight="1">
      <c r="A545" s="243"/>
      <c r="B545" s="236"/>
      <c r="C545" s="236"/>
      <c r="D545" s="236"/>
      <c r="E545" s="236"/>
      <c r="F545" s="236"/>
    </row>
    <row r="546" spans="1:6" ht="14.25" hidden="1" customHeight="1">
      <c r="A546" s="243"/>
      <c r="B546" s="236"/>
      <c r="C546" s="236"/>
      <c r="D546" s="236"/>
      <c r="E546" s="236"/>
      <c r="F546" s="236"/>
    </row>
    <row r="547" spans="1:6" ht="14.25" hidden="1" customHeight="1">
      <c r="A547" s="243"/>
      <c r="B547" s="236"/>
      <c r="C547" s="236"/>
      <c r="D547" s="236"/>
      <c r="E547" s="236"/>
      <c r="F547" s="236"/>
    </row>
    <row r="548" spans="1:6" ht="14.25" hidden="1" customHeight="1">
      <c r="A548" s="243"/>
      <c r="B548" s="236"/>
      <c r="C548" s="236"/>
      <c r="D548" s="236"/>
      <c r="E548" s="236"/>
      <c r="F548" s="236"/>
    </row>
    <row r="549" spans="1:6" ht="14.25" hidden="1" customHeight="1">
      <c r="A549" s="243"/>
      <c r="B549" s="236"/>
      <c r="C549" s="236"/>
      <c r="D549" s="236"/>
      <c r="E549" s="236"/>
      <c r="F549" s="236"/>
    </row>
    <row r="550" spans="1:6" ht="14.25" hidden="1" customHeight="1">
      <c r="A550" s="243"/>
      <c r="B550" s="236"/>
      <c r="C550" s="236"/>
      <c r="D550" s="236"/>
      <c r="E550" s="236"/>
      <c r="F550" s="236"/>
    </row>
    <row r="551" spans="1:6" ht="14.25" hidden="1" customHeight="1">
      <c r="A551" s="243"/>
      <c r="B551" s="236"/>
      <c r="C551" s="236"/>
      <c r="D551" s="236"/>
      <c r="E551" s="236"/>
      <c r="F551" s="236"/>
    </row>
    <row r="552" spans="1:6" ht="14.25" hidden="1" customHeight="1">
      <c r="A552" s="243"/>
      <c r="B552" s="236"/>
      <c r="C552" s="236"/>
      <c r="D552" s="236"/>
      <c r="E552" s="236"/>
      <c r="F552" s="236"/>
    </row>
    <row r="553" spans="1:6" ht="14.25" hidden="1" customHeight="1">
      <c r="A553" s="243"/>
      <c r="B553" s="236"/>
      <c r="C553" s="236"/>
      <c r="D553" s="236"/>
      <c r="E553" s="236"/>
      <c r="F553" s="236"/>
    </row>
    <row r="554" spans="1:6" ht="14.25" hidden="1" customHeight="1">
      <c r="A554" s="243"/>
      <c r="B554" s="236"/>
      <c r="C554" s="236"/>
      <c r="D554" s="236"/>
      <c r="E554" s="236"/>
      <c r="F554" s="236"/>
    </row>
    <row r="555" spans="1:6" ht="14.25" hidden="1" customHeight="1">
      <c r="A555" s="243"/>
      <c r="B555" s="236"/>
      <c r="C555" s="236"/>
      <c r="D555" s="236"/>
      <c r="E555" s="236"/>
      <c r="F555" s="236"/>
    </row>
    <row r="556" spans="1:6" ht="14.25" hidden="1" customHeight="1">
      <c r="A556" s="243"/>
      <c r="B556" s="236"/>
      <c r="C556" s="236"/>
      <c r="D556" s="236"/>
      <c r="E556" s="236"/>
      <c r="F556" s="236"/>
    </row>
    <row r="557" spans="1:6" ht="14.25" hidden="1" customHeight="1">
      <c r="A557" s="243"/>
      <c r="B557" s="236"/>
      <c r="C557" s="236"/>
      <c r="D557" s="236"/>
      <c r="E557" s="236"/>
      <c r="F557" s="236"/>
    </row>
    <row r="558" spans="1:6" ht="14.25" hidden="1" customHeight="1">
      <c r="A558" s="243"/>
      <c r="B558" s="236"/>
      <c r="C558" s="236"/>
      <c r="D558" s="236"/>
      <c r="E558" s="236"/>
      <c r="F558" s="236"/>
    </row>
    <row r="559" spans="1:6" ht="14.25" hidden="1" customHeight="1">
      <c r="A559" s="243"/>
      <c r="B559" s="236"/>
      <c r="C559" s="236"/>
      <c r="D559" s="236"/>
      <c r="E559" s="236"/>
      <c r="F559" s="236"/>
    </row>
    <row r="560" spans="1:6" ht="14.25" hidden="1" customHeight="1">
      <c r="A560" s="243"/>
      <c r="B560" s="236"/>
      <c r="C560" s="236"/>
      <c r="D560" s="236"/>
      <c r="E560" s="236"/>
      <c r="F560" s="236"/>
    </row>
    <row r="561" spans="1:6" ht="14.25" hidden="1" customHeight="1">
      <c r="A561" s="243"/>
      <c r="B561" s="236"/>
      <c r="C561" s="236"/>
      <c r="D561" s="236"/>
      <c r="E561" s="236"/>
      <c r="F561" s="236"/>
    </row>
    <row r="562" spans="1:6" ht="14.25" hidden="1" customHeight="1">
      <c r="A562" s="243"/>
      <c r="B562" s="236"/>
      <c r="C562" s="236"/>
      <c r="D562" s="236"/>
      <c r="E562" s="236"/>
      <c r="F562" s="236"/>
    </row>
    <row r="563" spans="1:6" ht="14.25" hidden="1" customHeight="1">
      <c r="A563" s="243"/>
      <c r="B563" s="236"/>
      <c r="C563" s="236"/>
      <c r="D563" s="236"/>
      <c r="E563" s="236"/>
      <c r="F563" s="236"/>
    </row>
    <row r="564" spans="1:6" ht="14.25" hidden="1" customHeight="1">
      <c r="A564" s="243"/>
      <c r="B564" s="236"/>
      <c r="C564" s="236"/>
      <c r="D564" s="236"/>
      <c r="E564" s="236"/>
      <c r="F564" s="236"/>
    </row>
    <row r="565" spans="1:6" ht="14.25" hidden="1" customHeight="1">
      <c r="A565" s="243"/>
      <c r="B565" s="236"/>
      <c r="C565" s="236"/>
      <c r="D565" s="236"/>
      <c r="E565" s="236"/>
      <c r="F565" s="236"/>
    </row>
    <row r="566" spans="1:6" ht="14.25" hidden="1" customHeight="1">
      <c r="A566" s="243"/>
      <c r="B566" s="236"/>
      <c r="C566" s="236"/>
      <c r="D566" s="236"/>
      <c r="E566" s="236"/>
      <c r="F566" s="236"/>
    </row>
    <row r="567" spans="1:6" ht="14.25" hidden="1" customHeight="1">
      <c r="A567" s="243"/>
      <c r="B567" s="236"/>
      <c r="C567" s="236"/>
      <c r="D567" s="236"/>
      <c r="E567" s="236"/>
      <c r="F567" s="236"/>
    </row>
    <row r="568" spans="1:6" ht="14.25" hidden="1" customHeight="1">
      <c r="A568" s="243"/>
      <c r="B568" s="236"/>
      <c r="C568" s="236"/>
      <c r="D568" s="236"/>
      <c r="E568" s="236"/>
      <c r="F568" s="236"/>
    </row>
    <row r="569" spans="1:6" ht="14.25" hidden="1" customHeight="1">
      <c r="A569" s="243"/>
      <c r="B569" s="236"/>
      <c r="C569" s="236"/>
      <c r="D569" s="236"/>
      <c r="E569" s="236"/>
      <c r="F569" s="236"/>
    </row>
    <row r="570" spans="1:6" ht="14.25" hidden="1" customHeight="1">
      <c r="A570" s="243"/>
      <c r="B570" s="236"/>
      <c r="C570" s="236"/>
      <c r="D570" s="236"/>
      <c r="E570" s="236"/>
      <c r="F570" s="236"/>
    </row>
    <row r="571" spans="1:6" ht="14.25" hidden="1" customHeight="1">
      <c r="A571" s="243"/>
      <c r="B571" s="236"/>
      <c r="C571" s="236"/>
      <c r="D571" s="236"/>
      <c r="E571" s="236"/>
      <c r="F571" s="236"/>
    </row>
    <row r="572" spans="1:6" ht="14.25" hidden="1" customHeight="1">
      <c r="A572" s="243"/>
      <c r="B572" s="236"/>
      <c r="C572" s="236"/>
      <c r="D572" s="236"/>
      <c r="E572" s="236"/>
      <c r="F572" s="236"/>
    </row>
    <row r="573" spans="1:6" ht="14.25" hidden="1" customHeight="1">
      <c r="A573" s="243"/>
      <c r="B573" s="236"/>
      <c r="C573" s="236"/>
      <c r="D573" s="236"/>
      <c r="E573" s="236"/>
      <c r="F573" s="236"/>
    </row>
    <row r="574" spans="1:6" ht="14.25" hidden="1" customHeight="1">
      <c r="A574" s="243"/>
      <c r="B574" s="236"/>
      <c r="C574" s="236"/>
      <c r="D574" s="236"/>
      <c r="E574" s="236"/>
      <c r="F574" s="236"/>
    </row>
    <row r="575" spans="1:6" ht="14.25" hidden="1" customHeight="1">
      <c r="A575" s="243"/>
      <c r="B575" s="236"/>
      <c r="C575" s="236"/>
      <c r="D575" s="236"/>
      <c r="E575" s="236"/>
      <c r="F575" s="236"/>
    </row>
    <row r="576" spans="1:6" ht="14.25" hidden="1" customHeight="1">
      <c r="A576" s="243"/>
      <c r="B576" s="236"/>
      <c r="C576" s="236"/>
      <c r="D576" s="236"/>
      <c r="E576" s="236"/>
      <c r="F576" s="236"/>
    </row>
    <row r="577" spans="1:6" ht="14.25" hidden="1" customHeight="1">
      <c r="A577" s="243"/>
      <c r="B577" s="236"/>
      <c r="C577" s="236"/>
      <c r="D577" s="236"/>
      <c r="E577" s="236"/>
      <c r="F577" s="236"/>
    </row>
    <row r="578" spans="1:6" ht="14.25" hidden="1" customHeight="1">
      <c r="A578" s="243"/>
      <c r="B578" s="236"/>
      <c r="C578" s="236"/>
      <c r="D578" s="236"/>
      <c r="E578" s="236"/>
      <c r="F578" s="236"/>
    </row>
    <row r="579" spans="1:6" ht="14.25" hidden="1" customHeight="1">
      <c r="A579" s="243"/>
      <c r="B579" s="236"/>
      <c r="C579" s="236"/>
      <c r="D579" s="236"/>
      <c r="E579" s="236"/>
      <c r="F579" s="236"/>
    </row>
    <row r="580" spans="1:6" ht="14.25" hidden="1" customHeight="1">
      <c r="A580" s="243"/>
      <c r="B580" s="236"/>
      <c r="C580" s="236"/>
      <c r="D580" s="236"/>
      <c r="E580" s="236"/>
      <c r="F580" s="236"/>
    </row>
    <row r="581" spans="1:6" ht="14.25" hidden="1" customHeight="1">
      <c r="A581" s="243"/>
      <c r="B581" s="236"/>
      <c r="C581" s="236"/>
      <c r="D581" s="236"/>
      <c r="E581" s="236"/>
      <c r="F581" s="236"/>
    </row>
    <row r="582" spans="1:6" ht="14.25" hidden="1" customHeight="1">
      <c r="A582" s="243"/>
      <c r="B582" s="236"/>
      <c r="C582" s="236"/>
      <c r="D582" s="236"/>
      <c r="E582" s="236"/>
      <c r="F582" s="236"/>
    </row>
    <row r="583" spans="1:6" ht="14.25" hidden="1" customHeight="1">
      <c r="A583" s="243"/>
      <c r="B583" s="236"/>
      <c r="C583" s="236"/>
      <c r="D583" s="236"/>
      <c r="E583" s="236"/>
      <c r="F583" s="236"/>
    </row>
    <row r="584" spans="1:6" ht="14.25" hidden="1" customHeight="1">
      <c r="A584" s="243"/>
      <c r="B584" s="236"/>
      <c r="C584" s="236"/>
      <c r="D584" s="236"/>
      <c r="E584" s="236"/>
      <c r="F584" s="236"/>
    </row>
    <row r="585" spans="1:6" ht="14.25" hidden="1" customHeight="1">
      <c r="A585" s="243"/>
      <c r="B585" s="236"/>
      <c r="C585" s="236"/>
      <c r="D585" s="236"/>
      <c r="E585" s="236"/>
      <c r="F585" s="236"/>
    </row>
    <row r="586" spans="1:6" ht="14.25" hidden="1" customHeight="1">
      <c r="A586" s="243"/>
      <c r="B586" s="236"/>
      <c r="C586" s="236"/>
      <c r="D586" s="236"/>
      <c r="E586" s="236"/>
      <c r="F586" s="236"/>
    </row>
    <row r="587" spans="1:6" ht="14.25" hidden="1" customHeight="1">
      <c r="A587" s="243"/>
      <c r="B587" s="236"/>
      <c r="C587" s="236"/>
      <c r="D587" s="236"/>
      <c r="E587" s="236"/>
      <c r="F587" s="236"/>
    </row>
    <row r="588" spans="1:6" ht="14.25" hidden="1" customHeight="1">
      <c r="A588" s="243"/>
      <c r="B588" s="236"/>
      <c r="C588" s="236"/>
      <c r="D588" s="236"/>
      <c r="E588" s="236"/>
      <c r="F588" s="236"/>
    </row>
    <row r="589" spans="1:6" ht="14.25" hidden="1" customHeight="1">
      <c r="A589" s="243"/>
      <c r="B589" s="236"/>
      <c r="C589" s="236"/>
      <c r="D589" s="236"/>
      <c r="E589" s="236"/>
      <c r="F589" s="236"/>
    </row>
    <row r="590" spans="1:6" ht="14.25" hidden="1" customHeight="1">
      <c r="A590" s="243"/>
      <c r="B590" s="236"/>
      <c r="C590" s="236"/>
      <c r="D590" s="236"/>
      <c r="E590" s="236"/>
      <c r="F590" s="236"/>
    </row>
    <row r="591" spans="1:6" ht="14.25" hidden="1" customHeight="1">
      <c r="A591" s="243"/>
      <c r="B591" s="236"/>
      <c r="C591" s="236"/>
      <c r="D591" s="236"/>
      <c r="E591" s="236"/>
      <c r="F591" s="236"/>
    </row>
    <row r="592" spans="1:6" ht="14.25" hidden="1" customHeight="1">
      <c r="A592" s="243"/>
      <c r="B592" s="236"/>
      <c r="C592" s="236"/>
      <c r="D592" s="236"/>
      <c r="E592" s="236"/>
      <c r="F592" s="236"/>
    </row>
    <row r="593" spans="1:6" ht="14.25" hidden="1" customHeight="1">
      <c r="A593" s="243"/>
      <c r="B593" s="236"/>
      <c r="C593" s="236"/>
      <c r="D593" s="236"/>
      <c r="E593" s="236"/>
      <c r="F593" s="236"/>
    </row>
    <row r="594" spans="1:6" ht="14.25" hidden="1" customHeight="1">
      <c r="A594" s="243"/>
      <c r="B594" s="236"/>
      <c r="C594" s="236"/>
      <c r="D594" s="236"/>
      <c r="E594" s="236"/>
      <c r="F594" s="236"/>
    </row>
    <row r="595" spans="1:6" ht="14.25" hidden="1" customHeight="1">
      <c r="A595" s="243"/>
      <c r="B595" s="236"/>
      <c r="C595" s="236"/>
      <c r="D595" s="236"/>
      <c r="E595" s="236"/>
      <c r="F595" s="236"/>
    </row>
    <row r="596" spans="1:6" ht="14.25" hidden="1" customHeight="1">
      <c r="A596" s="243"/>
      <c r="B596" s="236"/>
      <c r="C596" s="236"/>
      <c r="D596" s="236"/>
      <c r="E596" s="236"/>
      <c r="F596" s="236"/>
    </row>
    <row r="597" spans="1:6" ht="14.25" hidden="1" customHeight="1">
      <c r="A597" s="243"/>
      <c r="B597" s="236"/>
      <c r="C597" s="236"/>
      <c r="D597" s="236"/>
      <c r="E597" s="236"/>
      <c r="F597" s="236"/>
    </row>
    <row r="598" spans="1:6" ht="14.25" hidden="1" customHeight="1">
      <c r="A598" s="243"/>
      <c r="B598" s="236"/>
      <c r="C598" s="236"/>
      <c r="D598" s="236"/>
      <c r="E598" s="236"/>
      <c r="F598" s="236"/>
    </row>
    <row r="599" spans="1:6" ht="14.25" hidden="1" customHeight="1">
      <c r="A599" s="243"/>
      <c r="B599" s="236"/>
      <c r="C599" s="236"/>
      <c r="D599" s="236"/>
      <c r="E599" s="236"/>
      <c r="F599" s="236"/>
    </row>
    <row r="600" spans="1:6" ht="14.25" hidden="1" customHeight="1">
      <c r="A600" s="243"/>
      <c r="B600" s="236"/>
      <c r="C600" s="236"/>
      <c r="D600" s="236"/>
      <c r="E600" s="236"/>
      <c r="F600" s="236"/>
    </row>
    <row r="601" spans="1:6" ht="14.25" hidden="1" customHeight="1">
      <c r="A601" s="243"/>
      <c r="B601" s="236"/>
      <c r="C601" s="236"/>
      <c r="D601" s="236"/>
      <c r="E601" s="236"/>
      <c r="F601" s="236"/>
    </row>
    <row r="602" spans="1:6" ht="14.25" hidden="1" customHeight="1">
      <c r="A602" s="243"/>
      <c r="B602" s="236"/>
      <c r="C602" s="236"/>
      <c r="D602" s="236"/>
      <c r="E602" s="236"/>
      <c r="F602" s="236"/>
    </row>
    <row r="603" spans="1:6" ht="14.25" hidden="1" customHeight="1">
      <c r="A603" s="243"/>
      <c r="B603" s="236"/>
      <c r="C603" s="236"/>
      <c r="D603" s="236"/>
      <c r="E603" s="236"/>
      <c r="F603" s="236"/>
    </row>
    <row r="604" spans="1:6" ht="14.25" hidden="1" customHeight="1">
      <c r="A604" s="243"/>
      <c r="B604" s="236"/>
      <c r="C604" s="236"/>
      <c r="D604" s="236"/>
      <c r="E604" s="236"/>
      <c r="F604" s="236"/>
    </row>
    <row r="605" spans="1:6" ht="14.25" hidden="1" customHeight="1">
      <c r="A605" s="243"/>
      <c r="B605" s="236"/>
      <c r="C605" s="236"/>
      <c r="D605" s="236"/>
      <c r="E605" s="236"/>
      <c r="F605" s="236"/>
    </row>
    <row r="606" spans="1:6" ht="14.25" hidden="1" customHeight="1">
      <c r="A606" s="243"/>
      <c r="B606" s="236"/>
      <c r="C606" s="236"/>
      <c r="D606" s="236"/>
      <c r="E606" s="236"/>
      <c r="F606" s="236"/>
    </row>
    <row r="607" spans="1:6" ht="14.25" hidden="1" customHeight="1">
      <c r="A607" s="243"/>
      <c r="B607" s="236"/>
      <c r="C607" s="236"/>
      <c r="D607" s="236"/>
      <c r="E607" s="236"/>
      <c r="F607" s="236"/>
    </row>
    <row r="608" spans="1:6" ht="14.25" hidden="1" customHeight="1">
      <c r="A608" s="243"/>
      <c r="B608" s="236"/>
      <c r="C608" s="236"/>
      <c r="D608" s="236"/>
      <c r="E608" s="236"/>
      <c r="F608" s="236"/>
    </row>
    <row r="609" spans="1:6" ht="14.25" hidden="1" customHeight="1">
      <c r="A609" s="243"/>
      <c r="B609" s="236"/>
      <c r="C609" s="236"/>
      <c r="D609" s="236"/>
      <c r="E609" s="236"/>
      <c r="F609" s="236"/>
    </row>
    <row r="610" spans="1:6" ht="14.25" hidden="1" customHeight="1">
      <c r="A610" s="243"/>
      <c r="B610" s="236"/>
      <c r="C610" s="236"/>
      <c r="D610" s="236"/>
      <c r="E610" s="236"/>
      <c r="F610" s="236"/>
    </row>
    <row r="611" spans="1:6" ht="14.25" hidden="1" customHeight="1">
      <c r="A611" s="243"/>
      <c r="B611" s="236"/>
      <c r="C611" s="236"/>
      <c r="D611" s="236"/>
      <c r="E611" s="236"/>
      <c r="F611" s="236"/>
    </row>
    <row r="612" spans="1:6" ht="14.25" hidden="1" customHeight="1">
      <c r="A612" s="243"/>
      <c r="B612" s="236"/>
      <c r="C612" s="236"/>
      <c r="D612" s="236"/>
      <c r="E612" s="236"/>
      <c r="F612" s="236"/>
    </row>
    <row r="613" spans="1:6" ht="14.25" hidden="1" customHeight="1">
      <c r="A613" s="243"/>
      <c r="B613" s="236"/>
      <c r="C613" s="236"/>
      <c r="D613" s="236"/>
      <c r="E613" s="236"/>
      <c r="F613" s="236"/>
    </row>
    <row r="614" spans="1:6" ht="14.25" hidden="1" customHeight="1">
      <c r="A614" s="243"/>
      <c r="B614" s="236"/>
      <c r="C614" s="236"/>
      <c r="D614" s="236"/>
      <c r="E614" s="236"/>
      <c r="F614" s="236"/>
    </row>
    <row r="615" spans="1:6" ht="14.25" hidden="1" customHeight="1">
      <c r="A615" s="243"/>
      <c r="B615" s="236"/>
      <c r="C615" s="236"/>
      <c r="D615" s="236"/>
      <c r="E615" s="236"/>
      <c r="F615" s="236"/>
    </row>
    <row r="616" spans="1:6" ht="14.25" hidden="1" customHeight="1">
      <c r="A616" s="243"/>
      <c r="B616" s="236"/>
      <c r="C616" s="236"/>
      <c r="D616" s="236"/>
      <c r="E616" s="236"/>
      <c r="F616" s="236"/>
    </row>
    <row r="617" spans="1:6" ht="14.25" hidden="1" customHeight="1">
      <c r="A617" s="243"/>
      <c r="B617" s="236"/>
      <c r="C617" s="236"/>
      <c r="D617" s="236"/>
      <c r="E617" s="236"/>
      <c r="F617" s="236"/>
    </row>
    <row r="618" spans="1:6" ht="14.25" hidden="1" customHeight="1">
      <c r="A618" s="243"/>
      <c r="B618" s="236"/>
      <c r="C618" s="236"/>
      <c r="D618" s="236"/>
      <c r="E618" s="236"/>
      <c r="F618" s="236"/>
    </row>
    <row r="619" spans="1:6" ht="14.25" hidden="1" customHeight="1">
      <c r="A619" s="243"/>
      <c r="B619" s="236"/>
      <c r="C619" s="236"/>
      <c r="D619" s="236"/>
      <c r="E619" s="236"/>
      <c r="F619" s="236"/>
    </row>
    <row r="620" spans="1:6" ht="14.25" hidden="1" customHeight="1">
      <c r="A620" s="243"/>
      <c r="B620" s="236"/>
      <c r="C620" s="236"/>
      <c r="D620" s="236"/>
      <c r="E620" s="236"/>
      <c r="F620" s="236"/>
    </row>
    <row r="621" spans="1:6" ht="14.25" hidden="1" customHeight="1">
      <c r="A621" s="243"/>
      <c r="B621" s="236"/>
      <c r="C621" s="236"/>
      <c r="D621" s="236"/>
      <c r="E621" s="236"/>
      <c r="F621" s="236"/>
    </row>
    <row r="622" spans="1:6" ht="14.25" hidden="1" customHeight="1">
      <c r="A622" s="243"/>
      <c r="B622" s="236"/>
      <c r="C622" s="236"/>
      <c r="D622" s="236"/>
      <c r="E622" s="236"/>
      <c r="F622" s="236"/>
    </row>
    <row r="623" spans="1:6" ht="14.25" hidden="1" customHeight="1">
      <c r="A623" s="243"/>
      <c r="B623" s="236"/>
      <c r="C623" s="236"/>
      <c r="D623" s="236"/>
      <c r="E623" s="236"/>
      <c r="F623" s="236"/>
    </row>
    <row r="624" spans="1:6" ht="14.25" hidden="1" customHeight="1">
      <c r="A624" s="243"/>
      <c r="B624" s="236"/>
      <c r="C624" s="236"/>
      <c r="D624" s="236"/>
      <c r="E624" s="236"/>
      <c r="F624" s="236"/>
    </row>
    <row r="625" spans="1:6" ht="14.25" hidden="1" customHeight="1">
      <c r="A625" s="243"/>
      <c r="B625" s="236"/>
      <c r="C625" s="236"/>
      <c r="D625" s="236"/>
      <c r="E625" s="236"/>
      <c r="F625" s="236"/>
    </row>
    <row r="626" spans="1:6" ht="14.25" hidden="1" customHeight="1">
      <c r="A626" s="243"/>
      <c r="B626" s="236"/>
      <c r="C626" s="236"/>
      <c r="D626" s="236"/>
      <c r="E626" s="236"/>
      <c r="F626" s="236"/>
    </row>
    <row r="627" spans="1:6" ht="14.25" hidden="1" customHeight="1">
      <c r="A627" s="243"/>
      <c r="B627" s="236"/>
      <c r="C627" s="236"/>
      <c r="D627" s="236"/>
      <c r="E627" s="236"/>
      <c r="F627" s="236"/>
    </row>
    <row r="628" spans="1:6" ht="14.25" hidden="1" customHeight="1">
      <c r="A628" s="243"/>
      <c r="B628" s="236"/>
      <c r="C628" s="236"/>
      <c r="D628" s="236"/>
      <c r="E628" s="236"/>
      <c r="F628" s="236"/>
    </row>
    <row r="629" spans="1:6" ht="14.25" hidden="1" customHeight="1">
      <c r="A629" s="243"/>
      <c r="B629" s="236"/>
      <c r="C629" s="236"/>
      <c r="D629" s="236"/>
      <c r="E629" s="236"/>
      <c r="F629" s="236"/>
    </row>
    <row r="630" spans="1:6" ht="14.25" hidden="1" customHeight="1">
      <c r="A630" s="243"/>
      <c r="B630" s="236"/>
      <c r="C630" s="236"/>
      <c r="D630" s="236"/>
      <c r="E630" s="236"/>
      <c r="F630" s="236"/>
    </row>
    <row r="631" spans="1:6" ht="14.25" hidden="1" customHeight="1">
      <c r="A631" s="243"/>
      <c r="B631" s="236"/>
      <c r="C631" s="236"/>
      <c r="D631" s="236"/>
      <c r="E631" s="236"/>
      <c r="F631" s="236"/>
    </row>
    <row r="632" spans="1:6" ht="14.25" hidden="1" customHeight="1">
      <c r="A632" s="243"/>
      <c r="B632" s="236"/>
      <c r="C632" s="236"/>
      <c r="D632" s="236"/>
      <c r="E632" s="236"/>
      <c r="F632" s="236"/>
    </row>
    <row r="633" spans="1:6" ht="14.25" hidden="1" customHeight="1">
      <c r="A633" s="243"/>
      <c r="B633" s="236"/>
      <c r="C633" s="236"/>
      <c r="D633" s="236"/>
      <c r="E633" s="236"/>
      <c r="F633" s="236"/>
    </row>
    <row r="634" spans="1:6" ht="14.25" hidden="1" customHeight="1">
      <c r="A634" s="243"/>
      <c r="B634" s="236"/>
      <c r="C634" s="236"/>
      <c r="D634" s="236"/>
      <c r="E634" s="236"/>
      <c r="F634" s="236"/>
    </row>
    <row r="635" spans="1:6" ht="14.25" hidden="1" customHeight="1">
      <c r="A635" s="243"/>
      <c r="B635" s="236"/>
      <c r="C635" s="236"/>
      <c r="D635" s="236"/>
      <c r="E635" s="236"/>
      <c r="F635" s="236"/>
    </row>
    <row r="636" spans="1:6" ht="14.25" hidden="1" customHeight="1">
      <c r="A636" s="243"/>
      <c r="B636" s="236"/>
      <c r="C636" s="236"/>
      <c r="D636" s="236"/>
      <c r="E636" s="236"/>
      <c r="F636" s="236"/>
    </row>
    <row r="637" spans="1:6" ht="14.25" hidden="1" customHeight="1">
      <c r="A637" s="243"/>
      <c r="B637" s="236"/>
      <c r="C637" s="236"/>
      <c r="D637" s="236"/>
      <c r="E637" s="236"/>
      <c r="F637" s="236"/>
    </row>
    <row r="638" spans="1:6" ht="14.25" hidden="1" customHeight="1">
      <c r="A638" s="243"/>
      <c r="B638" s="236"/>
      <c r="C638" s="236"/>
      <c r="D638" s="236"/>
      <c r="E638" s="236"/>
      <c r="F638" s="236"/>
    </row>
    <row r="639" spans="1:6" ht="14.25" hidden="1" customHeight="1">
      <c r="A639" s="243"/>
      <c r="B639" s="236"/>
      <c r="C639" s="236"/>
      <c r="D639" s="236"/>
      <c r="E639" s="236"/>
      <c r="F639" s="236"/>
    </row>
    <row r="640" spans="1:6" ht="14.25" hidden="1" customHeight="1">
      <c r="A640" s="243"/>
      <c r="B640" s="236"/>
      <c r="C640" s="236"/>
      <c r="D640" s="236"/>
      <c r="E640" s="236"/>
      <c r="F640" s="236"/>
    </row>
    <row r="641" spans="1:6" ht="14.25" hidden="1" customHeight="1">
      <c r="A641" s="243"/>
      <c r="B641" s="236"/>
      <c r="C641" s="236"/>
      <c r="D641" s="236"/>
      <c r="E641" s="236"/>
      <c r="F641" s="236"/>
    </row>
    <row r="642" spans="1:6" ht="14.25" hidden="1" customHeight="1">
      <c r="A642" s="243"/>
      <c r="B642" s="236"/>
      <c r="C642" s="236"/>
      <c r="D642" s="236"/>
      <c r="E642" s="236"/>
      <c r="F642" s="236"/>
    </row>
    <row r="643" spans="1:6" ht="14.25" hidden="1" customHeight="1">
      <c r="A643" s="243"/>
      <c r="B643" s="236"/>
      <c r="C643" s="236"/>
      <c r="D643" s="236"/>
      <c r="E643" s="236"/>
      <c r="F643" s="236"/>
    </row>
    <row r="644" spans="1:6" ht="14.25" hidden="1" customHeight="1">
      <c r="A644" s="243"/>
      <c r="B644" s="236"/>
      <c r="C644" s="236"/>
      <c r="D644" s="236"/>
      <c r="E644" s="236"/>
      <c r="F644" s="236"/>
    </row>
    <row r="645" spans="1:6" ht="14.25" hidden="1" customHeight="1">
      <c r="A645" s="243"/>
      <c r="B645" s="236"/>
      <c r="C645" s="236"/>
      <c r="D645" s="236"/>
      <c r="E645" s="236"/>
      <c r="F645" s="236"/>
    </row>
    <row r="646" spans="1:6" ht="14.25" hidden="1" customHeight="1">
      <c r="A646" s="243"/>
      <c r="B646" s="236"/>
      <c r="C646" s="236"/>
      <c r="D646" s="236"/>
      <c r="E646" s="236"/>
      <c r="F646" s="236"/>
    </row>
    <row r="647" spans="1:6" ht="14.25" hidden="1" customHeight="1">
      <c r="A647" s="243"/>
      <c r="B647" s="236"/>
      <c r="C647" s="236"/>
      <c r="D647" s="236"/>
      <c r="E647" s="236"/>
      <c r="F647" s="236"/>
    </row>
    <row r="648" spans="1:6" ht="14.25" hidden="1" customHeight="1">
      <c r="A648" s="243"/>
      <c r="B648" s="236"/>
      <c r="C648" s="236"/>
      <c r="D648" s="236"/>
      <c r="E648" s="236"/>
      <c r="F648" s="236"/>
    </row>
    <row r="649" spans="1:6" ht="14.25" hidden="1" customHeight="1">
      <c r="A649" s="243"/>
      <c r="B649" s="236"/>
      <c r="C649" s="236"/>
      <c r="D649" s="236"/>
      <c r="E649" s="236"/>
      <c r="F649" s="236"/>
    </row>
    <row r="650" spans="1:6" ht="14.25" hidden="1" customHeight="1">
      <c r="A650" s="243"/>
      <c r="B650" s="236"/>
      <c r="C650" s="236"/>
      <c r="D650" s="236"/>
      <c r="E650" s="236"/>
      <c r="F650" s="236"/>
    </row>
    <row r="651" spans="1:6" ht="14.25" hidden="1" customHeight="1">
      <c r="A651" s="243"/>
      <c r="B651" s="236"/>
      <c r="C651" s="236"/>
      <c r="D651" s="236"/>
      <c r="E651" s="236"/>
      <c r="F651" s="236"/>
    </row>
    <row r="652" spans="1:6" ht="14.25" hidden="1" customHeight="1">
      <c r="A652" s="243"/>
      <c r="B652" s="236"/>
      <c r="C652" s="236"/>
      <c r="D652" s="236"/>
      <c r="E652" s="236"/>
      <c r="F652" s="236"/>
    </row>
    <row r="653" spans="1:6" ht="14.25" hidden="1" customHeight="1">
      <c r="A653" s="243"/>
      <c r="B653" s="236"/>
      <c r="C653" s="236"/>
      <c r="D653" s="236"/>
      <c r="E653" s="236"/>
      <c r="F653" s="236"/>
    </row>
    <row r="654" spans="1:6" ht="14.25" hidden="1" customHeight="1">
      <c r="A654" s="243"/>
      <c r="B654" s="236"/>
      <c r="C654" s="236"/>
      <c r="D654" s="236"/>
      <c r="E654" s="236"/>
      <c r="F654" s="236"/>
    </row>
    <row r="655" spans="1:6" ht="14.25" hidden="1" customHeight="1">
      <c r="A655" s="243"/>
      <c r="B655" s="236"/>
      <c r="C655" s="236"/>
      <c r="D655" s="236"/>
      <c r="E655" s="236"/>
      <c r="F655" s="236"/>
    </row>
    <row r="656" spans="1:6" ht="14.25" hidden="1" customHeight="1">
      <c r="A656" s="243"/>
      <c r="B656" s="236"/>
      <c r="C656" s="236"/>
      <c r="D656" s="236"/>
      <c r="E656" s="236"/>
      <c r="F656" s="236"/>
    </row>
    <row r="657" spans="1:6" ht="14.25" hidden="1" customHeight="1">
      <c r="A657" s="243"/>
      <c r="B657" s="236"/>
      <c r="C657" s="236"/>
      <c r="D657" s="236"/>
      <c r="E657" s="236"/>
      <c r="F657" s="236"/>
    </row>
    <row r="658" spans="1:6" ht="14.25" hidden="1" customHeight="1">
      <c r="A658" s="243"/>
      <c r="B658" s="236"/>
      <c r="C658" s="236"/>
      <c r="D658" s="236"/>
      <c r="E658" s="236"/>
      <c r="F658" s="236"/>
    </row>
    <row r="659" spans="1:6" ht="14.25" hidden="1" customHeight="1">
      <c r="A659" s="243"/>
      <c r="B659" s="236"/>
      <c r="C659" s="236"/>
      <c r="D659" s="236"/>
      <c r="E659" s="236"/>
      <c r="F659" s="236"/>
    </row>
    <row r="660" spans="1:6" ht="14.25" hidden="1" customHeight="1">
      <c r="A660" s="243"/>
      <c r="B660" s="236"/>
      <c r="C660" s="236"/>
      <c r="D660" s="236"/>
      <c r="E660" s="236"/>
      <c r="F660" s="236"/>
    </row>
    <row r="661" spans="1:6" ht="14.25" hidden="1" customHeight="1">
      <c r="A661" s="243"/>
      <c r="B661" s="236"/>
      <c r="C661" s="236"/>
      <c r="D661" s="236"/>
      <c r="E661" s="236"/>
      <c r="F661" s="236"/>
    </row>
    <row r="662" spans="1:6" ht="14.25" hidden="1" customHeight="1">
      <c r="A662" s="243"/>
      <c r="B662" s="236"/>
      <c r="C662" s="236"/>
      <c r="D662" s="236"/>
      <c r="E662" s="236"/>
      <c r="F662" s="236"/>
    </row>
    <row r="663" spans="1:6" ht="14.25" hidden="1" customHeight="1">
      <c r="A663" s="243"/>
      <c r="B663" s="236"/>
      <c r="C663" s="236"/>
      <c r="D663" s="236"/>
      <c r="E663" s="236"/>
      <c r="F663" s="236"/>
    </row>
    <row r="664" spans="1:6" ht="14.25" hidden="1" customHeight="1">
      <c r="A664" s="243"/>
      <c r="B664" s="236"/>
      <c r="C664" s="236"/>
      <c r="D664" s="236"/>
      <c r="E664" s="236"/>
      <c r="F664" s="236"/>
    </row>
    <row r="665" spans="1:6" ht="14.25" hidden="1" customHeight="1">
      <c r="A665" s="243"/>
      <c r="B665" s="236"/>
      <c r="C665" s="236"/>
      <c r="D665" s="236"/>
      <c r="E665" s="236"/>
      <c r="F665" s="236"/>
    </row>
    <row r="666" spans="1:6" ht="14.25" hidden="1" customHeight="1">
      <c r="A666" s="243"/>
      <c r="B666" s="236"/>
      <c r="C666" s="236"/>
      <c r="D666" s="236"/>
      <c r="E666" s="236"/>
      <c r="F666" s="236"/>
    </row>
    <row r="667" spans="1:6" ht="14.25" hidden="1" customHeight="1">
      <c r="A667" s="243"/>
      <c r="B667" s="236"/>
      <c r="C667" s="236"/>
      <c r="D667" s="236"/>
      <c r="E667" s="236"/>
      <c r="F667" s="236"/>
    </row>
    <row r="668" spans="1:6" ht="14.25" hidden="1" customHeight="1">
      <c r="A668" s="243"/>
      <c r="B668" s="236"/>
      <c r="C668" s="236"/>
      <c r="D668" s="236"/>
      <c r="E668" s="236"/>
      <c r="F668" s="236"/>
    </row>
    <row r="669" spans="1:6" ht="14.25" hidden="1" customHeight="1">
      <c r="A669" s="243"/>
      <c r="B669" s="236"/>
      <c r="C669" s="236"/>
      <c r="D669" s="236"/>
      <c r="E669" s="236"/>
      <c r="F669" s="236"/>
    </row>
    <row r="670" spans="1:6" ht="14.25" hidden="1" customHeight="1">
      <c r="A670" s="243"/>
      <c r="B670" s="236"/>
      <c r="C670" s="236"/>
      <c r="D670" s="236"/>
      <c r="E670" s="236"/>
      <c r="F670" s="236"/>
    </row>
    <row r="671" spans="1:6" ht="14.25" hidden="1" customHeight="1">
      <c r="A671" s="243"/>
      <c r="B671" s="236"/>
      <c r="C671" s="236"/>
      <c r="D671" s="236"/>
      <c r="E671" s="236"/>
      <c r="F671" s="236"/>
    </row>
    <row r="672" spans="1:6" ht="14.25" hidden="1" customHeight="1">
      <c r="A672" s="243"/>
      <c r="B672" s="236"/>
      <c r="C672" s="236"/>
      <c r="D672" s="236"/>
      <c r="E672" s="236"/>
      <c r="F672" s="236"/>
    </row>
    <row r="673" spans="1:6" ht="14.25" hidden="1" customHeight="1">
      <c r="A673" s="243"/>
      <c r="B673" s="236"/>
      <c r="C673" s="236"/>
      <c r="D673" s="236"/>
      <c r="E673" s="236"/>
      <c r="F673" s="236"/>
    </row>
    <row r="674" spans="1:6" ht="14.25" hidden="1" customHeight="1">
      <c r="A674" s="243"/>
      <c r="B674" s="236"/>
      <c r="C674" s="236"/>
      <c r="D674" s="236"/>
      <c r="E674" s="236"/>
      <c r="F674" s="236"/>
    </row>
    <row r="675" spans="1:6" ht="14.25" hidden="1" customHeight="1">
      <c r="A675" s="243"/>
      <c r="B675" s="236"/>
      <c r="C675" s="236"/>
      <c r="D675" s="236"/>
      <c r="E675" s="236"/>
      <c r="F675" s="236"/>
    </row>
    <row r="676" spans="1:6" ht="14.25" hidden="1" customHeight="1">
      <c r="A676" s="243"/>
      <c r="B676" s="236"/>
      <c r="C676" s="236"/>
      <c r="D676" s="236"/>
      <c r="E676" s="236"/>
      <c r="F676" s="236"/>
    </row>
    <row r="677" spans="1:6" ht="14.25" hidden="1" customHeight="1">
      <c r="A677" s="243"/>
      <c r="B677" s="236"/>
      <c r="C677" s="236"/>
      <c r="D677" s="236"/>
      <c r="E677" s="236"/>
      <c r="F677" s="236"/>
    </row>
    <row r="678" spans="1:6" ht="14.25" hidden="1" customHeight="1">
      <c r="A678" s="243"/>
      <c r="B678" s="236"/>
      <c r="C678" s="236"/>
      <c r="D678" s="236"/>
      <c r="E678" s="236"/>
      <c r="F678" s="236"/>
    </row>
    <row r="679" spans="1:6" ht="14.25" hidden="1" customHeight="1">
      <c r="A679" s="243"/>
      <c r="B679" s="236"/>
      <c r="C679" s="236"/>
      <c r="D679" s="236"/>
      <c r="E679" s="236"/>
      <c r="F679" s="236"/>
    </row>
    <row r="680" spans="1:6" ht="14.25" hidden="1" customHeight="1">
      <c r="A680" s="243"/>
      <c r="B680" s="236"/>
      <c r="C680" s="236"/>
      <c r="D680" s="236"/>
      <c r="E680" s="236"/>
      <c r="F680" s="236"/>
    </row>
    <row r="681" spans="1:6" ht="14.25" hidden="1" customHeight="1">
      <c r="A681" s="243"/>
      <c r="B681" s="236"/>
      <c r="C681" s="236"/>
      <c r="D681" s="236"/>
      <c r="E681" s="236"/>
      <c r="F681" s="236"/>
    </row>
    <row r="682" spans="1:6" ht="14.25" hidden="1" customHeight="1">
      <c r="A682" s="243"/>
      <c r="B682" s="236"/>
      <c r="C682" s="236"/>
      <c r="D682" s="236"/>
      <c r="E682" s="236"/>
      <c r="F682" s="236"/>
    </row>
    <row r="683" spans="1:6" ht="14.25" hidden="1" customHeight="1">
      <c r="A683" s="243"/>
      <c r="B683" s="236"/>
      <c r="C683" s="236"/>
      <c r="D683" s="236"/>
      <c r="E683" s="236"/>
      <c r="F683" s="236"/>
    </row>
    <row r="684" spans="1:6" ht="14.25" hidden="1" customHeight="1">
      <c r="A684" s="243"/>
      <c r="B684" s="236"/>
      <c r="C684" s="236"/>
      <c r="D684" s="236"/>
      <c r="E684" s="236"/>
      <c r="F684" s="236"/>
    </row>
    <row r="685" spans="1:6" ht="14.25" hidden="1" customHeight="1">
      <c r="A685" s="243"/>
      <c r="B685" s="236"/>
      <c r="C685" s="236"/>
      <c r="D685" s="236"/>
      <c r="E685" s="236"/>
      <c r="F685" s="236"/>
    </row>
    <row r="686" spans="1:6" ht="14.25" hidden="1" customHeight="1">
      <c r="A686" s="243"/>
      <c r="B686" s="236"/>
      <c r="C686" s="236"/>
      <c r="D686" s="236"/>
      <c r="E686" s="236"/>
      <c r="F686" s="236"/>
    </row>
    <row r="687" spans="1:6" ht="14.25" hidden="1" customHeight="1">
      <c r="A687" s="243"/>
      <c r="B687" s="236"/>
      <c r="C687" s="236"/>
      <c r="D687" s="236"/>
      <c r="E687" s="236"/>
      <c r="F687" s="236"/>
    </row>
    <row r="688" spans="1:6" ht="14.25" hidden="1" customHeight="1">
      <c r="A688" s="243"/>
      <c r="B688" s="236"/>
      <c r="C688" s="236"/>
      <c r="D688" s="236"/>
      <c r="E688" s="236"/>
      <c r="F688" s="236"/>
    </row>
    <row r="689" spans="1:6" ht="14.25" hidden="1" customHeight="1">
      <c r="A689" s="243"/>
      <c r="B689" s="236"/>
      <c r="C689" s="236"/>
      <c r="D689" s="236"/>
      <c r="E689" s="236"/>
      <c r="F689" s="236"/>
    </row>
    <row r="690" spans="1:6" ht="14.25" hidden="1" customHeight="1">
      <c r="A690" s="243"/>
      <c r="B690" s="236"/>
      <c r="C690" s="236"/>
      <c r="D690" s="236"/>
      <c r="E690" s="236"/>
      <c r="F690" s="236"/>
    </row>
    <row r="691" spans="1:6" ht="14.25" hidden="1" customHeight="1">
      <c r="A691" s="243"/>
      <c r="B691" s="236"/>
      <c r="C691" s="236"/>
      <c r="D691" s="236"/>
      <c r="E691" s="236"/>
      <c r="F691" s="236"/>
    </row>
    <row r="692" spans="1:6" ht="14.25" hidden="1" customHeight="1">
      <c r="A692" s="243"/>
      <c r="B692" s="236"/>
      <c r="C692" s="236"/>
      <c r="D692" s="236"/>
      <c r="E692" s="236"/>
      <c r="F692" s="236"/>
    </row>
    <row r="693" spans="1:6" ht="14.25" hidden="1" customHeight="1">
      <c r="A693" s="243"/>
      <c r="B693" s="236"/>
      <c r="C693" s="236"/>
      <c r="D693" s="236"/>
      <c r="E693" s="236"/>
      <c r="F693" s="236"/>
    </row>
    <row r="694" spans="1:6" ht="14.25" hidden="1" customHeight="1">
      <c r="A694" s="243"/>
      <c r="B694" s="236"/>
      <c r="C694" s="236"/>
      <c r="D694" s="236"/>
      <c r="E694" s="236"/>
      <c r="F694" s="236"/>
    </row>
    <row r="695" spans="1:6" ht="14.25" hidden="1" customHeight="1">
      <c r="A695" s="243"/>
      <c r="B695" s="236"/>
      <c r="C695" s="236"/>
      <c r="D695" s="236"/>
      <c r="E695" s="236"/>
      <c r="F695" s="236"/>
    </row>
    <row r="696" spans="1:6" ht="14.25" hidden="1" customHeight="1">
      <c r="A696" s="243"/>
      <c r="B696" s="236"/>
      <c r="C696" s="236"/>
      <c r="D696" s="236"/>
      <c r="E696" s="236"/>
      <c r="F696" s="236"/>
    </row>
    <row r="697" spans="1:6" ht="14.25" hidden="1" customHeight="1">
      <c r="A697" s="243"/>
      <c r="B697" s="236"/>
      <c r="C697" s="236"/>
      <c r="D697" s="236"/>
      <c r="E697" s="236"/>
      <c r="F697" s="236"/>
    </row>
    <row r="698" spans="1:6" ht="14.25" hidden="1" customHeight="1">
      <c r="A698" s="243"/>
      <c r="B698" s="236"/>
      <c r="C698" s="236"/>
      <c r="D698" s="236"/>
      <c r="E698" s="236"/>
      <c r="F698" s="236"/>
    </row>
    <row r="699" spans="1:6" ht="14.25" hidden="1" customHeight="1">
      <c r="A699" s="243"/>
      <c r="B699" s="236"/>
      <c r="C699" s="236"/>
      <c r="D699" s="236"/>
      <c r="E699" s="236"/>
      <c r="F699" s="236"/>
    </row>
    <row r="700" spans="1:6" ht="14.25" hidden="1" customHeight="1">
      <c r="A700" s="243"/>
      <c r="B700" s="236"/>
      <c r="C700" s="236"/>
      <c r="D700" s="236"/>
      <c r="E700" s="236"/>
      <c r="F700" s="236"/>
    </row>
    <row r="701" spans="1:6" ht="14.25" hidden="1" customHeight="1">
      <c r="A701" s="243"/>
      <c r="B701" s="236"/>
      <c r="C701" s="236"/>
      <c r="D701" s="236"/>
      <c r="E701" s="236"/>
      <c r="F701" s="236"/>
    </row>
    <row r="702" spans="1:6" ht="14.25" hidden="1" customHeight="1">
      <c r="A702" s="243"/>
      <c r="B702" s="236"/>
      <c r="C702" s="236"/>
      <c r="D702" s="236"/>
      <c r="E702" s="236"/>
      <c r="F702" s="236"/>
    </row>
    <row r="703" spans="1:6" ht="14.25" hidden="1" customHeight="1">
      <c r="A703" s="243"/>
      <c r="B703" s="236"/>
      <c r="C703" s="236"/>
      <c r="D703" s="236"/>
      <c r="E703" s="236"/>
      <c r="F703" s="236"/>
    </row>
    <row r="704" spans="1:6" ht="14.25" hidden="1" customHeight="1">
      <c r="A704" s="243"/>
      <c r="B704" s="236"/>
      <c r="C704" s="236"/>
      <c r="D704" s="236"/>
      <c r="E704" s="236"/>
      <c r="F704" s="236"/>
    </row>
    <row r="705" spans="1:6" ht="14.25" hidden="1" customHeight="1">
      <c r="A705" s="243"/>
      <c r="B705" s="236"/>
      <c r="C705" s="236"/>
      <c r="D705" s="236"/>
      <c r="E705" s="236"/>
      <c r="F705" s="236"/>
    </row>
    <row r="706" spans="1:6" ht="14.25" hidden="1" customHeight="1">
      <c r="A706" s="243"/>
      <c r="B706" s="236"/>
      <c r="C706" s="236"/>
      <c r="D706" s="236"/>
      <c r="E706" s="236"/>
      <c r="F706" s="236"/>
    </row>
    <row r="707" spans="1:6" ht="14.25" hidden="1" customHeight="1">
      <c r="A707" s="243"/>
      <c r="B707" s="236"/>
      <c r="C707" s="236"/>
      <c r="D707" s="236"/>
      <c r="E707" s="236"/>
      <c r="F707" s="236"/>
    </row>
    <row r="708" spans="1:6" ht="14.25" hidden="1" customHeight="1">
      <c r="A708" s="243"/>
      <c r="B708" s="236"/>
      <c r="C708" s="236"/>
      <c r="D708" s="236"/>
      <c r="E708" s="236"/>
      <c r="F708" s="236"/>
    </row>
    <row r="709" spans="1:6" ht="14.25" hidden="1" customHeight="1">
      <c r="A709" s="243"/>
      <c r="B709" s="236"/>
      <c r="C709" s="236"/>
      <c r="D709" s="236"/>
      <c r="E709" s="236"/>
      <c r="F709" s="236"/>
    </row>
    <row r="710" spans="1:6" ht="14.25" hidden="1" customHeight="1">
      <c r="A710" s="243"/>
      <c r="B710" s="236"/>
      <c r="C710" s="236"/>
      <c r="D710" s="236"/>
      <c r="E710" s="236"/>
      <c r="F710" s="236"/>
    </row>
    <row r="711" spans="1:6" ht="14.25" hidden="1" customHeight="1">
      <c r="A711" s="243"/>
      <c r="B711" s="236"/>
      <c r="C711" s="236"/>
      <c r="D711" s="236"/>
      <c r="E711" s="236"/>
      <c r="F711" s="236"/>
    </row>
    <row r="712" spans="1:6" ht="14.25" hidden="1" customHeight="1">
      <c r="A712" s="243"/>
      <c r="B712" s="236"/>
      <c r="C712" s="236"/>
      <c r="D712" s="236"/>
      <c r="E712" s="236"/>
      <c r="F712" s="236"/>
    </row>
    <row r="713" spans="1:6" ht="14.25" hidden="1" customHeight="1">
      <c r="A713" s="243"/>
      <c r="B713" s="236"/>
      <c r="C713" s="236"/>
      <c r="D713" s="236"/>
      <c r="E713" s="236"/>
      <c r="F713" s="236"/>
    </row>
    <row r="714" spans="1:6" ht="14.25" hidden="1" customHeight="1">
      <c r="A714" s="243"/>
      <c r="B714" s="236"/>
      <c r="C714" s="236"/>
      <c r="D714" s="236"/>
      <c r="E714" s="236"/>
      <c r="F714" s="236"/>
    </row>
    <row r="715" spans="1:6" ht="14.25" hidden="1" customHeight="1">
      <c r="A715" s="243"/>
      <c r="B715" s="236"/>
      <c r="C715" s="236"/>
      <c r="D715" s="236"/>
      <c r="E715" s="236"/>
      <c r="F715" s="236"/>
    </row>
    <row r="716" spans="1:6" ht="14.25" hidden="1" customHeight="1">
      <c r="A716" s="243"/>
      <c r="B716" s="236"/>
      <c r="C716" s="236"/>
      <c r="D716" s="236"/>
      <c r="E716" s="236"/>
      <c r="F716" s="236"/>
    </row>
    <row r="717" spans="1:6" ht="14.25" hidden="1" customHeight="1">
      <c r="A717" s="243"/>
      <c r="B717" s="236"/>
      <c r="C717" s="236"/>
      <c r="D717" s="236"/>
      <c r="E717" s="236"/>
      <c r="F717" s="236"/>
    </row>
    <row r="718" spans="1:6" ht="14.25" hidden="1" customHeight="1">
      <c r="A718" s="243"/>
      <c r="B718" s="236"/>
      <c r="C718" s="236"/>
      <c r="D718" s="236"/>
      <c r="E718" s="236"/>
      <c r="F718" s="236"/>
    </row>
    <row r="719" spans="1:6" ht="14.25" hidden="1" customHeight="1">
      <c r="A719" s="243"/>
      <c r="B719" s="236"/>
      <c r="C719" s="236"/>
      <c r="D719" s="236"/>
      <c r="E719" s="236"/>
      <c r="F719" s="236"/>
    </row>
    <row r="720" spans="1:6" ht="14.25" hidden="1" customHeight="1">
      <c r="A720" s="243"/>
      <c r="B720" s="236"/>
      <c r="C720" s="236"/>
      <c r="D720" s="236"/>
      <c r="E720" s="236"/>
      <c r="F720" s="236"/>
    </row>
    <row r="721" spans="1:6" ht="14.25" hidden="1" customHeight="1">
      <c r="A721" s="243"/>
      <c r="B721" s="236"/>
      <c r="C721" s="236"/>
      <c r="D721" s="236"/>
      <c r="E721" s="236"/>
      <c r="F721" s="236"/>
    </row>
    <row r="722" spans="1:6" ht="14.25" hidden="1" customHeight="1">
      <c r="A722" s="243"/>
      <c r="B722" s="236"/>
      <c r="C722" s="236"/>
      <c r="D722" s="236"/>
      <c r="E722" s="236"/>
      <c r="F722" s="236"/>
    </row>
    <row r="723" spans="1:6" ht="14.25" hidden="1" customHeight="1">
      <c r="A723" s="243"/>
      <c r="B723" s="236"/>
      <c r="C723" s="236"/>
      <c r="D723" s="236"/>
      <c r="E723" s="236"/>
      <c r="F723" s="236"/>
    </row>
    <row r="724" spans="1:6" ht="14.25" hidden="1" customHeight="1">
      <c r="A724" s="243"/>
      <c r="B724" s="236"/>
      <c r="C724" s="236"/>
      <c r="D724" s="236"/>
      <c r="E724" s="236"/>
      <c r="F724" s="236"/>
    </row>
    <row r="725" spans="1:6" ht="14.25" hidden="1" customHeight="1">
      <c r="A725" s="243"/>
      <c r="B725" s="236"/>
      <c r="C725" s="236"/>
      <c r="D725" s="236"/>
      <c r="E725" s="236"/>
      <c r="F725" s="236"/>
    </row>
    <row r="726" spans="1:6" ht="14.25" hidden="1" customHeight="1">
      <c r="A726" s="243"/>
      <c r="B726" s="236"/>
      <c r="C726" s="236"/>
      <c r="D726" s="236"/>
      <c r="E726" s="236"/>
      <c r="F726" s="236"/>
    </row>
    <row r="727" spans="1:6" ht="14.25" hidden="1" customHeight="1">
      <c r="A727" s="243"/>
      <c r="B727" s="236"/>
      <c r="C727" s="236"/>
      <c r="D727" s="236"/>
      <c r="E727" s="236"/>
      <c r="F727" s="236"/>
    </row>
    <row r="728" spans="1:6" ht="14.25" hidden="1" customHeight="1">
      <c r="A728" s="243"/>
      <c r="B728" s="236"/>
      <c r="C728" s="236"/>
      <c r="D728" s="236"/>
      <c r="E728" s="236"/>
      <c r="F728" s="236"/>
    </row>
    <row r="729" spans="1:6" ht="14.25" hidden="1" customHeight="1">
      <c r="A729" s="243"/>
      <c r="B729" s="236"/>
      <c r="C729" s="236"/>
      <c r="D729" s="236"/>
      <c r="E729" s="236"/>
      <c r="F729" s="236"/>
    </row>
    <row r="730" spans="1:6" ht="14.25" hidden="1" customHeight="1">
      <c r="A730" s="243"/>
      <c r="B730" s="236"/>
      <c r="C730" s="236"/>
      <c r="D730" s="236"/>
      <c r="E730" s="236"/>
      <c r="F730" s="236"/>
    </row>
    <row r="731" spans="1:6" ht="14.25" hidden="1" customHeight="1">
      <c r="A731" s="243"/>
      <c r="B731" s="236"/>
      <c r="C731" s="236"/>
      <c r="D731" s="236"/>
      <c r="E731" s="236"/>
      <c r="F731" s="236"/>
    </row>
    <row r="732" spans="1:6" ht="14.25" hidden="1" customHeight="1">
      <c r="A732" s="243"/>
      <c r="B732" s="236"/>
      <c r="C732" s="236"/>
      <c r="D732" s="236"/>
      <c r="E732" s="236"/>
      <c r="F732" s="236"/>
    </row>
    <row r="733" spans="1:6" ht="14.25" hidden="1" customHeight="1">
      <c r="A733" s="243"/>
      <c r="B733" s="236"/>
      <c r="C733" s="236"/>
      <c r="D733" s="236"/>
      <c r="E733" s="236"/>
      <c r="F733" s="236"/>
    </row>
    <row r="734" spans="1:6" ht="14.25" hidden="1" customHeight="1">
      <c r="A734" s="243"/>
      <c r="B734" s="236"/>
      <c r="C734" s="236"/>
      <c r="D734" s="236"/>
      <c r="E734" s="236"/>
      <c r="F734" s="236"/>
    </row>
    <row r="735" spans="1:6" ht="14.25" hidden="1" customHeight="1">
      <c r="A735" s="243"/>
      <c r="B735" s="236"/>
      <c r="C735" s="236"/>
      <c r="D735" s="236"/>
      <c r="E735" s="236"/>
      <c r="F735" s="236"/>
    </row>
    <row r="736" spans="1:6" ht="14.25" hidden="1" customHeight="1">
      <c r="A736" s="243"/>
      <c r="B736" s="236"/>
      <c r="C736" s="236"/>
      <c r="D736" s="236"/>
      <c r="E736" s="236"/>
      <c r="F736" s="236"/>
    </row>
    <row r="737" spans="1:6" ht="14.25" hidden="1" customHeight="1">
      <c r="A737" s="243"/>
      <c r="B737" s="236"/>
      <c r="C737" s="236"/>
      <c r="D737" s="236"/>
      <c r="E737" s="236"/>
      <c r="F737" s="236"/>
    </row>
    <row r="738" spans="1:6" ht="14.25" hidden="1" customHeight="1">
      <c r="A738" s="243"/>
      <c r="B738" s="236"/>
      <c r="C738" s="236"/>
      <c r="D738" s="236"/>
      <c r="E738" s="236"/>
      <c r="F738" s="236"/>
    </row>
    <row r="739" spans="1:6" ht="14.25" hidden="1" customHeight="1">
      <c r="A739" s="243"/>
      <c r="B739" s="236"/>
      <c r="C739" s="236"/>
      <c r="D739" s="236"/>
      <c r="E739" s="236"/>
      <c r="F739" s="236"/>
    </row>
    <row r="740" spans="1:6" ht="14.25" hidden="1" customHeight="1">
      <c r="A740" s="243"/>
      <c r="B740" s="236"/>
      <c r="C740" s="236"/>
      <c r="D740" s="236"/>
      <c r="E740" s="236"/>
      <c r="F740" s="236"/>
    </row>
    <row r="741" spans="1:6" ht="14.25" hidden="1" customHeight="1">
      <c r="A741" s="243"/>
      <c r="B741" s="236"/>
      <c r="C741" s="236"/>
      <c r="D741" s="236"/>
      <c r="E741" s="236"/>
      <c r="F741" s="236"/>
    </row>
    <row r="742" spans="1:6" ht="14.25" hidden="1" customHeight="1">
      <c r="A742" s="243"/>
      <c r="B742" s="236"/>
      <c r="C742" s="236"/>
      <c r="D742" s="236"/>
      <c r="E742" s="236"/>
      <c r="F742" s="236"/>
    </row>
    <row r="743" spans="1:6" ht="14.25" hidden="1" customHeight="1">
      <c r="A743" s="243"/>
      <c r="B743" s="236"/>
      <c r="C743" s="236"/>
      <c r="D743" s="236"/>
      <c r="E743" s="236"/>
      <c r="F743" s="236"/>
    </row>
    <row r="744" spans="1:6" ht="14.25" hidden="1" customHeight="1">
      <c r="A744" s="243"/>
      <c r="B744" s="236"/>
      <c r="C744" s="236"/>
      <c r="D744" s="236"/>
      <c r="E744" s="236"/>
      <c r="F744" s="236"/>
    </row>
    <row r="745" spans="1:6" ht="14.25" hidden="1" customHeight="1">
      <c r="A745" s="243"/>
      <c r="B745" s="236"/>
      <c r="C745" s="236"/>
      <c r="D745" s="236"/>
      <c r="E745" s="236"/>
      <c r="F745" s="236"/>
    </row>
    <row r="746" spans="1:6" ht="14.25" hidden="1" customHeight="1">
      <c r="A746" s="243"/>
      <c r="B746" s="236"/>
      <c r="C746" s="236"/>
      <c r="D746" s="236"/>
      <c r="E746" s="236"/>
      <c r="F746" s="236"/>
    </row>
    <row r="747" spans="1:6" ht="14.25" hidden="1" customHeight="1">
      <c r="A747" s="243"/>
      <c r="B747" s="236"/>
      <c r="C747" s="236"/>
      <c r="D747" s="236"/>
      <c r="E747" s="236"/>
      <c r="F747" s="236"/>
    </row>
    <row r="748" spans="1:6" ht="14.25" hidden="1" customHeight="1">
      <c r="A748" s="243"/>
      <c r="B748" s="236"/>
      <c r="C748" s="236"/>
      <c r="D748" s="236"/>
      <c r="E748" s="236"/>
      <c r="F748" s="236"/>
    </row>
    <row r="749" spans="1:6" ht="14.25" hidden="1" customHeight="1">
      <c r="A749" s="243"/>
      <c r="B749" s="236"/>
      <c r="C749" s="236"/>
      <c r="D749" s="236"/>
      <c r="E749" s="236"/>
      <c r="F749" s="236"/>
    </row>
    <row r="750" spans="1:6" ht="14.25" hidden="1" customHeight="1">
      <c r="A750" s="243"/>
      <c r="B750" s="236"/>
      <c r="C750" s="236"/>
      <c r="D750" s="236"/>
      <c r="E750" s="236"/>
      <c r="F750" s="236"/>
    </row>
    <row r="751" spans="1:6" ht="14.25" hidden="1" customHeight="1">
      <c r="A751" s="243"/>
      <c r="B751" s="236"/>
      <c r="C751" s="236"/>
      <c r="D751" s="236"/>
      <c r="E751" s="236"/>
      <c r="F751" s="236"/>
    </row>
    <row r="752" spans="1:6" ht="14.25" hidden="1" customHeight="1">
      <c r="A752" s="243"/>
      <c r="B752" s="236"/>
      <c r="C752" s="236"/>
      <c r="D752" s="236"/>
      <c r="E752" s="236"/>
      <c r="F752" s="236"/>
    </row>
    <row r="753" spans="1:6" ht="14.25" hidden="1" customHeight="1">
      <c r="A753" s="243"/>
      <c r="B753" s="236"/>
      <c r="C753" s="236"/>
      <c r="D753" s="236"/>
      <c r="E753" s="236"/>
      <c r="F753" s="236"/>
    </row>
    <row r="754" spans="1:6" ht="14.25" hidden="1" customHeight="1">
      <c r="A754" s="243"/>
      <c r="B754" s="236"/>
      <c r="C754" s="236"/>
      <c r="D754" s="236"/>
      <c r="E754" s="236"/>
      <c r="F754" s="236"/>
    </row>
    <row r="755" spans="1:6" ht="14.25" hidden="1" customHeight="1">
      <c r="A755" s="243"/>
      <c r="B755" s="236"/>
      <c r="C755" s="236"/>
      <c r="D755" s="236"/>
      <c r="E755" s="236"/>
      <c r="F755" s="236"/>
    </row>
    <row r="756" spans="1:6" ht="14.25" hidden="1" customHeight="1">
      <c r="A756" s="243"/>
      <c r="B756" s="236"/>
      <c r="C756" s="236"/>
      <c r="D756" s="236"/>
      <c r="E756" s="236"/>
      <c r="F756" s="236"/>
    </row>
    <row r="757" spans="1:6" ht="14.25" hidden="1" customHeight="1">
      <c r="A757" s="243"/>
      <c r="B757" s="236"/>
      <c r="C757" s="236"/>
      <c r="D757" s="236"/>
      <c r="E757" s="236"/>
      <c r="F757" s="236"/>
    </row>
    <row r="758" spans="1:6" ht="14.25" hidden="1" customHeight="1">
      <c r="A758" s="243"/>
      <c r="B758" s="236"/>
      <c r="C758" s="236"/>
      <c r="D758" s="236"/>
      <c r="E758" s="236"/>
      <c r="F758" s="236"/>
    </row>
    <row r="759" spans="1:6" ht="14.25" hidden="1" customHeight="1">
      <c r="A759" s="243"/>
      <c r="B759" s="236"/>
      <c r="C759" s="236"/>
      <c r="D759" s="236"/>
      <c r="E759" s="236"/>
      <c r="F759" s="236"/>
    </row>
    <row r="760" spans="1:6" ht="14.25" hidden="1" customHeight="1">
      <c r="A760" s="243"/>
      <c r="B760" s="236"/>
      <c r="C760" s="236"/>
      <c r="D760" s="236"/>
      <c r="E760" s="236"/>
      <c r="F760" s="236"/>
    </row>
    <row r="761" spans="1:6" ht="14.25" hidden="1" customHeight="1">
      <c r="A761" s="243"/>
      <c r="B761" s="236"/>
      <c r="C761" s="236"/>
      <c r="D761" s="236"/>
      <c r="E761" s="236"/>
      <c r="F761" s="236"/>
    </row>
    <row r="762" spans="1:6" ht="14.25" hidden="1" customHeight="1">
      <c r="A762" s="243"/>
      <c r="B762" s="236"/>
      <c r="C762" s="236"/>
      <c r="D762" s="236"/>
      <c r="E762" s="236"/>
      <c r="F762" s="236"/>
    </row>
    <row r="763" spans="1:6" ht="14.25" hidden="1" customHeight="1">
      <c r="A763" s="243"/>
      <c r="B763" s="236"/>
      <c r="C763" s="236"/>
      <c r="D763" s="236"/>
      <c r="E763" s="236"/>
      <c r="F763" s="236"/>
    </row>
    <row r="764" spans="1:6" ht="14.25" hidden="1" customHeight="1">
      <c r="A764" s="243"/>
      <c r="B764" s="236"/>
      <c r="C764" s="236"/>
      <c r="D764" s="236"/>
      <c r="E764" s="236"/>
      <c r="F764" s="236"/>
    </row>
    <row r="765" spans="1:6" ht="14.25" hidden="1" customHeight="1">
      <c r="A765" s="243"/>
      <c r="B765" s="236"/>
      <c r="C765" s="236"/>
      <c r="D765" s="236"/>
      <c r="E765" s="236"/>
      <c r="F765" s="236"/>
    </row>
    <row r="766" spans="1:6" ht="14.25" hidden="1" customHeight="1">
      <c r="A766" s="243"/>
      <c r="B766" s="236"/>
      <c r="C766" s="236"/>
      <c r="D766" s="236"/>
      <c r="E766" s="236"/>
      <c r="F766" s="236"/>
    </row>
    <row r="767" spans="1:6" ht="14.25" hidden="1" customHeight="1">
      <c r="A767" s="243"/>
      <c r="B767" s="236"/>
      <c r="C767" s="236"/>
      <c r="D767" s="236"/>
      <c r="E767" s="236"/>
      <c r="F767" s="236"/>
    </row>
    <row r="768" spans="1:6" ht="14.25" hidden="1" customHeight="1">
      <c r="A768" s="243"/>
      <c r="B768" s="236"/>
      <c r="C768" s="236"/>
      <c r="D768" s="236"/>
      <c r="E768" s="236"/>
      <c r="F768" s="236"/>
    </row>
    <row r="769" spans="1:6" ht="14.25" hidden="1" customHeight="1">
      <c r="A769" s="243"/>
      <c r="B769" s="236"/>
      <c r="C769" s="236"/>
      <c r="D769" s="236"/>
      <c r="E769" s="236"/>
      <c r="F769" s="236"/>
    </row>
    <row r="770" spans="1:6" ht="14.25" hidden="1" customHeight="1">
      <c r="A770" s="243"/>
      <c r="B770" s="236"/>
      <c r="C770" s="236"/>
      <c r="D770" s="236"/>
      <c r="E770" s="236"/>
      <c r="F770" s="236"/>
    </row>
    <row r="771" spans="1:6" ht="14.25" hidden="1" customHeight="1">
      <c r="A771" s="243"/>
      <c r="B771" s="236"/>
      <c r="C771" s="236"/>
      <c r="D771" s="236"/>
      <c r="E771" s="236"/>
      <c r="F771" s="236"/>
    </row>
    <row r="772" spans="1:6" ht="14.25" hidden="1" customHeight="1">
      <c r="A772" s="243"/>
      <c r="B772" s="236"/>
      <c r="C772" s="236"/>
      <c r="D772" s="236"/>
      <c r="E772" s="236"/>
      <c r="F772" s="236"/>
    </row>
    <row r="773" spans="1:6" ht="14.25" hidden="1" customHeight="1">
      <c r="A773" s="243"/>
      <c r="B773" s="236"/>
      <c r="C773" s="236"/>
      <c r="D773" s="236"/>
      <c r="E773" s="236"/>
      <c r="F773" s="236"/>
    </row>
    <row r="774" spans="1:6" ht="14.25" hidden="1" customHeight="1">
      <c r="A774" s="243"/>
      <c r="B774" s="236"/>
      <c r="C774" s="236"/>
      <c r="D774" s="236"/>
      <c r="E774" s="236"/>
      <c r="F774" s="236"/>
    </row>
    <row r="775" spans="1:6" ht="14.25" hidden="1" customHeight="1">
      <c r="A775" s="243"/>
      <c r="B775" s="236"/>
      <c r="C775" s="236"/>
      <c r="D775" s="236"/>
      <c r="E775" s="236"/>
      <c r="F775" s="236"/>
    </row>
    <row r="776" spans="1:6" ht="14.25" hidden="1" customHeight="1">
      <c r="A776" s="243"/>
      <c r="B776" s="236"/>
      <c r="C776" s="236"/>
      <c r="D776" s="236"/>
      <c r="E776" s="236"/>
      <c r="F776" s="236"/>
    </row>
    <row r="777" spans="1:6" ht="14.25" hidden="1" customHeight="1">
      <c r="A777" s="243"/>
      <c r="B777" s="236"/>
      <c r="C777" s="236"/>
      <c r="D777" s="236"/>
      <c r="E777" s="236"/>
      <c r="F777" s="236"/>
    </row>
    <row r="778" spans="1:6" ht="14.25" hidden="1" customHeight="1">
      <c r="A778" s="243"/>
      <c r="B778" s="236"/>
      <c r="C778" s="236"/>
      <c r="D778" s="236"/>
      <c r="E778" s="236"/>
      <c r="F778" s="236"/>
    </row>
    <row r="779" spans="1:6" ht="14.25" hidden="1" customHeight="1">
      <c r="A779" s="243"/>
      <c r="B779" s="236"/>
      <c r="C779" s="236"/>
      <c r="D779" s="236"/>
      <c r="E779" s="236"/>
      <c r="F779" s="236"/>
    </row>
    <row r="780" spans="1:6" ht="14.25" hidden="1" customHeight="1">
      <c r="A780" s="243"/>
      <c r="B780" s="236"/>
      <c r="C780" s="236"/>
      <c r="D780" s="236"/>
      <c r="E780" s="236"/>
      <c r="F780" s="236"/>
    </row>
    <row r="781" spans="1:6" ht="14.25" hidden="1" customHeight="1">
      <c r="A781" s="243"/>
      <c r="B781" s="236"/>
      <c r="C781" s="236"/>
      <c r="D781" s="236"/>
      <c r="E781" s="236"/>
      <c r="F781" s="236"/>
    </row>
    <row r="782" spans="1:6" ht="14.25" hidden="1" customHeight="1">
      <c r="A782" s="243"/>
      <c r="B782" s="236"/>
      <c r="C782" s="236"/>
      <c r="D782" s="236"/>
      <c r="E782" s="236"/>
      <c r="F782" s="236"/>
    </row>
    <row r="783" spans="1:6" ht="14.25" hidden="1" customHeight="1">
      <c r="A783" s="243"/>
      <c r="B783" s="236"/>
      <c r="C783" s="236"/>
      <c r="D783" s="236"/>
      <c r="E783" s="236"/>
      <c r="F783" s="236"/>
    </row>
    <row r="784" spans="1:6" ht="14.25" hidden="1" customHeight="1">
      <c r="A784" s="243"/>
      <c r="B784" s="236"/>
      <c r="C784" s="236"/>
      <c r="D784" s="236"/>
      <c r="E784" s="236"/>
      <c r="F784" s="236"/>
    </row>
    <row r="785" spans="1:6" ht="14.25" hidden="1" customHeight="1">
      <c r="A785" s="243"/>
      <c r="B785" s="236"/>
      <c r="C785" s="236"/>
      <c r="D785" s="236"/>
      <c r="E785" s="236"/>
      <c r="F785" s="236"/>
    </row>
    <row r="786" spans="1:6" ht="14.25" hidden="1" customHeight="1">
      <c r="A786" s="243"/>
      <c r="B786" s="236"/>
      <c r="C786" s="236"/>
      <c r="D786" s="236"/>
      <c r="E786" s="236"/>
      <c r="F786" s="236"/>
    </row>
    <row r="787" spans="1:6" ht="14.25" hidden="1" customHeight="1">
      <c r="A787" s="243"/>
      <c r="B787" s="236"/>
      <c r="C787" s="236"/>
      <c r="D787" s="236"/>
      <c r="E787" s="236"/>
      <c r="F787" s="236"/>
    </row>
    <row r="788" spans="1:6" ht="14.25" hidden="1" customHeight="1">
      <c r="A788" s="243"/>
      <c r="B788" s="236"/>
      <c r="C788" s="236"/>
      <c r="D788" s="236"/>
      <c r="E788" s="236"/>
      <c r="F788" s="236"/>
    </row>
    <row r="789" spans="1:6" ht="14.25" hidden="1" customHeight="1">
      <c r="A789" s="243"/>
      <c r="B789" s="236"/>
      <c r="C789" s="236"/>
      <c r="D789" s="236"/>
      <c r="E789" s="236"/>
      <c r="F789" s="236"/>
    </row>
    <row r="790" spans="1:6" ht="14.25" hidden="1" customHeight="1">
      <c r="A790" s="243"/>
      <c r="B790" s="236"/>
      <c r="C790" s="236"/>
      <c r="D790" s="236"/>
      <c r="E790" s="236"/>
      <c r="F790" s="236"/>
    </row>
    <row r="791" spans="1:6" ht="14.25" hidden="1" customHeight="1">
      <c r="A791" s="243"/>
      <c r="B791" s="236"/>
      <c r="C791" s="236"/>
      <c r="D791" s="236"/>
      <c r="E791" s="236"/>
      <c r="F791" s="236"/>
    </row>
    <row r="792" spans="1:6" ht="14.25" hidden="1" customHeight="1">
      <c r="A792" s="243"/>
      <c r="B792" s="236"/>
      <c r="C792" s="236"/>
      <c r="D792" s="236"/>
      <c r="E792" s="236"/>
      <c r="F792" s="236"/>
    </row>
    <row r="793" spans="1:6" ht="14.25" hidden="1" customHeight="1">
      <c r="A793" s="243"/>
      <c r="B793" s="236"/>
      <c r="C793" s="236"/>
      <c r="D793" s="236"/>
      <c r="E793" s="236"/>
      <c r="F793" s="236"/>
    </row>
    <row r="794" spans="1:6" ht="14.25" hidden="1" customHeight="1">
      <c r="A794" s="243"/>
      <c r="B794" s="236"/>
      <c r="C794" s="236"/>
      <c r="D794" s="236"/>
      <c r="E794" s="236"/>
      <c r="F794" s="236"/>
    </row>
    <row r="795" spans="1:6" ht="14.25" hidden="1" customHeight="1">
      <c r="A795" s="243"/>
      <c r="B795" s="236"/>
      <c r="C795" s="236"/>
      <c r="D795" s="236"/>
      <c r="E795" s="236"/>
      <c r="F795" s="236"/>
    </row>
    <row r="796" spans="1:6" ht="14.25" hidden="1" customHeight="1">
      <c r="A796" s="243"/>
      <c r="B796" s="236"/>
      <c r="C796" s="236"/>
      <c r="D796" s="236"/>
      <c r="E796" s="236"/>
      <c r="F796" s="236"/>
    </row>
    <row r="797" spans="1:6" ht="14.25" hidden="1" customHeight="1">
      <c r="A797" s="243"/>
      <c r="B797" s="236"/>
      <c r="C797" s="236"/>
      <c r="D797" s="236"/>
      <c r="E797" s="236"/>
      <c r="F797" s="236"/>
    </row>
    <row r="798" spans="1:6" ht="14.25" hidden="1" customHeight="1">
      <c r="A798" s="243"/>
      <c r="B798" s="236"/>
      <c r="C798" s="236"/>
      <c r="D798" s="236"/>
      <c r="E798" s="236"/>
      <c r="F798" s="236"/>
    </row>
    <row r="799" spans="1:6" ht="14.25" hidden="1" customHeight="1">
      <c r="A799" s="243"/>
      <c r="B799" s="236"/>
      <c r="C799" s="236"/>
      <c r="D799" s="236"/>
      <c r="E799" s="236"/>
      <c r="F799" s="236"/>
    </row>
    <row r="800" spans="1:6" ht="14.25" hidden="1" customHeight="1">
      <c r="A800" s="243"/>
      <c r="B800" s="236"/>
      <c r="C800" s="236"/>
      <c r="D800" s="236"/>
      <c r="E800" s="236"/>
      <c r="F800" s="236"/>
    </row>
    <row r="801" spans="1:6" ht="14.25" hidden="1" customHeight="1">
      <c r="A801" s="243"/>
      <c r="B801" s="236"/>
      <c r="C801" s="236"/>
      <c r="D801" s="236"/>
      <c r="E801" s="236"/>
      <c r="F801" s="236"/>
    </row>
    <row r="802" spans="1:6" ht="14.25" hidden="1" customHeight="1">
      <c r="A802" s="243"/>
      <c r="B802" s="236"/>
      <c r="C802" s="236"/>
      <c r="D802" s="236"/>
      <c r="E802" s="236"/>
      <c r="F802" s="236"/>
    </row>
    <row r="803" spans="1:6" ht="14.25" hidden="1" customHeight="1">
      <c r="A803" s="243"/>
      <c r="B803" s="236"/>
      <c r="C803" s="236"/>
      <c r="D803" s="236"/>
      <c r="E803" s="236"/>
      <c r="F803" s="236"/>
    </row>
    <row r="804" spans="1:6" ht="14.25" hidden="1" customHeight="1">
      <c r="A804" s="243"/>
      <c r="B804" s="236"/>
      <c r="C804" s="236"/>
      <c r="D804" s="236"/>
      <c r="E804" s="236"/>
      <c r="F804" s="236"/>
    </row>
    <row r="805" spans="1:6" ht="14.25" hidden="1" customHeight="1">
      <c r="A805" s="243"/>
      <c r="B805" s="236"/>
      <c r="C805" s="236"/>
      <c r="D805" s="236"/>
      <c r="E805" s="236"/>
      <c r="F805" s="236"/>
    </row>
    <row r="806" spans="1:6" ht="14.25" hidden="1" customHeight="1">
      <c r="A806" s="243"/>
      <c r="B806" s="236"/>
      <c r="C806" s="236"/>
      <c r="D806" s="236"/>
      <c r="E806" s="236"/>
      <c r="F806" s="236"/>
    </row>
    <row r="807" spans="1:6" ht="14.25" hidden="1" customHeight="1">
      <c r="A807" s="243"/>
      <c r="B807" s="236"/>
      <c r="C807" s="236"/>
      <c r="D807" s="236"/>
      <c r="E807" s="236"/>
      <c r="F807" s="236"/>
    </row>
    <row r="808" spans="1:6" ht="14.25" hidden="1" customHeight="1">
      <c r="A808" s="243"/>
      <c r="B808" s="236"/>
      <c r="C808" s="236"/>
      <c r="D808" s="236"/>
      <c r="E808" s="236"/>
      <c r="F808" s="236"/>
    </row>
    <row r="809" spans="1:6" ht="14.25" hidden="1" customHeight="1">
      <c r="A809" s="243"/>
      <c r="B809" s="236"/>
      <c r="C809" s="236"/>
      <c r="D809" s="236"/>
      <c r="E809" s="236"/>
      <c r="F809" s="236"/>
    </row>
    <row r="810" spans="1:6" ht="14.25" hidden="1" customHeight="1">
      <c r="A810" s="243"/>
      <c r="B810" s="236"/>
      <c r="C810" s="236"/>
      <c r="D810" s="236"/>
      <c r="E810" s="236"/>
      <c r="F810" s="236"/>
    </row>
    <row r="811" spans="1:6" ht="14.25" hidden="1" customHeight="1">
      <c r="A811" s="243"/>
      <c r="B811" s="236"/>
      <c r="C811" s="236"/>
      <c r="D811" s="236"/>
      <c r="E811" s="236"/>
      <c r="F811" s="236"/>
    </row>
    <row r="812" spans="1:6" ht="14.25" hidden="1" customHeight="1">
      <c r="A812" s="243"/>
      <c r="B812" s="236"/>
      <c r="C812" s="236"/>
      <c r="D812" s="236"/>
      <c r="E812" s="236"/>
      <c r="F812" s="236"/>
    </row>
    <row r="813" spans="1:6" ht="14.25" hidden="1" customHeight="1">
      <c r="A813" s="243"/>
      <c r="B813" s="236"/>
      <c r="C813" s="236"/>
      <c r="D813" s="236"/>
      <c r="E813" s="236"/>
      <c r="F813" s="236"/>
    </row>
    <row r="814" spans="1:6" ht="14.25" hidden="1" customHeight="1">
      <c r="A814" s="243"/>
      <c r="B814" s="236"/>
      <c r="C814" s="236"/>
      <c r="D814" s="236"/>
      <c r="E814" s="236"/>
      <c r="F814" s="236"/>
    </row>
    <row r="815" spans="1:6" ht="14.25" hidden="1" customHeight="1">
      <c r="A815" s="243"/>
      <c r="B815" s="236"/>
      <c r="C815" s="236"/>
      <c r="D815" s="236"/>
      <c r="E815" s="236"/>
      <c r="F815" s="236"/>
    </row>
    <row r="816" spans="1:6" ht="14.25" hidden="1" customHeight="1">
      <c r="A816" s="243"/>
      <c r="B816" s="236"/>
      <c r="C816" s="236"/>
      <c r="D816" s="236"/>
      <c r="E816" s="236"/>
      <c r="F816" s="236"/>
    </row>
    <row r="817" spans="1:6" ht="14.25" hidden="1" customHeight="1">
      <c r="A817" s="243"/>
      <c r="B817" s="236"/>
      <c r="C817" s="236"/>
      <c r="D817" s="236"/>
      <c r="E817" s="236"/>
      <c r="F817" s="236"/>
    </row>
    <row r="818" spans="1:6" ht="14.25" hidden="1" customHeight="1">
      <c r="A818" s="243"/>
      <c r="B818" s="236"/>
      <c r="C818" s="236"/>
      <c r="D818" s="236"/>
      <c r="E818" s="236"/>
      <c r="F818" s="236"/>
    </row>
    <row r="819" spans="1:6" ht="14.25" hidden="1" customHeight="1">
      <c r="A819" s="243"/>
      <c r="B819" s="236"/>
      <c r="C819" s="236"/>
      <c r="D819" s="236"/>
      <c r="E819" s="236"/>
      <c r="F819" s="236"/>
    </row>
    <row r="820" spans="1:6" ht="14.25" hidden="1" customHeight="1">
      <c r="A820" s="243"/>
      <c r="B820" s="236"/>
      <c r="C820" s="236"/>
      <c r="D820" s="236"/>
      <c r="E820" s="236"/>
      <c r="F820" s="236"/>
    </row>
    <row r="821" spans="1:6" ht="14.25" hidden="1" customHeight="1">
      <c r="A821" s="243"/>
      <c r="B821" s="236"/>
      <c r="C821" s="236"/>
      <c r="D821" s="236"/>
      <c r="E821" s="236"/>
      <c r="F821" s="236"/>
    </row>
    <row r="822" spans="1:6" ht="14.25" hidden="1" customHeight="1">
      <c r="A822" s="243"/>
      <c r="B822" s="236"/>
      <c r="C822" s="236"/>
      <c r="D822" s="236"/>
      <c r="E822" s="236"/>
      <c r="F822" s="236"/>
    </row>
    <row r="823" spans="1:6" ht="14.25" hidden="1" customHeight="1">
      <c r="A823" s="243"/>
      <c r="B823" s="236"/>
      <c r="C823" s="236"/>
      <c r="D823" s="236"/>
      <c r="E823" s="236"/>
      <c r="F823" s="236"/>
    </row>
    <row r="824" spans="1:6" ht="14.25" hidden="1" customHeight="1">
      <c r="A824" s="243"/>
      <c r="B824" s="236"/>
      <c r="C824" s="236"/>
      <c r="D824" s="236"/>
      <c r="E824" s="236"/>
      <c r="F824" s="236"/>
    </row>
    <row r="825" spans="1:6" ht="14.25" hidden="1" customHeight="1">
      <c r="A825" s="243"/>
      <c r="B825" s="236"/>
      <c r="C825" s="236"/>
      <c r="D825" s="236"/>
      <c r="E825" s="236"/>
      <c r="F825" s="236"/>
    </row>
    <row r="826" spans="1:6" ht="14.25" hidden="1" customHeight="1">
      <c r="A826" s="243"/>
      <c r="B826" s="236"/>
      <c r="C826" s="236"/>
      <c r="D826" s="236"/>
      <c r="E826" s="236"/>
      <c r="F826" s="236"/>
    </row>
    <row r="827" spans="1:6" ht="14.25" hidden="1" customHeight="1">
      <c r="A827" s="243"/>
      <c r="B827" s="236"/>
      <c r="C827" s="236"/>
      <c r="D827" s="236"/>
      <c r="E827" s="236"/>
      <c r="F827" s="236"/>
    </row>
    <row r="828" spans="1:6" ht="14.25" hidden="1" customHeight="1">
      <c r="A828" s="243"/>
      <c r="B828" s="236"/>
      <c r="C828" s="236"/>
      <c r="D828" s="236"/>
      <c r="E828" s="236"/>
      <c r="F828" s="236"/>
    </row>
    <row r="829" spans="1:6" ht="14.25" hidden="1" customHeight="1">
      <c r="A829" s="243"/>
      <c r="B829" s="236"/>
      <c r="C829" s="236"/>
      <c r="D829" s="236"/>
      <c r="E829" s="236"/>
      <c r="F829" s="236"/>
    </row>
    <row r="830" spans="1:6" ht="14.25" hidden="1" customHeight="1">
      <c r="A830" s="243"/>
      <c r="B830" s="236"/>
      <c r="C830" s="236"/>
      <c r="D830" s="236"/>
      <c r="E830" s="236"/>
      <c r="F830" s="236"/>
    </row>
    <row r="831" spans="1:6" ht="14.25" hidden="1" customHeight="1">
      <c r="A831" s="243"/>
      <c r="B831" s="236"/>
      <c r="C831" s="236"/>
      <c r="D831" s="236"/>
      <c r="E831" s="236"/>
      <c r="F831" s="236"/>
    </row>
    <row r="832" spans="1:6" ht="14.25" hidden="1" customHeight="1">
      <c r="A832" s="243"/>
      <c r="B832" s="236"/>
      <c r="C832" s="236"/>
      <c r="D832" s="236"/>
      <c r="E832" s="236"/>
      <c r="F832" s="236"/>
    </row>
    <row r="833" spans="1:6" ht="14.25" hidden="1" customHeight="1">
      <c r="A833" s="243"/>
      <c r="B833" s="236"/>
      <c r="C833" s="236"/>
      <c r="D833" s="236"/>
      <c r="E833" s="236"/>
      <c r="F833" s="236"/>
    </row>
    <row r="834" spans="1:6" ht="14.25" hidden="1" customHeight="1">
      <c r="A834" s="243"/>
      <c r="B834" s="236"/>
      <c r="C834" s="236"/>
      <c r="D834" s="236"/>
      <c r="E834" s="236"/>
      <c r="F834" s="236"/>
    </row>
    <row r="835" spans="1:6" ht="14.25" hidden="1" customHeight="1">
      <c r="A835" s="243"/>
      <c r="B835" s="236"/>
      <c r="C835" s="236"/>
      <c r="D835" s="236"/>
      <c r="E835" s="236"/>
      <c r="F835" s="236"/>
    </row>
    <row r="836" spans="1:6" ht="14.25" hidden="1" customHeight="1">
      <c r="A836" s="243"/>
      <c r="B836" s="236"/>
      <c r="C836" s="236"/>
      <c r="D836" s="236"/>
      <c r="E836" s="236"/>
      <c r="F836" s="236"/>
    </row>
    <row r="837" spans="1:6" ht="14.25" hidden="1" customHeight="1">
      <c r="A837" s="243"/>
      <c r="B837" s="236"/>
      <c r="C837" s="236"/>
      <c r="D837" s="236"/>
      <c r="E837" s="236"/>
      <c r="F837" s="236"/>
    </row>
    <row r="838" spans="1:6" ht="14.25" hidden="1" customHeight="1">
      <c r="A838" s="243"/>
      <c r="B838" s="236"/>
      <c r="C838" s="236"/>
      <c r="D838" s="236"/>
      <c r="E838" s="236"/>
      <c r="F838" s="236"/>
    </row>
    <row r="839" spans="1:6" ht="14.25" hidden="1" customHeight="1">
      <c r="A839" s="243"/>
      <c r="B839" s="236"/>
      <c r="C839" s="236"/>
      <c r="D839" s="236"/>
      <c r="E839" s="236"/>
      <c r="F839" s="236"/>
    </row>
    <row r="840" spans="1:6" ht="14.25" hidden="1" customHeight="1">
      <c r="A840" s="243"/>
      <c r="B840" s="236"/>
      <c r="C840" s="236"/>
      <c r="D840" s="236"/>
      <c r="E840" s="236"/>
      <c r="F840" s="236"/>
    </row>
    <row r="841" spans="1:6" ht="14.25" hidden="1" customHeight="1">
      <c r="A841" s="243"/>
      <c r="B841" s="236"/>
      <c r="C841" s="236"/>
      <c r="D841" s="236"/>
      <c r="E841" s="236"/>
      <c r="F841" s="236"/>
    </row>
    <row r="842" spans="1:6" ht="14.25" hidden="1" customHeight="1">
      <c r="A842" s="243"/>
      <c r="B842" s="236"/>
      <c r="C842" s="236"/>
      <c r="D842" s="236"/>
      <c r="E842" s="236"/>
      <c r="F842" s="236"/>
    </row>
    <row r="843" spans="1:6" ht="14.25" hidden="1" customHeight="1">
      <c r="A843" s="243"/>
      <c r="B843" s="236"/>
      <c r="C843" s="236"/>
      <c r="D843" s="236"/>
      <c r="E843" s="236"/>
      <c r="F843" s="236"/>
    </row>
    <row r="844" spans="1:6" ht="14.25" hidden="1" customHeight="1">
      <c r="A844" s="243"/>
      <c r="B844" s="236"/>
      <c r="C844" s="236"/>
      <c r="D844" s="236"/>
      <c r="E844" s="236"/>
      <c r="F844" s="236"/>
    </row>
    <row r="845" spans="1:6" ht="14.25" hidden="1" customHeight="1">
      <c r="A845" s="243"/>
      <c r="B845" s="236"/>
      <c r="C845" s="236"/>
      <c r="D845" s="236"/>
      <c r="E845" s="236"/>
      <c r="F845" s="236"/>
    </row>
    <row r="846" spans="1:6" ht="14.25" hidden="1" customHeight="1">
      <c r="A846" s="243"/>
      <c r="B846" s="236"/>
      <c r="C846" s="236"/>
      <c r="D846" s="236"/>
      <c r="E846" s="236"/>
      <c r="F846" s="236"/>
    </row>
    <row r="847" spans="1:6" ht="14.25" hidden="1" customHeight="1">
      <c r="A847" s="243"/>
      <c r="B847" s="236"/>
      <c r="C847" s="236"/>
      <c r="D847" s="236"/>
      <c r="E847" s="236"/>
      <c r="F847" s="236"/>
    </row>
    <row r="848" spans="1:6" ht="14.25" hidden="1" customHeight="1">
      <c r="A848" s="243"/>
      <c r="B848" s="236"/>
      <c r="C848" s="236"/>
      <c r="D848" s="236"/>
      <c r="E848" s="236"/>
      <c r="F848" s="236"/>
    </row>
    <row r="849" spans="1:6" ht="14.25" hidden="1" customHeight="1">
      <c r="A849" s="243"/>
      <c r="B849" s="236"/>
      <c r="C849" s="236"/>
      <c r="D849" s="236"/>
      <c r="E849" s="236"/>
      <c r="F849" s="236"/>
    </row>
    <row r="850" spans="1:6" ht="14.25" hidden="1" customHeight="1">
      <c r="A850" s="243"/>
      <c r="B850" s="236"/>
      <c r="C850" s="236"/>
      <c r="D850" s="236"/>
      <c r="E850" s="236"/>
      <c r="F850" s="236"/>
    </row>
    <row r="851" spans="1:6" ht="14.25" hidden="1" customHeight="1">
      <c r="A851" s="243"/>
      <c r="B851" s="236"/>
      <c r="C851" s="236"/>
      <c r="D851" s="236"/>
      <c r="E851" s="236"/>
      <c r="F851" s="236"/>
    </row>
    <row r="852" spans="1:6" ht="14.25" hidden="1" customHeight="1">
      <c r="A852" s="243"/>
      <c r="B852" s="236"/>
      <c r="C852" s="236"/>
      <c r="D852" s="236"/>
      <c r="E852" s="236"/>
      <c r="F852" s="236"/>
    </row>
    <row r="853" spans="1:6" ht="14.25" hidden="1" customHeight="1">
      <c r="A853" s="243"/>
      <c r="B853" s="236"/>
      <c r="C853" s="236"/>
      <c r="D853" s="236"/>
      <c r="E853" s="236"/>
      <c r="F853" s="236"/>
    </row>
    <row r="854" spans="1:6" ht="14.25" hidden="1" customHeight="1">
      <c r="A854" s="243"/>
      <c r="B854" s="236"/>
      <c r="C854" s="236"/>
      <c r="D854" s="236"/>
      <c r="E854" s="236"/>
      <c r="F854" s="236"/>
    </row>
    <row r="855" spans="1:6" ht="14.25" hidden="1" customHeight="1">
      <c r="A855" s="243"/>
      <c r="B855" s="236"/>
      <c r="C855" s="236"/>
      <c r="D855" s="236"/>
      <c r="E855" s="236"/>
      <c r="F855" s="236"/>
    </row>
    <row r="856" spans="1:6" ht="14.25" hidden="1" customHeight="1">
      <c r="A856" s="243"/>
      <c r="B856" s="236"/>
      <c r="C856" s="236"/>
      <c r="D856" s="236"/>
      <c r="E856" s="236"/>
      <c r="F856" s="236"/>
    </row>
    <row r="857" spans="1:6" ht="14.25" hidden="1" customHeight="1">
      <c r="A857" s="243"/>
      <c r="B857" s="236"/>
      <c r="C857" s="236"/>
      <c r="D857" s="236"/>
      <c r="E857" s="236"/>
      <c r="F857" s="236"/>
    </row>
    <row r="858" spans="1:6" ht="14.25" hidden="1" customHeight="1">
      <c r="A858" s="243"/>
      <c r="B858" s="236"/>
      <c r="C858" s="236"/>
      <c r="D858" s="236"/>
      <c r="E858" s="236"/>
      <c r="F858" s="236"/>
    </row>
    <row r="859" spans="1:6" ht="14.25" hidden="1" customHeight="1">
      <c r="A859" s="243"/>
      <c r="B859" s="236"/>
      <c r="C859" s="236"/>
      <c r="D859" s="236"/>
      <c r="E859" s="236"/>
      <c r="F859" s="236"/>
    </row>
    <row r="860" spans="1:6" ht="14.25" hidden="1" customHeight="1">
      <c r="A860" s="243"/>
      <c r="B860" s="236"/>
      <c r="C860" s="236"/>
      <c r="D860" s="236"/>
      <c r="E860" s="236"/>
      <c r="F860" s="236"/>
    </row>
    <row r="861" spans="1:6" ht="14.25" hidden="1" customHeight="1">
      <c r="A861" s="243"/>
      <c r="B861" s="236"/>
      <c r="C861" s="236"/>
      <c r="D861" s="236"/>
      <c r="E861" s="236"/>
      <c r="F861" s="236"/>
    </row>
    <row r="862" spans="1:6" ht="14.25" hidden="1" customHeight="1">
      <c r="A862" s="243"/>
      <c r="B862" s="236"/>
      <c r="C862" s="236"/>
      <c r="D862" s="236"/>
      <c r="E862" s="236"/>
      <c r="F862" s="236"/>
    </row>
    <row r="863" spans="1:6" ht="14.25" hidden="1" customHeight="1">
      <c r="A863" s="243"/>
      <c r="B863" s="236"/>
      <c r="C863" s="236"/>
      <c r="D863" s="236"/>
      <c r="E863" s="236"/>
      <c r="F863" s="236"/>
    </row>
    <row r="864" spans="1:6" ht="14.25" hidden="1" customHeight="1">
      <c r="A864" s="243"/>
      <c r="B864" s="236"/>
      <c r="C864" s="236"/>
      <c r="D864" s="236"/>
      <c r="E864" s="236"/>
      <c r="F864" s="236"/>
    </row>
    <row r="865" spans="1:6" ht="14.25" hidden="1" customHeight="1">
      <c r="A865" s="243"/>
      <c r="B865" s="236"/>
      <c r="C865" s="236"/>
      <c r="D865" s="236"/>
      <c r="E865" s="236"/>
      <c r="F865" s="236"/>
    </row>
    <row r="866" spans="1:6" ht="14.25" hidden="1" customHeight="1">
      <c r="A866" s="243"/>
      <c r="B866" s="236"/>
      <c r="C866" s="236"/>
      <c r="D866" s="236"/>
      <c r="E866" s="236"/>
      <c r="F866" s="236"/>
    </row>
    <row r="867" spans="1:6" ht="14.25" hidden="1" customHeight="1">
      <c r="A867" s="243"/>
      <c r="B867" s="236"/>
      <c r="C867" s="236"/>
      <c r="D867" s="236"/>
      <c r="E867" s="236"/>
      <c r="F867" s="236"/>
    </row>
    <row r="868" spans="1:6" ht="14.25" hidden="1" customHeight="1">
      <c r="A868" s="243"/>
      <c r="B868" s="236"/>
      <c r="C868" s="236"/>
      <c r="D868" s="236"/>
      <c r="E868" s="236"/>
      <c r="F868" s="236"/>
    </row>
    <row r="869" spans="1:6" ht="14.25" hidden="1" customHeight="1">
      <c r="A869" s="243"/>
      <c r="B869" s="236"/>
      <c r="C869" s="236"/>
      <c r="D869" s="236"/>
      <c r="E869" s="236"/>
      <c r="F869" s="236"/>
    </row>
    <row r="870" spans="1:6" ht="14.25" hidden="1" customHeight="1">
      <c r="A870" s="243"/>
      <c r="B870" s="236"/>
      <c r="C870" s="236"/>
      <c r="D870" s="236"/>
      <c r="E870" s="236"/>
      <c r="F870" s="236"/>
    </row>
    <row r="871" spans="1:6" ht="14.25" hidden="1" customHeight="1">
      <c r="A871" s="243"/>
      <c r="B871" s="236"/>
      <c r="C871" s="236"/>
      <c r="D871" s="236"/>
      <c r="E871" s="236"/>
      <c r="F871" s="236"/>
    </row>
    <row r="872" spans="1:6" ht="14.25" hidden="1" customHeight="1">
      <c r="A872" s="243"/>
      <c r="B872" s="236"/>
      <c r="C872" s="236"/>
      <c r="D872" s="236"/>
      <c r="E872" s="236"/>
      <c r="F872" s="236"/>
    </row>
    <row r="873" spans="1:6" ht="14.25" hidden="1" customHeight="1">
      <c r="A873" s="243"/>
      <c r="B873" s="236"/>
      <c r="C873" s="236"/>
      <c r="D873" s="236"/>
      <c r="E873" s="236"/>
      <c r="F873" s="236"/>
    </row>
    <row r="874" spans="1:6" ht="14.25" hidden="1" customHeight="1">
      <c r="A874" s="243"/>
      <c r="B874" s="236"/>
      <c r="C874" s="236"/>
      <c r="D874" s="236"/>
      <c r="E874" s="236"/>
      <c r="F874" s="236"/>
    </row>
    <row r="875" spans="1:6" ht="14.25" hidden="1" customHeight="1">
      <c r="A875" s="243"/>
      <c r="B875" s="236"/>
      <c r="C875" s="236"/>
      <c r="D875" s="236"/>
      <c r="E875" s="236"/>
      <c r="F875" s="236"/>
    </row>
    <row r="876" spans="1:6" ht="14.25" hidden="1" customHeight="1">
      <c r="A876" s="243"/>
      <c r="B876" s="236"/>
      <c r="C876" s="236"/>
      <c r="D876" s="236"/>
      <c r="E876" s="236"/>
      <c r="F876" s="236"/>
    </row>
    <row r="877" spans="1:6" ht="14.25" hidden="1" customHeight="1">
      <c r="A877" s="243"/>
      <c r="B877" s="236"/>
      <c r="C877" s="236"/>
      <c r="D877" s="236"/>
      <c r="E877" s="236"/>
      <c r="F877" s="236"/>
    </row>
    <row r="878" spans="1:6" ht="14.25" hidden="1" customHeight="1">
      <c r="A878" s="243"/>
      <c r="B878" s="236"/>
      <c r="C878" s="236"/>
      <c r="D878" s="236"/>
      <c r="E878" s="236"/>
      <c r="F878" s="236"/>
    </row>
    <row r="879" spans="1:6" ht="14.25" hidden="1" customHeight="1">
      <c r="A879" s="243"/>
      <c r="B879" s="236"/>
      <c r="C879" s="236"/>
      <c r="D879" s="236"/>
      <c r="E879" s="236"/>
      <c r="F879" s="236"/>
    </row>
    <row r="880" spans="1:6" ht="14.25" hidden="1" customHeight="1">
      <c r="A880" s="243"/>
      <c r="B880" s="236"/>
      <c r="C880" s="236"/>
      <c r="D880" s="236"/>
      <c r="E880" s="236"/>
      <c r="F880" s="236"/>
    </row>
    <row r="881" spans="1:6" ht="14.25" hidden="1" customHeight="1">
      <c r="A881" s="243"/>
      <c r="B881" s="236"/>
      <c r="C881" s="236"/>
      <c r="D881" s="236"/>
      <c r="E881" s="236"/>
      <c r="F881" s="236"/>
    </row>
    <row r="882" spans="1:6" ht="14.25" hidden="1" customHeight="1">
      <c r="A882" s="243"/>
      <c r="B882" s="236"/>
      <c r="C882" s="236"/>
      <c r="D882" s="236"/>
      <c r="E882" s="236"/>
      <c r="F882" s="236"/>
    </row>
    <row r="883" spans="1:6" ht="14.25" hidden="1" customHeight="1">
      <c r="A883" s="243"/>
      <c r="B883" s="236"/>
      <c r="C883" s="236"/>
      <c r="D883" s="236"/>
      <c r="E883" s="236"/>
      <c r="F883" s="236"/>
    </row>
    <row r="884" spans="1:6" ht="14.25" hidden="1" customHeight="1">
      <c r="A884" s="243"/>
      <c r="B884" s="236"/>
      <c r="C884" s="236"/>
      <c r="D884" s="236"/>
      <c r="E884" s="236"/>
      <c r="F884" s="236"/>
    </row>
    <row r="885" spans="1:6" ht="14.25" hidden="1" customHeight="1">
      <c r="A885" s="243"/>
      <c r="B885" s="236"/>
      <c r="C885" s="236"/>
      <c r="D885" s="236"/>
      <c r="E885" s="236"/>
      <c r="F885" s="236"/>
    </row>
    <row r="886" spans="1:6" ht="14.25" hidden="1" customHeight="1">
      <c r="A886" s="243"/>
      <c r="B886" s="236"/>
      <c r="C886" s="236"/>
      <c r="D886" s="236"/>
      <c r="E886" s="236"/>
      <c r="F886" s="236"/>
    </row>
    <row r="887" spans="1:6" ht="14.25" hidden="1" customHeight="1">
      <c r="A887" s="243"/>
      <c r="B887" s="236"/>
      <c r="C887" s="236"/>
      <c r="D887" s="236"/>
      <c r="E887" s="236"/>
      <c r="F887" s="236"/>
    </row>
    <row r="888" spans="1:6" ht="14.25" hidden="1" customHeight="1">
      <c r="A888" s="243"/>
      <c r="B888" s="236"/>
      <c r="C888" s="236"/>
      <c r="D888" s="236"/>
      <c r="E888" s="236"/>
      <c r="F888" s="236"/>
    </row>
    <row r="889" spans="1:6" ht="14.25" hidden="1" customHeight="1">
      <c r="A889" s="243"/>
      <c r="B889" s="236"/>
      <c r="C889" s="236"/>
      <c r="D889" s="236"/>
      <c r="E889" s="236"/>
      <c r="F889" s="236"/>
    </row>
    <row r="890" spans="1:6" ht="14.25" hidden="1" customHeight="1">
      <c r="A890" s="243"/>
      <c r="B890" s="236"/>
      <c r="C890" s="236"/>
      <c r="D890" s="236"/>
      <c r="E890" s="236"/>
      <c r="F890" s="236"/>
    </row>
    <row r="891" spans="1:6" ht="14.25" hidden="1" customHeight="1">
      <c r="A891" s="243"/>
      <c r="B891" s="236"/>
      <c r="C891" s="236"/>
      <c r="D891" s="236"/>
      <c r="E891" s="236"/>
      <c r="F891" s="236"/>
    </row>
    <row r="892" spans="1:6" ht="14.25" hidden="1" customHeight="1">
      <c r="A892" s="243"/>
      <c r="B892" s="236"/>
      <c r="C892" s="236"/>
      <c r="D892" s="236"/>
      <c r="E892" s="236"/>
      <c r="F892" s="236"/>
    </row>
    <row r="893" spans="1:6" ht="14.25" hidden="1" customHeight="1">
      <c r="A893" s="243"/>
      <c r="B893" s="236"/>
      <c r="C893" s="236"/>
      <c r="D893" s="236"/>
      <c r="E893" s="236"/>
      <c r="F893" s="236"/>
    </row>
    <row r="894" spans="1:6" ht="14.25" hidden="1" customHeight="1">
      <c r="A894" s="243"/>
      <c r="B894" s="236"/>
      <c r="C894" s="236"/>
      <c r="D894" s="236"/>
      <c r="E894" s="236"/>
      <c r="F894" s="236"/>
    </row>
    <row r="895" spans="1:6" ht="14.25" hidden="1" customHeight="1">
      <c r="A895" s="243"/>
      <c r="B895" s="236"/>
      <c r="C895" s="236"/>
      <c r="D895" s="236"/>
      <c r="E895" s="236"/>
      <c r="F895" s="236"/>
    </row>
    <row r="896" spans="1:6" ht="14.25" hidden="1" customHeight="1">
      <c r="A896" s="243"/>
      <c r="B896" s="236"/>
      <c r="C896" s="236"/>
      <c r="D896" s="236"/>
      <c r="E896" s="236"/>
      <c r="F896" s="236"/>
    </row>
    <row r="897" spans="1:6" ht="14.25" hidden="1" customHeight="1">
      <c r="A897" s="243"/>
      <c r="B897" s="236"/>
      <c r="C897" s="236"/>
      <c r="D897" s="236"/>
      <c r="E897" s="236"/>
      <c r="F897" s="236"/>
    </row>
    <row r="898" spans="1:6" ht="14.25" hidden="1" customHeight="1">
      <c r="A898" s="243"/>
      <c r="B898" s="236"/>
      <c r="C898" s="236"/>
      <c r="D898" s="236"/>
      <c r="E898" s="236"/>
      <c r="F898" s="236"/>
    </row>
    <row r="899" spans="1:6" ht="14.25" hidden="1" customHeight="1">
      <c r="A899" s="243"/>
      <c r="B899" s="236"/>
      <c r="C899" s="236"/>
      <c r="D899" s="236"/>
      <c r="E899" s="236"/>
      <c r="F899" s="236"/>
    </row>
    <row r="900" spans="1:6" ht="14.25" hidden="1" customHeight="1">
      <c r="A900" s="243"/>
      <c r="B900" s="236"/>
      <c r="C900" s="236"/>
      <c r="D900" s="236"/>
      <c r="E900" s="236"/>
      <c r="F900" s="236"/>
    </row>
    <row r="901" spans="1:6" ht="14.25" hidden="1" customHeight="1">
      <c r="A901" s="243"/>
      <c r="B901" s="236"/>
      <c r="C901" s="236"/>
      <c r="D901" s="236"/>
      <c r="E901" s="236"/>
      <c r="F901" s="236"/>
    </row>
    <row r="902" spans="1:6" ht="14.25" hidden="1" customHeight="1">
      <c r="A902" s="243"/>
      <c r="B902" s="236"/>
      <c r="C902" s="236"/>
      <c r="D902" s="236"/>
      <c r="E902" s="236"/>
      <c r="F902" s="236"/>
    </row>
    <row r="903" spans="1:6" ht="14.25" hidden="1" customHeight="1">
      <c r="A903" s="243"/>
      <c r="B903" s="236"/>
      <c r="C903" s="236"/>
      <c r="D903" s="236"/>
      <c r="E903" s="236"/>
      <c r="F903" s="236"/>
    </row>
    <row r="904" spans="1:6" ht="14.25" hidden="1" customHeight="1">
      <c r="A904" s="243"/>
      <c r="B904" s="236"/>
      <c r="C904" s="236"/>
      <c r="D904" s="236"/>
      <c r="E904" s="236"/>
      <c r="F904" s="236"/>
    </row>
    <row r="905" spans="1:6" ht="14.25" hidden="1" customHeight="1">
      <c r="A905" s="243"/>
      <c r="B905" s="236"/>
      <c r="C905" s="236"/>
      <c r="D905" s="236"/>
      <c r="E905" s="236"/>
      <c r="F905" s="236"/>
    </row>
    <row r="906" spans="1:6" ht="14.25" hidden="1" customHeight="1">
      <c r="A906" s="243"/>
      <c r="B906" s="236"/>
      <c r="C906" s="236"/>
      <c r="D906" s="236"/>
      <c r="E906" s="236"/>
      <c r="F906" s="236"/>
    </row>
    <row r="907" spans="1:6" ht="14.25" hidden="1" customHeight="1">
      <c r="A907" s="243"/>
      <c r="B907" s="236"/>
      <c r="C907" s="236"/>
      <c r="D907" s="236"/>
      <c r="E907" s="236"/>
      <c r="F907" s="236"/>
    </row>
    <row r="908" spans="1:6" ht="14.25" hidden="1" customHeight="1">
      <c r="A908" s="243"/>
      <c r="B908" s="236"/>
      <c r="C908" s="236"/>
      <c r="D908" s="236"/>
      <c r="E908" s="236"/>
      <c r="F908" s="236"/>
    </row>
    <row r="909" spans="1:6" ht="14.25" hidden="1" customHeight="1">
      <c r="A909" s="243"/>
      <c r="B909" s="236"/>
      <c r="C909" s="236"/>
      <c r="D909" s="236"/>
      <c r="E909" s="236"/>
      <c r="F909" s="236"/>
    </row>
    <row r="910" spans="1:6" ht="14.25" hidden="1" customHeight="1">
      <c r="A910" s="243"/>
      <c r="B910" s="236"/>
      <c r="C910" s="236"/>
      <c r="D910" s="236"/>
      <c r="E910" s="236"/>
      <c r="F910" s="236"/>
    </row>
    <row r="911" spans="1:6" ht="14.25" hidden="1" customHeight="1">
      <c r="A911" s="243"/>
      <c r="B911" s="236"/>
      <c r="C911" s="236"/>
      <c r="D911" s="236"/>
      <c r="E911" s="236"/>
      <c r="F911" s="236"/>
    </row>
    <row r="912" spans="1:6" ht="14.25" hidden="1" customHeight="1">
      <c r="A912" s="243"/>
      <c r="B912" s="236"/>
      <c r="C912" s="236"/>
      <c r="D912" s="236"/>
      <c r="E912" s="236"/>
      <c r="F912" s="236"/>
    </row>
    <row r="913" spans="1:6" ht="14.25" hidden="1" customHeight="1">
      <c r="A913" s="243"/>
      <c r="B913" s="236"/>
      <c r="C913" s="236"/>
      <c r="D913" s="236"/>
      <c r="E913" s="236"/>
      <c r="F913" s="236"/>
    </row>
    <row r="914" spans="1:6" ht="14.25" hidden="1" customHeight="1">
      <c r="A914" s="243"/>
      <c r="B914" s="236"/>
      <c r="C914" s="236"/>
      <c r="D914" s="236"/>
      <c r="E914" s="236"/>
      <c r="F914" s="236"/>
    </row>
    <row r="915" spans="1:6" ht="14.25" hidden="1" customHeight="1">
      <c r="A915" s="243"/>
      <c r="B915" s="236"/>
      <c r="C915" s="236"/>
      <c r="D915" s="236"/>
      <c r="E915" s="236"/>
      <c r="F915" s="236"/>
    </row>
    <row r="916" spans="1:6" ht="14.25" hidden="1" customHeight="1">
      <c r="A916" s="243"/>
      <c r="B916" s="236"/>
      <c r="C916" s="236"/>
      <c r="D916" s="236"/>
      <c r="E916" s="236"/>
      <c r="F916" s="236"/>
    </row>
    <row r="917" spans="1:6" ht="14.25" hidden="1" customHeight="1">
      <c r="A917" s="243"/>
      <c r="B917" s="236"/>
      <c r="C917" s="236"/>
      <c r="D917" s="236"/>
      <c r="E917" s="236"/>
      <c r="F917" s="236"/>
    </row>
    <row r="918" spans="1:6" ht="14.25" hidden="1" customHeight="1">
      <c r="A918" s="243"/>
      <c r="B918" s="236"/>
      <c r="C918" s="236"/>
      <c r="D918" s="236"/>
      <c r="E918" s="236"/>
      <c r="F918" s="236"/>
    </row>
    <row r="919" spans="1:6" ht="14.25" hidden="1" customHeight="1">
      <c r="A919" s="243"/>
      <c r="B919" s="236"/>
      <c r="C919" s="236"/>
      <c r="D919" s="236"/>
      <c r="E919" s="236"/>
      <c r="F919" s="236"/>
    </row>
    <row r="920" spans="1:6" ht="14.25" hidden="1" customHeight="1">
      <c r="A920" s="243"/>
      <c r="B920" s="236"/>
      <c r="C920" s="236"/>
      <c r="D920" s="236"/>
      <c r="E920" s="236"/>
      <c r="F920" s="236"/>
    </row>
    <row r="921" spans="1:6" ht="14.25" hidden="1" customHeight="1">
      <c r="A921" s="243"/>
      <c r="B921" s="236"/>
      <c r="C921" s="236"/>
      <c r="D921" s="236"/>
      <c r="E921" s="236"/>
      <c r="F921" s="236"/>
    </row>
    <row r="922" spans="1:6" ht="14.25" hidden="1" customHeight="1">
      <c r="A922" s="243"/>
      <c r="B922" s="236"/>
      <c r="C922" s="236"/>
      <c r="D922" s="236"/>
      <c r="E922" s="236"/>
      <c r="F922" s="236"/>
    </row>
    <row r="923" spans="1:6" ht="14.25" hidden="1" customHeight="1">
      <c r="A923" s="243"/>
      <c r="B923" s="236"/>
      <c r="C923" s="236"/>
      <c r="D923" s="236"/>
      <c r="E923" s="236"/>
      <c r="F923" s="236"/>
    </row>
    <row r="924" spans="1:6" ht="14.25" hidden="1" customHeight="1">
      <c r="A924" s="243"/>
      <c r="B924" s="236"/>
      <c r="C924" s="236"/>
      <c r="D924" s="236"/>
      <c r="E924" s="236"/>
      <c r="F924" s="236"/>
    </row>
    <row r="925" spans="1:6" ht="14.25" hidden="1" customHeight="1">
      <c r="A925" s="243"/>
      <c r="B925" s="236"/>
      <c r="C925" s="236"/>
      <c r="D925" s="236"/>
      <c r="E925" s="236"/>
      <c r="F925" s="236"/>
    </row>
    <row r="926" spans="1:6" ht="14.25" hidden="1" customHeight="1">
      <c r="A926" s="243"/>
      <c r="B926" s="236"/>
      <c r="C926" s="236"/>
      <c r="D926" s="236"/>
      <c r="E926" s="236"/>
      <c r="F926" s="236"/>
    </row>
    <row r="927" spans="1:6" ht="14.25" hidden="1" customHeight="1">
      <c r="A927" s="243"/>
      <c r="B927" s="236"/>
      <c r="C927" s="236"/>
      <c r="D927" s="236"/>
      <c r="E927" s="236"/>
      <c r="F927" s="236"/>
    </row>
    <row r="928" spans="1:6" ht="14.25" hidden="1" customHeight="1">
      <c r="A928" s="243"/>
      <c r="B928" s="236"/>
      <c r="C928" s="236"/>
      <c r="D928" s="236"/>
      <c r="E928" s="236"/>
      <c r="F928" s="236"/>
    </row>
    <row r="929" spans="1:6" ht="14.25" hidden="1" customHeight="1">
      <c r="A929" s="243"/>
      <c r="B929" s="236"/>
      <c r="C929" s="236"/>
      <c r="D929" s="236"/>
      <c r="E929" s="236"/>
      <c r="F929" s="236"/>
    </row>
    <row r="930" spans="1:6" ht="14.25" hidden="1" customHeight="1">
      <c r="A930" s="243"/>
      <c r="B930" s="236"/>
      <c r="C930" s="236"/>
      <c r="D930" s="236"/>
      <c r="E930" s="236"/>
      <c r="F930" s="236"/>
    </row>
    <row r="931" spans="1:6" ht="14.25" hidden="1" customHeight="1">
      <c r="A931" s="243"/>
      <c r="B931" s="236"/>
      <c r="C931" s="236"/>
      <c r="D931" s="236"/>
      <c r="E931" s="236"/>
      <c r="F931" s="236"/>
    </row>
    <row r="932" spans="1:6" ht="14.25" hidden="1" customHeight="1">
      <c r="A932" s="243"/>
      <c r="B932" s="236"/>
      <c r="C932" s="236"/>
      <c r="D932" s="236"/>
      <c r="E932" s="236"/>
      <c r="F932" s="236"/>
    </row>
    <row r="933" spans="1:6" ht="14.25" hidden="1" customHeight="1">
      <c r="A933" s="243"/>
      <c r="B933" s="236"/>
      <c r="C933" s="236"/>
      <c r="D933" s="236"/>
      <c r="E933" s="236"/>
      <c r="F933" s="236"/>
    </row>
    <row r="934" spans="1:6" ht="14.25" hidden="1" customHeight="1">
      <c r="A934" s="243"/>
      <c r="B934" s="236"/>
      <c r="C934" s="236"/>
      <c r="D934" s="236"/>
      <c r="E934" s="236"/>
      <c r="F934" s="236"/>
    </row>
    <row r="935" spans="1:6" ht="14.25" hidden="1" customHeight="1">
      <c r="A935" s="243"/>
      <c r="B935" s="236"/>
      <c r="C935" s="236"/>
      <c r="D935" s="236"/>
      <c r="E935" s="236"/>
      <c r="F935" s="236"/>
    </row>
    <row r="936" spans="1:6" ht="14.25" hidden="1" customHeight="1">
      <c r="A936" s="243"/>
      <c r="B936" s="236"/>
      <c r="C936" s="236"/>
      <c r="D936" s="236"/>
      <c r="E936" s="236"/>
      <c r="F936" s="236"/>
    </row>
    <row r="937" spans="1:6" ht="14.25" hidden="1" customHeight="1">
      <c r="A937" s="243"/>
      <c r="B937" s="236"/>
      <c r="C937" s="236"/>
      <c r="D937" s="236"/>
      <c r="E937" s="236"/>
      <c r="F937" s="236"/>
    </row>
    <row r="938" spans="1:6" ht="14.25" hidden="1" customHeight="1">
      <c r="A938" s="243"/>
      <c r="B938" s="236"/>
      <c r="C938" s="236"/>
      <c r="D938" s="236"/>
      <c r="E938" s="236"/>
      <c r="F938" s="236"/>
    </row>
    <row r="939" spans="1:6" ht="14.25" hidden="1" customHeight="1">
      <c r="A939" s="243"/>
      <c r="B939" s="236"/>
      <c r="C939" s="236"/>
      <c r="D939" s="236"/>
      <c r="E939" s="236"/>
      <c r="F939" s="236"/>
    </row>
    <row r="940" spans="1:6" ht="14.25" hidden="1" customHeight="1">
      <c r="A940" s="243"/>
      <c r="B940" s="236"/>
      <c r="C940" s="236"/>
      <c r="D940" s="236"/>
      <c r="E940" s="236"/>
      <c r="F940" s="236"/>
    </row>
    <row r="941" spans="1:6" ht="14.25" hidden="1" customHeight="1">
      <c r="A941" s="243"/>
      <c r="B941" s="236"/>
      <c r="C941" s="236"/>
      <c r="D941" s="236"/>
      <c r="E941" s="236"/>
      <c r="F941" s="236"/>
    </row>
    <row r="942" spans="1:6" ht="14.25" hidden="1" customHeight="1">
      <c r="A942" s="243"/>
      <c r="B942" s="236"/>
      <c r="C942" s="236"/>
      <c r="D942" s="236"/>
      <c r="E942" s="236"/>
      <c r="F942" s="236"/>
    </row>
    <row r="943" spans="1:6" ht="14.25" hidden="1" customHeight="1">
      <c r="A943" s="243"/>
      <c r="B943" s="236"/>
      <c r="C943" s="236"/>
      <c r="D943" s="236"/>
      <c r="E943" s="236"/>
      <c r="F943" s="236"/>
    </row>
    <row r="944" spans="1:6" ht="14.25" hidden="1" customHeight="1">
      <c r="A944" s="243"/>
      <c r="B944" s="236"/>
      <c r="C944" s="236"/>
      <c r="D944" s="236"/>
      <c r="E944" s="236"/>
      <c r="F944" s="236"/>
    </row>
    <row r="945" spans="1:6" ht="14.25" hidden="1" customHeight="1">
      <c r="A945" s="243"/>
      <c r="B945" s="236"/>
      <c r="C945" s="236"/>
      <c r="D945" s="236"/>
      <c r="E945" s="236"/>
      <c r="F945" s="236"/>
    </row>
    <row r="946" spans="1:6" ht="14.25" hidden="1" customHeight="1">
      <c r="A946" s="243"/>
      <c r="B946" s="236"/>
      <c r="C946" s="236"/>
      <c r="D946" s="236"/>
      <c r="E946" s="236"/>
      <c r="F946" s="236"/>
    </row>
    <row r="947" spans="1:6" ht="14.25" hidden="1" customHeight="1">
      <c r="A947" s="243"/>
      <c r="B947" s="236"/>
      <c r="C947" s="236"/>
      <c r="D947" s="236"/>
      <c r="E947" s="236"/>
      <c r="F947" s="236"/>
    </row>
    <row r="948" spans="1:6" ht="14.25" hidden="1" customHeight="1">
      <c r="A948" s="243"/>
      <c r="B948" s="236"/>
      <c r="C948" s="236"/>
      <c r="D948" s="236"/>
      <c r="E948" s="236"/>
      <c r="F948" s="236"/>
    </row>
    <row r="949" spans="1:6" ht="14.25" hidden="1" customHeight="1">
      <c r="A949" s="243"/>
      <c r="B949" s="236"/>
      <c r="C949" s="236"/>
      <c r="D949" s="236"/>
      <c r="E949" s="236"/>
      <c r="F949" s="236"/>
    </row>
    <row r="950" spans="1:6" ht="14.25" hidden="1" customHeight="1">
      <c r="A950" s="243"/>
      <c r="B950" s="236"/>
      <c r="C950" s="236"/>
      <c r="D950" s="236"/>
      <c r="E950" s="236"/>
      <c r="F950" s="236"/>
    </row>
    <row r="951" spans="1:6" ht="14.25" hidden="1" customHeight="1">
      <c r="A951" s="243"/>
      <c r="B951" s="236"/>
      <c r="C951" s="236"/>
      <c r="D951" s="236"/>
      <c r="E951" s="236"/>
      <c r="F951" s="236"/>
    </row>
    <row r="952" spans="1:6" ht="14.25" hidden="1" customHeight="1">
      <c r="A952" s="243"/>
      <c r="B952" s="236"/>
      <c r="C952" s="236"/>
      <c r="D952" s="236"/>
      <c r="E952" s="236"/>
      <c r="F952" s="236"/>
    </row>
    <row r="953" spans="1:6" ht="14.25" hidden="1" customHeight="1">
      <c r="A953" s="243"/>
      <c r="B953" s="236"/>
      <c r="C953" s="236"/>
      <c r="D953" s="236"/>
      <c r="E953" s="236"/>
      <c r="F953" s="236"/>
    </row>
    <row r="954" spans="1:6" ht="14.25" hidden="1" customHeight="1">
      <c r="A954" s="243"/>
      <c r="B954" s="236"/>
      <c r="C954" s="236"/>
      <c r="D954" s="236"/>
      <c r="E954" s="236"/>
      <c r="F954" s="236"/>
    </row>
    <row r="955" spans="1:6" ht="14.25" hidden="1" customHeight="1">
      <c r="A955" s="243"/>
      <c r="B955" s="236"/>
      <c r="C955" s="236"/>
      <c r="D955" s="236"/>
      <c r="E955" s="236"/>
      <c r="F955" s="236"/>
    </row>
    <row r="956" spans="1:6" ht="14.25" hidden="1" customHeight="1">
      <c r="A956" s="243"/>
      <c r="B956" s="236"/>
      <c r="C956" s="236"/>
      <c r="D956" s="236"/>
      <c r="E956" s="236"/>
      <c r="F956" s="236"/>
    </row>
    <row r="957" spans="1:6" ht="14.25" hidden="1" customHeight="1">
      <c r="A957" s="243"/>
      <c r="B957" s="236"/>
      <c r="C957" s="236"/>
      <c r="D957" s="236"/>
      <c r="E957" s="236"/>
      <c r="F957" s="236"/>
    </row>
    <row r="958" spans="1:6" ht="14.25" hidden="1" customHeight="1">
      <c r="A958" s="243"/>
      <c r="B958" s="236"/>
      <c r="C958" s="236"/>
      <c r="D958" s="236"/>
      <c r="E958" s="236"/>
      <c r="F958" s="236"/>
    </row>
    <row r="959" spans="1:6" ht="14.25" hidden="1" customHeight="1">
      <c r="A959" s="243"/>
      <c r="B959" s="236"/>
      <c r="C959" s="236"/>
      <c r="D959" s="236"/>
      <c r="E959" s="236"/>
      <c r="F959" s="236"/>
    </row>
    <row r="960" spans="1:6" ht="14.25" hidden="1" customHeight="1">
      <c r="A960" s="243"/>
      <c r="B960" s="236"/>
      <c r="C960" s="236"/>
      <c r="D960" s="236"/>
      <c r="E960" s="236"/>
      <c r="F960" s="236"/>
    </row>
    <row r="961" spans="1:6" ht="14.25" hidden="1" customHeight="1">
      <c r="A961" s="243"/>
      <c r="B961" s="236"/>
      <c r="C961" s="236"/>
      <c r="D961" s="236"/>
      <c r="E961" s="236"/>
      <c r="F961" s="236"/>
    </row>
    <row r="962" spans="1:6" ht="14.25" hidden="1" customHeight="1">
      <c r="A962" s="243"/>
      <c r="B962" s="236"/>
      <c r="C962" s="236"/>
      <c r="D962" s="236"/>
      <c r="E962" s="236"/>
      <c r="F962" s="236"/>
    </row>
    <row r="963" spans="1:6" ht="14.25" hidden="1" customHeight="1">
      <c r="A963" s="243"/>
      <c r="B963" s="236"/>
      <c r="C963" s="236"/>
      <c r="D963" s="236"/>
      <c r="E963" s="236"/>
      <c r="F963" s="236"/>
    </row>
    <row r="964" spans="1:6" ht="14.25" hidden="1" customHeight="1">
      <c r="A964" s="243"/>
      <c r="B964" s="236"/>
      <c r="C964" s="236"/>
      <c r="D964" s="236"/>
      <c r="E964" s="236"/>
      <c r="F964" s="236"/>
    </row>
    <row r="965" spans="1:6" ht="14.25" hidden="1" customHeight="1">
      <c r="A965" s="243"/>
      <c r="B965" s="236"/>
      <c r="C965" s="236"/>
      <c r="D965" s="236"/>
      <c r="E965" s="236"/>
      <c r="F965" s="236"/>
    </row>
    <row r="966" spans="1:6" ht="14.25" hidden="1" customHeight="1">
      <c r="A966" s="243"/>
      <c r="B966" s="236"/>
      <c r="C966" s="236"/>
      <c r="D966" s="236"/>
      <c r="E966" s="236"/>
      <c r="F966" s="236"/>
    </row>
    <row r="967" spans="1:6" ht="14.25" hidden="1" customHeight="1">
      <c r="A967" s="243"/>
      <c r="B967" s="236"/>
      <c r="C967" s="236"/>
      <c r="D967" s="236"/>
      <c r="E967" s="236"/>
      <c r="F967" s="236"/>
    </row>
    <row r="968" spans="1:6" ht="14.25" hidden="1" customHeight="1">
      <c r="A968" s="243"/>
      <c r="B968" s="236"/>
      <c r="C968" s="236"/>
      <c r="D968" s="236"/>
      <c r="E968" s="236"/>
      <c r="F968" s="236"/>
    </row>
    <row r="969" spans="1:6" ht="14.25" hidden="1" customHeight="1">
      <c r="A969" s="243"/>
      <c r="B969" s="236"/>
      <c r="C969" s="236"/>
      <c r="D969" s="236"/>
      <c r="E969" s="236"/>
      <c r="F969" s="236"/>
    </row>
    <row r="970" spans="1:6" ht="14.25" hidden="1" customHeight="1">
      <c r="A970" s="243"/>
      <c r="B970" s="236"/>
      <c r="C970" s="236"/>
      <c r="D970" s="236"/>
      <c r="E970" s="236"/>
      <c r="F970" s="236"/>
    </row>
    <row r="971" spans="1:6" ht="14.25" hidden="1" customHeight="1">
      <c r="A971" s="243"/>
      <c r="B971" s="236"/>
      <c r="C971" s="236"/>
      <c r="D971" s="236"/>
      <c r="E971" s="236"/>
      <c r="F971" s="236"/>
    </row>
    <row r="972" spans="1:6" ht="14.25" hidden="1" customHeight="1">
      <c r="A972" s="243"/>
      <c r="B972" s="236"/>
      <c r="C972" s="236"/>
      <c r="D972" s="236"/>
      <c r="E972" s="236"/>
      <c r="F972" s="236"/>
    </row>
    <row r="973" spans="1:6" ht="14.25" hidden="1" customHeight="1">
      <c r="A973" s="243"/>
      <c r="B973" s="236"/>
      <c r="C973" s="236"/>
      <c r="D973" s="236"/>
      <c r="E973" s="236"/>
      <c r="F973" s="236"/>
    </row>
    <row r="974" spans="1:6" ht="14.25" hidden="1" customHeight="1">
      <c r="A974" s="243"/>
      <c r="B974" s="236"/>
      <c r="C974" s="236"/>
      <c r="D974" s="236"/>
      <c r="E974" s="236"/>
      <c r="F974" s="236"/>
    </row>
    <row r="975" spans="1:6" ht="14.25" hidden="1" customHeight="1">
      <c r="A975" s="243"/>
      <c r="B975" s="236"/>
      <c r="C975" s="236"/>
      <c r="D975" s="236"/>
      <c r="E975" s="236"/>
      <c r="F975" s="236"/>
    </row>
    <row r="976" spans="1:6" ht="14.25" hidden="1" customHeight="1">
      <c r="A976" s="243"/>
      <c r="B976" s="236"/>
      <c r="C976" s="236"/>
      <c r="D976" s="236"/>
      <c r="E976" s="236"/>
      <c r="F976" s="236"/>
    </row>
    <row r="977" spans="1:6" ht="14.25" hidden="1" customHeight="1">
      <c r="A977" s="243"/>
      <c r="B977" s="236"/>
      <c r="C977" s="236"/>
      <c r="D977" s="236"/>
      <c r="E977" s="236"/>
      <c r="F977" s="236"/>
    </row>
    <row r="978" spans="1:6" ht="14.25" hidden="1" customHeight="1">
      <c r="A978" s="243"/>
      <c r="B978" s="236"/>
      <c r="C978" s="236"/>
      <c r="D978" s="236"/>
      <c r="E978" s="236"/>
      <c r="F978" s="236"/>
    </row>
    <row r="979" spans="1:6" ht="15.75" customHeight="1">
      <c r="A979" s="177"/>
      <c r="B979" s="177"/>
      <c r="C979" s="177"/>
      <c r="D979" s="177"/>
      <c r="E979" s="177"/>
    </row>
    <row r="980" spans="1:6" ht="15.75" customHeight="1">
      <c r="A980" s="177"/>
      <c r="B980" s="177"/>
      <c r="C980" s="177"/>
      <c r="D980" s="177"/>
      <c r="E980" s="177"/>
    </row>
    <row r="981" spans="1:6" ht="15.75" customHeight="1">
      <c r="A981" s="177"/>
      <c r="B981" s="177"/>
      <c r="C981" s="177"/>
      <c r="D981" s="177"/>
      <c r="E981" s="177"/>
    </row>
  </sheetData>
  <pageMargins left="0.7" right="0.7" top="0.75" bottom="0.75" header="0" footer="0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980"/>
  <sheetViews>
    <sheetView tabSelected="1" workbookViewId="0">
      <selection activeCell="B982" sqref="B982"/>
    </sheetView>
  </sheetViews>
  <sheetFormatPr baseColWidth="10" defaultColWidth="12.6640625" defaultRowHeight="15.75" customHeight="1"/>
  <cols>
    <col min="1" max="1" width="23" customWidth="1"/>
    <col min="2" max="2" width="17.33203125" customWidth="1"/>
    <col min="3" max="3" width="24.1640625" customWidth="1"/>
    <col min="4" max="4" width="13.33203125" customWidth="1"/>
    <col min="5" max="5" width="18.33203125" style="263" customWidth="1"/>
    <col min="6" max="6" width="11" style="177" customWidth="1"/>
  </cols>
  <sheetData>
    <row r="1" spans="1:6" ht="14.25" customHeight="1">
      <c r="A1" s="101" t="s">
        <v>170</v>
      </c>
      <c r="B1" s="102"/>
      <c r="C1" s="102"/>
      <c r="D1" s="103"/>
      <c r="E1" s="256"/>
      <c r="F1" s="234"/>
    </row>
    <row r="2" spans="1:6" ht="14.25" customHeight="1">
      <c r="A2" s="97"/>
      <c r="B2" s="98"/>
      <c r="C2" s="99"/>
      <c r="D2" s="104"/>
      <c r="E2" s="257"/>
      <c r="F2" s="234"/>
    </row>
    <row r="3" spans="1:6" ht="33.75" customHeight="1">
      <c r="A3" s="83" t="s">
        <v>175</v>
      </c>
      <c r="B3" s="85" t="s">
        <v>172</v>
      </c>
      <c r="C3" s="85" t="s">
        <v>176</v>
      </c>
      <c r="D3" s="105" t="s">
        <v>177</v>
      </c>
      <c r="E3" s="258" t="s">
        <v>178</v>
      </c>
      <c r="F3" s="234"/>
    </row>
    <row r="4" spans="1:6" ht="14.25" customHeight="1">
      <c r="A4" s="246" t="s">
        <v>160</v>
      </c>
      <c r="B4" s="100">
        <f>SUM(B7:B13)</f>
        <v>4642.5730875948193</v>
      </c>
      <c r="C4" s="252" t="s">
        <v>189</v>
      </c>
      <c r="D4" s="100">
        <f t="shared" ref="D4:E4" si="0">SUM(D7:D13)</f>
        <v>1347</v>
      </c>
      <c r="E4" s="259">
        <f t="shared" si="0"/>
        <v>3296</v>
      </c>
      <c r="F4" s="236"/>
    </row>
    <row r="5" spans="1:6" ht="14.25" customHeight="1">
      <c r="A5" s="89"/>
      <c r="B5" s="91"/>
      <c r="C5" s="91"/>
      <c r="D5" s="106"/>
      <c r="E5" s="260"/>
      <c r="F5" s="236"/>
    </row>
    <row r="6" spans="1:6" ht="14.25" customHeight="1">
      <c r="A6" s="83" t="s">
        <v>122</v>
      </c>
      <c r="B6" s="85" t="s">
        <v>172</v>
      </c>
      <c r="C6" s="85" t="s">
        <v>176</v>
      </c>
      <c r="D6" s="105" t="s">
        <v>177</v>
      </c>
      <c r="E6" s="258" t="s">
        <v>179</v>
      </c>
      <c r="F6" s="236"/>
    </row>
    <row r="7" spans="1:6" ht="14.25" customHeight="1">
      <c r="A7" s="243">
        <v>2018</v>
      </c>
      <c r="B7" s="255">
        <f>'Net GHG removals by sinks'!E8</f>
        <v>21.665132682099589</v>
      </c>
      <c r="C7" s="253">
        <v>0.28999999999999998</v>
      </c>
      <c r="D7" s="254">
        <f t="shared" ref="D7:D13" si="1">ROUND(B7*C7,0)</f>
        <v>6</v>
      </c>
      <c r="E7" s="261">
        <f t="shared" ref="E7:E13" si="2">ROUND(B7-D7, 0)</f>
        <v>16</v>
      </c>
      <c r="F7" s="236"/>
    </row>
    <row r="8" spans="1:6" ht="14.25" customHeight="1">
      <c r="A8" s="243">
        <v>2019</v>
      </c>
      <c r="B8" s="255">
        <f>'Net GHG removals by sinks'!E9</f>
        <v>295.64280915275481</v>
      </c>
      <c r="C8" s="253">
        <v>0.28999999999999998</v>
      </c>
      <c r="D8" s="254">
        <f t="shared" si="1"/>
        <v>86</v>
      </c>
      <c r="E8" s="261">
        <f t="shared" si="2"/>
        <v>210</v>
      </c>
      <c r="F8" s="236"/>
    </row>
    <row r="9" spans="1:6" ht="14.25" customHeight="1">
      <c r="A9" s="243">
        <v>2020</v>
      </c>
      <c r="B9" s="255">
        <f>'Net GHG removals by sinks'!E10</f>
        <v>716.56738003385817</v>
      </c>
      <c r="C9" s="253">
        <v>0.28999999999999998</v>
      </c>
      <c r="D9" s="254">
        <f t="shared" si="1"/>
        <v>208</v>
      </c>
      <c r="E9" s="261">
        <f t="shared" si="2"/>
        <v>509</v>
      </c>
      <c r="F9" s="236"/>
    </row>
    <row r="10" spans="1:6" ht="14.25" customHeight="1">
      <c r="A10" s="243">
        <v>2021</v>
      </c>
      <c r="B10" s="255">
        <f>'Net GHG removals by sinks'!E11</f>
        <v>1047.4555666168651</v>
      </c>
      <c r="C10" s="253">
        <v>0.28999999999999998</v>
      </c>
      <c r="D10" s="254">
        <f t="shared" si="1"/>
        <v>304</v>
      </c>
      <c r="E10" s="261">
        <f t="shared" si="2"/>
        <v>743</v>
      </c>
      <c r="F10" s="236"/>
    </row>
    <row r="11" spans="1:6" ht="14.25" customHeight="1">
      <c r="A11" s="243">
        <v>2022</v>
      </c>
      <c r="B11" s="255">
        <f>'Net GHG removals by sinks'!E12</f>
        <v>1201.2885675828661</v>
      </c>
      <c r="C11" s="253">
        <v>0.28999999999999998</v>
      </c>
      <c r="D11" s="254">
        <f t="shared" si="1"/>
        <v>348</v>
      </c>
      <c r="E11" s="261">
        <f t="shared" si="2"/>
        <v>853</v>
      </c>
      <c r="F11" s="236"/>
    </row>
    <row r="12" spans="1:6" ht="14.25" customHeight="1">
      <c r="A12" s="243">
        <v>2023</v>
      </c>
      <c r="B12" s="255">
        <f>'Net GHG removals by sinks'!E13</f>
        <v>1330.0629752233428</v>
      </c>
      <c r="C12" s="253">
        <v>0.28999999999999998</v>
      </c>
      <c r="D12" s="254">
        <f t="shared" si="1"/>
        <v>386</v>
      </c>
      <c r="E12" s="261">
        <f t="shared" si="2"/>
        <v>944</v>
      </c>
      <c r="F12" s="236"/>
    </row>
    <row r="13" spans="1:6" ht="14.25" customHeight="1">
      <c r="A13" s="243">
        <v>2024</v>
      </c>
      <c r="B13" s="255">
        <f>'Net GHG removals by sinks'!E14</f>
        <v>29.890656303031854</v>
      </c>
      <c r="C13" s="253">
        <v>0.28999999999999998</v>
      </c>
      <c r="D13" s="254">
        <f t="shared" si="1"/>
        <v>9</v>
      </c>
      <c r="E13" s="261">
        <f t="shared" si="2"/>
        <v>21</v>
      </c>
      <c r="F13" s="236"/>
    </row>
    <row r="14" spans="1:6" ht="14.25" hidden="1" customHeight="1">
      <c r="A14" s="243"/>
      <c r="B14" s="236"/>
      <c r="C14" s="236"/>
      <c r="D14" s="254"/>
      <c r="E14" s="261"/>
      <c r="F14" s="236"/>
    </row>
    <row r="15" spans="1:6" ht="14.25" hidden="1" customHeight="1">
      <c r="A15" s="243"/>
      <c r="B15" s="236"/>
      <c r="C15" s="236"/>
      <c r="D15" s="254"/>
      <c r="E15" s="261"/>
      <c r="F15" s="236"/>
    </row>
    <row r="16" spans="1:6" ht="14.25" hidden="1" customHeight="1">
      <c r="A16" s="243"/>
      <c r="B16" s="236"/>
      <c r="C16" s="236"/>
      <c r="D16" s="254"/>
      <c r="E16" s="261"/>
      <c r="F16" s="236"/>
    </row>
    <row r="17" spans="1:6" ht="14.25" hidden="1" customHeight="1">
      <c r="A17" s="243"/>
      <c r="B17" s="236"/>
      <c r="C17" s="236"/>
      <c r="D17" s="254"/>
      <c r="E17" s="261"/>
      <c r="F17" s="236"/>
    </row>
    <row r="18" spans="1:6" ht="14.25" hidden="1" customHeight="1">
      <c r="A18" s="243"/>
      <c r="B18" s="236"/>
      <c r="C18" s="236"/>
      <c r="D18" s="254"/>
      <c r="E18" s="261"/>
      <c r="F18" s="236"/>
    </row>
    <row r="19" spans="1:6" ht="14.25" hidden="1" customHeight="1">
      <c r="A19" s="243"/>
      <c r="B19" s="236"/>
      <c r="C19" s="236"/>
      <c r="D19" s="254"/>
      <c r="E19" s="261"/>
      <c r="F19" s="236"/>
    </row>
    <row r="20" spans="1:6" ht="14.25" hidden="1" customHeight="1">
      <c r="A20" s="243"/>
      <c r="B20" s="236"/>
      <c r="C20" s="236"/>
      <c r="D20" s="254"/>
      <c r="E20" s="261"/>
      <c r="F20" s="236"/>
    </row>
    <row r="21" spans="1:6" ht="14.25" hidden="1" customHeight="1">
      <c r="A21" s="243"/>
      <c r="B21" s="236"/>
      <c r="C21" s="236"/>
      <c r="D21" s="254"/>
      <c r="E21" s="261"/>
      <c r="F21" s="236"/>
    </row>
    <row r="22" spans="1:6" ht="14.25" hidden="1" customHeight="1">
      <c r="A22" s="243"/>
      <c r="B22" s="236"/>
      <c r="C22" s="236"/>
      <c r="D22" s="254"/>
      <c r="E22" s="261"/>
      <c r="F22" s="236"/>
    </row>
    <row r="23" spans="1:6" ht="14.25" hidden="1" customHeight="1">
      <c r="A23" s="243"/>
      <c r="B23" s="236"/>
      <c r="C23" s="236"/>
      <c r="D23" s="254"/>
      <c r="E23" s="261"/>
      <c r="F23" s="236"/>
    </row>
    <row r="24" spans="1:6" ht="14.25" hidden="1" customHeight="1">
      <c r="A24" s="243"/>
      <c r="B24" s="236"/>
      <c r="C24" s="236"/>
      <c r="D24" s="254"/>
      <c r="E24" s="261"/>
      <c r="F24" s="236"/>
    </row>
    <row r="25" spans="1:6" ht="14.25" hidden="1" customHeight="1">
      <c r="A25" s="243"/>
      <c r="B25" s="236"/>
      <c r="C25" s="236"/>
      <c r="D25" s="254"/>
      <c r="E25" s="261"/>
      <c r="F25" s="236"/>
    </row>
    <row r="26" spans="1:6" ht="14.25" hidden="1" customHeight="1">
      <c r="A26" s="243"/>
      <c r="B26" s="236"/>
      <c r="C26" s="236"/>
      <c r="D26" s="254"/>
      <c r="E26" s="261"/>
      <c r="F26" s="236"/>
    </row>
    <row r="27" spans="1:6" ht="14.25" hidden="1" customHeight="1">
      <c r="A27" s="243"/>
      <c r="B27" s="236"/>
      <c r="C27" s="236"/>
      <c r="D27" s="254"/>
      <c r="E27" s="261"/>
      <c r="F27" s="236"/>
    </row>
    <row r="28" spans="1:6" ht="14.25" hidden="1" customHeight="1">
      <c r="A28" s="243"/>
      <c r="B28" s="236"/>
      <c r="C28" s="236"/>
      <c r="D28" s="254"/>
      <c r="E28" s="261"/>
      <c r="F28" s="236"/>
    </row>
    <row r="29" spans="1:6" ht="14.25" hidden="1" customHeight="1">
      <c r="A29" s="243"/>
      <c r="B29" s="236"/>
      <c r="C29" s="236"/>
      <c r="D29" s="254"/>
      <c r="E29" s="261"/>
      <c r="F29" s="236"/>
    </row>
    <row r="30" spans="1:6" ht="14.25" hidden="1" customHeight="1">
      <c r="A30" s="243"/>
      <c r="B30" s="236"/>
      <c r="C30" s="236"/>
      <c r="D30" s="254"/>
      <c r="E30" s="261"/>
      <c r="F30" s="236"/>
    </row>
    <row r="31" spans="1:6" ht="14.25" hidden="1" customHeight="1">
      <c r="A31" s="243"/>
      <c r="B31" s="236"/>
      <c r="C31" s="236"/>
      <c r="D31" s="254"/>
      <c r="E31" s="261"/>
      <c r="F31" s="236"/>
    </row>
    <row r="32" spans="1:6" ht="14.25" hidden="1" customHeight="1">
      <c r="A32" s="243"/>
      <c r="B32" s="236"/>
      <c r="C32" s="236"/>
      <c r="D32" s="254"/>
      <c r="E32" s="261"/>
      <c r="F32" s="236"/>
    </row>
    <row r="33" spans="1:6" ht="14.25" hidden="1" customHeight="1">
      <c r="A33" s="243"/>
      <c r="B33" s="236"/>
      <c r="C33" s="236"/>
      <c r="D33" s="254"/>
      <c r="E33" s="261"/>
      <c r="F33" s="236"/>
    </row>
    <row r="34" spans="1:6" ht="14.25" hidden="1" customHeight="1">
      <c r="A34" s="243"/>
      <c r="B34" s="236"/>
      <c r="C34" s="236"/>
      <c r="D34" s="254"/>
      <c r="E34" s="261"/>
      <c r="F34" s="236"/>
    </row>
    <row r="35" spans="1:6" ht="14.25" hidden="1" customHeight="1">
      <c r="A35" s="243"/>
      <c r="B35" s="236"/>
      <c r="C35" s="236"/>
      <c r="D35" s="254"/>
      <c r="E35" s="261"/>
      <c r="F35" s="236"/>
    </row>
    <row r="36" spans="1:6" ht="14.25" hidden="1" customHeight="1">
      <c r="A36" s="243"/>
      <c r="B36" s="236"/>
      <c r="C36" s="236"/>
      <c r="D36" s="254"/>
      <c r="E36" s="261"/>
      <c r="F36" s="236"/>
    </row>
    <row r="37" spans="1:6" ht="14.25" hidden="1" customHeight="1">
      <c r="A37" s="243"/>
      <c r="B37" s="236"/>
      <c r="C37" s="236"/>
      <c r="D37" s="254"/>
      <c r="E37" s="261"/>
      <c r="F37" s="236"/>
    </row>
    <row r="38" spans="1:6" ht="14.25" hidden="1" customHeight="1">
      <c r="A38" s="243"/>
      <c r="B38" s="236"/>
      <c r="C38" s="236"/>
      <c r="D38" s="254"/>
      <c r="E38" s="261"/>
      <c r="F38" s="236"/>
    </row>
    <row r="39" spans="1:6" ht="14.25" hidden="1" customHeight="1">
      <c r="A39" s="243"/>
      <c r="B39" s="236"/>
      <c r="C39" s="236"/>
      <c r="D39" s="254"/>
      <c r="E39" s="261"/>
      <c r="F39" s="236"/>
    </row>
    <row r="40" spans="1:6" ht="14.25" hidden="1" customHeight="1">
      <c r="A40" s="243"/>
      <c r="B40" s="236"/>
      <c r="C40" s="236"/>
      <c r="D40" s="254"/>
      <c r="E40" s="261"/>
      <c r="F40" s="236"/>
    </row>
    <row r="41" spans="1:6" ht="14.25" hidden="1" customHeight="1">
      <c r="A41" s="243"/>
      <c r="B41" s="236"/>
      <c r="C41" s="236"/>
      <c r="D41" s="254"/>
      <c r="E41" s="261"/>
      <c r="F41" s="236"/>
    </row>
    <row r="42" spans="1:6" ht="14.25" hidden="1" customHeight="1">
      <c r="A42" s="243"/>
      <c r="B42" s="236"/>
      <c r="C42" s="236"/>
      <c r="D42" s="254"/>
      <c r="E42" s="261"/>
      <c r="F42" s="236"/>
    </row>
    <row r="43" spans="1:6" ht="14.25" hidden="1" customHeight="1">
      <c r="A43" s="243"/>
      <c r="B43" s="236"/>
      <c r="C43" s="236"/>
      <c r="D43" s="254"/>
      <c r="E43" s="261"/>
      <c r="F43" s="236"/>
    </row>
    <row r="44" spans="1:6" ht="14.25" hidden="1" customHeight="1">
      <c r="A44" s="243"/>
      <c r="B44" s="236"/>
      <c r="C44" s="236"/>
      <c r="D44" s="254"/>
      <c r="E44" s="261"/>
      <c r="F44" s="236"/>
    </row>
    <row r="45" spans="1:6" ht="14.25" hidden="1" customHeight="1">
      <c r="A45" s="243"/>
      <c r="B45" s="236"/>
      <c r="C45" s="236"/>
      <c r="D45" s="254"/>
      <c r="E45" s="261"/>
      <c r="F45" s="236"/>
    </row>
    <row r="46" spans="1:6" ht="14.25" hidden="1" customHeight="1">
      <c r="A46" s="243"/>
      <c r="B46" s="236"/>
      <c r="C46" s="236"/>
      <c r="D46" s="254"/>
      <c r="E46" s="261"/>
      <c r="F46" s="236"/>
    </row>
    <row r="47" spans="1:6" ht="14.25" hidden="1" customHeight="1">
      <c r="A47" s="243"/>
      <c r="B47" s="236"/>
      <c r="C47" s="236"/>
      <c r="D47" s="254"/>
      <c r="E47" s="261"/>
      <c r="F47" s="236"/>
    </row>
    <row r="48" spans="1:6" ht="14.25" hidden="1" customHeight="1">
      <c r="A48" s="243"/>
      <c r="B48" s="236"/>
      <c r="C48" s="236"/>
      <c r="D48" s="254"/>
      <c r="E48" s="261"/>
      <c r="F48" s="236"/>
    </row>
    <row r="49" spans="1:6" ht="14.25" hidden="1" customHeight="1">
      <c r="A49" s="243"/>
      <c r="B49" s="236"/>
      <c r="C49" s="236"/>
      <c r="D49" s="254"/>
      <c r="E49" s="261"/>
      <c r="F49" s="236"/>
    </row>
    <row r="50" spans="1:6" ht="14.25" hidden="1" customHeight="1">
      <c r="A50" s="243"/>
      <c r="B50" s="236"/>
      <c r="C50" s="236"/>
      <c r="D50" s="254"/>
      <c r="E50" s="261"/>
      <c r="F50" s="236"/>
    </row>
    <row r="51" spans="1:6" ht="14.25" hidden="1" customHeight="1">
      <c r="A51" s="243"/>
      <c r="B51" s="236"/>
      <c r="C51" s="236"/>
      <c r="D51" s="254"/>
      <c r="E51" s="261"/>
      <c r="F51" s="236"/>
    </row>
    <row r="52" spans="1:6" ht="14.25" hidden="1" customHeight="1">
      <c r="A52" s="243"/>
      <c r="B52" s="236"/>
      <c r="C52" s="236"/>
      <c r="D52" s="254"/>
      <c r="E52" s="261"/>
      <c r="F52" s="236"/>
    </row>
    <row r="53" spans="1:6" ht="14.25" hidden="1" customHeight="1">
      <c r="A53" s="243"/>
      <c r="B53" s="236"/>
      <c r="C53" s="236"/>
      <c r="D53" s="254"/>
      <c r="E53" s="261"/>
      <c r="F53" s="236"/>
    </row>
    <row r="54" spans="1:6" ht="14.25" hidden="1" customHeight="1">
      <c r="A54" s="243"/>
      <c r="B54" s="236"/>
      <c r="C54" s="236"/>
      <c r="D54" s="254"/>
      <c r="E54" s="261"/>
      <c r="F54" s="236"/>
    </row>
    <row r="55" spans="1:6" ht="14.25" hidden="1" customHeight="1">
      <c r="A55" s="243"/>
      <c r="B55" s="236"/>
      <c r="C55" s="236"/>
      <c r="D55" s="254"/>
      <c r="E55" s="261"/>
      <c r="F55" s="236"/>
    </row>
    <row r="56" spans="1:6" ht="14.25" hidden="1" customHeight="1">
      <c r="A56" s="243"/>
      <c r="B56" s="236"/>
      <c r="C56" s="236"/>
      <c r="D56" s="254"/>
      <c r="E56" s="261"/>
      <c r="F56" s="236"/>
    </row>
    <row r="57" spans="1:6" ht="14.25" hidden="1" customHeight="1">
      <c r="A57" s="243"/>
      <c r="B57" s="236"/>
      <c r="C57" s="236"/>
      <c r="D57" s="254"/>
      <c r="E57" s="261"/>
      <c r="F57" s="236"/>
    </row>
    <row r="58" spans="1:6" ht="14.25" hidden="1" customHeight="1">
      <c r="A58" s="243"/>
      <c r="B58" s="236"/>
      <c r="C58" s="236"/>
      <c r="D58" s="254"/>
      <c r="E58" s="261"/>
      <c r="F58" s="236"/>
    </row>
    <row r="59" spans="1:6" ht="14.25" hidden="1" customHeight="1">
      <c r="A59" s="243"/>
      <c r="B59" s="236"/>
      <c r="C59" s="236"/>
      <c r="D59" s="254"/>
      <c r="E59" s="261"/>
      <c r="F59" s="236"/>
    </row>
    <row r="60" spans="1:6" ht="14.25" hidden="1" customHeight="1">
      <c r="A60" s="243"/>
      <c r="B60" s="236"/>
      <c r="C60" s="236"/>
      <c r="D60" s="254"/>
      <c r="E60" s="261"/>
      <c r="F60" s="236"/>
    </row>
    <row r="61" spans="1:6" ht="14.25" hidden="1" customHeight="1">
      <c r="A61" s="243"/>
      <c r="B61" s="236"/>
      <c r="C61" s="236"/>
      <c r="D61" s="254"/>
      <c r="E61" s="261"/>
      <c r="F61" s="236"/>
    </row>
    <row r="62" spans="1:6" ht="14.25" hidden="1" customHeight="1">
      <c r="A62" s="243"/>
      <c r="B62" s="236"/>
      <c r="C62" s="236"/>
      <c r="D62" s="254"/>
      <c r="E62" s="261"/>
      <c r="F62" s="236"/>
    </row>
    <row r="63" spans="1:6" ht="14.25" hidden="1" customHeight="1">
      <c r="A63" s="243"/>
      <c r="B63" s="236"/>
      <c r="C63" s="236"/>
      <c r="D63" s="254"/>
      <c r="E63" s="261"/>
      <c r="F63" s="236"/>
    </row>
    <row r="64" spans="1:6" ht="14.25" hidden="1" customHeight="1">
      <c r="A64" s="243"/>
      <c r="B64" s="236"/>
      <c r="C64" s="236"/>
      <c r="D64" s="254"/>
      <c r="E64" s="261"/>
      <c r="F64" s="236"/>
    </row>
    <row r="65" spans="1:6" ht="14.25" hidden="1" customHeight="1">
      <c r="A65" s="243"/>
      <c r="B65" s="236"/>
      <c r="C65" s="236"/>
      <c r="D65" s="254"/>
      <c r="E65" s="261"/>
      <c r="F65" s="236"/>
    </row>
    <row r="66" spans="1:6" ht="14.25" hidden="1" customHeight="1">
      <c r="A66" s="243"/>
      <c r="B66" s="236"/>
      <c r="C66" s="236"/>
      <c r="D66" s="254"/>
      <c r="E66" s="261"/>
      <c r="F66" s="236"/>
    </row>
    <row r="67" spans="1:6" ht="14.25" hidden="1" customHeight="1">
      <c r="A67" s="243"/>
      <c r="B67" s="236"/>
      <c r="C67" s="236"/>
      <c r="D67" s="254"/>
      <c r="E67" s="261"/>
      <c r="F67" s="236"/>
    </row>
    <row r="68" spans="1:6" ht="14.25" hidden="1" customHeight="1">
      <c r="A68" s="243"/>
      <c r="B68" s="236"/>
      <c r="C68" s="236"/>
      <c r="D68" s="254"/>
      <c r="E68" s="261"/>
      <c r="F68" s="236"/>
    </row>
    <row r="69" spans="1:6" ht="14.25" hidden="1" customHeight="1">
      <c r="A69" s="243"/>
      <c r="B69" s="236"/>
      <c r="C69" s="236"/>
      <c r="D69" s="254"/>
      <c r="E69" s="261"/>
      <c r="F69" s="236"/>
    </row>
    <row r="70" spans="1:6" ht="14.25" hidden="1" customHeight="1">
      <c r="A70" s="243"/>
      <c r="B70" s="236"/>
      <c r="C70" s="236"/>
      <c r="D70" s="254"/>
      <c r="E70" s="261"/>
      <c r="F70" s="236"/>
    </row>
    <row r="71" spans="1:6" ht="14.25" hidden="1" customHeight="1">
      <c r="A71" s="243"/>
      <c r="B71" s="236"/>
      <c r="C71" s="236"/>
      <c r="D71" s="254"/>
      <c r="E71" s="261"/>
      <c r="F71" s="236"/>
    </row>
    <row r="72" spans="1:6" ht="14.25" hidden="1" customHeight="1">
      <c r="A72" s="243"/>
      <c r="B72" s="236"/>
      <c r="C72" s="236"/>
      <c r="D72" s="254"/>
      <c r="E72" s="261"/>
      <c r="F72" s="236"/>
    </row>
    <row r="73" spans="1:6" ht="14.25" hidden="1" customHeight="1">
      <c r="A73" s="243"/>
      <c r="B73" s="236"/>
      <c r="C73" s="236"/>
      <c r="D73" s="254"/>
      <c r="E73" s="261"/>
      <c r="F73" s="236"/>
    </row>
    <row r="74" spans="1:6" ht="14.25" hidden="1" customHeight="1">
      <c r="A74" s="243"/>
      <c r="B74" s="236"/>
      <c r="C74" s="236"/>
      <c r="D74" s="254"/>
      <c r="E74" s="261"/>
      <c r="F74" s="236"/>
    </row>
    <row r="75" spans="1:6" ht="14.25" hidden="1" customHeight="1">
      <c r="A75" s="243"/>
      <c r="B75" s="236"/>
      <c r="C75" s="236"/>
      <c r="D75" s="254"/>
      <c r="E75" s="261"/>
      <c r="F75" s="236"/>
    </row>
    <row r="76" spans="1:6" ht="14.25" hidden="1" customHeight="1">
      <c r="A76" s="243"/>
      <c r="B76" s="236"/>
      <c r="C76" s="236"/>
      <c r="D76" s="254"/>
      <c r="E76" s="261"/>
      <c r="F76" s="236"/>
    </row>
    <row r="77" spans="1:6" ht="14.25" hidden="1" customHeight="1">
      <c r="A77" s="243"/>
      <c r="B77" s="236"/>
      <c r="C77" s="236"/>
      <c r="D77" s="254"/>
      <c r="E77" s="261"/>
      <c r="F77" s="236"/>
    </row>
    <row r="78" spans="1:6" ht="14.25" hidden="1" customHeight="1">
      <c r="A78" s="243"/>
      <c r="B78" s="236"/>
      <c r="C78" s="236"/>
      <c r="D78" s="254"/>
      <c r="E78" s="261"/>
      <c r="F78" s="236"/>
    </row>
    <row r="79" spans="1:6" ht="14.25" hidden="1" customHeight="1">
      <c r="A79" s="243"/>
      <c r="B79" s="236"/>
      <c r="C79" s="236"/>
      <c r="D79" s="254"/>
      <c r="E79" s="261"/>
      <c r="F79" s="236"/>
    </row>
    <row r="80" spans="1:6" ht="14.25" hidden="1" customHeight="1">
      <c r="A80" s="243"/>
      <c r="B80" s="236"/>
      <c r="C80" s="236"/>
      <c r="D80" s="254"/>
      <c r="E80" s="261"/>
      <c r="F80" s="236"/>
    </row>
    <row r="81" spans="1:6" ht="14.25" hidden="1" customHeight="1">
      <c r="A81" s="243"/>
      <c r="B81" s="236"/>
      <c r="C81" s="236"/>
      <c r="D81" s="254"/>
      <c r="E81" s="261"/>
      <c r="F81" s="236"/>
    </row>
    <row r="82" spans="1:6" ht="14.25" hidden="1" customHeight="1">
      <c r="A82" s="243"/>
      <c r="B82" s="236"/>
      <c r="C82" s="236"/>
      <c r="D82" s="254"/>
      <c r="E82" s="261"/>
      <c r="F82" s="236"/>
    </row>
    <row r="83" spans="1:6" ht="14.25" hidden="1" customHeight="1">
      <c r="A83" s="243"/>
      <c r="B83" s="236"/>
      <c r="C83" s="236"/>
      <c r="D83" s="254"/>
      <c r="E83" s="261"/>
      <c r="F83" s="236"/>
    </row>
    <row r="84" spans="1:6" ht="14.25" hidden="1" customHeight="1">
      <c r="A84" s="243"/>
      <c r="B84" s="236"/>
      <c r="C84" s="236"/>
      <c r="D84" s="254"/>
      <c r="E84" s="261"/>
      <c r="F84" s="236"/>
    </row>
    <row r="85" spans="1:6" ht="14.25" hidden="1" customHeight="1">
      <c r="A85" s="243"/>
      <c r="B85" s="236"/>
      <c r="C85" s="236"/>
      <c r="D85" s="254"/>
      <c r="E85" s="261"/>
      <c r="F85" s="236"/>
    </row>
    <row r="86" spans="1:6" ht="14.25" hidden="1" customHeight="1">
      <c r="A86" s="243"/>
      <c r="B86" s="236"/>
      <c r="C86" s="236"/>
      <c r="D86" s="254"/>
      <c r="E86" s="261"/>
      <c r="F86" s="236"/>
    </row>
    <row r="87" spans="1:6" ht="14.25" hidden="1" customHeight="1">
      <c r="A87" s="243"/>
      <c r="B87" s="236"/>
      <c r="C87" s="236"/>
      <c r="D87" s="254"/>
      <c r="E87" s="261"/>
      <c r="F87" s="236"/>
    </row>
    <row r="88" spans="1:6" ht="14.25" hidden="1" customHeight="1">
      <c r="A88" s="243"/>
      <c r="B88" s="236"/>
      <c r="C88" s="236"/>
      <c r="D88" s="254"/>
      <c r="E88" s="261"/>
      <c r="F88" s="236"/>
    </row>
    <row r="89" spans="1:6" ht="14.25" hidden="1" customHeight="1">
      <c r="A89" s="243"/>
      <c r="B89" s="236"/>
      <c r="C89" s="236"/>
      <c r="D89" s="254"/>
      <c r="E89" s="261"/>
      <c r="F89" s="236"/>
    </row>
    <row r="90" spans="1:6" ht="14.25" hidden="1" customHeight="1">
      <c r="A90" s="243"/>
      <c r="B90" s="236"/>
      <c r="C90" s="236"/>
      <c r="D90" s="254"/>
      <c r="E90" s="261"/>
      <c r="F90" s="236"/>
    </row>
    <row r="91" spans="1:6" ht="14.25" hidden="1" customHeight="1">
      <c r="A91" s="243"/>
      <c r="B91" s="236"/>
      <c r="C91" s="236"/>
      <c r="D91" s="254"/>
      <c r="E91" s="261"/>
      <c r="F91" s="236"/>
    </row>
    <row r="92" spans="1:6" ht="14.25" hidden="1" customHeight="1">
      <c r="A92" s="243"/>
      <c r="B92" s="236"/>
      <c r="C92" s="236"/>
      <c r="D92" s="254"/>
      <c r="E92" s="261"/>
      <c r="F92" s="236"/>
    </row>
    <row r="93" spans="1:6" ht="14.25" hidden="1" customHeight="1">
      <c r="A93" s="243"/>
      <c r="B93" s="236"/>
      <c r="C93" s="236"/>
      <c r="D93" s="254"/>
      <c r="E93" s="261"/>
      <c r="F93" s="236"/>
    </row>
    <row r="94" spans="1:6" ht="14.25" hidden="1" customHeight="1">
      <c r="A94" s="243"/>
      <c r="B94" s="236"/>
      <c r="C94" s="236"/>
      <c r="D94" s="254"/>
      <c r="E94" s="261"/>
      <c r="F94" s="236"/>
    </row>
    <row r="95" spans="1:6" ht="14.25" hidden="1" customHeight="1">
      <c r="A95" s="243"/>
      <c r="B95" s="236"/>
      <c r="C95" s="236"/>
      <c r="D95" s="254"/>
      <c r="E95" s="261"/>
      <c r="F95" s="236"/>
    </row>
    <row r="96" spans="1:6" ht="14.25" hidden="1" customHeight="1">
      <c r="A96" s="243"/>
      <c r="B96" s="236"/>
      <c r="C96" s="236"/>
      <c r="D96" s="254"/>
      <c r="E96" s="261"/>
      <c r="F96" s="236"/>
    </row>
    <row r="97" spans="1:6" ht="14.25" hidden="1" customHeight="1">
      <c r="A97" s="243"/>
      <c r="B97" s="236"/>
      <c r="C97" s="236"/>
      <c r="D97" s="254"/>
      <c r="E97" s="261"/>
      <c r="F97" s="236"/>
    </row>
    <row r="98" spans="1:6" ht="14.25" hidden="1" customHeight="1">
      <c r="A98" s="243"/>
      <c r="B98" s="236"/>
      <c r="C98" s="236"/>
      <c r="D98" s="254"/>
      <c r="E98" s="261"/>
      <c r="F98" s="236"/>
    </row>
    <row r="99" spans="1:6" ht="14.25" hidden="1" customHeight="1">
      <c r="A99" s="243"/>
      <c r="B99" s="236"/>
      <c r="C99" s="236"/>
      <c r="D99" s="254"/>
      <c r="E99" s="261"/>
      <c r="F99" s="236"/>
    </row>
    <row r="100" spans="1:6" ht="14.25" hidden="1" customHeight="1">
      <c r="A100" s="243"/>
      <c r="B100" s="236"/>
      <c r="C100" s="236"/>
      <c r="D100" s="254"/>
      <c r="E100" s="261"/>
      <c r="F100" s="236"/>
    </row>
    <row r="101" spans="1:6" ht="14.25" hidden="1" customHeight="1">
      <c r="A101" s="243"/>
      <c r="B101" s="236"/>
      <c r="C101" s="236"/>
      <c r="D101" s="254"/>
      <c r="E101" s="261"/>
      <c r="F101" s="236"/>
    </row>
    <row r="102" spans="1:6" ht="14.25" hidden="1" customHeight="1">
      <c r="A102" s="243"/>
      <c r="B102" s="236"/>
      <c r="C102" s="236"/>
      <c r="D102" s="254"/>
      <c r="E102" s="261"/>
      <c r="F102" s="236"/>
    </row>
    <row r="103" spans="1:6" ht="14.25" hidden="1" customHeight="1">
      <c r="A103" s="243"/>
      <c r="B103" s="236"/>
      <c r="C103" s="236"/>
      <c r="D103" s="254"/>
      <c r="E103" s="261"/>
      <c r="F103" s="236"/>
    </row>
    <row r="104" spans="1:6" ht="14.25" hidden="1" customHeight="1">
      <c r="A104" s="243"/>
      <c r="B104" s="236"/>
      <c r="C104" s="236"/>
      <c r="D104" s="254"/>
      <c r="E104" s="261"/>
      <c r="F104" s="236"/>
    </row>
    <row r="105" spans="1:6" ht="14.25" hidden="1" customHeight="1">
      <c r="A105" s="243"/>
      <c r="B105" s="236"/>
      <c r="C105" s="236"/>
      <c r="D105" s="254"/>
      <c r="E105" s="261"/>
      <c r="F105" s="236"/>
    </row>
    <row r="106" spans="1:6" ht="14.25" hidden="1" customHeight="1">
      <c r="A106" s="243"/>
      <c r="B106" s="236"/>
      <c r="C106" s="236"/>
      <c r="D106" s="254"/>
      <c r="E106" s="261"/>
      <c r="F106" s="236"/>
    </row>
    <row r="107" spans="1:6" ht="14.25" hidden="1" customHeight="1">
      <c r="A107" s="243"/>
      <c r="B107" s="236"/>
      <c r="C107" s="236"/>
      <c r="D107" s="254"/>
      <c r="E107" s="261"/>
      <c r="F107" s="236"/>
    </row>
    <row r="108" spans="1:6" ht="14.25" hidden="1" customHeight="1">
      <c r="A108" s="243"/>
      <c r="B108" s="236"/>
      <c r="C108" s="236"/>
      <c r="D108" s="254"/>
      <c r="E108" s="261"/>
      <c r="F108" s="236"/>
    </row>
    <row r="109" spans="1:6" ht="14.25" hidden="1" customHeight="1">
      <c r="A109" s="243"/>
      <c r="B109" s="236"/>
      <c r="C109" s="236"/>
      <c r="D109" s="254"/>
      <c r="E109" s="261"/>
      <c r="F109" s="236"/>
    </row>
    <row r="110" spans="1:6" ht="14.25" hidden="1" customHeight="1">
      <c r="A110" s="243"/>
      <c r="B110" s="236"/>
      <c r="C110" s="236"/>
      <c r="D110" s="254"/>
      <c r="E110" s="261"/>
      <c r="F110" s="236"/>
    </row>
    <row r="111" spans="1:6" ht="14.25" hidden="1" customHeight="1">
      <c r="A111" s="243"/>
      <c r="B111" s="236"/>
      <c r="C111" s="236"/>
      <c r="D111" s="254"/>
      <c r="E111" s="261"/>
      <c r="F111" s="236"/>
    </row>
    <row r="112" spans="1:6" ht="14.25" hidden="1" customHeight="1">
      <c r="A112" s="243"/>
      <c r="B112" s="236"/>
      <c r="C112" s="236"/>
      <c r="D112" s="254"/>
      <c r="E112" s="261"/>
      <c r="F112" s="236"/>
    </row>
    <row r="113" spans="1:6" ht="14.25" hidden="1" customHeight="1">
      <c r="A113" s="243"/>
      <c r="B113" s="236"/>
      <c r="C113" s="236"/>
      <c r="D113" s="254"/>
      <c r="E113" s="261"/>
      <c r="F113" s="236"/>
    </row>
    <row r="114" spans="1:6" ht="14.25" hidden="1" customHeight="1">
      <c r="A114" s="243"/>
      <c r="B114" s="236"/>
      <c r="C114" s="236"/>
      <c r="D114" s="254"/>
      <c r="E114" s="261"/>
      <c r="F114" s="236"/>
    </row>
    <row r="115" spans="1:6" ht="14.25" hidden="1" customHeight="1">
      <c r="A115" s="243"/>
      <c r="B115" s="236"/>
      <c r="C115" s="236"/>
      <c r="D115" s="254"/>
      <c r="E115" s="261"/>
      <c r="F115" s="236"/>
    </row>
    <row r="116" spans="1:6" ht="14.25" hidden="1" customHeight="1">
      <c r="A116" s="243"/>
      <c r="B116" s="236"/>
      <c r="C116" s="236"/>
      <c r="D116" s="254"/>
      <c r="E116" s="261"/>
      <c r="F116" s="236"/>
    </row>
    <row r="117" spans="1:6" ht="14.25" hidden="1" customHeight="1">
      <c r="A117" s="243"/>
      <c r="B117" s="236"/>
      <c r="C117" s="236"/>
      <c r="D117" s="254"/>
      <c r="E117" s="261"/>
      <c r="F117" s="236"/>
    </row>
    <row r="118" spans="1:6" ht="14.25" hidden="1" customHeight="1">
      <c r="A118" s="243"/>
      <c r="B118" s="236"/>
      <c r="C118" s="236"/>
      <c r="D118" s="254"/>
      <c r="E118" s="261"/>
      <c r="F118" s="236"/>
    </row>
    <row r="119" spans="1:6" ht="14.25" hidden="1" customHeight="1">
      <c r="A119" s="243"/>
      <c r="B119" s="236"/>
      <c r="C119" s="236"/>
      <c r="D119" s="254"/>
      <c r="E119" s="261"/>
      <c r="F119" s="236"/>
    </row>
    <row r="120" spans="1:6" ht="14.25" hidden="1" customHeight="1">
      <c r="A120" s="243"/>
      <c r="B120" s="236"/>
      <c r="C120" s="236"/>
      <c r="D120" s="254"/>
      <c r="E120" s="261"/>
      <c r="F120" s="236"/>
    </row>
    <row r="121" spans="1:6" ht="14.25" hidden="1" customHeight="1">
      <c r="A121" s="243"/>
      <c r="B121" s="236"/>
      <c r="C121" s="236"/>
      <c r="D121" s="254"/>
      <c r="E121" s="261"/>
      <c r="F121" s="236"/>
    </row>
    <row r="122" spans="1:6" ht="14.25" hidden="1" customHeight="1">
      <c r="A122" s="243"/>
      <c r="B122" s="236"/>
      <c r="C122" s="236"/>
      <c r="D122" s="254"/>
      <c r="E122" s="261"/>
      <c r="F122" s="236"/>
    </row>
    <row r="123" spans="1:6" ht="14.25" hidden="1" customHeight="1">
      <c r="A123" s="243"/>
      <c r="B123" s="236"/>
      <c r="C123" s="236"/>
      <c r="D123" s="254"/>
      <c r="E123" s="261"/>
      <c r="F123" s="236"/>
    </row>
    <row r="124" spans="1:6" ht="14.25" hidden="1" customHeight="1">
      <c r="A124" s="243"/>
      <c r="B124" s="236"/>
      <c r="C124" s="236"/>
      <c r="D124" s="254"/>
      <c r="E124" s="261"/>
      <c r="F124" s="236"/>
    </row>
    <row r="125" spans="1:6" ht="14.25" hidden="1" customHeight="1">
      <c r="A125" s="243"/>
      <c r="B125" s="236"/>
      <c r="C125" s="236"/>
      <c r="D125" s="254"/>
      <c r="E125" s="261"/>
      <c r="F125" s="236"/>
    </row>
    <row r="126" spans="1:6" ht="14.25" hidden="1" customHeight="1">
      <c r="A126" s="243"/>
      <c r="B126" s="236"/>
      <c r="C126" s="236"/>
      <c r="D126" s="254"/>
      <c r="E126" s="261"/>
      <c r="F126" s="236"/>
    </row>
    <row r="127" spans="1:6" ht="14.25" hidden="1" customHeight="1">
      <c r="A127" s="243"/>
      <c r="B127" s="236"/>
      <c r="C127" s="236"/>
      <c r="D127" s="254"/>
      <c r="E127" s="261"/>
      <c r="F127" s="236"/>
    </row>
    <row r="128" spans="1:6" ht="14.25" hidden="1" customHeight="1">
      <c r="A128" s="243"/>
      <c r="B128" s="236"/>
      <c r="C128" s="236"/>
      <c r="D128" s="254"/>
      <c r="E128" s="261"/>
      <c r="F128" s="236"/>
    </row>
    <row r="129" spans="1:6" ht="14.25" hidden="1" customHeight="1">
      <c r="A129" s="243"/>
      <c r="B129" s="236"/>
      <c r="C129" s="236"/>
      <c r="D129" s="254"/>
      <c r="E129" s="261"/>
      <c r="F129" s="236"/>
    </row>
    <row r="130" spans="1:6" ht="14.25" hidden="1" customHeight="1">
      <c r="A130" s="243"/>
      <c r="B130" s="236"/>
      <c r="C130" s="236"/>
      <c r="D130" s="254"/>
      <c r="E130" s="261"/>
      <c r="F130" s="236"/>
    </row>
    <row r="131" spans="1:6" ht="14.25" hidden="1" customHeight="1">
      <c r="A131" s="243"/>
      <c r="B131" s="236"/>
      <c r="C131" s="236"/>
      <c r="D131" s="254"/>
      <c r="E131" s="261"/>
      <c r="F131" s="236"/>
    </row>
    <row r="132" spans="1:6" ht="14.25" hidden="1" customHeight="1">
      <c r="A132" s="243"/>
      <c r="B132" s="236"/>
      <c r="C132" s="236"/>
      <c r="D132" s="254"/>
      <c r="E132" s="261"/>
      <c r="F132" s="236"/>
    </row>
    <row r="133" spans="1:6" ht="14.25" hidden="1" customHeight="1">
      <c r="A133" s="243"/>
      <c r="B133" s="236"/>
      <c r="C133" s="236"/>
      <c r="D133" s="254"/>
      <c r="E133" s="261"/>
      <c r="F133" s="236"/>
    </row>
    <row r="134" spans="1:6" ht="14.25" hidden="1" customHeight="1">
      <c r="A134" s="243"/>
      <c r="B134" s="236"/>
      <c r="C134" s="236"/>
      <c r="D134" s="254"/>
      <c r="E134" s="261"/>
      <c r="F134" s="236"/>
    </row>
    <row r="135" spans="1:6" ht="14.25" hidden="1" customHeight="1">
      <c r="A135" s="243"/>
      <c r="B135" s="236"/>
      <c r="C135" s="236"/>
      <c r="D135" s="254"/>
      <c r="E135" s="261"/>
      <c r="F135" s="236"/>
    </row>
    <row r="136" spans="1:6" ht="14.25" hidden="1" customHeight="1">
      <c r="A136" s="243"/>
      <c r="B136" s="236"/>
      <c r="C136" s="236"/>
      <c r="D136" s="254"/>
      <c r="E136" s="261"/>
      <c r="F136" s="236"/>
    </row>
    <row r="137" spans="1:6" ht="14.25" hidden="1" customHeight="1">
      <c r="A137" s="243"/>
      <c r="B137" s="236"/>
      <c r="C137" s="236"/>
      <c r="D137" s="254"/>
      <c r="E137" s="261"/>
      <c r="F137" s="236"/>
    </row>
    <row r="138" spans="1:6" ht="14.25" hidden="1" customHeight="1">
      <c r="A138" s="243"/>
      <c r="B138" s="236"/>
      <c r="C138" s="236"/>
      <c r="D138" s="254"/>
      <c r="E138" s="261"/>
      <c r="F138" s="236"/>
    </row>
    <row r="139" spans="1:6" ht="14.25" hidden="1" customHeight="1">
      <c r="A139" s="243"/>
      <c r="B139" s="236"/>
      <c r="C139" s="236"/>
      <c r="D139" s="254"/>
      <c r="E139" s="261"/>
      <c r="F139" s="236"/>
    </row>
    <row r="140" spans="1:6" ht="14.25" hidden="1" customHeight="1">
      <c r="A140" s="243"/>
      <c r="B140" s="236"/>
      <c r="C140" s="236"/>
      <c r="D140" s="254"/>
      <c r="E140" s="261"/>
      <c r="F140" s="236"/>
    </row>
    <row r="141" spans="1:6" ht="14.25" hidden="1" customHeight="1">
      <c r="A141" s="243"/>
      <c r="B141" s="236"/>
      <c r="C141" s="236"/>
      <c r="D141" s="254"/>
      <c r="E141" s="261"/>
      <c r="F141" s="236"/>
    </row>
    <row r="142" spans="1:6" ht="14.25" hidden="1" customHeight="1">
      <c r="A142" s="243"/>
      <c r="B142" s="236"/>
      <c r="C142" s="236"/>
      <c r="D142" s="254"/>
      <c r="E142" s="261"/>
      <c r="F142" s="236"/>
    </row>
    <row r="143" spans="1:6" ht="14.25" hidden="1" customHeight="1">
      <c r="A143" s="243"/>
      <c r="B143" s="236"/>
      <c r="C143" s="236"/>
      <c r="D143" s="254"/>
      <c r="E143" s="261"/>
      <c r="F143" s="236"/>
    </row>
    <row r="144" spans="1:6" ht="14.25" hidden="1" customHeight="1">
      <c r="A144" s="243"/>
      <c r="B144" s="236"/>
      <c r="C144" s="236"/>
      <c r="D144" s="254"/>
      <c r="E144" s="261"/>
      <c r="F144" s="236"/>
    </row>
    <row r="145" spans="1:6" ht="14.25" hidden="1" customHeight="1">
      <c r="A145" s="243"/>
      <c r="B145" s="236"/>
      <c r="C145" s="236"/>
      <c r="D145" s="254"/>
      <c r="E145" s="261"/>
      <c r="F145" s="236"/>
    </row>
    <row r="146" spans="1:6" ht="14.25" hidden="1" customHeight="1">
      <c r="A146" s="243"/>
      <c r="B146" s="236"/>
      <c r="C146" s="236"/>
      <c r="D146" s="254"/>
      <c r="E146" s="261"/>
      <c r="F146" s="236"/>
    </row>
    <row r="147" spans="1:6" ht="14.25" hidden="1" customHeight="1">
      <c r="A147" s="243"/>
      <c r="B147" s="236"/>
      <c r="C147" s="236"/>
      <c r="D147" s="254"/>
      <c r="E147" s="261"/>
      <c r="F147" s="236"/>
    </row>
    <row r="148" spans="1:6" ht="14.25" hidden="1" customHeight="1">
      <c r="A148" s="243"/>
      <c r="B148" s="236"/>
      <c r="C148" s="236"/>
      <c r="D148" s="254"/>
      <c r="E148" s="261"/>
      <c r="F148" s="236"/>
    </row>
    <row r="149" spans="1:6" ht="14.25" hidden="1" customHeight="1">
      <c r="A149" s="243"/>
      <c r="B149" s="236"/>
      <c r="C149" s="236"/>
      <c r="D149" s="254"/>
      <c r="E149" s="261"/>
      <c r="F149" s="236"/>
    </row>
    <row r="150" spans="1:6" ht="14.25" hidden="1" customHeight="1">
      <c r="A150" s="243"/>
      <c r="B150" s="236"/>
      <c r="C150" s="236"/>
      <c r="D150" s="254"/>
      <c r="E150" s="261"/>
      <c r="F150" s="236"/>
    </row>
    <row r="151" spans="1:6" ht="14.25" hidden="1" customHeight="1">
      <c r="A151" s="243"/>
      <c r="B151" s="236"/>
      <c r="C151" s="236"/>
      <c r="D151" s="254"/>
      <c r="E151" s="261"/>
      <c r="F151" s="236"/>
    </row>
    <row r="152" spans="1:6" ht="14.25" hidden="1" customHeight="1">
      <c r="A152" s="243"/>
      <c r="B152" s="236"/>
      <c r="C152" s="236"/>
      <c r="D152" s="254"/>
      <c r="E152" s="261"/>
      <c r="F152" s="236"/>
    </row>
    <row r="153" spans="1:6" ht="14.25" hidden="1" customHeight="1">
      <c r="A153" s="243"/>
      <c r="B153" s="236"/>
      <c r="C153" s="236"/>
      <c r="D153" s="254"/>
      <c r="E153" s="261"/>
      <c r="F153" s="236"/>
    </row>
    <row r="154" spans="1:6" ht="14.25" hidden="1" customHeight="1">
      <c r="A154" s="243"/>
      <c r="B154" s="236"/>
      <c r="C154" s="236"/>
      <c r="D154" s="254"/>
      <c r="E154" s="261"/>
      <c r="F154" s="236"/>
    </row>
    <row r="155" spans="1:6" ht="14.25" hidden="1" customHeight="1">
      <c r="A155" s="243"/>
      <c r="B155" s="236"/>
      <c r="C155" s="236"/>
      <c r="D155" s="254"/>
      <c r="E155" s="261"/>
      <c r="F155" s="236"/>
    </row>
    <row r="156" spans="1:6" ht="14.25" hidden="1" customHeight="1">
      <c r="A156" s="243"/>
      <c r="B156" s="236"/>
      <c r="C156" s="236"/>
      <c r="D156" s="254"/>
      <c r="E156" s="261"/>
      <c r="F156" s="236"/>
    </row>
    <row r="157" spans="1:6" ht="14.25" hidden="1" customHeight="1">
      <c r="A157" s="243"/>
      <c r="B157" s="236"/>
      <c r="C157" s="236"/>
      <c r="D157" s="254"/>
      <c r="E157" s="261"/>
      <c r="F157" s="236"/>
    </row>
    <row r="158" spans="1:6" ht="14.25" hidden="1" customHeight="1">
      <c r="A158" s="243"/>
      <c r="B158" s="236"/>
      <c r="C158" s="236"/>
      <c r="D158" s="254"/>
      <c r="E158" s="261"/>
      <c r="F158" s="236"/>
    </row>
    <row r="159" spans="1:6" ht="14.25" hidden="1" customHeight="1">
      <c r="A159" s="243"/>
      <c r="B159" s="236"/>
      <c r="C159" s="236"/>
      <c r="D159" s="254"/>
      <c r="E159" s="261"/>
      <c r="F159" s="236"/>
    </row>
    <row r="160" spans="1:6" ht="14.25" hidden="1" customHeight="1">
      <c r="A160" s="243"/>
      <c r="B160" s="236"/>
      <c r="C160" s="236"/>
      <c r="D160" s="254"/>
      <c r="E160" s="261"/>
      <c r="F160" s="236"/>
    </row>
    <row r="161" spans="1:6" ht="14.25" hidden="1" customHeight="1">
      <c r="A161" s="243"/>
      <c r="B161" s="236"/>
      <c r="C161" s="236"/>
      <c r="D161" s="254"/>
      <c r="E161" s="261"/>
      <c r="F161" s="236"/>
    </row>
    <row r="162" spans="1:6" ht="14.25" hidden="1" customHeight="1">
      <c r="A162" s="243"/>
      <c r="B162" s="236"/>
      <c r="C162" s="236"/>
      <c r="D162" s="254"/>
      <c r="E162" s="261"/>
      <c r="F162" s="236"/>
    </row>
    <row r="163" spans="1:6" ht="14.25" hidden="1" customHeight="1">
      <c r="A163" s="243"/>
      <c r="B163" s="236"/>
      <c r="C163" s="236"/>
      <c r="D163" s="254"/>
      <c r="E163" s="261"/>
      <c r="F163" s="236"/>
    </row>
    <row r="164" spans="1:6" ht="14.25" hidden="1" customHeight="1">
      <c r="A164" s="243"/>
      <c r="B164" s="236"/>
      <c r="C164" s="236"/>
      <c r="D164" s="254"/>
      <c r="E164" s="261"/>
      <c r="F164" s="236"/>
    </row>
    <row r="165" spans="1:6" ht="14.25" hidden="1" customHeight="1">
      <c r="A165" s="243"/>
      <c r="B165" s="236"/>
      <c r="C165" s="236"/>
      <c r="D165" s="254"/>
      <c r="E165" s="261"/>
      <c r="F165" s="236"/>
    </row>
    <row r="166" spans="1:6" ht="14.25" hidden="1" customHeight="1">
      <c r="A166" s="243"/>
      <c r="B166" s="236"/>
      <c r="C166" s="236"/>
      <c r="D166" s="254"/>
      <c r="E166" s="261"/>
      <c r="F166" s="236"/>
    </row>
    <row r="167" spans="1:6" ht="14.25" hidden="1" customHeight="1">
      <c r="A167" s="243"/>
      <c r="B167" s="236"/>
      <c r="C167" s="236"/>
      <c r="D167" s="254"/>
      <c r="E167" s="261"/>
      <c r="F167" s="236"/>
    </row>
    <row r="168" spans="1:6" ht="14.25" hidden="1" customHeight="1">
      <c r="A168" s="243"/>
      <c r="B168" s="236"/>
      <c r="C168" s="236"/>
      <c r="D168" s="254"/>
      <c r="E168" s="261"/>
      <c r="F168" s="236"/>
    </row>
    <row r="169" spans="1:6" ht="14.25" hidden="1" customHeight="1">
      <c r="A169" s="243"/>
      <c r="B169" s="236"/>
      <c r="C169" s="236"/>
      <c r="D169" s="254"/>
      <c r="E169" s="261"/>
      <c r="F169" s="236"/>
    </row>
    <row r="170" spans="1:6" ht="14.25" hidden="1" customHeight="1">
      <c r="A170" s="243"/>
      <c r="B170" s="236"/>
      <c r="C170" s="236"/>
      <c r="D170" s="254"/>
      <c r="E170" s="261"/>
      <c r="F170" s="236"/>
    </row>
    <row r="171" spans="1:6" ht="14.25" hidden="1" customHeight="1">
      <c r="A171" s="243"/>
      <c r="B171" s="236"/>
      <c r="C171" s="236"/>
      <c r="D171" s="254"/>
      <c r="E171" s="261"/>
      <c r="F171" s="236"/>
    </row>
    <row r="172" spans="1:6" ht="14.25" hidden="1" customHeight="1">
      <c r="A172" s="243"/>
      <c r="B172" s="236"/>
      <c r="C172" s="236"/>
      <c r="D172" s="254"/>
      <c r="E172" s="261"/>
      <c r="F172" s="236"/>
    </row>
    <row r="173" spans="1:6" ht="14.25" hidden="1" customHeight="1">
      <c r="A173" s="243"/>
      <c r="B173" s="236"/>
      <c r="C173" s="236"/>
      <c r="D173" s="254"/>
      <c r="E173" s="261"/>
      <c r="F173" s="236"/>
    </row>
    <row r="174" spans="1:6" ht="14.25" hidden="1" customHeight="1">
      <c r="A174" s="243"/>
      <c r="B174" s="236"/>
      <c r="C174" s="236"/>
      <c r="D174" s="254"/>
      <c r="E174" s="261"/>
      <c r="F174" s="236"/>
    </row>
    <row r="175" spans="1:6" ht="14.25" hidden="1" customHeight="1">
      <c r="A175" s="243"/>
      <c r="B175" s="236"/>
      <c r="C175" s="236"/>
      <c r="D175" s="254"/>
      <c r="E175" s="261"/>
      <c r="F175" s="236"/>
    </row>
    <row r="176" spans="1:6" ht="14.25" hidden="1" customHeight="1">
      <c r="A176" s="243"/>
      <c r="B176" s="236"/>
      <c r="C176" s="236"/>
      <c r="D176" s="254"/>
      <c r="E176" s="261"/>
      <c r="F176" s="236"/>
    </row>
    <row r="177" spans="1:6" ht="14.25" hidden="1" customHeight="1">
      <c r="A177" s="243"/>
      <c r="B177" s="236"/>
      <c r="C177" s="236"/>
      <c r="D177" s="254"/>
      <c r="E177" s="261"/>
      <c r="F177" s="236"/>
    </row>
    <row r="178" spans="1:6" ht="14.25" hidden="1" customHeight="1">
      <c r="A178" s="243"/>
      <c r="B178" s="236"/>
      <c r="C178" s="236"/>
      <c r="D178" s="254"/>
      <c r="E178" s="261"/>
      <c r="F178" s="236"/>
    </row>
    <row r="179" spans="1:6" ht="14.25" hidden="1" customHeight="1">
      <c r="A179" s="243"/>
      <c r="B179" s="236"/>
      <c r="C179" s="236"/>
      <c r="D179" s="254"/>
      <c r="E179" s="261"/>
      <c r="F179" s="236"/>
    </row>
    <row r="180" spans="1:6" ht="14.25" hidden="1" customHeight="1">
      <c r="A180" s="243"/>
      <c r="B180" s="236"/>
      <c r="C180" s="236"/>
      <c r="D180" s="254"/>
      <c r="E180" s="261"/>
      <c r="F180" s="236"/>
    </row>
    <row r="181" spans="1:6" ht="14.25" hidden="1" customHeight="1">
      <c r="A181" s="243"/>
      <c r="B181" s="236"/>
      <c r="C181" s="236"/>
      <c r="D181" s="254"/>
      <c r="E181" s="261"/>
      <c r="F181" s="236"/>
    </row>
    <row r="182" spans="1:6" ht="14.25" hidden="1" customHeight="1">
      <c r="A182" s="243"/>
      <c r="B182" s="236"/>
      <c r="C182" s="236"/>
      <c r="D182" s="254"/>
      <c r="E182" s="261"/>
      <c r="F182" s="236"/>
    </row>
    <row r="183" spans="1:6" ht="14.25" hidden="1" customHeight="1">
      <c r="A183" s="243"/>
      <c r="B183" s="236"/>
      <c r="C183" s="236"/>
      <c r="D183" s="254"/>
      <c r="E183" s="261"/>
      <c r="F183" s="236"/>
    </row>
    <row r="184" spans="1:6" ht="14.25" hidden="1" customHeight="1">
      <c r="A184" s="243"/>
      <c r="B184" s="236"/>
      <c r="C184" s="236"/>
      <c r="D184" s="254"/>
      <c r="E184" s="261"/>
      <c r="F184" s="236"/>
    </row>
    <row r="185" spans="1:6" ht="14.25" hidden="1" customHeight="1">
      <c r="A185" s="243"/>
      <c r="B185" s="236"/>
      <c r="C185" s="236"/>
      <c r="D185" s="254"/>
      <c r="E185" s="261"/>
      <c r="F185" s="236"/>
    </row>
    <row r="186" spans="1:6" ht="14.25" hidden="1" customHeight="1">
      <c r="A186" s="243"/>
      <c r="B186" s="236"/>
      <c r="C186" s="236"/>
      <c r="D186" s="254"/>
      <c r="E186" s="261"/>
      <c r="F186" s="236"/>
    </row>
    <row r="187" spans="1:6" ht="14.25" hidden="1" customHeight="1">
      <c r="A187" s="243"/>
      <c r="B187" s="236"/>
      <c r="C187" s="236"/>
      <c r="D187" s="254"/>
      <c r="E187" s="261"/>
      <c r="F187" s="236"/>
    </row>
    <row r="188" spans="1:6" ht="14.25" hidden="1" customHeight="1">
      <c r="A188" s="243"/>
      <c r="B188" s="236"/>
      <c r="C188" s="236"/>
      <c r="D188" s="254"/>
      <c r="E188" s="261"/>
      <c r="F188" s="236"/>
    </row>
    <row r="189" spans="1:6" ht="14.25" hidden="1" customHeight="1">
      <c r="A189" s="243"/>
      <c r="B189" s="236"/>
      <c r="C189" s="236"/>
      <c r="D189" s="254"/>
      <c r="E189" s="261"/>
      <c r="F189" s="236"/>
    </row>
    <row r="190" spans="1:6" ht="14.25" hidden="1" customHeight="1">
      <c r="A190" s="243"/>
      <c r="B190" s="236"/>
      <c r="C190" s="236"/>
      <c r="D190" s="254"/>
      <c r="E190" s="261"/>
      <c r="F190" s="236"/>
    </row>
    <row r="191" spans="1:6" ht="14.25" hidden="1" customHeight="1">
      <c r="A191" s="243"/>
      <c r="B191" s="236"/>
      <c r="C191" s="236"/>
      <c r="D191" s="254"/>
      <c r="E191" s="261"/>
      <c r="F191" s="236"/>
    </row>
    <row r="192" spans="1:6" ht="14.25" hidden="1" customHeight="1">
      <c r="A192" s="243"/>
      <c r="B192" s="236"/>
      <c r="C192" s="236"/>
      <c r="D192" s="254"/>
      <c r="E192" s="261"/>
      <c r="F192" s="236"/>
    </row>
    <row r="193" spans="1:6" ht="14.25" hidden="1" customHeight="1">
      <c r="A193" s="243"/>
      <c r="B193" s="236"/>
      <c r="C193" s="236"/>
      <c r="D193" s="254"/>
      <c r="E193" s="261"/>
      <c r="F193" s="236"/>
    </row>
    <row r="194" spans="1:6" ht="14.25" hidden="1" customHeight="1">
      <c r="A194" s="243"/>
      <c r="B194" s="236"/>
      <c r="C194" s="236"/>
      <c r="D194" s="254"/>
      <c r="E194" s="261"/>
      <c r="F194" s="236"/>
    </row>
    <row r="195" spans="1:6" ht="14.25" hidden="1" customHeight="1">
      <c r="A195" s="243"/>
      <c r="B195" s="236"/>
      <c r="C195" s="236"/>
      <c r="D195" s="254"/>
      <c r="E195" s="261"/>
      <c r="F195" s="236"/>
    </row>
    <row r="196" spans="1:6" ht="14.25" hidden="1" customHeight="1">
      <c r="A196" s="243"/>
      <c r="B196" s="236"/>
      <c r="C196" s="236"/>
      <c r="D196" s="254"/>
      <c r="E196" s="261"/>
      <c r="F196" s="236"/>
    </row>
    <row r="197" spans="1:6" ht="14.25" hidden="1" customHeight="1">
      <c r="A197" s="243"/>
      <c r="B197" s="236"/>
      <c r="C197" s="236"/>
      <c r="D197" s="254"/>
      <c r="E197" s="261"/>
      <c r="F197" s="236"/>
    </row>
    <row r="198" spans="1:6" ht="14.25" hidden="1" customHeight="1">
      <c r="A198" s="243"/>
      <c r="B198" s="236"/>
      <c r="C198" s="236"/>
      <c r="D198" s="254"/>
      <c r="E198" s="261"/>
      <c r="F198" s="236"/>
    </row>
    <row r="199" spans="1:6" ht="14.25" hidden="1" customHeight="1">
      <c r="A199" s="243"/>
      <c r="B199" s="236"/>
      <c r="C199" s="236"/>
      <c r="D199" s="254"/>
      <c r="E199" s="261"/>
      <c r="F199" s="236"/>
    </row>
    <row r="200" spans="1:6" ht="14.25" hidden="1" customHeight="1">
      <c r="A200" s="243"/>
      <c r="B200" s="236"/>
      <c r="C200" s="236"/>
      <c r="D200" s="254"/>
      <c r="E200" s="261"/>
      <c r="F200" s="236"/>
    </row>
    <row r="201" spans="1:6" ht="14.25" hidden="1" customHeight="1">
      <c r="A201" s="243"/>
      <c r="B201" s="236"/>
      <c r="C201" s="236"/>
      <c r="D201" s="254"/>
      <c r="E201" s="261"/>
      <c r="F201" s="236"/>
    </row>
    <row r="202" spans="1:6" ht="14.25" hidden="1" customHeight="1">
      <c r="A202" s="243"/>
      <c r="B202" s="236"/>
      <c r="C202" s="236"/>
      <c r="D202" s="254"/>
      <c r="E202" s="261"/>
      <c r="F202" s="236"/>
    </row>
    <row r="203" spans="1:6" ht="14.25" hidden="1" customHeight="1">
      <c r="A203" s="243"/>
      <c r="B203" s="236"/>
      <c r="C203" s="236"/>
      <c r="D203" s="254"/>
      <c r="E203" s="261"/>
      <c r="F203" s="236"/>
    </row>
    <row r="204" spans="1:6" ht="14.25" hidden="1" customHeight="1">
      <c r="A204" s="243"/>
      <c r="B204" s="236"/>
      <c r="C204" s="236"/>
      <c r="D204" s="254"/>
      <c r="E204" s="261"/>
      <c r="F204" s="236"/>
    </row>
    <row r="205" spans="1:6" ht="14.25" hidden="1" customHeight="1">
      <c r="A205" s="243"/>
      <c r="B205" s="236"/>
      <c r="C205" s="236"/>
      <c r="D205" s="254"/>
      <c r="E205" s="261"/>
      <c r="F205" s="236"/>
    </row>
    <row r="206" spans="1:6" ht="14.25" hidden="1" customHeight="1">
      <c r="A206" s="243"/>
      <c r="B206" s="236"/>
      <c r="C206" s="236"/>
      <c r="D206" s="254"/>
      <c r="E206" s="261"/>
      <c r="F206" s="236"/>
    </row>
    <row r="207" spans="1:6" ht="14.25" hidden="1" customHeight="1">
      <c r="A207" s="243"/>
      <c r="B207" s="236"/>
      <c r="C207" s="236"/>
      <c r="D207" s="254"/>
      <c r="E207" s="261"/>
      <c r="F207" s="236"/>
    </row>
    <row r="208" spans="1:6" ht="14.25" hidden="1" customHeight="1">
      <c r="A208" s="243"/>
      <c r="B208" s="236"/>
      <c r="C208" s="236"/>
      <c r="D208" s="254"/>
      <c r="E208" s="261"/>
      <c r="F208" s="236"/>
    </row>
    <row r="209" spans="1:6" ht="14.25" hidden="1" customHeight="1">
      <c r="A209" s="243"/>
      <c r="B209" s="236"/>
      <c r="C209" s="236"/>
      <c r="D209" s="254"/>
      <c r="E209" s="261"/>
      <c r="F209" s="236"/>
    </row>
    <row r="210" spans="1:6" ht="14.25" hidden="1" customHeight="1">
      <c r="A210" s="243"/>
      <c r="B210" s="236"/>
      <c r="C210" s="236"/>
      <c r="D210" s="254"/>
      <c r="E210" s="261"/>
      <c r="F210" s="236"/>
    </row>
    <row r="211" spans="1:6" ht="14.25" hidden="1" customHeight="1">
      <c r="A211" s="243"/>
      <c r="B211" s="236"/>
      <c r="C211" s="236"/>
      <c r="D211" s="254"/>
      <c r="E211" s="261"/>
      <c r="F211" s="236"/>
    </row>
    <row r="212" spans="1:6" ht="14.25" hidden="1" customHeight="1">
      <c r="A212" s="243"/>
      <c r="B212" s="236"/>
      <c r="C212" s="236"/>
      <c r="D212" s="254"/>
      <c r="E212" s="261"/>
      <c r="F212" s="236"/>
    </row>
    <row r="213" spans="1:6" ht="14.25" hidden="1" customHeight="1">
      <c r="A213" s="243"/>
      <c r="B213" s="236"/>
      <c r="C213" s="236"/>
      <c r="D213" s="254"/>
      <c r="E213" s="261"/>
      <c r="F213" s="236"/>
    </row>
    <row r="214" spans="1:6" ht="14.25" hidden="1" customHeight="1">
      <c r="A214" s="243"/>
      <c r="B214" s="236"/>
      <c r="C214" s="236"/>
      <c r="D214" s="254"/>
      <c r="E214" s="261"/>
      <c r="F214" s="236"/>
    </row>
    <row r="215" spans="1:6" ht="14.25" hidden="1" customHeight="1">
      <c r="A215" s="243"/>
      <c r="B215" s="236"/>
      <c r="C215" s="236"/>
      <c r="D215" s="254"/>
      <c r="E215" s="261"/>
      <c r="F215" s="236"/>
    </row>
    <row r="216" spans="1:6" ht="14.25" hidden="1" customHeight="1">
      <c r="A216" s="243"/>
      <c r="B216" s="236"/>
      <c r="C216" s="236"/>
      <c r="D216" s="254"/>
      <c r="E216" s="261"/>
      <c r="F216" s="236"/>
    </row>
    <row r="217" spans="1:6" ht="14.25" hidden="1" customHeight="1">
      <c r="A217" s="243"/>
      <c r="B217" s="236"/>
      <c r="C217" s="236"/>
      <c r="D217" s="254"/>
      <c r="E217" s="261"/>
      <c r="F217" s="236"/>
    </row>
    <row r="218" spans="1:6" ht="14.25" hidden="1" customHeight="1">
      <c r="A218" s="243"/>
      <c r="B218" s="236"/>
      <c r="C218" s="236"/>
      <c r="D218" s="254"/>
      <c r="E218" s="261"/>
      <c r="F218" s="236"/>
    </row>
    <row r="219" spans="1:6" ht="14.25" hidden="1" customHeight="1">
      <c r="A219" s="243"/>
      <c r="B219" s="236"/>
      <c r="C219" s="236"/>
      <c r="D219" s="254"/>
      <c r="E219" s="261"/>
      <c r="F219" s="236"/>
    </row>
    <row r="220" spans="1:6" ht="14.25" hidden="1" customHeight="1">
      <c r="A220" s="243"/>
      <c r="B220" s="236"/>
      <c r="C220" s="236"/>
      <c r="D220" s="254"/>
      <c r="E220" s="261"/>
      <c r="F220" s="236"/>
    </row>
    <row r="221" spans="1:6" ht="14.25" hidden="1" customHeight="1">
      <c r="A221" s="243"/>
      <c r="B221" s="236"/>
      <c r="C221" s="236"/>
      <c r="D221" s="254"/>
      <c r="E221" s="261"/>
      <c r="F221" s="236"/>
    </row>
    <row r="222" spans="1:6" ht="14.25" hidden="1" customHeight="1">
      <c r="A222" s="243"/>
      <c r="B222" s="236"/>
      <c r="C222" s="236"/>
      <c r="D222" s="254"/>
      <c r="E222" s="261"/>
      <c r="F222" s="236"/>
    </row>
    <row r="223" spans="1:6" ht="14.25" hidden="1" customHeight="1">
      <c r="A223" s="243"/>
      <c r="B223" s="236"/>
      <c r="C223" s="236"/>
      <c r="D223" s="254"/>
      <c r="E223" s="261"/>
      <c r="F223" s="236"/>
    </row>
    <row r="224" spans="1:6" ht="14.25" hidden="1" customHeight="1">
      <c r="A224" s="243"/>
      <c r="B224" s="236"/>
      <c r="C224" s="236"/>
      <c r="D224" s="254"/>
      <c r="E224" s="261"/>
      <c r="F224" s="236"/>
    </row>
    <row r="225" spans="1:6" ht="14.25" hidden="1" customHeight="1">
      <c r="A225" s="243"/>
      <c r="B225" s="236"/>
      <c r="C225" s="236"/>
      <c r="D225" s="254"/>
      <c r="E225" s="261"/>
      <c r="F225" s="236"/>
    </row>
    <row r="226" spans="1:6" ht="14.25" hidden="1" customHeight="1">
      <c r="A226" s="243"/>
      <c r="B226" s="236"/>
      <c r="C226" s="236"/>
      <c r="D226" s="254"/>
      <c r="E226" s="261"/>
      <c r="F226" s="236"/>
    </row>
    <row r="227" spans="1:6" ht="14.25" hidden="1" customHeight="1">
      <c r="A227" s="243"/>
      <c r="B227" s="236"/>
      <c r="C227" s="236"/>
      <c r="D227" s="254"/>
      <c r="E227" s="261"/>
      <c r="F227" s="236"/>
    </row>
    <row r="228" spans="1:6" ht="14.25" hidden="1" customHeight="1">
      <c r="A228" s="243"/>
      <c r="B228" s="236"/>
      <c r="C228" s="236"/>
      <c r="D228" s="254"/>
      <c r="E228" s="261"/>
      <c r="F228" s="236"/>
    </row>
    <row r="229" spans="1:6" ht="14.25" hidden="1" customHeight="1">
      <c r="A229" s="243"/>
      <c r="B229" s="236"/>
      <c r="C229" s="236"/>
      <c r="D229" s="254"/>
      <c r="E229" s="261"/>
      <c r="F229" s="236"/>
    </row>
    <row r="230" spans="1:6" ht="14.25" hidden="1" customHeight="1">
      <c r="A230" s="243"/>
      <c r="B230" s="236"/>
      <c r="C230" s="236"/>
      <c r="D230" s="254"/>
      <c r="E230" s="261"/>
      <c r="F230" s="236"/>
    </row>
    <row r="231" spans="1:6" ht="14.25" hidden="1" customHeight="1">
      <c r="A231" s="243"/>
      <c r="B231" s="236"/>
      <c r="C231" s="236"/>
      <c r="D231" s="254"/>
      <c r="E231" s="261"/>
      <c r="F231" s="236"/>
    </row>
    <row r="232" spans="1:6" ht="14.25" hidden="1" customHeight="1">
      <c r="A232" s="243"/>
      <c r="B232" s="236"/>
      <c r="C232" s="236"/>
      <c r="D232" s="254"/>
      <c r="E232" s="261"/>
      <c r="F232" s="236"/>
    </row>
    <row r="233" spans="1:6" ht="14.25" hidden="1" customHeight="1">
      <c r="A233" s="243"/>
      <c r="B233" s="236"/>
      <c r="C233" s="236"/>
      <c r="D233" s="254"/>
      <c r="E233" s="261"/>
      <c r="F233" s="236"/>
    </row>
    <row r="234" spans="1:6" ht="14.25" hidden="1" customHeight="1">
      <c r="A234" s="243"/>
      <c r="B234" s="236"/>
      <c r="C234" s="236"/>
      <c r="D234" s="254"/>
      <c r="E234" s="261"/>
      <c r="F234" s="236"/>
    </row>
    <row r="235" spans="1:6" ht="14.25" hidden="1" customHeight="1">
      <c r="A235" s="243"/>
      <c r="B235" s="236"/>
      <c r="C235" s="236"/>
      <c r="D235" s="254"/>
      <c r="E235" s="261"/>
      <c r="F235" s="236"/>
    </row>
    <row r="236" spans="1:6" ht="14.25" hidden="1" customHeight="1">
      <c r="A236" s="243"/>
      <c r="B236" s="236"/>
      <c r="C236" s="236"/>
      <c r="D236" s="254"/>
      <c r="E236" s="261"/>
      <c r="F236" s="236"/>
    </row>
    <row r="237" spans="1:6" ht="14.25" hidden="1" customHeight="1">
      <c r="A237" s="243"/>
      <c r="B237" s="236"/>
      <c r="C237" s="236"/>
      <c r="D237" s="254"/>
      <c r="E237" s="261"/>
      <c r="F237" s="236"/>
    </row>
    <row r="238" spans="1:6" ht="14.25" hidden="1" customHeight="1">
      <c r="A238" s="243"/>
      <c r="B238" s="236"/>
      <c r="C238" s="236"/>
      <c r="D238" s="254"/>
      <c r="E238" s="261"/>
      <c r="F238" s="236"/>
    </row>
    <row r="239" spans="1:6" ht="14.25" hidden="1" customHeight="1">
      <c r="A239" s="243"/>
      <c r="B239" s="236"/>
      <c r="C239" s="236"/>
      <c r="D239" s="254"/>
      <c r="E239" s="261"/>
      <c r="F239" s="236"/>
    </row>
    <row r="240" spans="1:6" ht="14.25" hidden="1" customHeight="1">
      <c r="A240" s="243"/>
      <c r="B240" s="236"/>
      <c r="C240" s="236"/>
      <c r="D240" s="254"/>
      <c r="E240" s="261"/>
      <c r="F240" s="236"/>
    </row>
    <row r="241" spans="1:6" ht="14.25" hidden="1" customHeight="1">
      <c r="A241" s="243"/>
      <c r="B241" s="236"/>
      <c r="C241" s="236"/>
      <c r="D241" s="254"/>
      <c r="E241" s="261"/>
      <c r="F241" s="236"/>
    </row>
    <row r="242" spans="1:6" ht="14.25" hidden="1" customHeight="1">
      <c r="A242" s="243"/>
      <c r="B242" s="236"/>
      <c r="C242" s="236"/>
      <c r="D242" s="254"/>
      <c r="E242" s="261"/>
      <c r="F242" s="236"/>
    </row>
    <row r="243" spans="1:6" ht="14.25" hidden="1" customHeight="1">
      <c r="A243" s="243"/>
      <c r="B243" s="236"/>
      <c r="C243" s="236"/>
      <c r="D243" s="254"/>
      <c r="E243" s="261"/>
      <c r="F243" s="236"/>
    </row>
    <row r="244" spans="1:6" ht="14.25" hidden="1" customHeight="1">
      <c r="A244" s="243"/>
      <c r="B244" s="236"/>
      <c r="C244" s="236"/>
      <c r="D244" s="254"/>
      <c r="E244" s="261"/>
      <c r="F244" s="236"/>
    </row>
    <row r="245" spans="1:6" ht="14.25" hidden="1" customHeight="1">
      <c r="A245" s="243"/>
      <c r="B245" s="236"/>
      <c r="C245" s="236"/>
      <c r="D245" s="254"/>
      <c r="E245" s="261"/>
      <c r="F245" s="236"/>
    </row>
    <row r="246" spans="1:6" ht="14.25" hidden="1" customHeight="1">
      <c r="A246" s="243"/>
      <c r="B246" s="236"/>
      <c r="C246" s="236"/>
      <c r="D246" s="254"/>
      <c r="E246" s="261"/>
      <c r="F246" s="236"/>
    </row>
    <row r="247" spans="1:6" ht="14.25" hidden="1" customHeight="1">
      <c r="A247" s="243"/>
      <c r="B247" s="236"/>
      <c r="C247" s="236"/>
      <c r="D247" s="254"/>
      <c r="E247" s="261"/>
      <c r="F247" s="236"/>
    </row>
    <row r="248" spans="1:6" ht="14.25" hidden="1" customHeight="1">
      <c r="A248" s="243"/>
      <c r="B248" s="236"/>
      <c r="C248" s="236"/>
      <c r="D248" s="254"/>
      <c r="E248" s="261"/>
      <c r="F248" s="236"/>
    </row>
    <row r="249" spans="1:6" ht="14.25" hidden="1" customHeight="1">
      <c r="A249" s="243"/>
      <c r="B249" s="236"/>
      <c r="C249" s="236"/>
      <c r="D249" s="254"/>
      <c r="E249" s="261"/>
      <c r="F249" s="236"/>
    </row>
    <row r="250" spans="1:6" ht="14.25" hidden="1" customHeight="1">
      <c r="A250" s="243"/>
      <c r="B250" s="236"/>
      <c r="C250" s="236"/>
      <c r="D250" s="254"/>
      <c r="E250" s="261"/>
      <c r="F250" s="236"/>
    </row>
    <row r="251" spans="1:6" ht="14.25" hidden="1" customHeight="1">
      <c r="A251" s="243"/>
      <c r="B251" s="236"/>
      <c r="C251" s="236"/>
      <c r="D251" s="254"/>
      <c r="E251" s="261"/>
      <c r="F251" s="236"/>
    </row>
    <row r="252" spans="1:6" ht="14.25" hidden="1" customHeight="1">
      <c r="A252" s="243"/>
      <c r="B252" s="236"/>
      <c r="C252" s="236"/>
      <c r="D252" s="254"/>
      <c r="E252" s="261"/>
      <c r="F252" s="236"/>
    </row>
    <row r="253" spans="1:6" ht="14.25" hidden="1" customHeight="1">
      <c r="A253" s="243"/>
      <c r="B253" s="236"/>
      <c r="C253" s="236"/>
      <c r="D253" s="254"/>
      <c r="E253" s="261"/>
      <c r="F253" s="236"/>
    </row>
    <row r="254" spans="1:6" ht="14.25" hidden="1" customHeight="1">
      <c r="A254" s="243"/>
      <c r="B254" s="236"/>
      <c r="C254" s="236"/>
      <c r="D254" s="254"/>
      <c r="E254" s="261"/>
      <c r="F254" s="236"/>
    </row>
    <row r="255" spans="1:6" ht="14.25" hidden="1" customHeight="1">
      <c r="A255" s="243"/>
      <c r="B255" s="236"/>
      <c r="C255" s="236"/>
      <c r="D255" s="254"/>
      <c r="E255" s="261"/>
      <c r="F255" s="236"/>
    </row>
    <row r="256" spans="1:6" ht="14.25" hidden="1" customHeight="1">
      <c r="A256" s="243"/>
      <c r="B256" s="236"/>
      <c r="C256" s="236"/>
      <c r="D256" s="254"/>
      <c r="E256" s="261"/>
      <c r="F256" s="236"/>
    </row>
    <row r="257" spans="1:6" ht="14.25" hidden="1" customHeight="1">
      <c r="A257" s="243"/>
      <c r="B257" s="236"/>
      <c r="C257" s="236"/>
      <c r="D257" s="254"/>
      <c r="E257" s="261"/>
      <c r="F257" s="236"/>
    </row>
    <row r="258" spans="1:6" ht="14.25" hidden="1" customHeight="1">
      <c r="A258" s="243"/>
      <c r="B258" s="236"/>
      <c r="C258" s="236"/>
      <c r="D258" s="254"/>
      <c r="E258" s="261"/>
      <c r="F258" s="236"/>
    </row>
    <row r="259" spans="1:6" ht="14.25" hidden="1" customHeight="1">
      <c r="A259" s="243"/>
      <c r="B259" s="236"/>
      <c r="C259" s="236"/>
      <c r="D259" s="254"/>
      <c r="E259" s="261"/>
      <c r="F259" s="236"/>
    </row>
    <row r="260" spans="1:6" ht="14.25" hidden="1" customHeight="1">
      <c r="A260" s="243"/>
      <c r="B260" s="236"/>
      <c r="C260" s="236"/>
      <c r="D260" s="254"/>
      <c r="E260" s="261"/>
      <c r="F260" s="236"/>
    </row>
    <row r="261" spans="1:6" ht="14.25" hidden="1" customHeight="1">
      <c r="A261" s="243"/>
      <c r="B261" s="236"/>
      <c r="C261" s="236"/>
      <c r="D261" s="254"/>
      <c r="E261" s="261"/>
      <c r="F261" s="236"/>
    </row>
    <row r="262" spans="1:6" ht="14.25" hidden="1" customHeight="1">
      <c r="A262" s="243"/>
      <c r="B262" s="236"/>
      <c r="C262" s="236"/>
      <c r="D262" s="254"/>
      <c r="E262" s="261"/>
      <c r="F262" s="236"/>
    </row>
    <row r="263" spans="1:6" ht="14.25" hidden="1" customHeight="1">
      <c r="A263" s="243"/>
      <c r="B263" s="236"/>
      <c r="C263" s="236"/>
      <c r="D263" s="254"/>
      <c r="E263" s="261"/>
      <c r="F263" s="236"/>
    </row>
    <row r="264" spans="1:6" ht="14.25" hidden="1" customHeight="1">
      <c r="A264" s="243"/>
      <c r="B264" s="236"/>
      <c r="C264" s="236"/>
      <c r="D264" s="254"/>
      <c r="E264" s="261"/>
      <c r="F264" s="236"/>
    </row>
    <row r="265" spans="1:6" ht="14.25" hidden="1" customHeight="1">
      <c r="A265" s="243"/>
      <c r="B265" s="236"/>
      <c r="C265" s="236"/>
      <c r="D265" s="254"/>
      <c r="E265" s="261"/>
      <c r="F265" s="236"/>
    </row>
    <row r="266" spans="1:6" ht="14.25" hidden="1" customHeight="1">
      <c r="A266" s="243"/>
      <c r="B266" s="236"/>
      <c r="C266" s="236"/>
      <c r="D266" s="254"/>
      <c r="E266" s="261"/>
      <c r="F266" s="236"/>
    </row>
    <row r="267" spans="1:6" ht="14.25" hidden="1" customHeight="1">
      <c r="A267" s="243"/>
      <c r="B267" s="236"/>
      <c r="C267" s="236"/>
      <c r="D267" s="254"/>
      <c r="E267" s="261"/>
      <c r="F267" s="236"/>
    </row>
    <row r="268" spans="1:6" ht="14.25" hidden="1" customHeight="1">
      <c r="A268" s="243"/>
      <c r="B268" s="236"/>
      <c r="C268" s="236"/>
      <c r="D268" s="254"/>
      <c r="E268" s="261"/>
      <c r="F268" s="236"/>
    </row>
    <row r="269" spans="1:6" ht="14.25" hidden="1" customHeight="1">
      <c r="A269" s="243"/>
      <c r="B269" s="236"/>
      <c r="C269" s="236"/>
      <c r="D269" s="254"/>
      <c r="E269" s="261"/>
      <c r="F269" s="236"/>
    </row>
    <row r="270" spans="1:6" ht="14.25" hidden="1" customHeight="1">
      <c r="A270" s="243"/>
      <c r="B270" s="236"/>
      <c r="C270" s="236"/>
      <c r="D270" s="254"/>
      <c r="E270" s="261"/>
      <c r="F270" s="236"/>
    </row>
    <row r="271" spans="1:6" ht="14.25" hidden="1" customHeight="1">
      <c r="A271" s="243"/>
      <c r="B271" s="236"/>
      <c r="C271" s="236"/>
      <c r="D271" s="254"/>
      <c r="E271" s="261"/>
      <c r="F271" s="236"/>
    </row>
    <row r="272" spans="1:6" ht="14.25" hidden="1" customHeight="1">
      <c r="A272" s="243"/>
      <c r="B272" s="236"/>
      <c r="C272" s="236"/>
      <c r="D272" s="254"/>
      <c r="E272" s="261"/>
      <c r="F272" s="236"/>
    </row>
    <row r="273" spans="1:6" ht="14.25" hidden="1" customHeight="1">
      <c r="A273" s="243"/>
      <c r="B273" s="236"/>
      <c r="C273" s="236"/>
      <c r="D273" s="254"/>
      <c r="E273" s="261"/>
      <c r="F273" s="236"/>
    </row>
    <row r="274" spans="1:6" ht="14.25" hidden="1" customHeight="1">
      <c r="A274" s="243"/>
      <c r="B274" s="236"/>
      <c r="C274" s="236"/>
      <c r="D274" s="254"/>
      <c r="E274" s="261"/>
      <c r="F274" s="236"/>
    </row>
    <row r="275" spans="1:6" ht="14.25" hidden="1" customHeight="1">
      <c r="A275" s="243"/>
      <c r="B275" s="236"/>
      <c r="C275" s="236"/>
      <c r="D275" s="254"/>
      <c r="E275" s="261"/>
      <c r="F275" s="236"/>
    </row>
    <row r="276" spans="1:6" ht="14.25" hidden="1" customHeight="1">
      <c r="A276" s="243"/>
      <c r="B276" s="236"/>
      <c r="C276" s="236"/>
      <c r="D276" s="254"/>
      <c r="E276" s="261"/>
      <c r="F276" s="236"/>
    </row>
    <row r="277" spans="1:6" ht="14.25" hidden="1" customHeight="1">
      <c r="A277" s="243"/>
      <c r="B277" s="236"/>
      <c r="C277" s="236"/>
      <c r="D277" s="254"/>
      <c r="E277" s="261"/>
      <c r="F277" s="236"/>
    </row>
    <row r="278" spans="1:6" ht="14.25" hidden="1" customHeight="1">
      <c r="A278" s="243"/>
      <c r="B278" s="236"/>
      <c r="C278" s="236"/>
      <c r="D278" s="254"/>
      <c r="E278" s="261"/>
      <c r="F278" s="236"/>
    </row>
    <row r="279" spans="1:6" ht="14.25" hidden="1" customHeight="1">
      <c r="A279" s="243"/>
      <c r="B279" s="236"/>
      <c r="C279" s="236"/>
      <c r="D279" s="254"/>
      <c r="E279" s="261"/>
      <c r="F279" s="236"/>
    </row>
    <row r="280" spans="1:6" ht="14.25" hidden="1" customHeight="1">
      <c r="A280" s="243"/>
      <c r="B280" s="236"/>
      <c r="C280" s="236"/>
      <c r="D280" s="254"/>
      <c r="E280" s="261"/>
      <c r="F280" s="236"/>
    </row>
    <row r="281" spans="1:6" ht="14.25" hidden="1" customHeight="1">
      <c r="A281" s="243"/>
      <c r="B281" s="236"/>
      <c r="C281" s="236"/>
      <c r="D281" s="254"/>
      <c r="E281" s="261"/>
      <c r="F281" s="236"/>
    </row>
    <row r="282" spans="1:6" ht="14.25" hidden="1" customHeight="1">
      <c r="A282" s="243"/>
      <c r="B282" s="236"/>
      <c r="C282" s="236"/>
      <c r="D282" s="254"/>
      <c r="E282" s="261"/>
      <c r="F282" s="236"/>
    </row>
    <row r="283" spans="1:6" ht="14.25" hidden="1" customHeight="1">
      <c r="A283" s="243"/>
      <c r="B283" s="236"/>
      <c r="C283" s="236"/>
      <c r="D283" s="254"/>
      <c r="E283" s="261"/>
      <c r="F283" s="236"/>
    </row>
    <row r="284" spans="1:6" ht="14.25" hidden="1" customHeight="1">
      <c r="A284" s="243"/>
      <c r="B284" s="236"/>
      <c r="C284" s="236"/>
      <c r="D284" s="254"/>
      <c r="E284" s="261"/>
      <c r="F284" s="236"/>
    </row>
    <row r="285" spans="1:6" ht="14.25" hidden="1" customHeight="1">
      <c r="A285" s="243"/>
      <c r="B285" s="236"/>
      <c r="C285" s="236"/>
      <c r="D285" s="254"/>
      <c r="E285" s="261"/>
      <c r="F285" s="236"/>
    </row>
    <row r="286" spans="1:6" ht="14.25" hidden="1" customHeight="1">
      <c r="A286" s="243"/>
      <c r="B286" s="236"/>
      <c r="C286" s="236"/>
      <c r="D286" s="254"/>
      <c r="E286" s="261"/>
      <c r="F286" s="236"/>
    </row>
    <row r="287" spans="1:6" ht="14.25" hidden="1" customHeight="1">
      <c r="A287" s="243"/>
      <c r="B287" s="236"/>
      <c r="C287" s="236"/>
      <c r="D287" s="254"/>
      <c r="E287" s="261"/>
      <c r="F287" s="236"/>
    </row>
    <row r="288" spans="1:6" ht="14.25" hidden="1" customHeight="1">
      <c r="A288" s="243"/>
      <c r="B288" s="236"/>
      <c r="C288" s="236"/>
      <c r="D288" s="254"/>
      <c r="E288" s="261"/>
      <c r="F288" s="236"/>
    </row>
    <row r="289" spans="1:6" ht="14.25" hidden="1" customHeight="1">
      <c r="A289" s="243"/>
      <c r="B289" s="236"/>
      <c r="C289" s="236"/>
      <c r="D289" s="254"/>
      <c r="E289" s="261"/>
      <c r="F289" s="236"/>
    </row>
    <row r="290" spans="1:6" ht="14.25" hidden="1" customHeight="1">
      <c r="A290" s="243"/>
      <c r="B290" s="236"/>
      <c r="C290" s="236"/>
      <c r="D290" s="254"/>
      <c r="E290" s="261"/>
      <c r="F290" s="236"/>
    </row>
    <row r="291" spans="1:6" ht="14.25" hidden="1" customHeight="1">
      <c r="A291" s="243"/>
      <c r="B291" s="236"/>
      <c r="C291" s="236"/>
      <c r="D291" s="254"/>
      <c r="E291" s="261"/>
      <c r="F291" s="236"/>
    </row>
    <row r="292" spans="1:6" ht="14.25" hidden="1" customHeight="1">
      <c r="A292" s="243"/>
      <c r="B292" s="236"/>
      <c r="C292" s="236"/>
      <c r="D292" s="254"/>
      <c r="E292" s="261"/>
      <c r="F292" s="236"/>
    </row>
    <row r="293" spans="1:6" ht="14.25" hidden="1" customHeight="1">
      <c r="A293" s="243"/>
      <c r="B293" s="236"/>
      <c r="C293" s="236"/>
      <c r="D293" s="254"/>
      <c r="E293" s="261"/>
      <c r="F293" s="236"/>
    </row>
    <row r="294" spans="1:6" ht="14.25" hidden="1" customHeight="1">
      <c r="A294" s="243"/>
      <c r="B294" s="236"/>
      <c r="C294" s="236"/>
      <c r="D294" s="254"/>
      <c r="E294" s="261"/>
      <c r="F294" s="236"/>
    </row>
    <row r="295" spans="1:6" ht="14.25" hidden="1" customHeight="1">
      <c r="A295" s="243"/>
      <c r="B295" s="236"/>
      <c r="C295" s="236"/>
      <c r="D295" s="254"/>
      <c r="E295" s="261"/>
      <c r="F295" s="236"/>
    </row>
    <row r="296" spans="1:6" ht="14.25" hidden="1" customHeight="1">
      <c r="A296" s="243"/>
      <c r="B296" s="236"/>
      <c r="C296" s="236"/>
      <c r="D296" s="254"/>
      <c r="E296" s="261"/>
      <c r="F296" s="236"/>
    </row>
    <row r="297" spans="1:6" ht="14.25" hidden="1" customHeight="1">
      <c r="A297" s="243"/>
      <c r="B297" s="236"/>
      <c r="C297" s="236"/>
      <c r="D297" s="254"/>
      <c r="E297" s="261"/>
      <c r="F297" s="236"/>
    </row>
    <row r="298" spans="1:6" ht="14.25" hidden="1" customHeight="1">
      <c r="A298" s="243"/>
      <c r="B298" s="236"/>
      <c r="C298" s="236"/>
      <c r="D298" s="254"/>
      <c r="E298" s="261"/>
      <c r="F298" s="236"/>
    </row>
    <row r="299" spans="1:6" ht="14.25" hidden="1" customHeight="1">
      <c r="A299" s="243"/>
      <c r="B299" s="236"/>
      <c r="C299" s="236"/>
      <c r="D299" s="254"/>
      <c r="E299" s="261"/>
      <c r="F299" s="236"/>
    </row>
    <row r="300" spans="1:6" ht="14.25" hidden="1" customHeight="1">
      <c r="A300" s="243"/>
      <c r="B300" s="236"/>
      <c r="C300" s="236"/>
      <c r="D300" s="254"/>
      <c r="E300" s="261"/>
      <c r="F300" s="236"/>
    </row>
    <row r="301" spans="1:6" ht="14.25" hidden="1" customHeight="1">
      <c r="A301" s="243"/>
      <c r="B301" s="236"/>
      <c r="C301" s="236"/>
      <c r="D301" s="254"/>
      <c r="E301" s="261"/>
      <c r="F301" s="236"/>
    </row>
    <row r="302" spans="1:6" ht="14.25" hidden="1" customHeight="1">
      <c r="A302" s="243"/>
      <c r="B302" s="236"/>
      <c r="C302" s="236"/>
      <c r="D302" s="254"/>
      <c r="E302" s="261"/>
      <c r="F302" s="236"/>
    </row>
    <row r="303" spans="1:6" ht="14.25" hidden="1" customHeight="1">
      <c r="A303" s="243"/>
      <c r="B303" s="236"/>
      <c r="C303" s="236"/>
      <c r="D303" s="254"/>
      <c r="E303" s="261"/>
      <c r="F303" s="236"/>
    </row>
    <row r="304" spans="1:6" ht="14.25" hidden="1" customHeight="1">
      <c r="A304" s="243"/>
      <c r="B304" s="236"/>
      <c r="C304" s="236"/>
      <c r="D304" s="254"/>
      <c r="E304" s="261"/>
      <c r="F304" s="236"/>
    </row>
    <row r="305" spans="1:6" ht="14.25" hidden="1" customHeight="1">
      <c r="A305" s="243"/>
      <c r="B305" s="236"/>
      <c r="C305" s="236"/>
      <c r="D305" s="254"/>
      <c r="E305" s="261"/>
      <c r="F305" s="236"/>
    </row>
    <row r="306" spans="1:6" ht="14.25" hidden="1" customHeight="1">
      <c r="A306" s="243"/>
      <c r="B306" s="236"/>
      <c r="C306" s="236"/>
      <c r="D306" s="254"/>
      <c r="E306" s="261"/>
      <c r="F306" s="236"/>
    </row>
    <row r="307" spans="1:6" ht="14.25" hidden="1" customHeight="1">
      <c r="A307" s="243"/>
      <c r="B307" s="236"/>
      <c r="C307" s="236"/>
      <c r="D307" s="254"/>
      <c r="E307" s="261"/>
      <c r="F307" s="236"/>
    </row>
    <row r="308" spans="1:6" ht="14.25" hidden="1" customHeight="1">
      <c r="A308" s="243"/>
      <c r="B308" s="236"/>
      <c r="C308" s="236"/>
      <c r="D308" s="254"/>
      <c r="E308" s="261"/>
      <c r="F308" s="236"/>
    </row>
    <row r="309" spans="1:6" ht="14.25" hidden="1" customHeight="1">
      <c r="A309" s="243"/>
      <c r="B309" s="236"/>
      <c r="C309" s="236"/>
      <c r="D309" s="254"/>
      <c r="E309" s="261"/>
      <c r="F309" s="236"/>
    </row>
    <row r="310" spans="1:6" ht="14.25" hidden="1" customHeight="1">
      <c r="A310" s="243"/>
      <c r="B310" s="236"/>
      <c r="C310" s="236"/>
      <c r="D310" s="254"/>
      <c r="E310" s="261"/>
      <c r="F310" s="236"/>
    </row>
    <row r="311" spans="1:6" ht="14.25" hidden="1" customHeight="1">
      <c r="A311" s="243"/>
      <c r="B311" s="236"/>
      <c r="C311" s="236"/>
      <c r="D311" s="254"/>
      <c r="E311" s="261"/>
      <c r="F311" s="236"/>
    </row>
    <row r="312" spans="1:6" ht="14.25" hidden="1" customHeight="1">
      <c r="A312" s="243"/>
      <c r="B312" s="236"/>
      <c r="C312" s="236"/>
      <c r="D312" s="254"/>
      <c r="E312" s="261"/>
      <c r="F312" s="236"/>
    </row>
    <row r="313" spans="1:6" ht="14.25" hidden="1" customHeight="1">
      <c r="A313" s="243"/>
      <c r="B313" s="236"/>
      <c r="C313" s="236"/>
      <c r="D313" s="254"/>
      <c r="E313" s="261"/>
      <c r="F313" s="236"/>
    </row>
    <row r="314" spans="1:6" ht="14.25" hidden="1" customHeight="1">
      <c r="A314" s="243"/>
      <c r="B314" s="236"/>
      <c r="C314" s="236"/>
      <c r="D314" s="254"/>
      <c r="E314" s="261"/>
      <c r="F314" s="236"/>
    </row>
    <row r="315" spans="1:6" ht="14.25" hidden="1" customHeight="1">
      <c r="A315" s="243"/>
      <c r="B315" s="236"/>
      <c r="C315" s="236"/>
      <c r="D315" s="254"/>
      <c r="E315" s="261"/>
      <c r="F315" s="236"/>
    </row>
    <row r="316" spans="1:6" ht="14.25" hidden="1" customHeight="1">
      <c r="A316" s="243"/>
      <c r="B316" s="236"/>
      <c r="C316" s="236"/>
      <c r="D316" s="254"/>
      <c r="E316" s="261"/>
      <c r="F316" s="236"/>
    </row>
    <row r="317" spans="1:6" ht="14.25" hidden="1" customHeight="1">
      <c r="A317" s="243"/>
      <c r="B317" s="236"/>
      <c r="C317" s="236"/>
      <c r="D317" s="254"/>
      <c r="E317" s="261"/>
      <c r="F317" s="236"/>
    </row>
    <row r="318" spans="1:6" ht="14.25" hidden="1" customHeight="1">
      <c r="A318" s="243"/>
      <c r="B318" s="236"/>
      <c r="C318" s="236"/>
      <c r="D318" s="254"/>
      <c r="E318" s="261"/>
      <c r="F318" s="236"/>
    </row>
    <row r="319" spans="1:6" ht="14.25" hidden="1" customHeight="1">
      <c r="A319" s="243"/>
      <c r="B319" s="236"/>
      <c r="C319" s="236"/>
      <c r="D319" s="254"/>
      <c r="E319" s="261"/>
      <c r="F319" s="236"/>
    </row>
    <row r="320" spans="1:6" ht="14.25" hidden="1" customHeight="1">
      <c r="A320" s="243"/>
      <c r="B320" s="236"/>
      <c r="C320" s="236"/>
      <c r="D320" s="254"/>
      <c r="E320" s="261"/>
      <c r="F320" s="236"/>
    </row>
    <row r="321" spans="1:6" ht="14.25" hidden="1" customHeight="1">
      <c r="A321" s="243"/>
      <c r="B321" s="236"/>
      <c r="C321" s="236"/>
      <c r="D321" s="254"/>
      <c r="E321" s="261"/>
      <c r="F321" s="236"/>
    </row>
    <row r="322" spans="1:6" ht="14.25" hidden="1" customHeight="1">
      <c r="A322" s="243"/>
      <c r="B322" s="236"/>
      <c r="C322" s="236"/>
      <c r="D322" s="254"/>
      <c r="E322" s="261"/>
      <c r="F322" s="236"/>
    </row>
    <row r="323" spans="1:6" ht="14.25" hidden="1" customHeight="1">
      <c r="A323" s="243"/>
      <c r="B323" s="236"/>
      <c r="C323" s="236"/>
      <c r="D323" s="254"/>
      <c r="E323" s="261"/>
      <c r="F323" s="236"/>
    </row>
    <row r="324" spans="1:6" ht="14.25" hidden="1" customHeight="1">
      <c r="A324" s="243"/>
      <c r="B324" s="236"/>
      <c r="C324" s="236"/>
      <c r="D324" s="254"/>
      <c r="E324" s="261"/>
      <c r="F324" s="236"/>
    </row>
    <row r="325" spans="1:6" ht="14.25" hidden="1" customHeight="1">
      <c r="A325" s="243"/>
      <c r="B325" s="236"/>
      <c r="C325" s="236"/>
      <c r="D325" s="254"/>
      <c r="E325" s="261"/>
      <c r="F325" s="236"/>
    </row>
    <row r="326" spans="1:6" ht="14.25" hidden="1" customHeight="1">
      <c r="A326" s="243"/>
      <c r="B326" s="236"/>
      <c r="C326" s="236"/>
      <c r="D326" s="254"/>
      <c r="E326" s="261"/>
      <c r="F326" s="236"/>
    </row>
    <row r="327" spans="1:6" ht="14.25" hidden="1" customHeight="1">
      <c r="A327" s="243"/>
      <c r="B327" s="236"/>
      <c r="C327" s="236"/>
      <c r="D327" s="254"/>
      <c r="E327" s="261"/>
      <c r="F327" s="236"/>
    </row>
    <row r="328" spans="1:6" ht="14.25" hidden="1" customHeight="1">
      <c r="A328" s="243"/>
      <c r="B328" s="236"/>
      <c r="C328" s="236"/>
      <c r="D328" s="254"/>
      <c r="E328" s="261"/>
      <c r="F328" s="236"/>
    </row>
    <row r="329" spans="1:6" ht="14.25" hidden="1" customHeight="1">
      <c r="A329" s="243"/>
      <c r="B329" s="236"/>
      <c r="C329" s="236"/>
      <c r="D329" s="254"/>
      <c r="E329" s="261"/>
      <c r="F329" s="236"/>
    </row>
    <row r="330" spans="1:6" ht="14.25" hidden="1" customHeight="1">
      <c r="A330" s="243"/>
      <c r="B330" s="236"/>
      <c r="C330" s="236"/>
      <c r="D330" s="254"/>
      <c r="E330" s="261"/>
      <c r="F330" s="236"/>
    </row>
    <row r="331" spans="1:6" ht="14.25" hidden="1" customHeight="1">
      <c r="A331" s="243"/>
      <c r="B331" s="236"/>
      <c r="C331" s="236"/>
      <c r="D331" s="254"/>
      <c r="E331" s="261"/>
      <c r="F331" s="236"/>
    </row>
    <row r="332" spans="1:6" ht="14.25" hidden="1" customHeight="1">
      <c r="A332" s="243"/>
      <c r="B332" s="236"/>
      <c r="C332" s="236"/>
      <c r="D332" s="254"/>
      <c r="E332" s="261"/>
      <c r="F332" s="236"/>
    </row>
    <row r="333" spans="1:6" ht="14.25" hidden="1" customHeight="1">
      <c r="A333" s="243"/>
      <c r="B333" s="236"/>
      <c r="C333" s="236"/>
      <c r="D333" s="254"/>
      <c r="E333" s="261"/>
      <c r="F333" s="236"/>
    </row>
    <row r="334" spans="1:6" ht="14.25" hidden="1" customHeight="1">
      <c r="A334" s="243"/>
      <c r="B334" s="236"/>
      <c r="C334" s="236"/>
      <c r="D334" s="254"/>
      <c r="E334" s="261"/>
      <c r="F334" s="236"/>
    </row>
    <row r="335" spans="1:6" ht="14.25" hidden="1" customHeight="1">
      <c r="A335" s="243"/>
      <c r="B335" s="236"/>
      <c r="C335" s="236"/>
      <c r="D335" s="254"/>
      <c r="E335" s="261"/>
      <c r="F335" s="236"/>
    </row>
    <row r="336" spans="1:6" ht="14.25" hidden="1" customHeight="1">
      <c r="A336" s="243"/>
      <c r="B336" s="236"/>
      <c r="C336" s="236"/>
      <c r="D336" s="254"/>
      <c r="E336" s="261"/>
      <c r="F336" s="236"/>
    </row>
    <row r="337" spans="1:6" ht="14.25" hidden="1" customHeight="1">
      <c r="A337" s="243"/>
      <c r="B337" s="236"/>
      <c r="C337" s="236"/>
      <c r="D337" s="254"/>
      <c r="E337" s="261"/>
      <c r="F337" s="236"/>
    </row>
    <row r="338" spans="1:6" ht="14.25" hidden="1" customHeight="1">
      <c r="A338" s="243"/>
      <c r="B338" s="236"/>
      <c r="C338" s="236"/>
      <c r="D338" s="254"/>
      <c r="E338" s="261"/>
      <c r="F338" s="236"/>
    </row>
    <row r="339" spans="1:6" ht="14.25" hidden="1" customHeight="1">
      <c r="A339" s="243"/>
      <c r="B339" s="236"/>
      <c r="C339" s="236"/>
      <c r="D339" s="254"/>
      <c r="E339" s="261"/>
      <c r="F339" s="236"/>
    </row>
    <row r="340" spans="1:6" ht="14.25" hidden="1" customHeight="1">
      <c r="A340" s="243"/>
      <c r="B340" s="236"/>
      <c r="C340" s="236"/>
      <c r="D340" s="254"/>
      <c r="E340" s="261"/>
      <c r="F340" s="236"/>
    </row>
    <row r="341" spans="1:6" ht="14.25" hidden="1" customHeight="1">
      <c r="A341" s="243"/>
      <c r="B341" s="236"/>
      <c r="C341" s="236"/>
      <c r="D341" s="254"/>
      <c r="E341" s="261"/>
      <c r="F341" s="236"/>
    </row>
    <row r="342" spans="1:6" ht="14.25" hidden="1" customHeight="1">
      <c r="A342" s="243"/>
      <c r="B342" s="236"/>
      <c r="C342" s="236"/>
      <c r="D342" s="254"/>
      <c r="E342" s="261"/>
      <c r="F342" s="236"/>
    </row>
    <row r="343" spans="1:6" ht="14.25" hidden="1" customHeight="1">
      <c r="A343" s="243"/>
      <c r="B343" s="236"/>
      <c r="C343" s="236"/>
      <c r="D343" s="254"/>
      <c r="E343" s="261"/>
      <c r="F343" s="236"/>
    </row>
    <row r="344" spans="1:6" ht="14.25" hidden="1" customHeight="1">
      <c r="A344" s="243"/>
      <c r="B344" s="236"/>
      <c r="C344" s="236"/>
      <c r="D344" s="254"/>
      <c r="E344" s="261"/>
      <c r="F344" s="236"/>
    </row>
    <row r="345" spans="1:6" ht="14.25" hidden="1" customHeight="1">
      <c r="A345" s="243"/>
      <c r="B345" s="236"/>
      <c r="C345" s="236"/>
      <c r="D345" s="254"/>
      <c r="E345" s="261"/>
      <c r="F345" s="236"/>
    </row>
    <row r="346" spans="1:6" ht="14.25" hidden="1" customHeight="1">
      <c r="A346" s="243"/>
      <c r="B346" s="236"/>
      <c r="C346" s="236"/>
      <c r="D346" s="254"/>
      <c r="E346" s="261"/>
      <c r="F346" s="236"/>
    </row>
    <row r="347" spans="1:6" ht="14.25" hidden="1" customHeight="1">
      <c r="A347" s="243"/>
      <c r="B347" s="236"/>
      <c r="C347" s="236"/>
      <c r="D347" s="254"/>
      <c r="E347" s="261"/>
      <c r="F347" s="236"/>
    </row>
    <row r="348" spans="1:6" ht="14.25" hidden="1" customHeight="1">
      <c r="A348" s="243"/>
      <c r="B348" s="236"/>
      <c r="C348" s="236"/>
      <c r="D348" s="254"/>
      <c r="E348" s="261"/>
      <c r="F348" s="236"/>
    </row>
    <row r="349" spans="1:6" ht="14.25" hidden="1" customHeight="1">
      <c r="A349" s="243"/>
      <c r="B349" s="236"/>
      <c r="C349" s="236"/>
      <c r="D349" s="254"/>
      <c r="E349" s="261"/>
      <c r="F349" s="236"/>
    </row>
    <row r="350" spans="1:6" ht="14.25" hidden="1" customHeight="1">
      <c r="A350" s="243"/>
      <c r="B350" s="236"/>
      <c r="C350" s="236"/>
      <c r="D350" s="254"/>
      <c r="E350" s="261"/>
      <c r="F350" s="236"/>
    </row>
    <row r="351" spans="1:6" ht="14.25" hidden="1" customHeight="1">
      <c r="A351" s="243"/>
      <c r="B351" s="236"/>
      <c r="C351" s="236"/>
      <c r="D351" s="254"/>
      <c r="E351" s="261"/>
      <c r="F351" s="236"/>
    </row>
    <row r="352" spans="1:6" ht="14.25" hidden="1" customHeight="1">
      <c r="A352" s="243"/>
      <c r="B352" s="236"/>
      <c r="C352" s="236"/>
      <c r="D352" s="254"/>
      <c r="E352" s="261"/>
      <c r="F352" s="236"/>
    </row>
    <row r="353" spans="1:6" ht="14.25" hidden="1" customHeight="1">
      <c r="A353" s="243"/>
      <c r="B353" s="236"/>
      <c r="C353" s="236"/>
      <c r="D353" s="254"/>
      <c r="E353" s="261"/>
      <c r="F353" s="236"/>
    </row>
    <row r="354" spans="1:6" ht="14.25" hidden="1" customHeight="1">
      <c r="A354" s="243"/>
      <c r="B354" s="236"/>
      <c r="C354" s="236"/>
      <c r="D354" s="254"/>
      <c r="E354" s="261"/>
      <c r="F354" s="236"/>
    </row>
    <row r="355" spans="1:6" ht="14.25" hidden="1" customHeight="1">
      <c r="A355" s="243"/>
      <c r="B355" s="236"/>
      <c r="C355" s="236"/>
      <c r="D355" s="254"/>
      <c r="E355" s="261"/>
      <c r="F355" s="236"/>
    </row>
    <row r="356" spans="1:6" ht="14.25" hidden="1" customHeight="1">
      <c r="A356" s="243"/>
      <c r="B356" s="236"/>
      <c r="C356" s="236"/>
      <c r="D356" s="254"/>
      <c r="E356" s="261"/>
      <c r="F356" s="236"/>
    </row>
    <row r="357" spans="1:6" ht="14.25" hidden="1" customHeight="1">
      <c r="A357" s="243"/>
      <c r="B357" s="236"/>
      <c r="C357" s="236"/>
      <c r="D357" s="254"/>
      <c r="E357" s="261"/>
      <c r="F357" s="236"/>
    </row>
    <row r="358" spans="1:6" ht="14.25" hidden="1" customHeight="1">
      <c r="A358" s="243"/>
      <c r="B358" s="236"/>
      <c r="C358" s="236"/>
      <c r="D358" s="254"/>
      <c r="E358" s="261"/>
      <c r="F358" s="236"/>
    </row>
    <row r="359" spans="1:6" ht="14.25" hidden="1" customHeight="1">
      <c r="A359" s="243"/>
      <c r="B359" s="236"/>
      <c r="C359" s="236"/>
      <c r="D359" s="254"/>
      <c r="E359" s="261"/>
      <c r="F359" s="236"/>
    </row>
    <row r="360" spans="1:6" ht="14.25" hidden="1" customHeight="1">
      <c r="A360" s="243"/>
      <c r="B360" s="236"/>
      <c r="C360" s="236"/>
      <c r="D360" s="254"/>
      <c r="E360" s="261"/>
      <c r="F360" s="236"/>
    </row>
    <row r="361" spans="1:6" ht="14.25" hidden="1" customHeight="1">
      <c r="A361" s="243"/>
      <c r="B361" s="236"/>
      <c r="C361" s="236"/>
      <c r="D361" s="254"/>
      <c r="E361" s="261"/>
      <c r="F361" s="236"/>
    </row>
    <row r="362" spans="1:6" ht="14.25" hidden="1" customHeight="1">
      <c r="A362" s="243"/>
      <c r="B362" s="236"/>
      <c r="C362" s="236"/>
      <c r="D362" s="254"/>
      <c r="E362" s="261"/>
      <c r="F362" s="236"/>
    </row>
    <row r="363" spans="1:6" ht="14.25" hidden="1" customHeight="1">
      <c r="A363" s="243"/>
      <c r="B363" s="236"/>
      <c r="C363" s="236"/>
      <c r="D363" s="254"/>
      <c r="E363" s="261"/>
      <c r="F363" s="236"/>
    </row>
    <row r="364" spans="1:6" ht="14.25" hidden="1" customHeight="1">
      <c r="A364" s="243"/>
      <c r="B364" s="236"/>
      <c r="C364" s="236"/>
      <c r="D364" s="254"/>
      <c r="E364" s="261"/>
      <c r="F364" s="236"/>
    </row>
    <row r="365" spans="1:6" ht="14.25" hidden="1" customHeight="1">
      <c r="A365" s="243"/>
      <c r="B365" s="236"/>
      <c r="C365" s="236"/>
      <c r="D365" s="254"/>
      <c r="E365" s="261"/>
      <c r="F365" s="236"/>
    </row>
    <row r="366" spans="1:6" ht="14.25" hidden="1" customHeight="1">
      <c r="A366" s="243"/>
      <c r="B366" s="236"/>
      <c r="C366" s="236"/>
      <c r="D366" s="254"/>
      <c r="E366" s="261"/>
      <c r="F366" s="236"/>
    </row>
    <row r="367" spans="1:6" ht="14.25" hidden="1" customHeight="1">
      <c r="A367" s="243"/>
      <c r="B367" s="236"/>
      <c r="C367" s="236"/>
      <c r="D367" s="254"/>
      <c r="E367" s="261"/>
      <c r="F367" s="236"/>
    </row>
    <row r="368" spans="1:6" ht="14.25" hidden="1" customHeight="1">
      <c r="A368" s="243"/>
      <c r="B368" s="236"/>
      <c r="C368" s="236"/>
      <c r="D368" s="254"/>
      <c r="E368" s="261"/>
      <c r="F368" s="236"/>
    </row>
    <row r="369" spans="1:6" ht="14.25" hidden="1" customHeight="1">
      <c r="A369" s="243"/>
      <c r="B369" s="236"/>
      <c r="C369" s="236"/>
      <c r="D369" s="254"/>
      <c r="E369" s="261"/>
      <c r="F369" s="236"/>
    </row>
    <row r="370" spans="1:6" ht="14.25" hidden="1" customHeight="1">
      <c r="A370" s="243"/>
      <c r="B370" s="236"/>
      <c r="C370" s="236"/>
      <c r="D370" s="254"/>
      <c r="E370" s="261"/>
      <c r="F370" s="236"/>
    </row>
    <row r="371" spans="1:6" ht="14.25" hidden="1" customHeight="1">
      <c r="A371" s="243"/>
      <c r="B371" s="236"/>
      <c r="C371" s="236"/>
      <c r="D371" s="254"/>
      <c r="E371" s="261"/>
      <c r="F371" s="236"/>
    </row>
    <row r="372" spans="1:6" ht="14.25" hidden="1" customHeight="1">
      <c r="A372" s="243"/>
      <c r="B372" s="236"/>
      <c r="C372" s="236"/>
      <c r="D372" s="254"/>
      <c r="E372" s="261"/>
      <c r="F372" s="236"/>
    </row>
    <row r="373" spans="1:6" ht="14.25" hidden="1" customHeight="1">
      <c r="A373" s="243"/>
      <c r="B373" s="236"/>
      <c r="C373" s="236"/>
      <c r="D373" s="254"/>
      <c r="E373" s="261"/>
      <c r="F373" s="236"/>
    </row>
    <row r="374" spans="1:6" ht="14.25" hidden="1" customHeight="1">
      <c r="A374" s="243"/>
      <c r="B374" s="236"/>
      <c r="C374" s="236"/>
      <c r="D374" s="254"/>
      <c r="E374" s="261"/>
      <c r="F374" s="236"/>
    </row>
    <row r="375" spans="1:6" ht="14.25" hidden="1" customHeight="1">
      <c r="A375" s="243"/>
      <c r="B375" s="236"/>
      <c r="C375" s="236"/>
      <c r="D375" s="254"/>
      <c r="E375" s="261"/>
      <c r="F375" s="236"/>
    </row>
    <row r="376" spans="1:6" ht="14.25" hidden="1" customHeight="1">
      <c r="A376" s="243"/>
      <c r="B376" s="236"/>
      <c r="C376" s="236"/>
      <c r="D376" s="254"/>
      <c r="E376" s="261"/>
      <c r="F376" s="236"/>
    </row>
    <row r="377" spans="1:6" ht="14.25" hidden="1" customHeight="1">
      <c r="A377" s="243"/>
      <c r="B377" s="236"/>
      <c r="C377" s="236"/>
      <c r="D377" s="254"/>
      <c r="E377" s="261"/>
      <c r="F377" s="236"/>
    </row>
    <row r="378" spans="1:6" ht="14.25" hidden="1" customHeight="1">
      <c r="A378" s="243"/>
      <c r="B378" s="236"/>
      <c r="C378" s="236"/>
      <c r="D378" s="254"/>
      <c r="E378" s="261"/>
      <c r="F378" s="236"/>
    </row>
    <row r="379" spans="1:6" ht="14.25" hidden="1" customHeight="1">
      <c r="A379" s="243"/>
      <c r="B379" s="236"/>
      <c r="C379" s="236"/>
      <c r="D379" s="254"/>
      <c r="E379" s="261"/>
      <c r="F379" s="236"/>
    </row>
    <row r="380" spans="1:6" ht="14.25" hidden="1" customHeight="1">
      <c r="A380" s="243"/>
      <c r="B380" s="236"/>
      <c r="C380" s="236"/>
      <c r="D380" s="254"/>
      <c r="E380" s="261"/>
      <c r="F380" s="236"/>
    </row>
    <row r="381" spans="1:6" ht="14.25" hidden="1" customHeight="1">
      <c r="A381" s="243"/>
      <c r="B381" s="236"/>
      <c r="C381" s="236"/>
      <c r="D381" s="254"/>
      <c r="E381" s="261"/>
      <c r="F381" s="236"/>
    </row>
    <row r="382" spans="1:6" ht="14.25" hidden="1" customHeight="1">
      <c r="A382" s="243"/>
      <c r="B382" s="236"/>
      <c r="C382" s="236"/>
      <c r="D382" s="254"/>
      <c r="E382" s="261"/>
      <c r="F382" s="236"/>
    </row>
    <row r="383" spans="1:6" ht="14.25" hidden="1" customHeight="1">
      <c r="A383" s="243"/>
      <c r="B383" s="236"/>
      <c r="C383" s="236"/>
      <c r="D383" s="254"/>
      <c r="E383" s="261"/>
      <c r="F383" s="236"/>
    </row>
    <row r="384" spans="1:6" ht="14.25" hidden="1" customHeight="1">
      <c r="A384" s="243"/>
      <c r="B384" s="236"/>
      <c r="C384" s="236"/>
      <c r="D384" s="254"/>
      <c r="E384" s="261"/>
      <c r="F384" s="236"/>
    </row>
    <row r="385" spans="1:6" ht="14.25" hidden="1" customHeight="1">
      <c r="A385" s="243"/>
      <c r="B385" s="236"/>
      <c r="C385" s="236"/>
      <c r="D385" s="254"/>
      <c r="E385" s="261"/>
      <c r="F385" s="236"/>
    </row>
    <row r="386" spans="1:6" ht="14.25" hidden="1" customHeight="1">
      <c r="A386" s="243"/>
      <c r="B386" s="236"/>
      <c r="C386" s="236"/>
      <c r="D386" s="254"/>
      <c r="E386" s="261"/>
      <c r="F386" s="236"/>
    </row>
    <row r="387" spans="1:6" ht="14.25" hidden="1" customHeight="1">
      <c r="A387" s="243"/>
      <c r="B387" s="236"/>
      <c r="C387" s="236"/>
      <c r="D387" s="254"/>
      <c r="E387" s="261"/>
      <c r="F387" s="236"/>
    </row>
    <row r="388" spans="1:6" ht="14.25" hidden="1" customHeight="1">
      <c r="A388" s="243"/>
      <c r="B388" s="236"/>
      <c r="C388" s="236"/>
      <c r="D388" s="254"/>
      <c r="E388" s="261"/>
      <c r="F388" s="236"/>
    </row>
    <row r="389" spans="1:6" ht="14.25" hidden="1" customHeight="1">
      <c r="A389" s="243"/>
      <c r="B389" s="236"/>
      <c r="C389" s="236"/>
      <c r="D389" s="254"/>
      <c r="E389" s="261"/>
      <c r="F389" s="236"/>
    </row>
    <row r="390" spans="1:6" ht="14.25" hidden="1" customHeight="1">
      <c r="A390" s="243"/>
      <c r="B390" s="236"/>
      <c r="C390" s="236"/>
      <c r="D390" s="254"/>
      <c r="E390" s="261"/>
      <c r="F390" s="236"/>
    </row>
    <row r="391" spans="1:6" ht="14.25" hidden="1" customHeight="1">
      <c r="A391" s="243"/>
      <c r="B391" s="236"/>
      <c r="C391" s="236"/>
      <c r="D391" s="254"/>
      <c r="E391" s="261"/>
      <c r="F391" s="236"/>
    </row>
    <row r="392" spans="1:6" ht="14.25" hidden="1" customHeight="1">
      <c r="A392" s="243"/>
      <c r="B392" s="236"/>
      <c r="C392" s="236"/>
      <c r="D392" s="254"/>
      <c r="E392" s="261"/>
      <c r="F392" s="236"/>
    </row>
    <row r="393" spans="1:6" ht="14.25" hidden="1" customHeight="1">
      <c r="A393" s="243"/>
      <c r="B393" s="236"/>
      <c r="C393" s="236"/>
      <c r="D393" s="254"/>
      <c r="E393" s="261"/>
      <c r="F393" s="236"/>
    </row>
    <row r="394" spans="1:6" ht="14.25" hidden="1" customHeight="1">
      <c r="A394" s="243"/>
      <c r="B394" s="236"/>
      <c r="C394" s="236"/>
      <c r="D394" s="254"/>
      <c r="E394" s="261"/>
      <c r="F394" s="236"/>
    </row>
    <row r="395" spans="1:6" ht="14.25" hidden="1" customHeight="1">
      <c r="A395" s="243"/>
      <c r="B395" s="236"/>
      <c r="C395" s="236"/>
      <c r="D395" s="254"/>
      <c r="E395" s="261"/>
      <c r="F395" s="236"/>
    </row>
    <row r="396" spans="1:6" ht="14.25" hidden="1" customHeight="1">
      <c r="A396" s="243"/>
      <c r="B396" s="236"/>
      <c r="C396" s="236"/>
      <c r="D396" s="254"/>
      <c r="E396" s="261"/>
      <c r="F396" s="236"/>
    </row>
    <row r="397" spans="1:6" ht="14.25" hidden="1" customHeight="1">
      <c r="A397" s="243"/>
      <c r="B397" s="236"/>
      <c r="C397" s="236"/>
      <c r="D397" s="254"/>
      <c r="E397" s="261"/>
      <c r="F397" s="236"/>
    </row>
    <row r="398" spans="1:6" ht="14.25" hidden="1" customHeight="1">
      <c r="A398" s="243"/>
      <c r="B398" s="236"/>
      <c r="C398" s="236"/>
      <c r="D398" s="254"/>
      <c r="E398" s="261"/>
      <c r="F398" s="236"/>
    </row>
    <row r="399" spans="1:6" ht="14.25" hidden="1" customHeight="1">
      <c r="A399" s="243"/>
      <c r="B399" s="236"/>
      <c r="C399" s="236"/>
      <c r="D399" s="254"/>
      <c r="E399" s="261"/>
      <c r="F399" s="236"/>
    </row>
    <row r="400" spans="1:6" ht="14.25" hidden="1" customHeight="1">
      <c r="A400" s="243"/>
      <c r="B400" s="236"/>
      <c r="C400" s="236"/>
      <c r="D400" s="254"/>
      <c r="E400" s="261"/>
      <c r="F400" s="236"/>
    </row>
    <row r="401" spans="1:6" ht="14.25" hidden="1" customHeight="1">
      <c r="A401" s="243"/>
      <c r="B401" s="236"/>
      <c r="C401" s="236"/>
      <c r="D401" s="254"/>
      <c r="E401" s="261"/>
      <c r="F401" s="236"/>
    </row>
    <row r="402" spans="1:6" ht="14.25" hidden="1" customHeight="1">
      <c r="A402" s="243"/>
      <c r="B402" s="236"/>
      <c r="C402" s="236"/>
      <c r="D402" s="254"/>
      <c r="E402" s="261"/>
      <c r="F402" s="236"/>
    </row>
    <row r="403" spans="1:6" ht="14.25" hidden="1" customHeight="1">
      <c r="A403" s="243"/>
      <c r="B403" s="236"/>
      <c r="C403" s="236"/>
      <c r="D403" s="254"/>
      <c r="E403" s="261"/>
      <c r="F403" s="236"/>
    </row>
    <row r="404" spans="1:6" ht="14.25" hidden="1" customHeight="1">
      <c r="A404" s="243"/>
      <c r="B404" s="236"/>
      <c r="C404" s="236"/>
      <c r="D404" s="254"/>
      <c r="E404" s="261"/>
      <c r="F404" s="236"/>
    </row>
    <row r="405" spans="1:6" ht="14.25" hidden="1" customHeight="1">
      <c r="A405" s="243"/>
      <c r="B405" s="236"/>
      <c r="C405" s="236"/>
      <c r="D405" s="254"/>
      <c r="E405" s="261"/>
      <c r="F405" s="236"/>
    </row>
    <row r="406" spans="1:6" ht="14.25" hidden="1" customHeight="1">
      <c r="A406" s="243"/>
      <c r="B406" s="236"/>
      <c r="C406" s="236"/>
      <c r="D406" s="254"/>
      <c r="E406" s="261"/>
      <c r="F406" s="236"/>
    </row>
    <row r="407" spans="1:6" ht="14.25" hidden="1" customHeight="1">
      <c r="A407" s="243"/>
      <c r="B407" s="236"/>
      <c r="C407" s="236"/>
      <c r="D407" s="254"/>
      <c r="E407" s="261"/>
      <c r="F407" s="236"/>
    </row>
    <row r="408" spans="1:6" ht="14.25" hidden="1" customHeight="1">
      <c r="A408" s="243"/>
      <c r="B408" s="236"/>
      <c r="C408" s="236"/>
      <c r="D408" s="254"/>
      <c r="E408" s="261"/>
      <c r="F408" s="236"/>
    </row>
    <row r="409" spans="1:6" ht="14.25" hidden="1" customHeight="1">
      <c r="A409" s="243"/>
      <c r="B409" s="236"/>
      <c r="C409" s="236"/>
      <c r="D409" s="254"/>
      <c r="E409" s="261"/>
      <c r="F409" s="236"/>
    </row>
    <row r="410" spans="1:6" ht="14.25" hidden="1" customHeight="1">
      <c r="A410" s="243"/>
      <c r="B410" s="236"/>
      <c r="C410" s="236"/>
      <c r="D410" s="254"/>
      <c r="E410" s="261"/>
      <c r="F410" s="236"/>
    </row>
    <row r="411" spans="1:6" ht="14.25" hidden="1" customHeight="1">
      <c r="A411" s="243"/>
      <c r="B411" s="236"/>
      <c r="C411" s="236"/>
      <c r="D411" s="254"/>
      <c r="E411" s="261"/>
      <c r="F411" s="236"/>
    </row>
    <row r="412" spans="1:6" ht="14.25" hidden="1" customHeight="1">
      <c r="A412" s="243"/>
      <c r="B412" s="236"/>
      <c r="C412" s="236"/>
      <c r="D412" s="254"/>
      <c r="E412" s="261"/>
      <c r="F412" s="236"/>
    </row>
    <row r="413" spans="1:6" ht="14.25" hidden="1" customHeight="1">
      <c r="A413" s="243"/>
      <c r="B413" s="236"/>
      <c r="C413" s="236"/>
      <c r="D413" s="254"/>
      <c r="E413" s="261"/>
      <c r="F413" s="236"/>
    </row>
    <row r="414" spans="1:6" ht="14.25" hidden="1" customHeight="1">
      <c r="A414" s="243"/>
      <c r="B414" s="236"/>
      <c r="C414" s="236"/>
      <c r="D414" s="254"/>
      <c r="E414" s="261"/>
      <c r="F414" s="236"/>
    </row>
    <row r="415" spans="1:6" ht="14.25" hidden="1" customHeight="1">
      <c r="A415" s="243"/>
      <c r="B415" s="236"/>
      <c r="C415" s="236"/>
      <c r="D415" s="254"/>
      <c r="E415" s="261"/>
      <c r="F415" s="236"/>
    </row>
    <row r="416" spans="1:6" ht="14.25" hidden="1" customHeight="1">
      <c r="A416" s="243"/>
      <c r="B416" s="236"/>
      <c r="C416" s="236"/>
      <c r="D416" s="254"/>
      <c r="E416" s="261"/>
      <c r="F416" s="236"/>
    </row>
    <row r="417" spans="1:6" ht="14.25" hidden="1" customHeight="1">
      <c r="A417" s="243"/>
      <c r="B417" s="236"/>
      <c r="C417" s="236"/>
      <c r="D417" s="254"/>
      <c r="E417" s="261"/>
      <c r="F417" s="236"/>
    </row>
    <row r="418" spans="1:6" ht="14.25" hidden="1" customHeight="1">
      <c r="A418" s="243"/>
      <c r="B418" s="236"/>
      <c r="C418" s="236"/>
      <c r="D418" s="254"/>
      <c r="E418" s="261"/>
      <c r="F418" s="236"/>
    </row>
    <row r="419" spans="1:6" ht="14.25" hidden="1" customHeight="1">
      <c r="A419" s="243"/>
      <c r="B419" s="236"/>
      <c r="C419" s="236"/>
      <c r="D419" s="254"/>
      <c r="E419" s="261"/>
      <c r="F419" s="236"/>
    </row>
    <row r="420" spans="1:6" ht="14.25" hidden="1" customHeight="1">
      <c r="A420" s="243"/>
      <c r="B420" s="236"/>
      <c r="C420" s="236"/>
      <c r="D420" s="254"/>
      <c r="E420" s="261"/>
      <c r="F420" s="236"/>
    </row>
    <row r="421" spans="1:6" ht="14.25" hidden="1" customHeight="1">
      <c r="A421" s="243"/>
      <c r="B421" s="236"/>
      <c r="C421" s="236"/>
      <c r="D421" s="254"/>
      <c r="E421" s="261"/>
      <c r="F421" s="236"/>
    </row>
    <row r="422" spans="1:6" ht="14.25" hidden="1" customHeight="1">
      <c r="A422" s="243"/>
      <c r="B422" s="236"/>
      <c r="C422" s="236"/>
      <c r="D422" s="254"/>
      <c r="E422" s="261"/>
      <c r="F422" s="236"/>
    </row>
    <row r="423" spans="1:6" ht="14.25" hidden="1" customHeight="1">
      <c r="A423" s="243"/>
      <c r="B423" s="236"/>
      <c r="C423" s="236"/>
      <c r="D423" s="254"/>
      <c r="E423" s="261"/>
      <c r="F423" s="236"/>
    </row>
    <row r="424" spans="1:6" ht="14.25" hidden="1" customHeight="1">
      <c r="A424" s="243"/>
      <c r="B424" s="236"/>
      <c r="C424" s="236"/>
      <c r="D424" s="254"/>
      <c r="E424" s="261"/>
      <c r="F424" s="236"/>
    </row>
    <row r="425" spans="1:6" ht="14.25" hidden="1" customHeight="1">
      <c r="A425" s="243"/>
      <c r="B425" s="236"/>
      <c r="C425" s="236"/>
      <c r="D425" s="254"/>
      <c r="E425" s="261"/>
      <c r="F425" s="236"/>
    </row>
    <row r="426" spans="1:6" ht="14.25" hidden="1" customHeight="1">
      <c r="A426" s="243"/>
      <c r="B426" s="236"/>
      <c r="C426" s="236"/>
      <c r="D426" s="254"/>
      <c r="E426" s="261"/>
      <c r="F426" s="236"/>
    </row>
    <row r="427" spans="1:6" ht="14.25" hidden="1" customHeight="1">
      <c r="A427" s="243"/>
      <c r="B427" s="236"/>
      <c r="C427" s="236"/>
      <c r="D427" s="254"/>
      <c r="E427" s="261"/>
      <c r="F427" s="236"/>
    </row>
    <row r="428" spans="1:6" ht="14.25" hidden="1" customHeight="1">
      <c r="A428" s="243"/>
      <c r="B428" s="236"/>
      <c r="C428" s="236"/>
      <c r="D428" s="254"/>
      <c r="E428" s="261"/>
      <c r="F428" s="236"/>
    </row>
    <row r="429" spans="1:6" ht="14.25" hidden="1" customHeight="1">
      <c r="A429" s="243"/>
      <c r="B429" s="236"/>
      <c r="C429" s="236"/>
      <c r="D429" s="254"/>
      <c r="E429" s="261"/>
      <c r="F429" s="236"/>
    </row>
    <row r="430" spans="1:6" ht="14.25" hidden="1" customHeight="1">
      <c r="A430" s="243"/>
      <c r="B430" s="236"/>
      <c r="C430" s="236"/>
      <c r="D430" s="254"/>
      <c r="E430" s="261"/>
      <c r="F430" s="236"/>
    </row>
    <row r="431" spans="1:6" ht="14.25" hidden="1" customHeight="1">
      <c r="A431" s="243"/>
      <c r="B431" s="236"/>
      <c r="C431" s="236"/>
      <c r="D431" s="254"/>
      <c r="E431" s="261"/>
      <c r="F431" s="236"/>
    </row>
    <row r="432" spans="1:6" ht="14.25" hidden="1" customHeight="1">
      <c r="A432" s="243"/>
      <c r="B432" s="236"/>
      <c r="C432" s="236"/>
      <c r="D432" s="254"/>
      <c r="E432" s="261"/>
      <c r="F432" s="236"/>
    </row>
    <row r="433" spans="1:6" ht="14.25" hidden="1" customHeight="1">
      <c r="A433" s="243"/>
      <c r="B433" s="236"/>
      <c r="C433" s="236"/>
      <c r="D433" s="254"/>
      <c r="E433" s="261"/>
      <c r="F433" s="236"/>
    </row>
    <row r="434" spans="1:6" ht="14.25" hidden="1" customHeight="1">
      <c r="A434" s="243"/>
      <c r="B434" s="236"/>
      <c r="C434" s="236"/>
      <c r="D434" s="254"/>
      <c r="E434" s="261"/>
      <c r="F434" s="236"/>
    </row>
    <row r="435" spans="1:6" ht="14.25" hidden="1" customHeight="1">
      <c r="A435" s="243"/>
      <c r="B435" s="236"/>
      <c r="C435" s="236"/>
      <c r="D435" s="254"/>
      <c r="E435" s="261"/>
      <c r="F435" s="236"/>
    </row>
    <row r="436" spans="1:6" ht="14.25" hidden="1" customHeight="1">
      <c r="A436" s="243"/>
      <c r="B436" s="236"/>
      <c r="C436" s="236"/>
      <c r="D436" s="254"/>
      <c r="E436" s="261"/>
      <c r="F436" s="236"/>
    </row>
    <row r="437" spans="1:6" ht="14.25" hidden="1" customHeight="1">
      <c r="A437" s="243"/>
      <c r="B437" s="236"/>
      <c r="C437" s="236"/>
      <c r="D437" s="254"/>
      <c r="E437" s="261"/>
      <c r="F437" s="236"/>
    </row>
    <row r="438" spans="1:6" ht="14.25" hidden="1" customHeight="1">
      <c r="A438" s="243"/>
      <c r="B438" s="236"/>
      <c r="C438" s="236"/>
      <c r="D438" s="254"/>
      <c r="E438" s="261"/>
      <c r="F438" s="236"/>
    </row>
    <row r="439" spans="1:6" ht="14.25" hidden="1" customHeight="1">
      <c r="A439" s="243"/>
      <c r="B439" s="236"/>
      <c r="C439" s="236"/>
      <c r="D439" s="254"/>
      <c r="E439" s="261"/>
      <c r="F439" s="236"/>
    </row>
    <row r="440" spans="1:6" ht="14.25" hidden="1" customHeight="1">
      <c r="A440" s="243"/>
      <c r="B440" s="236"/>
      <c r="C440" s="236"/>
      <c r="D440" s="254"/>
      <c r="E440" s="261"/>
      <c r="F440" s="236"/>
    </row>
    <row r="441" spans="1:6" ht="14.25" hidden="1" customHeight="1">
      <c r="A441" s="243"/>
      <c r="B441" s="236"/>
      <c r="C441" s="236"/>
      <c r="D441" s="254"/>
      <c r="E441" s="261"/>
      <c r="F441" s="236"/>
    </row>
    <row r="442" spans="1:6" ht="14.25" hidden="1" customHeight="1">
      <c r="A442" s="243"/>
      <c r="B442" s="236"/>
      <c r="C442" s="236"/>
      <c r="D442" s="254"/>
      <c r="E442" s="261"/>
      <c r="F442" s="236"/>
    </row>
    <row r="443" spans="1:6" ht="14.25" hidden="1" customHeight="1">
      <c r="A443" s="243"/>
      <c r="B443" s="236"/>
      <c r="C443" s="236"/>
      <c r="D443" s="254"/>
      <c r="E443" s="261"/>
      <c r="F443" s="236"/>
    </row>
    <row r="444" spans="1:6" ht="14.25" hidden="1" customHeight="1">
      <c r="A444" s="243"/>
      <c r="B444" s="236"/>
      <c r="C444" s="236"/>
      <c r="D444" s="254"/>
      <c r="E444" s="261"/>
      <c r="F444" s="236"/>
    </row>
    <row r="445" spans="1:6" ht="14.25" hidden="1" customHeight="1">
      <c r="A445" s="243"/>
      <c r="B445" s="236"/>
      <c r="C445" s="236"/>
      <c r="D445" s="254"/>
      <c r="E445" s="261"/>
      <c r="F445" s="236"/>
    </row>
    <row r="446" spans="1:6" ht="14.25" hidden="1" customHeight="1">
      <c r="A446" s="243"/>
      <c r="B446" s="236"/>
      <c r="C446" s="236"/>
      <c r="D446" s="254"/>
      <c r="E446" s="261"/>
      <c r="F446" s="236"/>
    </row>
    <row r="447" spans="1:6" ht="14.25" hidden="1" customHeight="1">
      <c r="A447" s="243"/>
      <c r="B447" s="236"/>
      <c r="C447" s="236"/>
      <c r="D447" s="254"/>
      <c r="E447" s="261"/>
      <c r="F447" s="236"/>
    </row>
    <row r="448" spans="1:6" ht="14.25" hidden="1" customHeight="1">
      <c r="A448" s="243"/>
      <c r="B448" s="236"/>
      <c r="C448" s="236"/>
      <c r="D448" s="254"/>
      <c r="E448" s="261"/>
      <c r="F448" s="236"/>
    </row>
    <row r="449" spans="1:6" ht="14.25" hidden="1" customHeight="1">
      <c r="A449" s="243"/>
      <c r="B449" s="236"/>
      <c r="C449" s="236"/>
      <c r="D449" s="254"/>
      <c r="E449" s="261"/>
      <c r="F449" s="236"/>
    </row>
    <row r="450" spans="1:6" ht="14.25" hidden="1" customHeight="1">
      <c r="A450" s="243"/>
      <c r="B450" s="236"/>
      <c r="C450" s="236"/>
      <c r="D450" s="254"/>
      <c r="E450" s="261"/>
      <c r="F450" s="236"/>
    </row>
    <row r="451" spans="1:6" ht="14.25" hidden="1" customHeight="1">
      <c r="A451" s="243"/>
      <c r="B451" s="236"/>
      <c r="C451" s="236"/>
      <c r="D451" s="254"/>
      <c r="E451" s="261"/>
      <c r="F451" s="236"/>
    </row>
    <row r="452" spans="1:6" ht="14.25" hidden="1" customHeight="1">
      <c r="A452" s="243"/>
      <c r="B452" s="236"/>
      <c r="C452" s="236"/>
      <c r="D452" s="254"/>
      <c r="E452" s="261"/>
      <c r="F452" s="236"/>
    </row>
    <row r="453" spans="1:6" ht="14.25" hidden="1" customHeight="1">
      <c r="A453" s="243"/>
      <c r="B453" s="236"/>
      <c r="C453" s="236"/>
      <c r="D453" s="254"/>
      <c r="E453" s="261"/>
      <c r="F453" s="236"/>
    </row>
    <row r="454" spans="1:6" ht="14.25" hidden="1" customHeight="1">
      <c r="A454" s="243"/>
      <c r="B454" s="236"/>
      <c r="C454" s="236"/>
      <c r="D454" s="254"/>
      <c r="E454" s="261"/>
      <c r="F454" s="236"/>
    </row>
    <row r="455" spans="1:6" ht="14.25" hidden="1" customHeight="1">
      <c r="A455" s="243"/>
      <c r="B455" s="236"/>
      <c r="C455" s="236"/>
      <c r="D455" s="254"/>
      <c r="E455" s="261"/>
      <c r="F455" s="236"/>
    </row>
    <row r="456" spans="1:6" ht="14.25" hidden="1" customHeight="1">
      <c r="A456" s="243"/>
      <c r="B456" s="236"/>
      <c r="C456" s="236"/>
      <c r="D456" s="254"/>
      <c r="E456" s="261"/>
      <c r="F456" s="236"/>
    </row>
    <row r="457" spans="1:6" ht="14.25" hidden="1" customHeight="1">
      <c r="A457" s="243"/>
      <c r="B457" s="236"/>
      <c r="C457" s="236"/>
      <c r="D457" s="254"/>
      <c r="E457" s="261"/>
      <c r="F457" s="236"/>
    </row>
    <row r="458" spans="1:6" ht="14.25" hidden="1" customHeight="1">
      <c r="A458" s="243"/>
      <c r="B458" s="236"/>
      <c r="C458" s="236"/>
      <c r="D458" s="254"/>
      <c r="E458" s="261"/>
      <c r="F458" s="236"/>
    </row>
    <row r="459" spans="1:6" ht="14.25" hidden="1" customHeight="1">
      <c r="A459" s="243"/>
      <c r="B459" s="236"/>
      <c r="C459" s="236"/>
      <c r="D459" s="254"/>
      <c r="E459" s="261"/>
      <c r="F459" s="236"/>
    </row>
    <row r="460" spans="1:6" ht="14.25" hidden="1" customHeight="1">
      <c r="A460" s="243"/>
      <c r="B460" s="236"/>
      <c r="C460" s="236"/>
      <c r="D460" s="254"/>
      <c r="E460" s="261"/>
      <c r="F460" s="236"/>
    </row>
    <row r="461" spans="1:6" ht="14.25" hidden="1" customHeight="1">
      <c r="A461" s="243"/>
      <c r="B461" s="236"/>
      <c r="C461" s="236"/>
      <c r="D461" s="254"/>
      <c r="E461" s="261"/>
      <c r="F461" s="236"/>
    </row>
    <row r="462" spans="1:6" ht="14.25" hidden="1" customHeight="1">
      <c r="A462" s="243"/>
      <c r="B462" s="236"/>
      <c r="C462" s="236"/>
      <c r="D462" s="254"/>
      <c r="E462" s="261"/>
      <c r="F462" s="236"/>
    </row>
    <row r="463" spans="1:6" ht="14.25" hidden="1" customHeight="1">
      <c r="A463" s="243"/>
      <c r="B463" s="236"/>
      <c r="C463" s="236"/>
      <c r="D463" s="254"/>
      <c r="E463" s="261"/>
      <c r="F463" s="236"/>
    </row>
    <row r="464" spans="1:6" ht="14.25" hidden="1" customHeight="1">
      <c r="A464" s="243"/>
      <c r="B464" s="236"/>
      <c r="C464" s="236"/>
      <c r="D464" s="254"/>
      <c r="E464" s="261"/>
      <c r="F464" s="236"/>
    </row>
    <row r="465" spans="1:6" ht="14.25" hidden="1" customHeight="1">
      <c r="A465" s="243"/>
      <c r="B465" s="236"/>
      <c r="C465" s="236"/>
      <c r="D465" s="254"/>
      <c r="E465" s="261"/>
      <c r="F465" s="236"/>
    </row>
    <row r="466" spans="1:6" ht="14.25" hidden="1" customHeight="1">
      <c r="A466" s="243"/>
      <c r="B466" s="236"/>
      <c r="C466" s="236"/>
      <c r="D466" s="254"/>
      <c r="E466" s="261"/>
      <c r="F466" s="236"/>
    </row>
    <row r="467" spans="1:6" ht="14.25" hidden="1" customHeight="1">
      <c r="A467" s="243"/>
      <c r="B467" s="236"/>
      <c r="C467" s="236"/>
      <c r="D467" s="254"/>
      <c r="E467" s="261"/>
      <c r="F467" s="236"/>
    </row>
    <row r="468" spans="1:6" ht="14.25" hidden="1" customHeight="1">
      <c r="A468" s="243"/>
      <c r="B468" s="236"/>
      <c r="C468" s="236"/>
      <c r="D468" s="254"/>
      <c r="E468" s="261"/>
      <c r="F468" s="236"/>
    </row>
    <row r="469" spans="1:6" ht="14.25" hidden="1" customHeight="1">
      <c r="A469" s="243"/>
      <c r="B469" s="236"/>
      <c r="C469" s="236"/>
      <c r="D469" s="254"/>
      <c r="E469" s="261"/>
      <c r="F469" s="236"/>
    </row>
    <row r="470" spans="1:6" ht="14.25" hidden="1" customHeight="1">
      <c r="A470" s="243"/>
      <c r="B470" s="236"/>
      <c r="C470" s="236"/>
      <c r="D470" s="254"/>
      <c r="E470" s="261"/>
      <c r="F470" s="236"/>
    </row>
    <row r="471" spans="1:6" ht="14.25" hidden="1" customHeight="1">
      <c r="A471" s="243"/>
      <c r="B471" s="236"/>
      <c r="C471" s="236"/>
      <c r="D471" s="254"/>
      <c r="E471" s="261"/>
      <c r="F471" s="236"/>
    </row>
    <row r="472" spans="1:6" ht="14.25" hidden="1" customHeight="1">
      <c r="A472" s="243"/>
      <c r="B472" s="236"/>
      <c r="C472" s="236"/>
      <c r="D472" s="254"/>
      <c r="E472" s="261"/>
      <c r="F472" s="236"/>
    </row>
    <row r="473" spans="1:6" ht="14.25" hidden="1" customHeight="1">
      <c r="A473" s="243"/>
      <c r="B473" s="236"/>
      <c r="C473" s="236"/>
      <c r="D473" s="254"/>
      <c r="E473" s="261"/>
      <c r="F473" s="236"/>
    </row>
    <row r="474" spans="1:6" ht="14.25" hidden="1" customHeight="1">
      <c r="A474" s="243"/>
      <c r="B474" s="236"/>
      <c r="C474" s="236"/>
      <c r="D474" s="254"/>
      <c r="E474" s="261"/>
      <c r="F474" s="236"/>
    </row>
    <row r="475" spans="1:6" ht="14.25" hidden="1" customHeight="1">
      <c r="A475" s="243"/>
      <c r="B475" s="236"/>
      <c r="C475" s="236"/>
      <c r="D475" s="254"/>
      <c r="E475" s="261"/>
      <c r="F475" s="236"/>
    </row>
    <row r="476" spans="1:6" ht="14.25" hidden="1" customHeight="1">
      <c r="A476" s="243"/>
      <c r="B476" s="236"/>
      <c r="C476" s="236"/>
      <c r="D476" s="254"/>
      <c r="E476" s="261"/>
      <c r="F476" s="236"/>
    </row>
    <row r="477" spans="1:6" ht="14.25" hidden="1" customHeight="1">
      <c r="A477" s="243"/>
      <c r="B477" s="236"/>
      <c r="C477" s="236"/>
      <c r="D477" s="254"/>
      <c r="E477" s="261"/>
      <c r="F477" s="236"/>
    </row>
    <row r="478" spans="1:6" ht="14.25" hidden="1" customHeight="1">
      <c r="A478" s="243"/>
      <c r="B478" s="236"/>
      <c r="C478" s="236"/>
      <c r="D478" s="254"/>
      <c r="E478" s="261"/>
      <c r="F478" s="236"/>
    </row>
    <row r="479" spans="1:6" ht="14.25" hidden="1" customHeight="1">
      <c r="A479" s="243"/>
      <c r="B479" s="236"/>
      <c r="C479" s="236"/>
      <c r="D479" s="254"/>
      <c r="E479" s="261"/>
      <c r="F479" s="236"/>
    </row>
    <row r="480" spans="1:6" ht="14.25" hidden="1" customHeight="1">
      <c r="A480" s="243"/>
      <c r="B480" s="236"/>
      <c r="C480" s="236"/>
      <c r="D480" s="254"/>
      <c r="E480" s="261"/>
      <c r="F480" s="236"/>
    </row>
    <row r="481" spans="1:6" ht="14.25" hidden="1" customHeight="1">
      <c r="A481" s="243"/>
      <c r="B481" s="236"/>
      <c r="C481" s="236"/>
      <c r="D481" s="254"/>
      <c r="E481" s="261"/>
      <c r="F481" s="236"/>
    </row>
    <row r="482" spans="1:6" ht="14.25" hidden="1" customHeight="1">
      <c r="A482" s="243"/>
      <c r="B482" s="236"/>
      <c r="C482" s="236"/>
      <c r="D482" s="254"/>
      <c r="E482" s="261"/>
      <c r="F482" s="236"/>
    </row>
    <row r="483" spans="1:6" ht="14.25" hidden="1" customHeight="1">
      <c r="A483" s="243"/>
      <c r="B483" s="236"/>
      <c r="C483" s="236"/>
      <c r="D483" s="254"/>
      <c r="E483" s="261"/>
      <c r="F483" s="236"/>
    </row>
    <row r="484" spans="1:6" ht="14.25" hidden="1" customHeight="1">
      <c r="A484" s="243"/>
      <c r="B484" s="236"/>
      <c r="C484" s="236"/>
      <c r="D484" s="254"/>
      <c r="E484" s="261"/>
      <c r="F484" s="236"/>
    </row>
    <row r="485" spans="1:6" ht="14.25" hidden="1" customHeight="1">
      <c r="A485" s="243"/>
      <c r="B485" s="236"/>
      <c r="C485" s="236"/>
      <c r="D485" s="254"/>
      <c r="E485" s="261"/>
      <c r="F485" s="236"/>
    </row>
    <row r="486" spans="1:6" ht="14.25" hidden="1" customHeight="1">
      <c r="A486" s="243"/>
      <c r="B486" s="236"/>
      <c r="C486" s="236"/>
      <c r="D486" s="254"/>
      <c r="E486" s="261"/>
      <c r="F486" s="236"/>
    </row>
    <row r="487" spans="1:6" ht="14.25" hidden="1" customHeight="1">
      <c r="A487" s="243"/>
      <c r="B487" s="236"/>
      <c r="C487" s="236"/>
      <c r="D487" s="254"/>
      <c r="E487" s="261"/>
      <c r="F487" s="236"/>
    </row>
    <row r="488" spans="1:6" ht="14.25" hidden="1" customHeight="1">
      <c r="A488" s="243"/>
      <c r="B488" s="236"/>
      <c r="C488" s="236"/>
      <c r="D488" s="254"/>
      <c r="E488" s="261"/>
      <c r="F488" s="236"/>
    </row>
    <row r="489" spans="1:6" ht="14.25" hidden="1" customHeight="1">
      <c r="A489" s="243"/>
      <c r="B489" s="236"/>
      <c r="C489" s="236"/>
      <c r="D489" s="254"/>
      <c r="E489" s="261"/>
      <c r="F489" s="236"/>
    </row>
    <row r="490" spans="1:6" ht="14.25" hidden="1" customHeight="1">
      <c r="A490" s="243"/>
      <c r="B490" s="236"/>
      <c r="C490" s="236"/>
      <c r="D490" s="254"/>
      <c r="E490" s="261"/>
      <c r="F490" s="236"/>
    </row>
    <row r="491" spans="1:6" ht="14.25" hidden="1" customHeight="1">
      <c r="A491" s="243"/>
      <c r="B491" s="236"/>
      <c r="C491" s="236"/>
      <c r="D491" s="254"/>
      <c r="E491" s="261"/>
      <c r="F491" s="236"/>
    </row>
    <row r="492" spans="1:6" ht="14.25" hidden="1" customHeight="1">
      <c r="A492" s="243"/>
      <c r="B492" s="236"/>
      <c r="C492" s="236"/>
      <c r="D492" s="254"/>
      <c r="E492" s="261"/>
      <c r="F492" s="236"/>
    </row>
    <row r="493" spans="1:6" ht="14.25" hidden="1" customHeight="1">
      <c r="A493" s="243"/>
      <c r="B493" s="236"/>
      <c r="C493" s="236"/>
      <c r="D493" s="254"/>
      <c r="E493" s="261"/>
      <c r="F493" s="236"/>
    </row>
    <row r="494" spans="1:6" ht="14.25" hidden="1" customHeight="1">
      <c r="A494" s="243"/>
      <c r="B494" s="236"/>
      <c r="C494" s="236"/>
      <c r="D494" s="254"/>
      <c r="E494" s="261"/>
      <c r="F494" s="236"/>
    </row>
    <row r="495" spans="1:6" ht="14.25" hidden="1" customHeight="1">
      <c r="A495" s="243"/>
      <c r="B495" s="236"/>
      <c r="C495" s="236"/>
      <c r="D495" s="254"/>
      <c r="E495" s="261"/>
      <c r="F495" s="236"/>
    </row>
    <row r="496" spans="1:6" ht="14.25" hidden="1" customHeight="1">
      <c r="A496" s="243"/>
      <c r="B496" s="236"/>
      <c r="C496" s="236"/>
      <c r="D496" s="254"/>
      <c r="E496" s="261"/>
      <c r="F496" s="236"/>
    </row>
    <row r="497" spans="1:6" ht="14.25" hidden="1" customHeight="1">
      <c r="A497" s="243"/>
      <c r="B497" s="236"/>
      <c r="C497" s="236"/>
      <c r="D497" s="254"/>
      <c r="E497" s="261"/>
      <c r="F497" s="236"/>
    </row>
    <row r="498" spans="1:6" ht="14.25" hidden="1" customHeight="1">
      <c r="A498" s="243"/>
      <c r="B498" s="236"/>
      <c r="C498" s="236"/>
      <c r="D498" s="254"/>
      <c r="E498" s="261"/>
      <c r="F498" s="236"/>
    </row>
    <row r="499" spans="1:6" ht="14.25" hidden="1" customHeight="1">
      <c r="A499" s="243"/>
      <c r="B499" s="236"/>
      <c r="C499" s="236"/>
      <c r="D499" s="254"/>
      <c r="E499" s="261"/>
      <c r="F499" s="236"/>
    </row>
    <row r="500" spans="1:6" ht="14.25" hidden="1" customHeight="1">
      <c r="A500" s="243"/>
      <c r="B500" s="236"/>
      <c r="C500" s="236"/>
      <c r="D500" s="254"/>
      <c r="E500" s="261"/>
      <c r="F500" s="236"/>
    </row>
    <row r="501" spans="1:6" ht="14.25" hidden="1" customHeight="1">
      <c r="A501" s="243"/>
      <c r="B501" s="236"/>
      <c r="C501" s="236"/>
      <c r="D501" s="254"/>
      <c r="E501" s="261"/>
      <c r="F501" s="236"/>
    </row>
    <row r="502" spans="1:6" ht="14.25" hidden="1" customHeight="1">
      <c r="A502" s="243"/>
      <c r="B502" s="236"/>
      <c r="C502" s="236"/>
      <c r="D502" s="254"/>
      <c r="E502" s="261"/>
      <c r="F502" s="236"/>
    </row>
    <row r="503" spans="1:6" ht="14.25" hidden="1" customHeight="1">
      <c r="A503" s="243"/>
      <c r="B503" s="236"/>
      <c r="C503" s="236"/>
      <c r="D503" s="254"/>
      <c r="E503" s="261"/>
      <c r="F503" s="236"/>
    </row>
    <row r="504" spans="1:6" ht="14.25" hidden="1" customHeight="1">
      <c r="A504" s="243"/>
      <c r="B504" s="236"/>
      <c r="C504" s="236"/>
      <c r="D504" s="254"/>
      <c r="E504" s="261"/>
      <c r="F504" s="236"/>
    </row>
    <row r="505" spans="1:6" ht="14.25" hidden="1" customHeight="1">
      <c r="A505" s="243"/>
      <c r="B505" s="236"/>
      <c r="C505" s="236"/>
      <c r="D505" s="254"/>
      <c r="E505" s="261"/>
      <c r="F505" s="236"/>
    </row>
    <row r="506" spans="1:6" ht="14.25" hidden="1" customHeight="1">
      <c r="A506" s="243"/>
      <c r="B506" s="236"/>
      <c r="C506" s="236"/>
      <c r="D506" s="254"/>
      <c r="E506" s="261"/>
      <c r="F506" s="236"/>
    </row>
    <row r="507" spans="1:6" ht="14.25" hidden="1" customHeight="1">
      <c r="A507" s="243"/>
      <c r="B507" s="236"/>
      <c r="C507" s="236"/>
      <c r="D507" s="254"/>
      <c r="E507" s="261"/>
      <c r="F507" s="236"/>
    </row>
    <row r="508" spans="1:6" ht="14.25" hidden="1" customHeight="1">
      <c r="A508" s="243"/>
      <c r="B508" s="236"/>
      <c r="C508" s="236"/>
      <c r="D508" s="254"/>
      <c r="E508" s="261"/>
      <c r="F508" s="236"/>
    </row>
    <row r="509" spans="1:6" ht="14.25" hidden="1" customHeight="1">
      <c r="A509" s="243"/>
      <c r="B509" s="236"/>
      <c r="C509" s="236"/>
      <c r="D509" s="254"/>
      <c r="E509" s="261"/>
      <c r="F509" s="236"/>
    </row>
    <row r="510" spans="1:6" ht="14.25" hidden="1" customHeight="1">
      <c r="A510" s="243"/>
      <c r="B510" s="236"/>
      <c r="C510" s="236"/>
      <c r="D510" s="254"/>
      <c r="E510" s="261"/>
      <c r="F510" s="236"/>
    </row>
    <row r="511" spans="1:6" ht="14.25" hidden="1" customHeight="1">
      <c r="A511" s="243"/>
      <c r="B511" s="236"/>
      <c r="C511" s="236"/>
      <c r="D511" s="254"/>
      <c r="E511" s="261"/>
      <c r="F511" s="236"/>
    </row>
    <row r="512" spans="1:6" ht="14.25" hidden="1" customHeight="1">
      <c r="A512" s="243"/>
      <c r="B512" s="236"/>
      <c r="C512" s="236"/>
      <c r="D512" s="254"/>
      <c r="E512" s="261"/>
      <c r="F512" s="236"/>
    </row>
    <row r="513" spans="1:6" ht="14.25" hidden="1" customHeight="1">
      <c r="A513" s="243"/>
      <c r="B513" s="236"/>
      <c r="C513" s="236"/>
      <c r="D513" s="254"/>
      <c r="E513" s="261"/>
      <c r="F513" s="236"/>
    </row>
    <row r="514" spans="1:6" ht="14.25" hidden="1" customHeight="1">
      <c r="A514" s="243"/>
      <c r="B514" s="236"/>
      <c r="C514" s="236"/>
      <c r="D514" s="254"/>
      <c r="E514" s="261"/>
      <c r="F514" s="236"/>
    </row>
    <row r="515" spans="1:6" ht="14.25" hidden="1" customHeight="1">
      <c r="A515" s="243"/>
      <c r="B515" s="236"/>
      <c r="C515" s="236"/>
      <c r="D515" s="254"/>
      <c r="E515" s="261"/>
      <c r="F515" s="236"/>
    </row>
    <row r="516" spans="1:6" ht="14.25" hidden="1" customHeight="1">
      <c r="A516" s="243"/>
      <c r="B516" s="236"/>
      <c r="C516" s="236"/>
      <c r="D516" s="254"/>
      <c r="E516" s="261"/>
      <c r="F516" s="236"/>
    </row>
    <row r="517" spans="1:6" ht="14.25" hidden="1" customHeight="1">
      <c r="A517" s="243"/>
      <c r="B517" s="236"/>
      <c r="C517" s="236"/>
      <c r="D517" s="254"/>
      <c r="E517" s="261"/>
      <c r="F517" s="236"/>
    </row>
    <row r="518" spans="1:6" ht="14.25" hidden="1" customHeight="1">
      <c r="A518" s="243"/>
      <c r="B518" s="236"/>
      <c r="C518" s="236"/>
      <c r="D518" s="254"/>
      <c r="E518" s="261"/>
      <c r="F518" s="236"/>
    </row>
    <row r="519" spans="1:6" ht="14.25" hidden="1" customHeight="1">
      <c r="A519" s="243"/>
      <c r="B519" s="236"/>
      <c r="C519" s="236"/>
      <c r="D519" s="254"/>
      <c r="E519" s="261"/>
      <c r="F519" s="236"/>
    </row>
    <row r="520" spans="1:6" ht="14.25" hidden="1" customHeight="1">
      <c r="A520" s="243"/>
      <c r="B520" s="236"/>
      <c r="C520" s="236"/>
      <c r="D520" s="254"/>
      <c r="E520" s="261"/>
      <c r="F520" s="236"/>
    </row>
    <row r="521" spans="1:6" ht="14.25" hidden="1" customHeight="1">
      <c r="A521" s="243"/>
      <c r="B521" s="236"/>
      <c r="C521" s="236"/>
      <c r="D521" s="254"/>
      <c r="E521" s="261"/>
      <c r="F521" s="236"/>
    </row>
    <row r="522" spans="1:6" ht="14.25" hidden="1" customHeight="1">
      <c r="A522" s="243"/>
      <c r="B522" s="236"/>
      <c r="C522" s="236"/>
      <c r="D522" s="254"/>
      <c r="E522" s="261"/>
      <c r="F522" s="236"/>
    </row>
    <row r="523" spans="1:6" ht="14.25" hidden="1" customHeight="1">
      <c r="A523" s="243"/>
      <c r="B523" s="236"/>
      <c r="C523" s="236"/>
      <c r="D523" s="254"/>
      <c r="E523" s="261"/>
      <c r="F523" s="236"/>
    </row>
    <row r="524" spans="1:6" ht="14.25" hidden="1" customHeight="1">
      <c r="A524" s="243"/>
      <c r="B524" s="236"/>
      <c r="C524" s="236"/>
      <c r="D524" s="254"/>
      <c r="E524" s="261"/>
      <c r="F524" s="236"/>
    </row>
    <row r="525" spans="1:6" ht="14.25" hidden="1" customHeight="1">
      <c r="A525" s="243"/>
      <c r="B525" s="236"/>
      <c r="C525" s="236"/>
      <c r="D525" s="254"/>
      <c r="E525" s="261"/>
      <c r="F525" s="236"/>
    </row>
    <row r="526" spans="1:6" ht="14.25" hidden="1" customHeight="1">
      <c r="A526" s="243"/>
      <c r="B526" s="236"/>
      <c r="C526" s="236"/>
      <c r="D526" s="254"/>
      <c r="E526" s="261"/>
      <c r="F526" s="236"/>
    </row>
    <row r="527" spans="1:6" ht="14.25" hidden="1" customHeight="1">
      <c r="A527" s="243"/>
      <c r="B527" s="236"/>
      <c r="C527" s="236"/>
      <c r="D527" s="254"/>
      <c r="E527" s="261"/>
      <c r="F527" s="236"/>
    </row>
    <row r="528" spans="1:6" ht="14.25" hidden="1" customHeight="1">
      <c r="A528" s="243"/>
      <c r="B528" s="236"/>
      <c r="C528" s="236"/>
      <c r="D528" s="254"/>
      <c r="E528" s="261"/>
      <c r="F528" s="236"/>
    </row>
    <row r="529" spans="1:6" ht="14.25" hidden="1" customHeight="1">
      <c r="A529" s="243"/>
      <c r="B529" s="236"/>
      <c r="C529" s="236"/>
      <c r="D529" s="254"/>
      <c r="E529" s="261"/>
      <c r="F529" s="236"/>
    </row>
    <row r="530" spans="1:6" ht="14.25" hidden="1" customHeight="1">
      <c r="A530" s="243"/>
      <c r="B530" s="236"/>
      <c r="C530" s="236"/>
      <c r="D530" s="254"/>
      <c r="E530" s="261"/>
      <c r="F530" s="236"/>
    </row>
    <row r="531" spans="1:6" ht="14.25" hidden="1" customHeight="1">
      <c r="A531" s="243"/>
      <c r="B531" s="236"/>
      <c r="C531" s="236"/>
      <c r="D531" s="254"/>
      <c r="E531" s="261"/>
      <c r="F531" s="236"/>
    </row>
    <row r="532" spans="1:6" ht="14.25" hidden="1" customHeight="1">
      <c r="A532" s="243"/>
      <c r="B532" s="236"/>
      <c r="C532" s="236"/>
      <c r="D532" s="254"/>
      <c r="E532" s="261"/>
      <c r="F532" s="236"/>
    </row>
    <row r="533" spans="1:6" ht="14.25" hidden="1" customHeight="1">
      <c r="A533" s="243"/>
      <c r="B533" s="236"/>
      <c r="C533" s="236"/>
      <c r="D533" s="254"/>
      <c r="E533" s="261"/>
      <c r="F533" s="236"/>
    </row>
    <row r="534" spans="1:6" ht="14.25" hidden="1" customHeight="1">
      <c r="A534" s="243"/>
      <c r="B534" s="236"/>
      <c r="C534" s="236"/>
      <c r="D534" s="254"/>
      <c r="E534" s="261"/>
      <c r="F534" s="236"/>
    </row>
    <row r="535" spans="1:6" ht="14.25" hidden="1" customHeight="1">
      <c r="A535" s="243"/>
      <c r="B535" s="236"/>
      <c r="C535" s="236"/>
      <c r="D535" s="254"/>
      <c r="E535" s="261"/>
      <c r="F535" s="236"/>
    </row>
    <row r="536" spans="1:6" ht="14.25" hidden="1" customHeight="1">
      <c r="A536" s="243"/>
      <c r="B536" s="236"/>
      <c r="C536" s="236"/>
      <c r="D536" s="254"/>
      <c r="E536" s="261"/>
      <c r="F536" s="236"/>
    </row>
    <row r="537" spans="1:6" ht="14.25" hidden="1" customHeight="1">
      <c r="A537" s="243"/>
      <c r="B537" s="236"/>
      <c r="C537" s="236"/>
      <c r="D537" s="254"/>
      <c r="E537" s="261"/>
      <c r="F537" s="236"/>
    </row>
    <row r="538" spans="1:6" ht="14.25" hidden="1" customHeight="1">
      <c r="A538" s="243"/>
      <c r="B538" s="236"/>
      <c r="C538" s="236"/>
      <c r="D538" s="254"/>
      <c r="E538" s="261"/>
      <c r="F538" s="236"/>
    </row>
    <row r="539" spans="1:6" ht="14.25" hidden="1" customHeight="1">
      <c r="A539" s="243"/>
      <c r="B539" s="236"/>
      <c r="C539" s="236"/>
      <c r="D539" s="254"/>
      <c r="E539" s="261"/>
      <c r="F539" s="236"/>
    </row>
    <row r="540" spans="1:6" ht="14.25" hidden="1" customHeight="1">
      <c r="A540" s="243"/>
      <c r="B540" s="236"/>
      <c r="C540" s="236"/>
      <c r="D540" s="254"/>
      <c r="E540" s="261"/>
      <c r="F540" s="236"/>
    </row>
    <row r="541" spans="1:6" ht="14.25" hidden="1" customHeight="1">
      <c r="A541" s="243"/>
      <c r="B541" s="236"/>
      <c r="C541" s="236"/>
      <c r="D541" s="254"/>
      <c r="E541" s="261"/>
      <c r="F541" s="236"/>
    </row>
    <row r="542" spans="1:6" ht="14.25" hidden="1" customHeight="1">
      <c r="A542" s="243"/>
      <c r="B542" s="236"/>
      <c r="C542" s="236"/>
      <c r="D542" s="254"/>
      <c r="E542" s="261"/>
      <c r="F542" s="236"/>
    </row>
    <row r="543" spans="1:6" ht="14.25" hidden="1" customHeight="1">
      <c r="A543" s="243"/>
      <c r="B543" s="236"/>
      <c r="C543" s="236"/>
      <c r="D543" s="254"/>
      <c r="E543" s="261"/>
      <c r="F543" s="236"/>
    </row>
    <row r="544" spans="1:6" ht="14.25" hidden="1" customHeight="1">
      <c r="A544" s="243"/>
      <c r="B544" s="236"/>
      <c r="C544" s="236"/>
      <c r="D544" s="254"/>
      <c r="E544" s="261"/>
      <c r="F544" s="236"/>
    </row>
    <row r="545" spans="1:6" ht="14.25" hidden="1" customHeight="1">
      <c r="A545" s="243"/>
      <c r="B545" s="236"/>
      <c r="C545" s="236"/>
      <c r="D545" s="254"/>
      <c r="E545" s="261"/>
      <c r="F545" s="236"/>
    </row>
    <row r="546" spans="1:6" ht="14.25" hidden="1" customHeight="1">
      <c r="A546" s="243"/>
      <c r="B546" s="236"/>
      <c r="C546" s="236"/>
      <c r="D546" s="254"/>
      <c r="E546" s="261"/>
      <c r="F546" s="236"/>
    </row>
    <row r="547" spans="1:6" ht="14.25" hidden="1" customHeight="1">
      <c r="A547" s="243"/>
      <c r="B547" s="236"/>
      <c r="C547" s="236"/>
      <c r="D547" s="254"/>
      <c r="E547" s="261"/>
      <c r="F547" s="236"/>
    </row>
    <row r="548" spans="1:6" ht="14.25" hidden="1" customHeight="1">
      <c r="A548" s="243"/>
      <c r="B548" s="236"/>
      <c r="C548" s="236"/>
      <c r="D548" s="254"/>
      <c r="E548" s="261"/>
      <c r="F548" s="236"/>
    </row>
    <row r="549" spans="1:6" ht="14.25" hidden="1" customHeight="1">
      <c r="A549" s="243"/>
      <c r="B549" s="236"/>
      <c r="C549" s="236"/>
      <c r="D549" s="254"/>
      <c r="E549" s="261"/>
      <c r="F549" s="236"/>
    </row>
    <row r="550" spans="1:6" ht="14.25" hidden="1" customHeight="1">
      <c r="A550" s="243"/>
      <c r="B550" s="236"/>
      <c r="C550" s="236"/>
      <c r="D550" s="254"/>
      <c r="E550" s="261"/>
      <c r="F550" s="236"/>
    </row>
    <row r="551" spans="1:6" ht="14.25" hidden="1" customHeight="1">
      <c r="A551" s="243"/>
      <c r="B551" s="236"/>
      <c r="C551" s="236"/>
      <c r="D551" s="254"/>
      <c r="E551" s="261"/>
      <c r="F551" s="236"/>
    </row>
    <row r="552" spans="1:6" ht="14.25" hidden="1" customHeight="1">
      <c r="A552" s="243"/>
      <c r="B552" s="236"/>
      <c r="C552" s="236"/>
      <c r="D552" s="254"/>
      <c r="E552" s="261"/>
      <c r="F552" s="236"/>
    </row>
    <row r="553" spans="1:6" ht="14.25" hidden="1" customHeight="1">
      <c r="A553" s="243"/>
      <c r="B553" s="236"/>
      <c r="C553" s="236"/>
      <c r="D553" s="254"/>
      <c r="E553" s="261"/>
      <c r="F553" s="236"/>
    </row>
    <row r="554" spans="1:6" ht="14.25" hidden="1" customHeight="1">
      <c r="A554" s="243"/>
      <c r="B554" s="236"/>
      <c r="C554" s="236"/>
      <c r="D554" s="254"/>
      <c r="E554" s="261"/>
      <c r="F554" s="236"/>
    </row>
    <row r="555" spans="1:6" ht="14.25" hidden="1" customHeight="1">
      <c r="A555" s="243"/>
      <c r="B555" s="236"/>
      <c r="C555" s="236"/>
      <c r="D555" s="254"/>
      <c r="E555" s="261"/>
      <c r="F555" s="236"/>
    </row>
    <row r="556" spans="1:6" ht="14.25" hidden="1" customHeight="1">
      <c r="A556" s="243"/>
      <c r="B556" s="236"/>
      <c r="C556" s="236"/>
      <c r="D556" s="254"/>
      <c r="E556" s="261"/>
      <c r="F556" s="236"/>
    </row>
    <row r="557" spans="1:6" ht="14.25" hidden="1" customHeight="1">
      <c r="A557" s="243"/>
      <c r="B557" s="236"/>
      <c r="C557" s="236"/>
      <c r="D557" s="254"/>
      <c r="E557" s="261"/>
      <c r="F557" s="236"/>
    </row>
    <row r="558" spans="1:6" ht="14.25" hidden="1" customHeight="1">
      <c r="A558" s="243"/>
      <c r="B558" s="236"/>
      <c r="C558" s="236"/>
      <c r="D558" s="254"/>
      <c r="E558" s="261"/>
      <c r="F558" s="236"/>
    </row>
    <row r="559" spans="1:6" ht="14.25" hidden="1" customHeight="1">
      <c r="A559" s="243"/>
      <c r="B559" s="236"/>
      <c r="C559" s="236"/>
      <c r="D559" s="254"/>
      <c r="E559" s="261"/>
      <c r="F559" s="236"/>
    </row>
    <row r="560" spans="1:6" ht="14.25" hidden="1" customHeight="1">
      <c r="A560" s="243"/>
      <c r="B560" s="236"/>
      <c r="C560" s="236"/>
      <c r="D560" s="254"/>
      <c r="E560" s="261"/>
      <c r="F560" s="236"/>
    </row>
    <row r="561" spans="1:6" ht="14.25" hidden="1" customHeight="1">
      <c r="A561" s="243"/>
      <c r="B561" s="236"/>
      <c r="C561" s="236"/>
      <c r="D561" s="254"/>
      <c r="E561" s="261"/>
      <c r="F561" s="236"/>
    </row>
    <row r="562" spans="1:6" ht="14.25" hidden="1" customHeight="1">
      <c r="A562" s="243"/>
      <c r="B562" s="236"/>
      <c r="C562" s="236"/>
      <c r="D562" s="254"/>
      <c r="E562" s="261"/>
      <c r="F562" s="236"/>
    </row>
    <row r="563" spans="1:6" ht="14.25" hidden="1" customHeight="1">
      <c r="A563" s="243"/>
      <c r="B563" s="236"/>
      <c r="C563" s="236"/>
      <c r="D563" s="254"/>
      <c r="E563" s="261"/>
      <c r="F563" s="236"/>
    </row>
    <row r="564" spans="1:6" ht="14.25" hidden="1" customHeight="1">
      <c r="A564" s="243"/>
      <c r="B564" s="236"/>
      <c r="C564" s="236"/>
      <c r="D564" s="254"/>
      <c r="E564" s="261"/>
      <c r="F564" s="236"/>
    </row>
    <row r="565" spans="1:6" ht="14.25" hidden="1" customHeight="1">
      <c r="A565" s="243"/>
      <c r="B565" s="236"/>
      <c r="C565" s="236"/>
      <c r="D565" s="254"/>
      <c r="E565" s="261"/>
      <c r="F565" s="236"/>
    </row>
    <row r="566" spans="1:6" ht="14.25" hidden="1" customHeight="1">
      <c r="A566" s="243"/>
      <c r="B566" s="236"/>
      <c r="C566" s="236"/>
      <c r="D566" s="254"/>
      <c r="E566" s="261"/>
      <c r="F566" s="236"/>
    </row>
    <row r="567" spans="1:6" ht="14.25" hidden="1" customHeight="1">
      <c r="A567" s="243"/>
      <c r="B567" s="236"/>
      <c r="C567" s="236"/>
      <c r="D567" s="254"/>
      <c r="E567" s="261"/>
      <c r="F567" s="236"/>
    </row>
    <row r="568" spans="1:6" ht="14.25" hidden="1" customHeight="1">
      <c r="A568" s="243"/>
      <c r="B568" s="236"/>
      <c r="C568" s="236"/>
      <c r="D568" s="254"/>
      <c r="E568" s="261"/>
      <c r="F568" s="236"/>
    </row>
    <row r="569" spans="1:6" ht="14.25" hidden="1" customHeight="1">
      <c r="A569" s="243"/>
      <c r="B569" s="236"/>
      <c r="C569" s="236"/>
      <c r="D569" s="254"/>
      <c r="E569" s="261"/>
      <c r="F569" s="236"/>
    </row>
    <row r="570" spans="1:6" ht="14.25" hidden="1" customHeight="1">
      <c r="A570" s="243"/>
      <c r="B570" s="236"/>
      <c r="C570" s="236"/>
      <c r="D570" s="254"/>
      <c r="E570" s="261"/>
      <c r="F570" s="236"/>
    </row>
    <row r="571" spans="1:6" ht="14.25" hidden="1" customHeight="1">
      <c r="A571" s="243"/>
      <c r="B571" s="236"/>
      <c r="C571" s="236"/>
      <c r="D571" s="254"/>
      <c r="E571" s="261"/>
      <c r="F571" s="236"/>
    </row>
    <row r="572" spans="1:6" ht="14.25" hidden="1" customHeight="1">
      <c r="A572" s="243"/>
      <c r="B572" s="236"/>
      <c r="C572" s="236"/>
      <c r="D572" s="254"/>
      <c r="E572" s="261"/>
      <c r="F572" s="236"/>
    </row>
    <row r="573" spans="1:6" ht="14.25" hidden="1" customHeight="1">
      <c r="A573" s="243"/>
      <c r="B573" s="236"/>
      <c r="C573" s="236"/>
      <c r="D573" s="254"/>
      <c r="E573" s="261"/>
      <c r="F573" s="236"/>
    </row>
    <row r="574" spans="1:6" ht="14.25" hidden="1" customHeight="1">
      <c r="A574" s="243"/>
      <c r="B574" s="236"/>
      <c r="C574" s="236"/>
      <c r="D574" s="254"/>
      <c r="E574" s="261"/>
      <c r="F574" s="236"/>
    </row>
    <row r="575" spans="1:6" ht="14.25" hidden="1" customHeight="1">
      <c r="A575" s="243"/>
      <c r="B575" s="236"/>
      <c r="C575" s="236"/>
      <c r="D575" s="254"/>
      <c r="E575" s="261"/>
      <c r="F575" s="236"/>
    </row>
    <row r="576" spans="1:6" ht="14.25" hidden="1" customHeight="1">
      <c r="A576" s="243"/>
      <c r="B576" s="236"/>
      <c r="C576" s="236"/>
      <c r="D576" s="254"/>
      <c r="E576" s="261"/>
      <c r="F576" s="236"/>
    </row>
    <row r="577" spans="1:6" ht="14.25" hidden="1" customHeight="1">
      <c r="A577" s="243"/>
      <c r="B577" s="236"/>
      <c r="C577" s="236"/>
      <c r="D577" s="254"/>
      <c r="E577" s="261"/>
      <c r="F577" s="236"/>
    </row>
    <row r="578" spans="1:6" ht="14.25" hidden="1" customHeight="1">
      <c r="A578" s="243"/>
      <c r="B578" s="236"/>
      <c r="C578" s="236"/>
      <c r="D578" s="254"/>
      <c r="E578" s="261"/>
      <c r="F578" s="236"/>
    </row>
    <row r="579" spans="1:6" ht="14.25" hidden="1" customHeight="1">
      <c r="A579" s="243"/>
      <c r="B579" s="236"/>
      <c r="C579" s="236"/>
      <c r="D579" s="254"/>
      <c r="E579" s="261"/>
      <c r="F579" s="236"/>
    </row>
    <row r="580" spans="1:6" ht="14.25" hidden="1" customHeight="1">
      <c r="A580" s="243"/>
      <c r="B580" s="236"/>
      <c r="C580" s="236"/>
      <c r="D580" s="254"/>
      <c r="E580" s="261"/>
      <c r="F580" s="236"/>
    </row>
    <row r="581" spans="1:6" ht="14.25" hidden="1" customHeight="1">
      <c r="A581" s="243"/>
      <c r="B581" s="236"/>
      <c r="C581" s="236"/>
      <c r="D581" s="254"/>
      <c r="E581" s="261"/>
      <c r="F581" s="236"/>
    </row>
    <row r="582" spans="1:6" ht="14.25" hidden="1" customHeight="1">
      <c r="A582" s="243"/>
      <c r="B582" s="236"/>
      <c r="C582" s="236"/>
      <c r="D582" s="254"/>
      <c r="E582" s="261"/>
      <c r="F582" s="236"/>
    </row>
    <row r="583" spans="1:6" ht="14.25" hidden="1" customHeight="1">
      <c r="A583" s="243"/>
      <c r="B583" s="236"/>
      <c r="C583" s="236"/>
      <c r="D583" s="254"/>
      <c r="E583" s="261"/>
      <c r="F583" s="236"/>
    </row>
    <row r="584" spans="1:6" ht="14.25" hidden="1" customHeight="1">
      <c r="A584" s="243"/>
      <c r="B584" s="236"/>
      <c r="C584" s="236"/>
      <c r="D584" s="254"/>
      <c r="E584" s="261"/>
      <c r="F584" s="236"/>
    </row>
    <row r="585" spans="1:6" ht="14.25" hidden="1" customHeight="1">
      <c r="A585" s="243"/>
      <c r="B585" s="236"/>
      <c r="C585" s="236"/>
      <c r="D585" s="254"/>
      <c r="E585" s="261"/>
      <c r="F585" s="236"/>
    </row>
    <row r="586" spans="1:6" ht="14.25" hidden="1" customHeight="1">
      <c r="A586" s="243"/>
      <c r="B586" s="236"/>
      <c r="C586" s="236"/>
      <c r="D586" s="254"/>
      <c r="E586" s="261"/>
      <c r="F586" s="236"/>
    </row>
    <row r="587" spans="1:6" ht="14.25" hidden="1" customHeight="1">
      <c r="A587" s="243"/>
      <c r="B587" s="236"/>
      <c r="C587" s="236"/>
      <c r="D587" s="254"/>
      <c r="E587" s="261"/>
      <c r="F587" s="236"/>
    </row>
    <row r="588" spans="1:6" ht="14.25" hidden="1" customHeight="1">
      <c r="A588" s="243"/>
      <c r="B588" s="236"/>
      <c r="C588" s="236"/>
      <c r="D588" s="254"/>
      <c r="E588" s="261"/>
      <c r="F588" s="236"/>
    </row>
    <row r="589" spans="1:6" ht="14.25" hidden="1" customHeight="1">
      <c r="A589" s="243"/>
      <c r="B589" s="236"/>
      <c r="C589" s="236"/>
      <c r="D589" s="254"/>
      <c r="E589" s="261"/>
      <c r="F589" s="236"/>
    </row>
    <row r="590" spans="1:6" ht="14.25" hidden="1" customHeight="1">
      <c r="A590" s="243"/>
      <c r="B590" s="236"/>
      <c r="C590" s="236"/>
      <c r="D590" s="254"/>
      <c r="E590" s="261"/>
      <c r="F590" s="236"/>
    </row>
    <row r="591" spans="1:6" ht="14.25" hidden="1" customHeight="1">
      <c r="A591" s="243"/>
      <c r="B591" s="236"/>
      <c r="C591" s="236"/>
      <c r="D591" s="254"/>
      <c r="E591" s="261"/>
      <c r="F591" s="236"/>
    </row>
    <row r="592" spans="1:6" ht="14.25" hidden="1" customHeight="1">
      <c r="A592" s="243"/>
      <c r="B592" s="236"/>
      <c r="C592" s="236"/>
      <c r="D592" s="254"/>
      <c r="E592" s="261"/>
      <c r="F592" s="236"/>
    </row>
    <row r="593" spans="1:6" ht="14.25" hidden="1" customHeight="1">
      <c r="A593" s="243"/>
      <c r="B593" s="236"/>
      <c r="C593" s="236"/>
      <c r="D593" s="254"/>
      <c r="E593" s="261"/>
      <c r="F593" s="236"/>
    </row>
    <row r="594" spans="1:6" ht="14.25" hidden="1" customHeight="1">
      <c r="A594" s="243"/>
      <c r="B594" s="236"/>
      <c r="C594" s="236"/>
      <c r="D594" s="254"/>
      <c r="E594" s="261"/>
      <c r="F594" s="236"/>
    </row>
    <row r="595" spans="1:6" ht="14.25" hidden="1" customHeight="1">
      <c r="A595" s="243"/>
      <c r="B595" s="236"/>
      <c r="C595" s="236"/>
      <c r="D595" s="254"/>
      <c r="E595" s="261"/>
      <c r="F595" s="236"/>
    </row>
    <row r="596" spans="1:6" ht="14.25" hidden="1" customHeight="1">
      <c r="A596" s="243"/>
      <c r="B596" s="236"/>
      <c r="C596" s="236"/>
      <c r="D596" s="254"/>
      <c r="E596" s="261"/>
      <c r="F596" s="236"/>
    </row>
    <row r="597" spans="1:6" ht="14.25" hidden="1" customHeight="1">
      <c r="A597" s="243"/>
      <c r="B597" s="236"/>
      <c r="C597" s="236"/>
      <c r="D597" s="254"/>
      <c r="E597" s="261"/>
      <c r="F597" s="236"/>
    </row>
    <row r="598" spans="1:6" ht="14.25" hidden="1" customHeight="1">
      <c r="A598" s="243"/>
      <c r="B598" s="236"/>
      <c r="C598" s="236"/>
      <c r="D598" s="254"/>
      <c r="E598" s="261"/>
      <c r="F598" s="236"/>
    </row>
    <row r="599" spans="1:6" ht="14.25" hidden="1" customHeight="1">
      <c r="A599" s="243"/>
      <c r="B599" s="236"/>
      <c r="C599" s="236"/>
      <c r="D599" s="254"/>
      <c r="E599" s="261"/>
      <c r="F599" s="236"/>
    </row>
    <row r="600" spans="1:6" ht="14.25" hidden="1" customHeight="1">
      <c r="A600" s="243"/>
      <c r="B600" s="236"/>
      <c r="C600" s="236"/>
      <c r="D600" s="254"/>
      <c r="E600" s="261"/>
      <c r="F600" s="236"/>
    </row>
    <row r="601" spans="1:6" ht="14.25" hidden="1" customHeight="1">
      <c r="A601" s="243"/>
      <c r="B601" s="236"/>
      <c r="C601" s="236"/>
      <c r="D601" s="254"/>
      <c r="E601" s="261"/>
      <c r="F601" s="236"/>
    </row>
    <row r="602" spans="1:6" ht="14.25" hidden="1" customHeight="1">
      <c r="A602" s="243"/>
      <c r="B602" s="236"/>
      <c r="C602" s="236"/>
      <c r="D602" s="254"/>
      <c r="E602" s="261"/>
      <c r="F602" s="236"/>
    </row>
    <row r="603" spans="1:6" ht="14.25" hidden="1" customHeight="1">
      <c r="A603" s="243"/>
      <c r="B603" s="236"/>
      <c r="C603" s="236"/>
      <c r="D603" s="254"/>
      <c r="E603" s="261"/>
      <c r="F603" s="236"/>
    </row>
    <row r="604" spans="1:6" ht="14.25" hidden="1" customHeight="1">
      <c r="A604" s="243"/>
      <c r="B604" s="236"/>
      <c r="C604" s="236"/>
      <c r="D604" s="254"/>
      <c r="E604" s="261"/>
      <c r="F604" s="236"/>
    </row>
    <row r="605" spans="1:6" ht="14.25" hidden="1" customHeight="1">
      <c r="A605" s="243"/>
      <c r="B605" s="236"/>
      <c r="C605" s="236"/>
      <c r="D605" s="254"/>
      <c r="E605" s="261"/>
      <c r="F605" s="236"/>
    </row>
    <row r="606" spans="1:6" ht="14.25" hidden="1" customHeight="1">
      <c r="A606" s="243"/>
      <c r="B606" s="236"/>
      <c r="C606" s="236"/>
      <c r="D606" s="254"/>
      <c r="E606" s="261"/>
      <c r="F606" s="236"/>
    </row>
    <row r="607" spans="1:6" ht="14.25" hidden="1" customHeight="1">
      <c r="A607" s="243"/>
      <c r="B607" s="236"/>
      <c r="C607" s="236"/>
      <c r="D607" s="254"/>
      <c r="E607" s="261"/>
      <c r="F607" s="236"/>
    </row>
    <row r="608" spans="1:6" ht="14.25" hidden="1" customHeight="1">
      <c r="A608" s="243"/>
      <c r="B608" s="236"/>
      <c r="C608" s="236"/>
      <c r="D608" s="254"/>
      <c r="E608" s="261"/>
      <c r="F608" s="236"/>
    </row>
    <row r="609" spans="1:6" ht="14.25" hidden="1" customHeight="1">
      <c r="A609" s="243"/>
      <c r="B609" s="236"/>
      <c r="C609" s="236"/>
      <c r="D609" s="254"/>
      <c r="E609" s="261"/>
      <c r="F609" s="236"/>
    </row>
    <row r="610" spans="1:6" ht="14.25" hidden="1" customHeight="1">
      <c r="A610" s="243"/>
      <c r="B610" s="236"/>
      <c r="C610" s="236"/>
      <c r="D610" s="254"/>
      <c r="E610" s="261"/>
      <c r="F610" s="236"/>
    </row>
    <row r="611" spans="1:6" ht="14.25" hidden="1" customHeight="1">
      <c r="A611" s="243"/>
      <c r="B611" s="236"/>
      <c r="C611" s="236"/>
      <c r="D611" s="254"/>
      <c r="E611" s="261"/>
      <c r="F611" s="236"/>
    </row>
    <row r="612" spans="1:6" ht="14.25" hidden="1" customHeight="1">
      <c r="A612" s="243"/>
      <c r="B612" s="236"/>
      <c r="C612" s="236"/>
      <c r="D612" s="254"/>
      <c r="E612" s="261"/>
      <c r="F612" s="236"/>
    </row>
    <row r="613" spans="1:6" ht="14.25" hidden="1" customHeight="1">
      <c r="A613" s="243"/>
      <c r="B613" s="236"/>
      <c r="C613" s="236"/>
      <c r="D613" s="254"/>
      <c r="E613" s="261"/>
      <c r="F613" s="236"/>
    </row>
    <row r="614" spans="1:6" ht="14.25" hidden="1" customHeight="1">
      <c r="A614" s="243"/>
      <c r="B614" s="236"/>
      <c r="C614" s="236"/>
      <c r="D614" s="254"/>
      <c r="E614" s="261"/>
      <c r="F614" s="236"/>
    </row>
    <row r="615" spans="1:6" ht="14.25" hidden="1" customHeight="1">
      <c r="A615" s="243"/>
      <c r="B615" s="236"/>
      <c r="C615" s="236"/>
      <c r="D615" s="254"/>
      <c r="E615" s="261"/>
      <c r="F615" s="236"/>
    </row>
    <row r="616" spans="1:6" ht="14.25" hidden="1" customHeight="1">
      <c r="A616" s="243"/>
      <c r="B616" s="236"/>
      <c r="C616" s="236"/>
      <c r="D616" s="254"/>
      <c r="E616" s="261"/>
      <c r="F616" s="236"/>
    </row>
    <row r="617" spans="1:6" ht="14.25" hidden="1" customHeight="1">
      <c r="A617" s="243"/>
      <c r="B617" s="236"/>
      <c r="C617" s="236"/>
      <c r="D617" s="254"/>
      <c r="E617" s="261"/>
      <c r="F617" s="236"/>
    </row>
    <row r="618" spans="1:6" ht="14.25" hidden="1" customHeight="1">
      <c r="A618" s="243"/>
      <c r="B618" s="236"/>
      <c r="C618" s="236"/>
      <c r="D618" s="254"/>
      <c r="E618" s="261"/>
      <c r="F618" s="236"/>
    </row>
    <row r="619" spans="1:6" ht="14.25" hidden="1" customHeight="1">
      <c r="A619" s="243"/>
      <c r="B619" s="236"/>
      <c r="C619" s="236"/>
      <c r="D619" s="254"/>
      <c r="E619" s="261"/>
      <c r="F619" s="236"/>
    </row>
    <row r="620" spans="1:6" ht="14.25" hidden="1" customHeight="1">
      <c r="A620" s="243"/>
      <c r="B620" s="236"/>
      <c r="C620" s="236"/>
      <c r="D620" s="254"/>
      <c r="E620" s="261"/>
      <c r="F620" s="236"/>
    </row>
    <row r="621" spans="1:6" ht="14.25" hidden="1" customHeight="1">
      <c r="A621" s="243"/>
      <c r="B621" s="236"/>
      <c r="C621" s="236"/>
      <c r="D621" s="254"/>
      <c r="E621" s="261"/>
      <c r="F621" s="236"/>
    </row>
    <row r="622" spans="1:6" ht="14.25" hidden="1" customHeight="1">
      <c r="A622" s="243"/>
      <c r="B622" s="236"/>
      <c r="C622" s="236"/>
      <c r="D622" s="254"/>
      <c r="E622" s="261"/>
      <c r="F622" s="236"/>
    </row>
    <row r="623" spans="1:6" ht="14.25" hidden="1" customHeight="1">
      <c r="A623" s="243"/>
      <c r="B623" s="236"/>
      <c r="C623" s="236"/>
      <c r="D623" s="254"/>
      <c r="E623" s="261"/>
      <c r="F623" s="236"/>
    </row>
    <row r="624" spans="1:6" ht="14.25" hidden="1" customHeight="1">
      <c r="A624" s="243"/>
      <c r="B624" s="236"/>
      <c r="C624" s="236"/>
      <c r="D624" s="254"/>
      <c r="E624" s="261"/>
      <c r="F624" s="236"/>
    </row>
    <row r="625" spans="1:6" ht="14.25" hidden="1" customHeight="1">
      <c r="A625" s="243"/>
      <c r="B625" s="236"/>
      <c r="C625" s="236"/>
      <c r="D625" s="254"/>
      <c r="E625" s="261"/>
      <c r="F625" s="236"/>
    </row>
    <row r="626" spans="1:6" ht="14.25" hidden="1" customHeight="1">
      <c r="A626" s="243"/>
      <c r="B626" s="236"/>
      <c r="C626" s="236"/>
      <c r="D626" s="254"/>
      <c r="E626" s="261"/>
      <c r="F626" s="236"/>
    </row>
    <row r="627" spans="1:6" ht="14.25" hidden="1" customHeight="1">
      <c r="A627" s="243"/>
      <c r="B627" s="236"/>
      <c r="C627" s="236"/>
      <c r="D627" s="254"/>
      <c r="E627" s="261"/>
      <c r="F627" s="236"/>
    </row>
    <row r="628" spans="1:6" ht="14.25" hidden="1" customHeight="1">
      <c r="A628" s="243"/>
      <c r="B628" s="236"/>
      <c r="C628" s="236"/>
      <c r="D628" s="254"/>
      <c r="E628" s="261"/>
      <c r="F628" s="236"/>
    </row>
    <row r="629" spans="1:6" ht="14.25" hidden="1" customHeight="1">
      <c r="A629" s="243"/>
      <c r="B629" s="236"/>
      <c r="C629" s="236"/>
      <c r="D629" s="254"/>
      <c r="E629" s="261"/>
      <c r="F629" s="236"/>
    </row>
    <row r="630" spans="1:6" ht="14.25" hidden="1" customHeight="1">
      <c r="A630" s="243"/>
      <c r="B630" s="236"/>
      <c r="C630" s="236"/>
      <c r="D630" s="254"/>
      <c r="E630" s="261"/>
      <c r="F630" s="236"/>
    </row>
    <row r="631" spans="1:6" ht="14.25" hidden="1" customHeight="1">
      <c r="A631" s="243"/>
      <c r="B631" s="236"/>
      <c r="C631" s="236"/>
      <c r="D631" s="254"/>
      <c r="E631" s="261"/>
      <c r="F631" s="236"/>
    </row>
    <row r="632" spans="1:6" ht="14.25" hidden="1" customHeight="1">
      <c r="A632" s="243"/>
      <c r="B632" s="236"/>
      <c r="C632" s="236"/>
      <c r="D632" s="254"/>
      <c r="E632" s="261"/>
      <c r="F632" s="236"/>
    </row>
    <row r="633" spans="1:6" ht="14.25" hidden="1" customHeight="1">
      <c r="A633" s="243"/>
      <c r="B633" s="236"/>
      <c r="C633" s="236"/>
      <c r="D633" s="254"/>
      <c r="E633" s="261"/>
      <c r="F633" s="236"/>
    </row>
    <row r="634" spans="1:6" ht="14.25" hidden="1" customHeight="1">
      <c r="A634" s="243"/>
      <c r="B634" s="236"/>
      <c r="C634" s="236"/>
      <c r="D634" s="254"/>
      <c r="E634" s="261"/>
      <c r="F634" s="236"/>
    </row>
    <row r="635" spans="1:6" ht="14.25" hidden="1" customHeight="1">
      <c r="A635" s="243"/>
      <c r="B635" s="236"/>
      <c r="C635" s="236"/>
      <c r="D635" s="254"/>
      <c r="E635" s="261"/>
      <c r="F635" s="236"/>
    </row>
    <row r="636" spans="1:6" ht="14.25" hidden="1" customHeight="1">
      <c r="A636" s="243"/>
      <c r="B636" s="236"/>
      <c r="C636" s="236"/>
      <c r="D636" s="254"/>
      <c r="E636" s="261"/>
      <c r="F636" s="236"/>
    </row>
    <row r="637" spans="1:6" ht="14.25" hidden="1" customHeight="1">
      <c r="A637" s="243"/>
      <c r="B637" s="236"/>
      <c r="C637" s="236"/>
      <c r="D637" s="254"/>
      <c r="E637" s="261"/>
      <c r="F637" s="236"/>
    </row>
    <row r="638" spans="1:6" ht="14.25" hidden="1" customHeight="1">
      <c r="A638" s="243"/>
      <c r="B638" s="236"/>
      <c r="C638" s="236"/>
      <c r="D638" s="254"/>
      <c r="E638" s="261"/>
      <c r="F638" s="236"/>
    </row>
    <row r="639" spans="1:6" ht="14.25" hidden="1" customHeight="1">
      <c r="A639" s="243"/>
      <c r="B639" s="236"/>
      <c r="C639" s="236"/>
      <c r="D639" s="254"/>
      <c r="E639" s="261"/>
      <c r="F639" s="236"/>
    </row>
    <row r="640" spans="1:6" ht="14.25" hidden="1" customHeight="1">
      <c r="A640" s="243"/>
      <c r="B640" s="236"/>
      <c r="C640" s="236"/>
      <c r="D640" s="254"/>
      <c r="E640" s="261"/>
      <c r="F640" s="236"/>
    </row>
    <row r="641" spans="1:6" ht="14.25" hidden="1" customHeight="1">
      <c r="A641" s="243"/>
      <c r="B641" s="236"/>
      <c r="C641" s="236"/>
      <c r="D641" s="254"/>
      <c r="E641" s="261"/>
      <c r="F641" s="236"/>
    </row>
    <row r="642" spans="1:6" ht="14.25" hidden="1" customHeight="1">
      <c r="A642" s="243"/>
      <c r="B642" s="236"/>
      <c r="C642" s="236"/>
      <c r="D642" s="254"/>
      <c r="E642" s="261"/>
      <c r="F642" s="236"/>
    </row>
    <row r="643" spans="1:6" ht="14.25" hidden="1" customHeight="1">
      <c r="A643" s="243"/>
      <c r="B643" s="236"/>
      <c r="C643" s="236"/>
      <c r="D643" s="254"/>
      <c r="E643" s="261"/>
      <c r="F643" s="236"/>
    </row>
    <row r="644" spans="1:6" ht="14.25" hidden="1" customHeight="1">
      <c r="A644" s="243"/>
      <c r="B644" s="236"/>
      <c r="C644" s="236"/>
      <c r="D644" s="254"/>
      <c r="E644" s="261"/>
      <c r="F644" s="236"/>
    </row>
    <row r="645" spans="1:6" ht="14.25" hidden="1" customHeight="1">
      <c r="A645" s="243"/>
      <c r="B645" s="236"/>
      <c r="C645" s="236"/>
      <c r="D645" s="254"/>
      <c r="E645" s="261"/>
      <c r="F645" s="236"/>
    </row>
    <row r="646" spans="1:6" ht="14.25" hidden="1" customHeight="1">
      <c r="A646" s="243"/>
      <c r="B646" s="236"/>
      <c r="C646" s="236"/>
      <c r="D646" s="254"/>
      <c r="E646" s="261"/>
      <c r="F646" s="236"/>
    </row>
    <row r="647" spans="1:6" ht="14.25" hidden="1" customHeight="1">
      <c r="A647" s="243"/>
      <c r="B647" s="236"/>
      <c r="C647" s="236"/>
      <c r="D647" s="254"/>
      <c r="E647" s="261"/>
      <c r="F647" s="236"/>
    </row>
    <row r="648" spans="1:6" ht="14.25" hidden="1" customHeight="1">
      <c r="A648" s="243"/>
      <c r="B648" s="236"/>
      <c r="C648" s="236"/>
      <c r="D648" s="254"/>
      <c r="E648" s="261"/>
      <c r="F648" s="236"/>
    </row>
    <row r="649" spans="1:6" ht="14.25" hidden="1" customHeight="1">
      <c r="A649" s="243"/>
      <c r="B649" s="236"/>
      <c r="C649" s="236"/>
      <c r="D649" s="254"/>
      <c r="E649" s="261"/>
      <c r="F649" s="236"/>
    </row>
    <row r="650" spans="1:6" ht="14.25" hidden="1" customHeight="1">
      <c r="A650" s="243"/>
      <c r="B650" s="236"/>
      <c r="C650" s="236"/>
      <c r="D650" s="254"/>
      <c r="E650" s="261"/>
      <c r="F650" s="236"/>
    </row>
    <row r="651" spans="1:6" ht="14.25" hidden="1" customHeight="1">
      <c r="A651" s="243"/>
      <c r="B651" s="236"/>
      <c r="C651" s="236"/>
      <c r="D651" s="254"/>
      <c r="E651" s="261"/>
      <c r="F651" s="236"/>
    </row>
    <row r="652" spans="1:6" ht="14.25" hidden="1" customHeight="1">
      <c r="A652" s="243"/>
      <c r="B652" s="236"/>
      <c r="C652" s="236"/>
      <c r="D652" s="254"/>
      <c r="E652" s="261"/>
      <c r="F652" s="236"/>
    </row>
    <row r="653" spans="1:6" ht="14.25" hidden="1" customHeight="1">
      <c r="A653" s="243"/>
      <c r="B653" s="236"/>
      <c r="C653" s="236"/>
      <c r="D653" s="254"/>
      <c r="E653" s="261"/>
      <c r="F653" s="236"/>
    </row>
    <row r="654" spans="1:6" ht="14.25" hidden="1" customHeight="1">
      <c r="A654" s="243"/>
      <c r="B654" s="236"/>
      <c r="C654" s="236"/>
      <c r="D654" s="254"/>
      <c r="E654" s="261"/>
      <c r="F654" s="236"/>
    </row>
    <row r="655" spans="1:6" ht="14.25" hidden="1" customHeight="1">
      <c r="A655" s="243"/>
      <c r="B655" s="236"/>
      <c r="C655" s="236"/>
      <c r="D655" s="254"/>
      <c r="E655" s="261"/>
      <c r="F655" s="236"/>
    </row>
    <row r="656" spans="1:6" ht="14.25" hidden="1" customHeight="1">
      <c r="A656" s="243"/>
      <c r="B656" s="236"/>
      <c r="C656" s="236"/>
      <c r="D656" s="254"/>
      <c r="E656" s="261"/>
      <c r="F656" s="236"/>
    </row>
    <row r="657" spans="1:6" ht="14.25" hidden="1" customHeight="1">
      <c r="A657" s="243"/>
      <c r="B657" s="236"/>
      <c r="C657" s="236"/>
      <c r="D657" s="254"/>
      <c r="E657" s="261"/>
      <c r="F657" s="236"/>
    </row>
    <row r="658" spans="1:6" ht="14.25" hidden="1" customHeight="1">
      <c r="A658" s="243"/>
      <c r="B658" s="236"/>
      <c r="C658" s="236"/>
      <c r="D658" s="254"/>
      <c r="E658" s="261"/>
      <c r="F658" s="236"/>
    </row>
    <row r="659" spans="1:6" ht="14.25" hidden="1" customHeight="1">
      <c r="A659" s="243"/>
      <c r="B659" s="236"/>
      <c r="C659" s="236"/>
      <c r="D659" s="254"/>
      <c r="E659" s="261"/>
      <c r="F659" s="236"/>
    </row>
    <row r="660" spans="1:6" ht="14.25" hidden="1" customHeight="1">
      <c r="A660" s="243"/>
      <c r="B660" s="236"/>
      <c r="C660" s="236"/>
      <c r="D660" s="254"/>
      <c r="E660" s="261"/>
      <c r="F660" s="236"/>
    </row>
    <row r="661" spans="1:6" ht="14.25" hidden="1" customHeight="1">
      <c r="A661" s="243"/>
      <c r="B661" s="236"/>
      <c r="C661" s="236"/>
      <c r="D661" s="254"/>
      <c r="E661" s="261"/>
      <c r="F661" s="236"/>
    </row>
    <row r="662" spans="1:6" ht="14.25" hidden="1" customHeight="1">
      <c r="A662" s="243"/>
      <c r="B662" s="236"/>
      <c r="C662" s="236"/>
      <c r="D662" s="254"/>
      <c r="E662" s="261"/>
      <c r="F662" s="236"/>
    </row>
    <row r="663" spans="1:6" ht="14.25" hidden="1" customHeight="1">
      <c r="A663" s="243"/>
      <c r="B663" s="236"/>
      <c r="C663" s="236"/>
      <c r="D663" s="254"/>
      <c r="E663" s="261"/>
      <c r="F663" s="236"/>
    </row>
    <row r="664" spans="1:6" ht="14.25" hidden="1" customHeight="1">
      <c r="A664" s="243"/>
      <c r="B664" s="236"/>
      <c r="C664" s="236"/>
      <c r="D664" s="254"/>
      <c r="E664" s="261"/>
      <c r="F664" s="236"/>
    </row>
    <row r="665" spans="1:6" ht="14.25" hidden="1" customHeight="1">
      <c r="A665" s="243"/>
      <c r="B665" s="236"/>
      <c r="C665" s="236"/>
      <c r="D665" s="254"/>
      <c r="E665" s="261"/>
      <c r="F665" s="236"/>
    </row>
    <row r="666" spans="1:6" ht="14.25" hidden="1" customHeight="1">
      <c r="A666" s="243"/>
      <c r="B666" s="236"/>
      <c r="C666" s="236"/>
      <c r="D666" s="254"/>
      <c r="E666" s="261"/>
      <c r="F666" s="236"/>
    </row>
    <row r="667" spans="1:6" ht="14.25" hidden="1" customHeight="1">
      <c r="A667" s="243"/>
      <c r="B667" s="236"/>
      <c r="C667" s="236"/>
      <c r="D667" s="254"/>
      <c r="E667" s="261"/>
      <c r="F667" s="236"/>
    </row>
    <row r="668" spans="1:6" ht="14.25" hidden="1" customHeight="1">
      <c r="A668" s="243"/>
      <c r="B668" s="236"/>
      <c r="C668" s="236"/>
      <c r="D668" s="254"/>
      <c r="E668" s="261"/>
      <c r="F668" s="236"/>
    </row>
    <row r="669" spans="1:6" ht="14.25" hidden="1" customHeight="1">
      <c r="A669" s="243"/>
      <c r="B669" s="236"/>
      <c r="C669" s="236"/>
      <c r="D669" s="254"/>
      <c r="E669" s="261"/>
      <c r="F669" s="236"/>
    </row>
    <row r="670" spans="1:6" ht="14.25" hidden="1" customHeight="1">
      <c r="A670" s="243"/>
      <c r="B670" s="236"/>
      <c r="C670" s="236"/>
      <c r="D670" s="254"/>
      <c r="E670" s="261"/>
      <c r="F670" s="236"/>
    </row>
    <row r="671" spans="1:6" ht="14.25" hidden="1" customHeight="1">
      <c r="A671" s="243"/>
      <c r="B671" s="236"/>
      <c r="C671" s="236"/>
      <c r="D671" s="254"/>
      <c r="E671" s="261"/>
      <c r="F671" s="236"/>
    </row>
    <row r="672" spans="1:6" ht="14.25" hidden="1" customHeight="1">
      <c r="A672" s="243"/>
      <c r="B672" s="236"/>
      <c r="C672" s="236"/>
      <c r="D672" s="254"/>
      <c r="E672" s="261"/>
      <c r="F672" s="236"/>
    </row>
    <row r="673" spans="1:6" ht="14.25" hidden="1" customHeight="1">
      <c r="A673" s="243"/>
      <c r="B673" s="236"/>
      <c r="C673" s="236"/>
      <c r="D673" s="254"/>
      <c r="E673" s="261"/>
      <c r="F673" s="236"/>
    </row>
    <row r="674" spans="1:6" ht="14.25" hidden="1" customHeight="1">
      <c r="A674" s="243"/>
      <c r="B674" s="236"/>
      <c r="C674" s="236"/>
      <c r="D674" s="254"/>
      <c r="E674" s="261"/>
      <c r="F674" s="236"/>
    </row>
    <row r="675" spans="1:6" ht="14.25" hidden="1" customHeight="1">
      <c r="A675" s="243"/>
      <c r="B675" s="236"/>
      <c r="C675" s="236"/>
      <c r="D675" s="254"/>
      <c r="E675" s="261"/>
      <c r="F675" s="236"/>
    </row>
    <row r="676" spans="1:6" ht="14.25" hidden="1" customHeight="1">
      <c r="A676" s="243"/>
      <c r="B676" s="236"/>
      <c r="C676" s="236"/>
      <c r="D676" s="254"/>
      <c r="E676" s="261"/>
      <c r="F676" s="236"/>
    </row>
    <row r="677" spans="1:6" ht="14.25" hidden="1" customHeight="1">
      <c r="A677" s="243"/>
      <c r="B677" s="236"/>
      <c r="C677" s="236"/>
      <c r="D677" s="254"/>
      <c r="E677" s="261"/>
      <c r="F677" s="236"/>
    </row>
    <row r="678" spans="1:6" ht="14.25" hidden="1" customHeight="1">
      <c r="A678" s="243"/>
      <c r="B678" s="236"/>
      <c r="C678" s="236"/>
      <c r="D678" s="254"/>
      <c r="E678" s="261"/>
      <c r="F678" s="236"/>
    </row>
    <row r="679" spans="1:6" ht="14.25" hidden="1" customHeight="1">
      <c r="A679" s="243"/>
      <c r="B679" s="236"/>
      <c r="C679" s="236"/>
      <c r="D679" s="254"/>
      <c r="E679" s="261"/>
      <c r="F679" s="236"/>
    </row>
    <row r="680" spans="1:6" ht="14.25" hidden="1" customHeight="1">
      <c r="A680" s="243"/>
      <c r="B680" s="236"/>
      <c r="C680" s="236"/>
      <c r="D680" s="254"/>
      <c r="E680" s="261"/>
      <c r="F680" s="236"/>
    </row>
    <row r="681" spans="1:6" ht="14.25" hidden="1" customHeight="1">
      <c r="A681" s="243"/>
      <c r="B681" s="236"/>
      <c r="C681" s="236"/>
      <c r="D681" s="254"/>
      <c r="E681" s="261"/>
      <c r="F681" s="236"/>
    </row>
    <row r="682" spans="1:6" ht="14.25" hidden="1" customHeight="1">
      <c r="A682" s="243"/>
      <c r="B682" s="236"/>
      <c r="C682" s="236"/>
      <c r="D682" s="254"/>
      <c r="E682" s="261"/>
      <c r="F682" s="236"/>
    </row>
    <row r="683" spans="1:6" ht="14.25" hidden="1" customHeight="1">
      <c r="A683" s="243"/>
      <c r="B683" s="236"/>
      <c r="C683" s="236"/>
      <c r="D683" s="254"/>
      <c r="E683" s="261"/>
      <c r="F683" s="236"/>
    </row>
    <row r="684" spans="1:6" ht="14.25" hidden="1" customHeight="1">
      <c r="A684" s="243"/>
      <c r="B684" s="236"/>
      <c r="C684" s="236"/>
      <c r="D684" s="254"/>
      <c r="E684" s="261"/>
      <c r="F684" s="236"/>
    </row>
    <row r="685" spans="1:6" ht="14.25" hidden="1" customHeight="1">
      <c r="A685" s="243"/>
      <c r="B685" s="236"/>
      <c r="C685" s="236"/>
      <c r="D685" s="254"/>
      <c r="E685" s="261"/>
      <c r="F685" s="236"/>
    </row>
    <row r="686" spans="1:6" ht="14.25" hidden="1" customHeight="1">
      <c r="A686" s="243"/>
      <c r="B686" s="236"/>
      <c r="C686" s="236"/>
      <c r="D686" s="254"/>
      <c r="E686" s="261"/>
      <c r="F686" s="236"/>
    </row>
    <row r="687" spans="1:6" ht="14.25" hidden="1" customHeight="1">
      <c r="A687" s="243"/>
      <c r="B687" s="236"/>
      <c r="C687" s="236"/>
      <c r="D687" s="254"/>
      <c r="E687" s="261"/>
      <c r="F687" s="236"/>
    </row>
    <row r="688" spans="1:6" ht="14.25" hidden="1" customHeight="1">
      <c r="A688" s="243"/>
      <c r="B688" s="236"/>
      <c r="C688" s="236"/>
      <c r="D688" s="254"/>
      <c r="E688" s="261"/>
      <c r="F688" s="236"/>
    </row>
    <row r="689" spans="1:6" ht="14.25" hidden="1" customHeight="1">
      <c r="A689" s="243"/>
      <c r="B689" s="236"/>
      <c r="C689" s="236"/>
      <c r="D689" s="254"/>
      <c r="E689" s="261"/>
      <c r="F689" s="236"/>
    </row>
    <row r="690" spans="1:6" ht="14.25" hidden="1" customHeight="1">
      <c r="A690" s="243"/>
      <c r="B690" s="236"/>
      <c r="C690" s="236"/>
      <c r="D690" s="254"/>
      <c r="E690" s="261"/>
      <c r="F690" s="236"/>
    </row>
    <row r="691" spans="1:6" ht="14.25" hidden="1" customHeight="1">
      <c r="A691" s="243"/>
      <c r="B691" s="236"/>
      <c r="C691" s="236"/>
      <c r="D691" s="254"/>
      <c r="E691" s="261"/>
      <c r="F691" s="236"/>
    </row>
    <row r="692" spans="1:6" ht="14.25" hidden="1" customHeight="1">
      <c r="A692" s="243"/>
      <c r="B692" s="236"/>
      <c r="C692" s="236"/>
      <c r="D692" s="254"/>
      <c r="E692" s="261"/>
      <c r="F692" s="236"/>
    </row>
    <row r="693" spans="1:6" ht="14.25" hidden="1" customHeight="1">
      <c r="A693" s="243"/>
      <c r="B693" s="236"/>
      <c r="C693" s="236"/>
      <c r="D693" s="254"/>
      <c r="E693" s="261"/>
      <c r="F693" s="236"/>
    </row>
    <row r="694" spans="1:6" ht="14.25" hidden="1" customHeight="1">
      <c r="A694" s="243"/>
      <c r="B694" s="236"/>
      <c r="C694" s="236"/>
      <c r="D694" s="254"/>
      <c r="E694" s="261"/>
      <c r="F694" s="236"/>
    </row>
    <row r="695" spans="1:6" ht="14.25" hidden="1" customHeight="1">
      <c r="A695" s="243"/>
      <c r="B695" s="236"/>
      <c r="C695" s="236"/>
      <c r="D695" s="254"/>
      <c r="E695" s="261"/>
      <c r="F695" s="236"/>
    </row>
    <row r="696" spans="1:6" ht="14.25" hidden="1" customHeight="1">
      <c r="A696" s="243"/>
      <c r="B696" s="236"/>
      <c r="C696" s="236"/>
      <c r="D696" s="254"/>
      <c r="E696" s="261"/>
      <c r="F696" s="236"/>
    </row>
    <row r="697" spans="1:6" ht="14.25" hidden="1" customHeight="1">
      <c r="A697" s="243"/>
      <c r="B697" s="236"/>
      <c r="C697" s="236"/>
      <c r="D697" s="254"/>
      <c r="E697" s="261"/>
      <c r="F697" s="236"/>
    </row>
    <row r="698" spans="1:6" ht="14.25" hidden="1" customHeight="1">
      <c r="A698" s="243"/>
      <c r="B698" s="236"/>
      <c r="C698" s="236"/>
      <c r="D698" s="254"/>
      <c r="E698" s="261"/>
      <c r="F698" s="236"/>
    </row>
    <row r="699" spans="1:6" ht="14.25" hidden="1" customHeight="1">
      <c r="A699" s="243"/>
      <c r="B699" s="236"/>
      <c r="C699" s="236"/>
      <c r="D699" s="254"/>
      <c r="E699" s="261"/>
      <c r="F699" s="236"/>
    </row>
    <row r="700" spans="1:6" ht="14.25" hidden="1" customHeight="1">
      <c r="A700" s="243"/>
      <c r="B700" s="236"/>
      <c r="C700" s="236"/>
      <c r="D700" s="254"/>
      <c r="E700" s="261"/>
      <c r="F700" s="236"/>
    </row>
    <row r="701" spans="1:6" ht="14.25" hidden="1" customHeight="1">
      <c r="A701" s="243"/>
      <c r="B701" s="236"/>
      <c r="C701" s="236"/>
      <c r="D701" s="254"/>
      <c r="E701" s="261"/>
      <c r="F701" s="236"/>
    </row>
    <row r="702" spans="1:6" ht="14.25" hidden="1" customHeight="1">
      <c r="A702" s="243"/>
      <c r="B702" s="236"/>
      <c r="C702" s="236"/>
      <c r="D702" s="254"/>
      <c r="E702" s="261"/>
      <c r="F702" s="236"/>
    </row>
    <row r="703" spans="1:6" ht="14.25" hidden="1" customHeight="1">
      <c r="A703" s="243"/>
      <c r="B703" s="236"/>
      <c r="C703" s="236"/>
      <c r="D703" s="254"/>
      <c r="E703" s="261"/>
      <c r="F703" s="236"/>
    </row>
    <row r="704" spans="1:6" ht="14.25" hidden="1" customHeight="1">
      <c r="A704" s="243"/>
      <c r="B704" s="236"/>
      <c r="C704" s="236"/>
      <c r="D704" s="254"/>
      <c r="E704" s="261"/>
      <c r="F704" s="236"/>
    </row>
    <row r="705" spans="1:6" ht="14.25" hidden="1" customHeight="1">
      <c r="A705" s="243"/>
      <c r="B705" s="236"/>
      <c r="C705" s="236"/>
      <c r="D705" s="254"/>
      <c r="E705" s="261"/>
      <c r="F705" s="236"/>
    </row>
    <row r="706" spans="1:6" ht="14.25" hidden="1" customHeight="1">
      <c r="A706" s="243"/>
      <c r="B706" s="236"/>
      <c r="C706" s="236"/>
      <c r="D706" s="254"/>
      <c r="E706" s="261"/>
      <c r="F706" s="236"/>
    </row>
    <row r="707" spans="1:6" ht="14.25" hidden="1" customHeight="1">
      <c r="A707" s="243"/>
      <c r="B707" s="236"/>
      <c r="C707" s="236"/>
      <c r="D707" s="254"/>
      <c r="E707" s="261"/>
      <c r="F707" s="236"/>
    </row>
    <row r="708" spans="1:6" ht="14.25" hidden="1" customHeight="1">
      <c r="A708" s="243"/>
      <c r="B708" s="236"/>
      <c r="C708" s="236"/>
      <c r="D708" s="254"/>
      <c r="E708" s="261"/>
      <c r="F708" s="236"/>
    </row>
    <row r="709" spans="1:6" ht="14.25" hidden="1" customHeight="1">
      <c r="A709" s="243"/>
      <c r="B709" s="236"/>
      <c r="C709" s="236"/>
      <c r="D709" s="254"/>
      <c r="E709" s="261"/>
      <c r="F709" s="236"/>
    </row>
    <row r="710" spans="1:6" ht="14.25" hidden="1" customHeight="1">
      <c r="A710" s="243"/>
      <c r="B710" s="236"/>
      <c r="C710" s="236"/>
      <c r="D710" s="254"/>
      <c r="E710" s="261"/>
      <c r="F710" s="236"/>
    </row>
    <row r="711" spans="1:6" ht="14.25" hidden="1" customHeight="1">
      <c r="A711" s="243"/>
      <c r="B711" s="236"/>
      <c r="C711" s="236"/>
      <c r="D711" s="254"/>
      <c r="E711" s="261"/>
      <c r="F711" s="236"/>
    </row>
    <row r="712" spans="1:6" ht="14.25" hidden="1" customHeight="1">
      <c r="A712" s="243"/>
      <c r="B712" s="236"/>
      <c r="C712" s="236"/>
      <c r="D712" s="254"/>
      <c r="E712" s="261"/>
      <c r="F712" s="236"/>
    </row>
    <row r="713" spans="1:6" ht="14.25" hidden="1" customHeight="1">
      <c r="A713" s="243"/>
      <c r="B713" s="236"/>
      <c r="C713" s="236"/>
      <c r="D713" s="254"/>
      <c r="E713" s="261"/>
      <c r="F713" s="236"/>
    </row>
    <row r="714" spans="1:6" ht="14.25" hidden="1" customHeight="1">
      <c r="A714" s="243"/>
      <c r="B714" s="236"/>
      <c r="C714" s="236"/>
      <c r="D714" s="254"/>
      <c r="E714" s="261"/>
      <c r="F714" s="236"/>
    </row>
    <row r="715" spans="1:6" ht="14.25" hidden="1" customHeight="1">
      <c r="A715" s="243"/>
      <c r="B715" s="236"/>
      <c r="C715" s="236"/>
      <c r="D715" s="254"/>
      <c r="E715" s="261"/>
      <c r="F715" s="236"/>
    </row>
    <row r="716" spans="1:6" ht="14.25" hidden="1" customHeight="1">
      <c r="A716" s="243"/>
      <c r="B716" s="236"/>
      <c r="C716" s="236"/>
      <c r="D716" s="254"/>
      <c r="E716" s="261"/>
      <c r="F716" s="236"/>
    </row>
    <row r="717" spans="1:6" ht="14.25" hidden="1" customHeight="1">
      <c r="A717" s="243"/>
      <c r="B717" s="236"/>
      <c r="C717" s="236"/>
      <c r="D717" s="254"/>
      <c r="E717" s="261"/>
      <c r="F717" s="236"/>
    </row>
    <row r="718" spans="1:6" ht="14.25" hidden="1" customHeight="1">
      <c r="A718" s="243"/>
      <c r="B718" s="236"/>
      <c r="C718" s="236"/>
      <c r="D718" s="254"/>
      <c r="E718" s="261"/>
      <c r="F718" s="236"/>
    </row>
    <row r="719" spans="1:6" ht="14.25" hidden="1" customHeight="1">
      <c r="A719" s="243"/>
      <c r="B719" s="236"/>
      <c r="C719" s="236"/>
      <c r="D719" s="254"/>
      <c r="E719" s="261"/>
      <c r="F719" s="236"/>
    </row>
    <row r="720" spans="1:6" ht="14.25" hidden="1" customHeight="1">
      <c r="A720" s="243"/>
      <c r="B720" s="236"/>
      <c r="C720" s="236"/>
      <c r="D720" s="254"/>
      <c r="E720" s="261"/>
      <c r="F720" s="236"/>
    </row>
    <row r="721" spans="1:6" ht="14.25" hidden="1" customHeight="1">
      <c r="A721" s="243"/>
      <c r="B721" s="236"/>
      <c r="C721" s="236"/>
      <c r="D721" s="254"/>
      <c r="E721" s="261"/>
      <c r="F721" s="236"/>
    </row>
    <row r="722" spans="1:6" ht="14.25" hidden="1" customHeight="1">
      <c r="A722" s="243"/>
      <c r="B722" s="236"/>
      <c r="C722" s="236"/>
      <c r="D722" s="254"/>
      <c r="E722" s="261"/>
      <c r="F722" s="236"/>
    </row>
    <row r="723" spans="1:6" ht="14.25" hidden="1" customHeight="1">
      <c r="A723" s="243"/>
      <c r="B723" s="236"/>
      <c r="C723" s="236"/>
      <c r="D723" s="254"/>
      <c r="E723" s="261"/>
      <c r="F723" s="236"/>
    </row>
    <row r="724" spans="1:6" ht="14.25" hidden="1" customHeight="1">
      <c r="A724" s="243"/>
      <c r="B724" s="236"/>
      <c r="C724" s="236"/>
      <c r="D724" s="254"/>
      <c r="E724" s="261"/>
      <c r="F724" s="236"/>
    </row>
    <row r="725" spans="1:6" ht="14.25" hidden="1" customHeight="1">
      <c r="A725" s="243"/>
      <c r="B725" s="236"/>
      <c r="C725" s="236"/>
      <c r="D725" s="254"/>
      <c r="E725" s="261"/>
      <c r="F725" s="236"/>
    </row>
    <row r="726" spans="1:6" ht="14.25" hidden="1" customHeight="1">
      <c r="A726" s="243"/>
      <c r="B726" s="236"/>
      <c r="C726" s="236"/>
      <c r="D726" s="254"/>
      <c r="E726" s="261"/>
      <c r="F726" s="236"/>
    </row>
    <row r="727" spans="1:6" ht="14.25" hidden="1" customHeight="1">
      <c r="A727" s="243"/>
      <c r="B727" s="236"/>
      <c r="C727" s="236"/>
      <c r="D727" s="254"/>
      <c r="E727" s="261"/>
      <c r="F727" s="236"/>
    </row>
    <row r="728" spans="1:6" ht="14.25" hidden="1" customHeight="1">
      <c r="A728" s="243"/>
      <c r="B728" s="236"/>
      <c r="C728" s="236"/>
      <c r="D728" s="254"/>
      <c r="E728" s="261"/>
      <c r="F728" s="236"/>
    </row>
    <row r="729" spans="1:6" ht="14.25" hidden="1" customHeight="1">
      <c r="A729" s="243"/>
      <c r="B729" s="236"/>
      <c r="C729" s="236"/>
      <c r="D729" s="254"/>
      <c r="E729" s="261"/>
      <c r="F729" s="236"/>
    </row>
    <row r="730" spans="1:6" ht="14.25" hidden="1" customHeight="1">
      <c r="A730" s="243"/>
      <c r="B730" s="236"/>
      <c r="C730" s="236"/>
      <c r="D730" s="254"/>
      <c r="E730" s="261"/>
      <c r="F730" s="236"/>
    </row>
    <row r="731" spans="1:6" ht="14.25" hidden="1" customHeight="1">
      <c r="A731" s="243"/>
      <c r="B731" s="236"/>
      <c r="C731" s="236"/>
      <c r="D731" s="254"/>
      <c r="E731" s="261"/>
      <c r="F731" s="236"/>
    </row>
    <row r="732" spans="1:6" ht="14.25" hidden="1" customHeight="1">
      <c r="A732" s="243"/>
      <c r="B732" s="236"/>
      <c r="C732" s="236"/>
      <c r="D732" s="254"/>
      <c r="E732" s="261"/>
      <c r="F732" s="236"/>
    </row>
    <row r="733" spans="1:6" ht="14.25" hidden="1" customHeight="1">
      <c r="A733" s="243"/>
      <c r="B733" s="236"/>
      <c r="C733" s="236"/>
      <c r="D733" s="254"/>
      <c r="E733" s="261"/>
      <c r="F733" s="236"/>
    </row>
    <row r="734" spans="1:6" ht="14.25" hidden="1" customHeight="1">
      <c r="A734" s="243"/>
      <c r="B734" s="236"/>
      <c r="C734" s="236"/>
      <c r="D734" s="254"/>
      <c r="E734" s="261"/>
      <c r="F734" s="236"/>
    </row>
    <row r="735" spans="1:6" ht="14.25" hidden="1" customHeight="1">
      <c r="A735" s="243"/>
      <c r="B735" s="236"/>
      <c r="C735" s="236"/>
      <c r="D735" s="254"/>
      <c r="E735" s="261"/>
      <c r="F735" s="236"/>
    </row>
    <row r="736" spans="1:6" ht="14.25" hidden="1" customHeight="1">
      <c r="A736" s="243"/>
      <c r="B736" s="236"/>
      <c r="C736" s="236"/>
      <c r="D736" s="254"/>
      <c r="E736" s="261"/>
      <c r="F736" s="236"/>
    </row>
    <row r="737" spans="1:6" ht="14.25" hidden="1" customHeight="1">
      <c r="A737" s="243"/>
      <c r="B737" s="236"/>
      <c r="C737" s="236"/>
      <c r="D737" s="254"/>
      <c r="E737" s="261"/>
      <c r="F737" s="236"/>
    </row>
    <row r="738" spans="1:6" ht="14.25" hidden="1" customHeight="1">
      <c r="A738" s="243"/>
      <c r="B738" s="236"/>
      <c r="C738" s="236"/>
      <c r="D738" s="254"/>
      <c r="E738" s="261"/>
      <c r="F738" s="236"/>
    </row>
    <row r="739" spans="1:6" ht="14.25" hidden="1" customHeight="1">
      <c r="A739" s="243"/>
      <c r="B739" s="236"/>
      <c r="C739" s="236"/>
      <c r="D739" s="254"/>
      <c r="E739" s="261"/>
      <c r="F739" s="236"/>
    </row>
    <row r="740" spans="1:6" ht="14.25" hidden="1" customHeight="1">
      <c r="A740" s="243"/>
      <c r="B740" s="236"/>
      <c r="C740" s="236"/>
      <c r="D740" s="254"/>
      <c r="E740" s="261"/>
      <c r="F740" s="236"/>
    </row>
    <row r="741" spans="1:6" ht="14.25" hidden="1" customHeight="1">
      <c r="A741" s="243"/>
      <c r="B741" s="236"/>
      <c r="C741" s="236"/>
      <c r="D741" s="254"/>
      <c r="E741" s="261"/>
      <c r="F741" s="236"/>
    </row>
    <row r="742" spans="1:6" ht="14.25" hidden="1" customHeight="1">
      <c r="A742" s="243"/>
      <c r="B742" s="236"/>
      <c r="C742" s="236"/>
      <c r="D742" s="254"/>
      <c r="E742" s="261"/>
      <c r="F742" s="236"/>
    </row>
    <row r="743" spans="1:6" ht="14.25" hidden="1" customHeight="1">
      <c r="A743" s="243"/>
      <c r="B743" s="236"/>
      <c r="C743" s="236"/>
      <c r="D743" s="254"/>
      <c r="E743" s="261"/>
      <c r="F743" s="236"/>
    </row>
    <row r="744" spans="1:6" ht="14.25" hidden="1" customHeight="1">
      <c r="A744" s="243"/>
      <c r="B744" s="236"/>
      <c r="C744" s="236"/>
      <c r="D744" s="254"/>
      <c r="E744" s="261"/>
      <c r="F744" s="236"/>
    </row>
    <row r="745" spans="1:6" ht="14.25" hidden="1" customHeight="1">
      <c r="A745" s="243"/>
      <c r="B745" s="236"/>
      <c r="C745" s="236"/>
      <c r="D745" s="254"/>
      <c r="E745" s="261"/>
      <c r="F745" s="236"/>
    </row>
    <row r="746" spans="1:6" ht="14.25" hidden="1" customHeight="1">
      <c r="A746" s="243"/>
      <c r="B746" s="236"/>
      <c r="C746" s="236"/>
      <c r="D746" s="254"/>
      <c r="E746" s="261"/>
      <c r="F746" s="236"/>
    </row>
    <row r="747" spans="1:6" ht="14.25" hidden="1" customHeight="1">
      <c r="A747" s="243"/>
      <c r="B747" s="236"/>
      <c r="C747" s="236"/>
      <c r="D747" s="254"/>
      <c r="E747" s="261"/>
      <c r="F747" s="236"/>
    </row>
    <row r="748" spans="1:6" ht="14.25" hidden="1" customHeight="1">
      <c r="A748" s="243"/>
      <c r="B748" s="236"/>
      <c r="C748" s="236"/>
      <c r="D748" s="254"/>
      <c r="E748" s="261"/>
      <c r="F748" s="236"/>
    </row>
    <row r="749" spans="1:6" ht="14.25" hidden="1" customHeight="1">
      <c r="A749" s="243"/>
      <c r="B749" s="236"/>
      <c r="C749" s="236"/>
      <c r="D749" s="254"/>
      <c r="E749" s="261"/>
      <c r="F749" s="236"/>
    </row>
    <row r="750" spans="1:6" ht="14.25" hidden="1" customHeight="1">
      <c r="A750" s="243"/>
      <c r="B750" s="236"/>
      <c r="C750" s="236"/>
      <c r="D750" s="254"/>
      <c r="E750" s="261"/>
      <c r="F750" s="236"/>
    </row>
    <row r="751" spans="1:6" ht="14.25" hidden="1" customHeight="1">
      <c r="A751" s="243"/>
      <c r="B751" s="236"/>
      <c r="C751" s="236"/>
      <c r="D751" s="254"/>
      <c r="E751" s="261"/>
      <c r="F751" s="236"/>
    </row>
    <row r="752" spans="1:6" ht="14.25" hidden="1" customHeight="1">
      <c r="A752" s="243"/>
      <c r="B752" s="236"/>
      <c r="C752" s="236"/>
      <c r="D752" s="254"/>
      <c r="E752" s="261"/>
      <c r="F752" s="236"/>
    </row>
    <row r="753" spans="1:6" ht="14.25" hidden="1" customHeight="1">
      <c r="A753" s="243"/>
      <c r="B753" s="236"/>
      <c r="C753" s="236"/>
      <c r="D753" s="254"/>
      <c r="E753" s="261"/>
      <c r="F753" s="236"/>
    </row>
    <row r="754" spans="1:6" ht="14.25" hidden="1" customHeight="1">
      <c r="A754" s="243"/>
      <c r="B754" s="236"/>
      <c r="C754" s="236"/>
      <c r="D754" s="254"/>
      <c r="E754" s="261"/>
      <c r="F754" s="236"/>
    </row>
    <row r="755" spans="1:6" ht="14.25" hidden="1" customHeight="1">
      <c r="A755" s="243"/>
      <c r="B755" s="236"/>
      <c r="C755" s="236"/>
      <c r="D755" s="254"/>
      <c r="E755" s="261"/>
      <c r="F755" s="236"/>
    </row>
    <row r="756" spans="1:6" ht="14.25" hidden="1" customHeight="1">
      <c r="A756" s="243"/>
      <c r="B756" s="236"/>
      <c r="C756" s="236"/>
      <c r="D756" s="254"/>
      <c r="E756" s="261"/>
      <c r="F756" s="236"/>
    </row>
    <row r="757" spans="1:6" ht="14.25" hidden="1" customHeight="1">
      <c r="A757" s="243"/>
      <c r="B757" s="236"/>
      <c r="C757" s="236"/>
      <c r="D757" s="254"/>
      <c r="E757" s="261"/>
      <c r="F757" s="236"/>
    </row>
    <row r="758" spans="1:6" ht="14.25" hidden="1" customHeight="1">
      <c r="A758" s="243"/>
      <c r="B758" s="236"/>
      <c r="C758" s="236"/>
      <c r="D758" s="254"/>
      <c r="E758" s="261"/>
      <c r="F758" s="236"/>
    </row>
    <row r="759" spans="1:6" ht="14.25" hidden="1" customHeight="1">
      <c r="A759" s="243"/>
      <c r="B759" s="236"/>
      <c r="C759" s="236"/>
      <c r="D759" s="254"/>
      <c r="E759" s="261"/>
      <c r="F759" s="236"/>
    </row>
    <row r="760" spans="1:6" ht="14.25" hidden="1" customHeight="1">
      <c r="A760" s="243"/>
      <c r="B760" s="236"/>
      <c r="C760" s="236"/>
      <c r="D760" s="254"/>
      <c r="E760" s="261"/>
      <c r="F760" s="236"/>
    </row>
    <row r="761" spans="1:6" ht="14.25" hidden="1" customHeight="1">
      <c r="A761" s="243"/>
      <c r="B761" s="236"/>
      <c r="C761" s="236"/>
      <c r="D761" s="254"/>
      <c r="E761" s="261"/>
      <c r="F761" s="236"/>
    </row>
    <row r="762" spans="1:6" ht="14.25" hidden="1" customHeight="1">
      <c r="A762" s="243"/>
      <c r="B762" s="236"/>
      <c r="C762" s="236"/>
      <c r="D762" s="254"/>
      <c r="E762" s="261"/>
      <c r="F762" s="236"/>
    </row>
    <row r="763" spans="1:6" ht="14.25" hidden="1" customHeight="1">
      <c r="A763" s="243"/>
      <c r="B763" s="236"/>
      <c r="C763" s="236"/>
      <c r="D763" s="254"/>
      <c r="E763" s="261"/>
      <c r="F763" s="236"/>
    </row>
    <row r="764" spans="1:6" ht="14.25" hidden="1" customHeight="1">
      <c r="A764" s="243"/>
      <c r="B764" s="236"/>
      <c r="C764" s="236"/>
      <c r="D764" s="254"/>
      <c r="E764" s="261"/>
      <c r="F764" s="236"/>
    </row>
    <row r="765" spans="1:6" ht="14.25" hidden="1" customHeight="1">
      <c r="A765" s="243"/>
      <c r="B765" s="236"/>
      <c r="C765" s="236"/>
      <c r="D765" s="254"/>
      <c r="E765" s="261"/>
      <c r="F765" s="236"/>
    </row>
    <row r="766" spans="1:6" ht="14.25" hidden="1" customHeight="1">
      <c r="A766" s="243"/>
      <c r="B766" s="236"/>
      <c r="C766" s="236"/>
      <c r="D766" s="254"/>
      <c r="E766" s="261"/>
      <c r="F766" s="236"/>
    </row>
    <row r="767" spans="1:6" ht="14.25" hidden="1" customHeight="1">
      <c r="A767" s="243"/>
      <c r="B767" s="236"/>
      <c r="C767" s="236"/>
      <c r="D767" s="254"/>
      <c r="E767" s="261"/>
      <c r="F767" s="236"/>
    </row>
    <row r="768" spans="1:6" ht="14.25" hidden="1" customHeight="1">
      <c r="A768" s="243"/>
      <c r="B768" s="236"/>
      <c r="C768" s="236"/>
      <c r="D768" s="254"/>
      <c r="E768" s="261"/>
      <c r="F768" s="236"/>
    </row>
    <row r="769" spans="1:6" ht="14.25" hidden="1" customHeight="1">
      <c r="A769" s="243"/>
      <c r="B769" s="236"/>
      <c r="C769" s="236"/>
      <c r="D769" s="254"/>
      <c r="E769" s="261"/>
      <c r="F769" s="236"/>
    </row>
    <row r="770" spans="1:6" ht="14.25" hidden="1" customHeight="1">
      <c r="A770" s="243"/>
      <c r="B770" s="236"/>
      <c r="C770" s="236"/>
      <c r="D770" s="254"/>
      <c r="E770" s="261"/>
      <c r="F770" s="236"/>
    </row>
    <row r="771" spans="1:6" ht="14.25" hidden="1" customHeight="1">
      <c r="A771" s="243"/>
      <c r="B771" s="236"/>
      <c r="C771" s="236"/>
      <c r="D771" s="254"/>
      <c r="E771" s="261"/>
      <c r="F771" s="236"/>
    </row>
    <row r="772" spans="1:6" ht="14.25" hidden="1" customHeight="1">
      <c r="A772" s="243"/>
      <c r="B772" s="236"/>
      <c r="C772" s="236"/>
      <c r="D772" s="254"/>
      <c r="E772" s="261"/>
      <c r="F772" s="236"/>
    </row>
    <row r="773" spans="1:6" ht="14.25" hidden="1" customHeight="1">
      <c r="A773" s="243"/>
      <c r="B773" s="236"/>
      <c r="C773" s="236"/>
      <c r="D773" s="254"/>
      <c r="E773" s="261"/>
      <c r="F773" s="236"/>
    </row>
    <row r="774" spans="1:6" ht="14.25" hidden="1" customHeight="1">
      <c r="A774" s="243"/>
      <c r="B774" s="236"/>
      <c r="C774" s="236"/>
      <c r="D774" s="254"/>
      <c r="E774" s="261"/>
      <c r="F774" s="236"/>
    </row>
    <row r="775" spans="1:6" ht="14.25" hidden="1" customHeight="1">
      <c r="A775" s="243"/>
      <c r="B775" s="236"/>
      <c r="C775" s="236"/>
      <c r="D775" s="254"/>
      <c r="E775" s="261"/>
      <c r="F775" s="236"/>
    </row>
    <row r="776" spans="1:6" ht="14.25" hidden="1" customHeight="1">
      <c r="A776" s="243"/>
      <c r="B776" s="236"/>
      <c r="C776" s="236"/>
      <c r="D776" s="254"/>
      <c r="E776" s="261"/>
      <c r="F776" s="236"/>
    </row>
    <row r="777" spans="1:6" ht="14.25" hidden="1" customHeight="1">
      <c r="A777" s="243"/>
      <c r="B777" s="236"/>
      <c r="C777" s="236"/>
      <c r="D777" s="254"/>
      <c r="E777" s="261"/>
      <c r="F777" s="236"/>
    </row>
    <row r="778" spans="1:6" ht="14.25" hidden="1" customHeight="1">
      <c r="A778" s="243"/>
      <c r="B778" s="236"/>
      <c r="C778" s="236"/>
      <c r="D778" s="254"/>
      <c r="E778" s="261"/>
      <c r="F778" s="236"/>
    </row>
    <row r="779" spans="1:6" ht="14.25" hidden="1" customHeight="1">
      <c r="A779" s="243"/>
      <c r="B779" s="236"/>
      <c r="C779" s="236"/>
      <c r="D779" s="254"/>
      <c r="E779" s="261"/>
      <c r="F779" s="236"/>
    </row>
    <row r="780" spans="1:6" ht="14.25" hidden="1" customHeight="1">
      <c r="A780" s="243"/>
      <c r="B780" s="236"/>
      <c r="C780" s="236"/>
      <c r="D780" s="254"/>
      <c r="E780" s="261"/>
      <c r="F780" s="236"/>
    </row>
    <row r="781" spans="1:6" ht="14.25" hidden="1" customHeight="1">
      <c r="A781" s="243"/>
      <c r="B781" s="236"/>
      <c r="C781" s="236"/>
      <c r="D781" s="254"/>
      <c r="E781" s="261"/>
      <c r="F781" s="236"/>
    </row>
    <row r="782" spans="1:6" ht="14.25" hidden="1" customHeight="1">
      <c r="A782" s="243"/>
      <c r="B782" s="236"/>
      <c r="C782" s="236"/>
      <c r="D782" s="254"/>
      <c r="E782" s="261"/>
      <c r="F782" s="236"/>
    </row>
    <row r="783" spans="1:6" ht="14.25" hidden="1" customHeight="1">
      <c r="A783" s="243"/>
      <c r="B783" s="236"/>
      <c r="C783" s="236"/>
      <c r="D783" s="254"/>
      <c r="E783" s="261"/>
      <c r="F783" s="236"/>
    </row>
    <row r="784" spans="1:6" ht="14.25" hidden="1" customHeight="1">
      <c r="A784" s="243"/>
      <c r="B784" s="236"/>
      <c r="C784" s="236"/>
      <c r="D784" s="254"/>
      <c r="E784" s="261"/>
      <c r="F784" s="236"/>
    </row>
    <row r="785" spans="1:6" ht="14.25" hidden="1" customHeight="1">
      <c r="A785" s="243"/>
      <c r="B785" s="236"/>
      <c r="C785" s="236"/>
      <c r="D785" s="254"/>
      <c r="E785" s="261"/>
      <c r="F785" s="236"/>
    </row>
    <row r="786" spans="1:6" ht="14.25" hidden="1" customHeight="1">
      <c r="A786" s="243"/>
      <c r="B786" s="236"/>
      <c r="C786" s="236"/>
      <c r="D786" s="254"/>
      <c r="E786" s="261"/>
      <c r="F786" s="236"/>
    </row>
    <row r="787" spans="1:6" ht="14.25" hidden="1" customHeight="1">
      <c r="A787" s="243"/>
      <c r="B787" s="236"/>
      <c r="C787" s="236"/>
      <c r="D787" s="254"/>
      <c r="E787" s="261"/>
      <c r="F787" s="236"/>
    </row>
    <row r="788" spans="1:6" ht="14.25" hidden="1" customHeight="1">
      <c r="A788" s="243"/>
      <c r="B788" s="236"/>
      <c r="C788" s="236"/>
      <c r="D788" s="254"/>
      <c r="E788" s="261"/>
      <c r="F788" s="236"/>
    </row>
    <row r="789" spans="1:6" ht="14.25" hidden="1" customHeight="1">
      <c r="A789" s="243"/>
      <c r="B789" s="236"/>
      <c r="C789" s="236"/>
      <c r="D789" s="254"/>
      <c r="E789" s="261"/>
      <c r="F789" s="236"/>
    </row>
    <row r="790" spans="1:6" ht="14.25" hidden="1" customHeight="1">
      <c r="A790" s="243"/>
      <c r="B790" s="236"/>
      <c r="C790" s="236"/>
      <c r="D790" s="254"/>
      <c r="E790" s="261"/>
      <c r="F790" s="236"/>
    </row>
    <row r="791" spans="1:6" ht="14.25" hidden="1" customHeight="1">
      <c r="A791" s="243"/>
      <c r="B791" s="236"/>
      <c r="C791" s="236"/>
      <c r="D791" s="254"/>
      <c r="E791" s="261"/>
      <c r="F791" s="236"/>
    </row>
    <row r="792" spans="1:6" ht="14.25" hidden="1" customHeight="1">
      <c r="A792" s="243"/>
      <c r="B792" s="236"/>
      <c r="C792" s="236"/>
      <c r="D792" s="254"/>
      <c r="E792" s="261"/>
      <c r="F792" s="236"/>
    </row>
    <row r="793" spans="1:6" ht="14.25" hidden="1" customHeight="1">
      <c r="A793" s="243"/>
      <c r="B793" s="236"/>
      <c r="C793" s="236"/>
      <c r="D793" s="254"/>
      <c r="E793" s="261"/>
      <c r="F793" s="236"/>
    </row>
    <row r="794" spans="1:6" ht="14.25" hidden="1" customHeight="1">
      <c r="A794" s="243"/>
      <c r="B794" s="236"/>
      <c r="C794" s="236"/>
      <c r="D794" s="254"/>
      <c r="E794" s="261"/>
      <c r="F794" s="236"/>
    </row>
    <row r="795" spans="1:6" ht="14.25" hidden="1" customHeight="1">
      <c r="A795" s="243"/>
      <c r="B795" s="236"/>
      <c r="C795" s="236"/>
      <c r="D795" s="254"/>
      <c r="E795" s="261"/>
      <c r="F795" s="236"/>
    </row>
    <row r="796" spans="1:6" ht="14.25" hidden="1" customHeight="1">
      <c r="A796" s="243"/>
      <c r="B796" s="236"/>
      <c r="C796" s="236"/>
      <c r="D796" s="254"/>
      <c r="E796" s="261"/>
      <c r="F796" s="236"/>
    </row>
    <row r="797" spans="1:6" ht="14.25" hidden="1" customHeight="1">
      <c r="A797" s="243"/>
      <c r="B797" s="236"/>
      <c r="C797" s="236"/>
      <c r="D797" s="254"/>
      <c r="E797" s="261"/>
      <c r="F797" s="236"/>
    </row>
    <row r="798" spans="1:6" ht="14.25" hidden="1" customHeight="1">
      <c r="A798" s="243"/>
      <c r="B798" s="236"/>
      <c r="C798" s="236"/>
      <c r="D798" s="254"/>
      <c r="E798" s="261"/>
      <c r="F798" s="236"/>
    </row>
    <row r="799" spans="1:6" ht="14.25" hidden="1" customHeight="1">
      <c r="A799" s="243"/>
      <c r="B799" s="236"/>
      <c r="C799" s="236"/>
      <c r="D799" s="254"/>
      <c r="E799" s="261"/>
      <c r="F799" s="236"/>
    </row>
    <row r="800" spans="1:6" ht="14.25" hidden="1" customHeight="1">
      <c r="A800" s="243"/>
      <c r="B800" s="236"/>
      <c r="C800" s="236"/>
      <c r="D800" s="254"/>
      <c r="E800" s="261"/>
      <c r="F800" s="236"/>
    </row>
    <row r="801" spans="1:6" ht="14.25" hidden="1" customHeight="1">
      <c r="A801" s="243"/>
      <c r="B801" s="236"/>
      <c r="C801" s="236"/>
      <c r="D801" s="254"/>
      <c r="E801" s="261"/>
      <c r="F801" s="236"/>
    </row>
    <row r="802" spans="1:6" ht="14.25" hidden="1" customHeight="1">
      <c r="A802" s="243"/>
      <c r="B802" s="236"/>
      <c r="C802" s="236"/>
      <c r="D802" s="254"/>
      <c r="E802" s="261"/>
      <c r="F802" s="236"/>
    </row>
    <row r="803" spans="1:6" ht="14.25" hidden="1" customHeight="1">
      <c r="A803" s="243"/>
      <c r="B803" s="236"/>
      <c r="C803" s="236"/>
      <c r="D803" s="254"/>
      <c r="E803" s="261"/>
      <c r="F803" s="236"/>
    </row>
    <row r="804" spans="1:6" ht="14.25" hidden="1" customHeight="1">
      <c r="A804" s="243"/>
      <c r="B804" s="236"/>
      <c r="C804" s="236"/>
      <c r="D804" s="254"/>
      <c r="E804" s="261"/>
      <c r="F804" s="236"/>
    </row>
    <row r="805" spans="1:6" ht="14.25" hidden="1" customHeight="1">
      <c r="A805" s="243"/>
      <c r="B805" s="236"/>
      <c r="C805" s="236"/>
      <c r="D805" s="254"/>
      <c r="E805" s="261"/>
      <c r="F805" s="236"/>
    </row>
    <row r="806" spans="1:6" ht="14.25" hidden="1" customHeight="1">
      <c r="A806" s="243"/>
      <c r="B806" s="236"/>
      <c r="C806" s="236"/>
      <c r="D806" s="254"/>
      <c r="E806" s="261"/>
      <c r="F806" s="236"/>
    </row>
    <row r="807" spans="1:6" ht="14.25" hidden="1" customHeight="1">
      <c r="A807" s="243"/>
      <c r="B807" s="236"/>
      <c r="C807" s="236"/>
      <c r="D807" s="254"/>
      <c r="E807" s="261"/>
      <c r="F807" s="236"/>
    </row>
    <row r="808" spans="1:6" ht="14.25" hidden="1" customHeight="1">
      <c r="A808" s="243"/>
      <c r="B808" s="236"/>
      <c r="C808" s="236"/>
      <c r="D808" s="254"/>
      <c r="E808" s="261"/>
      <c r="F808" s="236"/>
    </row>
    <row r="809" spans="1:6" ht="14.25" hidden="1" customHeight="1">
      <c r="A809" s="243"/>
      <c r="B809" s="236"/>
      <c r="C809" s="236"/>
      <c r="D809" s="254"/>
      <c r="E809" s="261"/>
      <c r="F809" s="236"/>
    </row>
    <row r="810" spans="1:6" ht="14.25" hidden="1" customHeight="1">
      <c r="A810" s="243"/>
      <c r="B810" s="236"/>
      <c r="C810" s="236"/>
      <c r="D810" s="254"/>
      <c r="E810" s="261"/>
      <c r="F810" s="236"/>
    </row>
    <row r="811" spans="1:6" ht="14.25" hidden="1" customHeight="1">
      <c r="A811" s="243"/>
      <c r="B811" s="236"/>
      <c r="C811" s="236"/>
      <c r="D811" s="254"/>
      <c r="E811" s="261"/>
      <c r="F811" s="236"/>
    </row>
    <row r="812" spans="1:6" ht="14.25" hidden="1" customHeight="1">
      <c r="A812" s="243"/>
      <c r="B812" s="236"/>
      <c r="C812" s="236"/>
      <c r="D812" s="254"/>
      <c r="E812" s="261"/>
      <c r="F812" s="236"/>
    </row>
    <row r="813" spans="1:6" ht="14.25" hidden="1" customHeight="1">
      <c r="A813" s="243"/>
      <c r="B813" s="236"/>
      <c r="C813" s="236"/>
      <c r="D813" s="254"/>
      <c r="E813" s="261"/>
      <c r="F813" s="236"/>
    </row>
    <row r="814" spans="1:6" ht="14.25" hidden="1" customHeight="1">
      <c r="A814" s="243"/>
      <c r="B814" s="236"/>
      <c r="C814" s="236"/>
      <c r="D814" s="254"/>
      <c r="E814" s="261"/>
      <c r="F814" s="236"/>
    </row>
    <row r="815" spans="1:6" ht="14.25" hidden="1" customHeight="1">
      <c r="A815" s="243"/>
      <c r="B815" s="236"/>
      <c r="C815" s="236"/>
      <c r="D815" s="254"/>
      <c r="E815" s="261"/>
      <c r="F815" s="236"/>
    </row>
    <row r="816" spans="1:6" ht="14.25" hidden="1" customHeight="1">
      <c r="A816" s="243"/>
      <c r="B816" s="236"/>
      <c r="C816" s="236"/>
      <c r="D816" s="254"/>
      <c r="E816" s="261"/>
      <c r="F816" s="236"/>
    </row>
    <row r="817" spans="1:6" ht="14.25" hidden="1" customHeight="1">
      <c r="A817" s="243"/>
      <c r="B817" s="236"/>
      <c r="C817" s="236"/>
      <c r="D817" s="254"/>
      <c r="E817" s="261"/>
      <c r="F817" s="236"/>
    </row>
    <row r="818" spans="1:6" ht="14.25" hidden="1" customHeight="1">
      <c r="A818" s="243"/>
      <c r="B818" s="236"/>
      <c r="C818" s="236"/>
      <c r="D818" s="254"/>
      <c r="E818" s="261"/>
      <c r="F818" s="236"/>
    </row>
    <row r="819" spans="1:6" ht="14.25" hidden="1" customHeight="1">
      <c r="A819" s="243"/>
      <c r="B819" s="236"/>
      <c r="C819" s="236"/>
      <c r="D819" s="254"/>
      <c r="E819" s="261"/>
      <c r="F819" s="236"/>
    </row>
    <row r="820" spans="1:6" ht="14.25" hidden="1" customHeight="1">
      <c r="A820" s="243"/>
      <c r="B820" s="236"/>
      <c r="C820" s="236"/>
      <c r="D820" s="254"/>
      <c r="E820" s="261"/>
      <c r="F820" s="236"/>
    </row>
    <row r="821" spans="1:6" ht="14.25" hidden="1" customHeight="1">
      <c r="A821" s="243"/>
      <c r="B821" s="236"/>
      <c r="C821" s="236"/>
      <c r="D821" s="254"/>
      <c r="E821" s="261"/>
      <c r="F821" s="236"/>
    </row>
    <row r="822" spans="1:6" ht="14.25" hidden="1" customHeight="1">
      <c r="A822" s="243"/>
      <c r="B822" s="236"/>
      <c r="C822" s="236"/>
      <c r="D822" s="254"/>
      <c r="E822" s="261"/>
      <c r="F822" s="236"/>
    </row>
    <row r="823" spans="1:6" ht="14.25" hidden="1" customHeight="1">
      <c r="A823" s="243"/>
      <c r="B823" s="236"/>
      <c r="C823" s="236"/>
      <c r="D823" s="254"/>
      <c r="E823" s="261"/>
      <c r="F823" s="236"/>
    </row>
    <row r="824" spans="1:6" ht="14.25" hidden="1" customHeight="1">
      <c r="A824" s="243"/>
      <c r="B824" s="236"/>
      <c r="C824" s="236"/>
      <c r="D824" s="254"/>
      <c r="E824" s="261"/>
      <c r="F824" s="236"/>
    </row>
    <row r="825" spans="1:6" ht="14.25" hidden="1" customHeight="1">
      <c r="A825" s="243"/>
      <c r="B825" s="236"/>
      <c r="C825" s="236"/>
      <c r="D825" s="254"/>
      <c r="E825" s="261"/>
      <c r="F825" s="236"/>
    </row>
    <row r="826" spans="1:6" ht="14.25" hidden="1" customHeight="1">
      <c r="A826" s="243"/>
      <c r="B826" s="236"/>
      <c r="C826" s="236"/>
      <c r="D826" s="254"/>
      <c r="E826" s="261"/>
      <c r="F826" s="236"/>
    </row>
    <row r="827" spans="1:6" ht="14.25" hidden="1" customHeight="1">
      <c r="A827" s="243"/>
      <c r="B827" s="236"/>
      <c r="C827" s="236"/>
      <c r="D827" s="254"/>
      <c r="E827" s="261"/>
      <c r="F827" s="236"/>
    </row>
    <row r="828" spans="1:6" ht="14.25" hidden="1" customHeight="1">
      <c r="A828" s="243"/>
      <c r="B828" s="236"/>
      <c r="C828" s="236"/>
      <c r="D828" s="254"/>
      <c r="E828" s="261"/>
      <c r="F828" s="236"/>
    </row>
    <row r="829" spans="1:6" ht="14.25" hidden="1" customHeight="1">
      <c r="A829" s="243"/>
      <c r="B829" s="236"/>
      <c r="C829" s="236"/>
      <c r="D829" s="254"/>
      <c r="E829" s="261"/>
      <c r="F829" s="236"/>
    </row>
    <row r="830" spans="1:6" ht="14.25" hidden="1" customHeight="1">
      <c r="A830" s="243"/>
      <c r="B830" s="236"/>
      <c r="C830" s="236"/>
      <c r="D830" s="254"/>
      <c r="E830" s="261"/>
      <c r="F830" s="236"/>
    </row>
    <row r="831" spans="1:6" ht="14.25" hidden="1" customHeight="1">
      <c r="A831" s="243"/>
      <c r="B831" s="236"/>
      <c r="C831" s="236"/>
      <c r="D831" s="254"/>
      <c r="E831" s="261"/>
      <c r="F831" s="236"/>
    </row>
    <row r="832" spans="1:6" ht="14.25" hidden="1" customHeight="1">
      <c r="A832" s="243"/>
      <c r="B832" s="236"/>
      <c r="C832" s="236"/>
      <c r="D832" s="254"/>
      <c r="E832" s="261"/>
      <c r="F832" s="236"/>
    </row>
    <row r="833" spans="1:6" ht="14.25" hidden="1" customHeight="1">
      <c r="A833" s="243"/>
      <c r="B833" s="236"/>
      <c r="C833" s="236"/>
      <c r="D833" s="254"/>
      <c r="E833" s="261"/>
      <c r="F833" s="236"/>
    </row>
    <row r="834" spans="1:6" ht="14.25" hidden="1" customHeight="1">
      <c r="A834" s="243"/>
      <c r="B834" s="236"/>
      <c r="C834" s="236"/>
      <c r="D834" s="254"/>
      <c r="E834" s="261"/>
      <c r="F834" s="236"/>
    </row>
    <row r="835" spans="1:6" ht="14.25" hidden="1" customHeight="1">
      <c r="A835" s="243"/>
      <c r="B835" s="236"/>
      <c r="C835" s="236"/>
      <c r="D835" s="254"/>
      <c r="E835" s="261"/>
      <c r="F835" s="236"/>
    </row>
    <row r="836" spans="1:6" ht="14.25" hidden="1" customHeight="1">
      <c r="A836" s="243"/>
      <c r="B836" s="236"/>
      <c r="C836" s="236"/>
      <c r="D836" s="254"/>
      <c r="E836" s="261"/>
      <c r="F836" s="236"/>
    </row>
    <row r="837" spans="1:6" ht="14.25" hidden="1" customHeight="1">
      <c r="A837" s="243"/>
      <c r="B837" s="236"/>
      <c r="C837" s="236"/>
      <c r="D837" s="254"/>
      <c r="E837" s="261"/>
      <c r="F837" s="236"/>
    </row>
    <row r="838" spans="1:6" ht="14.25" hidden="1" customHeight="1">
      <c r="A838" s="243"/>
      <c r="B838" s="236"/>
      <c r="C838" s="236"/>
      <c r="D838" s="254"/>
      <c r="E838" s="261"/>
      <c r="F838" s="236"/>
    </row>
    <row r="839" spans="1:6" ht="14.25" hidden="1" customHeight="1">
      <c r="A839" s="243"/>
      <c r="B839" s="236"/>
      <c r="C839" s="236"/>
      <c r="D839" s="254"/>
      <c r="E839" s="261"/>
      <c r="F839" s="236"/>
    </row>
    <row r="840" spans="1:6" ht="14.25" hidden="1" customHeight="1">
      <c r="A840" s="243"/>
      <c r="B840" s="236"/>
      <c r="C840" s="236"/>
      <c r="D840" s="254"/>
      <c r="E840" s="261"/>
      <c r="F840" s="236"/>
    </row>
    <row r="841" spans="1:6" ht="14.25" hidden="1" customHeight="1">
      <c r="A841" s="243"/>
      <c r="B841" s="236"/>
      <c r="C841" s="236"/>
      <c r="D841" s="254"/>
      <c r="E841" s="261"/>
      <c r="F841" s="236"/>
    </row>
    <row r="842" spans="1:6" ht="14.25" hidden="1" customHeight="1">
      <c r="A842" s="243"/>
      <c r="B842" s="236"/>
      <c r="C842" s="236"/>
      <c r="D842" s="254"/>
      <c r="E842" s="261"/>
      <c r="F842" s="236"/>
    </row>
    <row r="843" spans="1:6" ht="14.25" hidden="1" customHeight="1">
      <c r="A843" s="243"/>
      <c r="B843" s="236"/>
      <c r="C843" s="236"/>
      <c r="D843" s="254"/>
      <c r="E843" s="261"/>
      <c r="F843" s="236"/>
    </row>
    <row r="844" spans="1:6" ht="14.25" hidden="1" customHeight="1">
      <c r="A844" s="243"/>
      <c r="B844" s="236"/>
      <c r="C844" s="236"/>
      <c r="D844" s="254"/>
      <c r="E844" s="261"/>
      <c r="F844" s="236"/>
    </row>
    <row r="845" spans="1:6" ht="14.25" hidden="1" customHeight="1">
      <c r="A845" s="243"/>
      <c r="B845" s="236"/>
      <c r="C845" s="236"/>
      <c r="D845" s="254"/>
      <c r="E845" s="261"/>
      <c r="F845" s="236"/>
    </row>
    <row r="846" spans="1:6" ht="14.25" hidden="1" customHeight="1">
      <c r="A846" s="243"/>
      <c r="B846" s="236"/>
      <c r="C846" s="236"/>
      <c r="D846" s="254"/>
      <c r="E846" s="261"/>
      <c r="F846" s="236"/>
    </row>
    <row r="847" spans="1:6" ht="14.25" hidden="1" customHeight="1">
      <c r="A847" s="243"/>
      <c r="B847" s="236"/>
      <c r="C847" s="236"/>
      <c r="D847" s="254"/>
      <c r="E847" s="261"/>
      <c r="F847" s="236"/>
    </row>
    <row r="848" spans="1:6" ht="14.25" hidden="1" customHeight="1">
      <c r="A848" s="243"/>
      <c r="B848" s="236"/>
      <c r="C848" s="236"/>
      <c r="D848" s="254"/>
      <c r="E848" s="261"/>
      <c r="F848" s="236"/>
    </row>
    <row r="849" spans="1:6" ht="14.25" hidden="1" customHeight="1">
      <c r="A849" s="243"/>
      <c r="B849" s="236"/>
      <c r="C849" s="236"/>
      <c r="D849" s="254"/>
      <c r="E849" s="261"/>
      <c r="F849" s="236"/>
    </row>
    <row r="850" spans="1:6" ht="14.25" hidden="1" customHeight="1">
      <c r="A850" s="243"/>
      <c r="B850" s="236"/>
      <c r="C850" s="236"/>
      <c r="D850" s="254"/>
      <c r="E850" s="261"/>
      <c r="F850" s="236"/>
    </row>
    <row r="851" spans="1:6" ht="14.25" hidden="1" customHeight="1">
      <c r="A851" s="243"/>
      <c r="B851" s="236"/>
      <c r="C851" s="236"/>
      <c r="D851" s="254"/>
      <c r="E851" s="261"/>
      <c r="F851" s="236"/>
    </row>
    <row r="852" spans="1:6" ht="14.25" hidden="1" customHeight="1">
      <c r="A852" s="243"/>
      <c r="B852" s="236"/>
      <c r="C852" s="236"/>
      <c r="D852" s="254"/>
      <c r="E852" s="261"/>
      <c r="F852" s="236"/>
    </row>
    <row r="853" spans="1:6" ht="14.25" hidden="1" customHeight="1">
      <c r="A853" s="243"/>
      <c r="B853" s="236"/>
      <c r="C853" s="236"/>
      <c r="D853" s="254"/>
      <c r="E853" s="261"/>
      <c r="F853" s="236"/>
    </row>
    <row r="854" spans="1:6" ht="14.25" hidden="1" customHeight="1">
      <c r="A854" s="243"/>
      <c r="B854" s="236"/>
      <c r="C854" s="236"/>
      <c r="D854" s="254"/>
      <c r="E854" s="261"/>
      <c r="F854" s="236"/>
    </row>
    <row r="855" spans="1:6" ht="14.25" hidden="1" customHeight="1">
      <c r="A855" s="243"/>
      <c r="B855" s="236"/>
      <c r="C855" s="236"/>
      <c r="D855" s="254"/>
      <c r="E855" s="261"/>
      <c r="F855" s="236"/>
    </row>
    <row r="856" spans="1:6" ht="14.25" hidden="1" customHeight="1">
      <c r="A856" s="243"/>
      <c r="B856" s="236"/>
      <c r="C856" s="236"/>
      <c r="D856" s="254"/>
      <c r="E856" s="261"/>
      <c r="F856" s="236"/>
    </row>
    <row r="857" spans="1:6" ht="14.25" hidden="1" customHeight="1">
      <c r="A857" s="243"/>
      <c r="B857" s="236"/>
      <c r="C857" s="236"/>
      <c r="D857" s="254"/>
      <c r="E857" s="261"/>
      <c r="F857" s="236"/>
    </row>
    <row r="858" spans="1:6" ht="14.25" hidden="1" customHeight="1">
      <c r="A858" s="243"/>
      <c r="B858" s="236"/>
      <c r="C858" s="236"/>
      <c r="D858" s="254"/>
      <c r="E858" s="261"/>
      <c r="F858" s="236"/>
    </row>
    <row r="859" spans="1:6" ht="14.25" hidden="1" customHeight="1">
      <c r="A859" s="243"/>
      <c r="B859" s="236"/>
      <c r="C859" s="236"/>
      <c r="D859" s="254"/>
      <c r="E859" s="261"/>
      <c r="F859" s="236"/>
    </row>
    <row r="860" spans="1:6" ht="14.25" hidden="1" customHeight="1">
      <c r="A860" s="243"/>
      <c r="B860" s="236"/>
      <c r="C860" s="236"/>
      <c r="D860" s="254"/>
      <c r="E860" s="261"/>
      <c r="F860" s="236"/>
    </row>
    <row r="861" spans="1:6" ht="14.25" hidden="1" customHeight="1">
      <c r="A861" s="243"/>
      <c r="B861" s="236"/>
      <c r="C861" s="236"/>
      <c r="D861" s="254"/>
      <c r="E861" s="261"/>
      <c r="F861" s="236"/>
    </row>
    <row r="862" spans="1:6" ht="14.25" hidden="1" customHeight="1">
      <c r="A862" s="243"/>
      <c r="B862" s="236"/>
      <c r="C862" s="236"/>
      <c r="D862" s="254"/>
      <c r="E862" s="261"/>
      <c r="F862" s="236"/>
    </row>
    <row r="863" spans="1:6" ht="14.25" hidden="1" customHeight="1">
      <c r="A863" s="243"/>
      <c r="B863" s="236"/>
      <c r="C863" s="236"/>
      <c r="D863" s="254"/>
      <c r="E863" s="261"/>
      <c r="F863" s="236"/>
    </row>
    <row r="864" spans="1:6" ht="14.25" hidden="1" customHeight="1">
      <c r="A864" s="243"/>
      <c r="B864" s="236"/>
      <c r="C864" s="236"/>
      <c r="D864" s="254"/>
      <c r="E864" s="261"/>
      <c r="F864" s="236"/>
    </row>
    <row r="865" spans="1:6" ht="14.25" hidden="1" customHeight="1">
      <c r="A865" s="243"/>
      <c r="B865" s="236"/>
      <c r="C865" s="236"/>
      <c r="D865" s="254"/>
      <c r="E865" s="261"/>
      <c r="F865" s="236"/>
    </row>
    <row r="866" spans="1:6" ht="14.25" hidden="1" customHeight="1">
      <c r="A866" s="243"/>
      <c r="B866" s="236"/>
      <c r="C866" s="236"/>
      <c r="D866" s="254"/>
      <c r="E866" s="261"/>
      <c r="F866" s="236"/>
    </row>
    <row r="867" spans="1:6" ht="14.25" hidden="1" customHeight="1">
      <c r="A867" s="243"/>
      <c r="B867" s="236"/>
      <c r="C867" s="236"/>
      <c r="D867" s="254"/>
      <c r="E867" s="261"/>
      <c r="F867" s="236"/>
    </row>
    <row r="868" spans="1:6" ht="14.25" hidden="1" customHeight="1">
      <c r="A868" s="243"/>
      <c r="B868" s="236"/>
      <c r="C868" s="236"/>
      <c r="D868" s="254"/>
      <c r="E868" s="261"/>
      <c r="F868" s="236"/>
    </row>
    <row r="869" spans="1:6" ht="14.25" hidden="1" customHeight="1">
      <c r="A869" s="243"/>
      <c r="B869" s="236"/>
      <c r="C869" s="236"/>
      <c r="D869" s="254"/>
      <c r="E869" s="261"/>
      <c r="F869" s="236"/>
    </row>
    <row r="870" spans="1:6" ht="14.25" hidden="1" customHeight="1">
      <c r="A870" s="243"/>
      <c r="B870" s="236"/>
      <c r="C870" s="236"/>
      <c r="D870" s="254"/>
      <c r="E870" s="261"/>
      <c r="F870" s="236"/>
    </row>
    <row r="871" spans="1:6" ht="14.25" hidden="1" customHeight="1">
      <c r="A871" s="243"/>
      <c r="B871" s="236"/>
      <c r="C871" s="236"/>
      <c r="D871" s="254"/>
      <c r="E871" s="261"/>
      <c r="F871" s="236"/>
    </row>
    <row r="872" spans="1:6" ht="14.25" hidden="1" customHeight="1">
      <c r="A872" s="243"/>
      <c r="B872" s="236"/>
      <c r="C872" s="236"/>
      <c r="D872" s="254"/>
      <c r="E872" s="261"/>
      <c r="F872" s="236"/>
    </row>
    <row r="873" spans="1:6" ht="14.25" hidden="1" customHeight="1">
      <c r="A873" s="243"/>
      <c r="B873" s="236"/>
      <c r="C873" s="236"/>
      <c r="D873" s="254"/>
      <c r="E873" s="261"/>
      <c r="F873" s="236"/>
    </row>
    <row r="874" spans="1:6" ht="14.25" hidden="1" customHeight="1">
      <c r="A874" s="243"/>
      <c r="B874" s="236"/>
      <c r="C874" s="236"/>
      <c r="D874" s="254"/>
      <c r="E874" s="261"/>
      <c r="F874" s="236"/>
    </row>
    <row r="875" spans="1:6" ht="14.25" hidden="1" customHeight="1">
      <c r="A875" s="243"/>
      <c r="B875" s="236"/>
      <c r="C875" s="236"/>
      <c r="D875" s="254"/>
      <c r="E875" s="261"/>
      <c r="F875" s="236"/>
    </row>
    <row r="876" spans="1:6" ht="14.25" hidden="1" customHeight="1">
      <c r="A876" s="243"/>
      <c r="B876" s="236"/>
      <c r="C876" s="236"/>
      <c r="D876" s="254"/>
      <c r="E876" s="261"/>
      <c r="F876" s="236"/>
    </row>
    <row r="877" spans="1:6" ht="14.25" hidden="1" customHeight="1">
      <c r="A877" s="243"/>
      <c r="B877" s="236"/>
      <c r="C877" s="236"/>
      <c r="D877" s="254"/>
      <c r="E877" s="261"/>
      <c r="F877" s="236"/>
    </row>
    <row r="878" spans="1:6" ht="14.25" hidden="1" customHeight="1">
      <c r="A878" s="243"/>
      <c r="B878" s="236"/>
      <c r="C878" s="236"/>
      <c r="D878" s="254"/>
      <c r="E878" s="261"/>
      <c r="F878" s="236"/>
    </row>
    <row r="879" spans="1:6" ht="14.25" hidden="1" customHeight="1">
      <c r="A879" s="243"/>
      <c r="B879" s="236"/>
      <c r="C879" s="236"/>
      <c r="D879" s="254"/>
      <c r="E879" s="261"/>
      <c r="F879" s="236"/>
    </row>
    <row r="880" spans="1:6" ht="14.25" hidden="1" customHeight="1">
      <c r="A880" s="243"/>
      <c r="B880" s="236"/>
      <c r="C880" s="236"/>
      <c r="D880" s="254"/>
      <c r="E880" s="261"/>
      <c r="F880" s="236"/>
    </row>
    <row r="881" spans="1:6" ht="14.25" hidden="1" customHeight="1">
      <c r="A881" s="243"/>
      <c r="B881" s="236"/>
      <c r="C881" s="236"/>
      <c r="D881" s="254"/>
      <c r="E881" s="261"/>
      <c r="F881" s="236"/>
    </row>
    <row r="882" spans="1:6" ht="14.25" hidden="1" customHeight="1">
      <c r="A882" s="243"/>
      <c r="B882" s="236"/>
      <c r="C882" s="236"/>
      <c r="D882" s="254"/>
      <c r="E882" s="261"/>
      <c r="F882" s="236"/>
    </row>
    <row r="883" spans="1:6" ht="14.25" hidden="1" customHeight="1">
      <c r="A883" s="243"/>
      <c r="B883" s="236"/>
      <c r="C883" s="236"/>
      <c r="D883" s="254"/>
      <c r="E883" s="261"/>
      <c r="F883" s="236"/>
    </row>
    <row r="884" spans="1:6" ht="14.25" hidden="1" customHeight="1">
      <c r="A884" s="243"/>
      <c r="B884" s="236"/>
      <c r="C884" s="236"/>
      <c r="D884" s="254"/>
      <c r="E884" s="261"/>
      <c r="F884" s="236"/>
    </row>
    <row r="885" spans="1:6" ht="14.25" hidden="1" customHeight="1">
      <c r="A885" s="243"/>
      <c r="B885" s="236"/>
      <c r="C885" s="236"/>
      <c r="D885" s="254"/>
      <c r="E885" s="261"/>
      <c r="F885" s="236"/>
    </row>
    <row r="886" spans="1:6" ht="14.25" hidden="1" customHeight="1">
      <c r="A886" s="243"/>
      <c r="B886" s="236"/>
      <c r="C886" s="236"/>
      <c r="D886" s="254"/>
      <c r="E886" s="261"/>
      <c r="F886" s="236"/>
    </row>
    <row r="887" spans="1:6" ht="14.25" hidden="1" customHeight="1">
      <c r="A887" s="243"/>
      <c r="B887" s="236"/>
      <c r="C887" s="236"/>
      <c r="D887" s="254"/>
      <c r="E887" s="261"/>
      <c r="F887" s="236"/>
    </row>
    <row r="888" spans="1:6" ht="14.25" hidden="1" customHeight="1">
      <c r="A888" s="243"/>
      <c r="B888" s="236"/>
      <c r="C888" s="236"/>
      <c r="D888" s="254"/>
      <c r="E888" s="261"/>
      <c r="F888" s="236"/>
    </row>
    <row r="889" spans="1:6" ht="14.25" hidden="1" customHeight="1">
      <c r="A889" s="243"/>
      <c r="B889" s="236"/>
      <c r="C889" s="236"/>
      <c r="D889" s="254"/>
      <c r="E889" s="261"/>
      <c r="F889" s="236"/>
    </row>
    <row r="890" spans="1:6" ht="14.25" hidden="1" customHeight="1">
      <c r="A890" s="243"/>
      <c r="B890" s="236"/>
      <c r="C890" s="236"/>
      <c r="D890" s="254"/>
      <c r="E890" s="261"/>
      <c r="F890" s="236"/>
    </row>
    <row r="891" spans="1:6" ht="14.25" hidden="1" customHeight="1">
      <c r="A891" s="243"/>
      <c r="B891" s="236"/>
      <c r="C891" s="236"/>
      <c r="D891" s="254"/>
      <c r="E891" s="261"/>
      <c r="F891" s="236"/>
    </row>
    <row r="892" spans="1:6" ht="14.25" hidden="1" customHeight="1">
      <c r="A892" s="243"/>
      <c r="B892" s="236"/>
      <c r="C892" s="236"/>
      <c r="D892" s="254"/>
      <c r="E892" s="261"/>
      <c r="F892" s="236"/>
    </row>
    <row r="893" spans="1:6" ht="14.25" hidden="1" customHeight="1">
      <c r="A893" s="243"/>
      <c r="B893" s="236"/>
      <c r="C893" s="236"/>
      <c r="D893" s="254"/>
      <c r="E893" s="261"/>
      <c r="F893" s="236"/>
    </row>
    <row r="894" spans="1:6" ht="14.25" hidden="1" customHeight="1">
      <c r="A894" s="243"/>
      <c r="B894" s="236"/>
      <c r="C894" s="236"/>
      <c r="D894" s="254"/>
      <c r="E894" s="261"/>
      <c r="F894" s="236"/>
    </row>
    <row r="895" spans="1:6" ht="14.25" hidden="1" customHeight="1">
      <c r="A895" s="243"/>
      <c r="B895" s="236"/>
      <c r="C895" s="236"/>
      <c r="D895" s="254"/>
      <c r="E895" s="261"/>
      <c r="F895" s="236"/>
    </row>
    <row r="896" spans="1:6" ht="14.25" hidden="1" customHeight="1">
      <c r="A896" s="243"/>
      <c r="B896" s="236"/>
      <c r="C896" s="236"/>
      <c r="D896" s="254"/>
      <c r="E896" s="261"/>
      <c r="F896" s="236"/>
    </row>
    <row r="897" spans="1:6" ht="14.25" hidden="1" customHeight="1">
      <c r="A897" s="243"/>
      <c r="B897" s="236"/>
      <c r="C897" s="236"/>
      <c r="D897" s="254"/>
      <c r="E897" s="261"/>
      <c r="F897" s="236"/>
    </row>
    <row r="898" spans="1:6" ht="14.25" hidden="1" customHeight="1">
      <c r="A898" s="243"/>
      <c r="B898" s="236"/>
      <c r="C898" s="236"/>
      <c r="D898" s="254"/>
      <c r="E898" s="261"/>
      <c r="F898" s="236"/>
    </row>
    <row r="899" spans="1:6" ht="14.25" hidden="1" customHeight="1">
      <c r="A899" s="243"/>
      <c r="B899" s="236"/>
      <c r="C899" s="236"/>
      <c r="D899" s="254"/>
      <c r="E899" s="261"/>
      <c r="F899" s="236"/>
    </row>
    <row r="900" spans="1:6" ht="14.25" hidden="1" customHeight="1">
      <c r="A900" s="243"/>
      <c r="B900" s="236"/>
      <c r="C900" s="236"/>
      <c r="D900" s="254"/>
      <c r="E900" s="261"/>
      <c r="F900" s="236"/>
    </row>
    <row r="901" spans="1:6" ht="14.25" hidden="1" customHeight="1">
      <c r="A901" s="243"/>
      <c r="B901" s="236"/>
      <c r="C901" s="236"/>
      <c r="D901" s="254"/>
      <c r="E901" s="261"/>
      <c r="F901" s="236"/>
    </row>
    <row r="902" spans="1:6" ht="14.25" hidden="1" customHeight="1">
      <c r="A902" s="243"/>
      <c r="B902" s="236"/>
      <c r="C902" s="236"/>
      <c r="D902" s="254"/>
      <c r="E902" s="261"/>
      <c r="F902" s="236"/>
    </row>
    <row r="903" spans="1:6" ht="14.25" hidden="1" customHeight="1">
      <c r="A903" s="243"/>
      <c r="B903" s="236"/>
      <c r="C903" s="236"/>
      <c r="D903" s="254"/>
      <c r="E903" s="261"/>
      <c r="F903" s="236"/>
    </row>
    <row r="904" spans="1:6" ht="14.25" hidden="1" customHeight="1">
      <c r="A904" s="243"/>
      <c r="B904" s="236"/>
      <c r="C904" s="236"/>
      <c r="D904" s="254"/>
      <c r="E904" s="261"/>
      <c r="F904" s="236"/>
    </row>
    <row r="905" spans="1:6" ht="14.25" hidden="1" customHeight="1">
      <c r="A905" s="243"/>
      <c r="B905" s="236"/>
      <c r="C905" s="236"/>
      <c r="D905" s="254"/>
      <c r="E905" s="261"/>
      <c r="F905" s="236"/>
    </row>
    <row r="906" spans="1:6" ht="14.25" hidden="1" customHeight="1">
      <c r="A906" s="243"/>
      <c r="B906" s="236"/>
      <c r="C906" s="236"/>
      <c r="D906" s="254"/>
      <c r="E906" s="261"/>
      <c r="F906" s="236"/>
    </row>
    <row r="907" spans="1:6" ht="14.25" hidden="1" customHeight="1">
      <c r="A907" s="243"/>
      <c r="B907" s="236"/>
      <c r="C907" s="236"/>
      <c r="D907" s="254"/>
      <c r="E907" s="261"/>
      <c r="F907" s="236"/>
    </row>
    <row r="908" spans="1:6" ht="14.25" hidden="1" customHeight="1">
      <c r="A908" s="243"/>
      <c r="B908" s="236"/>
      <c r="C908" s="236"/>
      <c r="D908" s="254"/>
      <c r="E908" s="261"/>
      <c r="F908" s="236"/>
    </row>
    <row r="909" spans="1:6" ht="14.25" hidden="1" customHeight="1">
      <c r="A909" s="243"/>
      <c r="B909" s="236"/>
      <c r="C909" s="236"/>
      <c r="D909" s="254"/>
      <c r="E909" s="261"/>
      <c r="F909" s="236"/>
    </row>
    <row r="910" spans="1:6" ht="14.25" hidden="1" customHeight="1">
      <c r="A910" s="243"/>
      <c r="B910" s="236"/>
      <c r="C910" s="236"/>
      <c r="D910" s="254"/>
      <c r="E910" s="261"/>
      <c r="F910" s="236"/>
    </row>
    <row r="911" spans="1:6" ht="14.25" hidden="1" customHeight="1">
      <c r="A911" s="243"/>
      <c r="B911" s="236"/>
      <c r="C911" s="236"/>
      <c r="D911" s="254"/>
      <c r="E911" s="261"/>
      <c r="F911" s="236"/>
    </row>
    <row r="912" spans="1:6" ht="14.25" hidden="1" customHeight="1">
      <c r="A912" s="243"/>
      <c r="B912" s="236"/>
      <c r="C912" s="236"/>
      <c r="D912" s="254"/>
      <c r="E912" s="261"/>
      <c r="F912" s="236"/>
    </row>
    <row r="913" spans="1:6" ht="14.25" hidden="1" customHeight="1">
      <c r="A913" s="243"/>
      <c r="B913" s="236"/>
      <c r="C913" s="236"/>
      <c r="D913" s="254"/>
      <c r="E913" s="261"/>
      <c r="F913" s="236"/>
    </row>
    <row r="914" spans="1:6" ht="14.25" hidden="1" customHeight="1">
      <c r="A914" s="243"/>
      <c r="B914" s="236"/>
      <c r="C914" s="236"/>
      <c r="D914" s="254"/>
      <c r="E914" s="261"/>
      <c r="F914" s="236"/>
    </row>
    <row r="915" spans="1:6" ht="14.25" hidden="1" customHeight="1">
      <c r="A915" s="243"/>
      <c r="B915" s="236"/>
      <c r="C915" s="236"/>
      <c r="D915" s="254"/>
      <c r="E915" s="261"/>
      <c r="F915" s="236"/>
    </row>
    <row r="916" spans="1:6" ht="14.25" hidden="1" customHeight="1">
      <c r="A916" s="243"/>
      <c r="B916" s="236"/>
      <c r="C916" s="236"/>
      <c r="D916" s="254"/>
      <c r="E916" s="261"/>
      <c r="F916" s="236"/>
    </row>
    <row r="917" spans="1:6" ht="14.25" hidden="1" customHeight="1">
      <c r="A917" s="243"/>
      <c r="B917" s="236"/>
      <c r="C917" s="236"/>
      <c r="D917" s="254"/>
      <c r="E917" s="261"/>
      <c r="F917" s="236"/>
    </row>
    <row r="918" spans="1:6" ht="14.25" hidden="1" customHeight="1">
      <c r="A918" s="243"/>
      <c r="B918" s="236"/>
      <c r="C918" s="236"/>
      <c r="D918" s="254"/>
      <c r="E918" s="261"/>
      <c r="F918" s="236"/>
    </row>
    <row r="919" spans="1:6" ht="14.25" hidden="1" customHeight="1">
      <c r="A919" s="243"/>
      <c r="B919" s="236"/>
      <c r="C919" s="236"/>
      <c r="D919" s="254"/>
      <c r="E919" s="261"/>
      <c r="F919" s="236"/>
    </row>
    <row r="920" spans="1:6" ht="14.25" hidden="1" customHeight="1">
      <c r="A920" s="243"/>
      <c r="B920" s="236"/>
      <c r="C920" s="236"/>
      <c r="D920" s="254"/>
      <c r="E920" s="261"/>
      <c r="F920" s="236"/>
    </row>
    <row r="921" spans="1:6" ht="14.25" hidden="1" customHeight="1">
      <c r="A921" s="243"/>
      <c r="B921" s="236"/>
      <c r="C921" s="236"/>
      <c r="D921" s="254"/>
      <c r="E921" s="261"/>
      <c r="F921" s="236"/>
    </row>
    <row r="922" spans="1:6" ht="14.25" hidden="1" customHeight="1">
      <c r="A922" s="243"/>
      <c r="B922" s="236"/>
      <c r="C922" s="236"/>
      <c r="D922" s="254"/>
      <c r="E922" s="261"/>
      <c r="F922" s="236"/>
    </row>
    <row r="923" spans="1:6" ht="14.25" hidden="1" customHeight="1">
      <c r="A923" s="243"/>
      <c r="B923" s="236"/>
      <c r="C923" s="236"/>
      <c r="D923" s="254"/>
      <c r="E923" s="261"/>
      <c r="F923" s="236"/>
    </row>
    <row r="924" spans="1:6" ht="14.25" hidden="1" customHeight="1">
      <c r="A924" s="243"/>
      <c r="B924" s="236"/>
      <c r="C924" s="236"/>
      <c r="D924" s="254"/>
      <c r="E924" s="261"/>
      <c r="F924" s="236"/>
    </row>
    <row r="925" spans="1:6" ht="14.25" hidden="1" customHeight="1">
      <c r="A925" s="243"/>
      <c r="B925" s="236"/>
      <c r="C925" s="236"/>
      <c r="D925" s="254"/>
      <c r="E925" s="261"/>
      <c r="F925" s="236"/>
    </row>
    <row r="926" spans="1:6" ht="14.25" hidden="1" customHeight="1">
      <c r="A926" s="243"/>
      <c r="B926" s="236"/>
      <c r="C926" s="236"/>
      <c r="D926" s="254"/>
      <c r="E926" s="261"/>
      <c r="F926" s="236"/>
    </row>
    <row r="927" spans="1:6" ht="14.25" hidden="1" customHeight="1">
      <c r="A927" s="243"/>
      <c r="B927" s="236"/>
      <c r="C927" s="236"/>
      <c r="D927" s="254"/>
      <c r="E927" s="261"/>
      <c r="F927" s="236"/>
    </row>
    <row r="928" spans="1:6" ht="14.25" hidden="1" customHeight="1">
      <c r="A928" s="243"/>
      <c r="B928" s="236"/>
      <c r="C928" s="236"/>
      <c r="D928" s="254"/>
      <c r="E928" s="261"/>
      <c r="F928" s="236"/>
    </row>
    <row r="929" spans="1:6" ht="14.25" hidden="1" customHeight="1">
      <c r="A929" s="243"/>
      <c r="B929" s="236"/>
      <c r="C929" s="236"/>
      <c r="D929" s="254"/>
      <c r="E929" s="261"/>
      <c r="F929" s="236"/>
    </row>
    <row r="930" spans="1:6" ht="14.25" hidden="1" customHeight="1">
      <c r="A930" s="243"/>
      <c r="B930" s="236"/>
      <c r="C930" s="236"/>
      <c r="D930" s="254"/>
      <c r="E930" s="261"/>
      <c r="F930" s="236"/>
    </row>
    <row r="931" spans="1:6" ht="14.25" hidden="1" customHeight="1">
      <c r="A931" s="243"/>
      <c r="B931" s="236"/>
      <c r="C931" s="236"/>
      <c r="D931" s="254"/>
      <c r="E931" s="261"/>
      <c r="F931" s="236"/>
    </row>
    <row r="932" spans="1:6" ht="14.25" hidden="1" customHeight="1">
      <c r="A932" s="243"/>
      <c r="B932" s="236"/>
      <c r="C932" s="236"/>
      <c r="D932" s="254"/>
      <c r="E932" s="261"/>
      <c r="F932" s="236"/>
    </row>
    <row r="933" spans="1:6" ht="14.25" hidden="1" customHeight="1">
      <c r="A933" s="243"/>
      <c r="B933" s="236"/>
      <c r="C933" s="236"/>
      <c r="D933" s="254"/>
      <c r="E933" s="261"/>
      <c r="F933" s="236"/>
    </row>
    <row r="934" spans="1:6" ht="14.25" hidden="1" customHeight="1">
      <c r="A934" s="243"/>
      <c r="B934" s="236"/>
      <c r="C934" s="236"/>
      <c r="D934" s="254"/>
      <c r="E934" s="261"/>
      <c r="F934" s="236"/>
    </row>
    <row r="935" spans="1:6" ht="14.25" hidden="1" customHeight="1">
      <c r="A935" s="243"/>
      <c r="B935" s="236"/>
      <c r="C935" s="236"/>
      <c r="D935" s="254"/>
      <c r="E935" s="261"/>
      <c r="F935" s="236"/>
    </row>
    <row r="936" spans="1:6" ht="14.25" hidden="1" customHeight="1">
      <c r="A936" s="243"/>
      <c r="B936" s="236"/>
      <c r="C936" s="236"/>
      <c r="D936" s="254"/>
      <c r="E936" s="261"/>
      <c r="F936" s="236"/>
    </row>
    <row r="937" spans="1:6" ht="14.25" hidden="1" customHeight="1">
      <c r="A937" s="243"/>
      <c r="B937" s="236"/>
      <c r="C937" s="236"/>
      <c r="D937" s="254"/>
      <c r="E937" s="261"/>
      <c r="F937" s="236"/>
    </row>
    <row r="938" spans="1:6" ht="14.25" hidden="1" customHeight="1">
      <c r="A938" s="243"/>
      <c r="B938" s="236"/>
      <c r="C938" s="236"/>
      <c r="D938" s="254"/>
      <c r="E938" s="261"/>
      <c r="F938" s="236"/>
    </row>
    <row r="939" spans="1:6" ht="14.25" hidden="1" customHeight="1">
      <c r="A939" s="243"/>
      <c r="B939" s="236"/>
      <c r="C939" s="236"/>
      <c r="D939" s="254"/>
      <c r="E939" s="261"/>
      <c r="F939" s="236"/>
    </row>
    <row r="940" spans="1:6" ht="14.25" hidden="1" customHeight="1">
      <c r="A940" s="243"/>
      <c r="B940" s="236"/>
      <c r="C940" s="236"/>
      <c r="D940" s="254"/>
      <c r="E940" s="261"/>
      <c r="F940" s="236"/>
    </row>
    <row r="941" spans="1:6" ht="14.25" hidden="1" customHeight="1">
      <c r="A941" s="243"/>
      <c r="B941" s="236"/>
      <c r="C941" s="236"/>
      <c r="D941" s="254"/>
      <c r="E941" s="261"/>
      <c r="F941" s="236"/>
    </row>
    <row r="942" spans="1:6" ht="14.25" hidden="1" customHeight="1">
      <c r="A942" s="243"/>
      <c r="B942" s="236"/>
      <c r="C942" s="236"/>
      <c r="D942" s="254"/>
      <c r="E942" s="261"/>
      <c r="F942" s="236"/>
    </row>
    <row r="943" spans="1:6" ht="14.25" hidden="1" customHeight="1">
      <c r="A943" s="243"/>
      <c r="B943" s="236"/>
      <c r="C943" s="236"/>
      <c r="D943" s="254"/>
      <c r="E943" s="261"/>
      <c r="F943" s="236"/>
    </row>
    <row r="944" spans="1:6" ht="14.25" hidden="1" customHeight="1">
      <c r="A944" s="243"/>
      <c r="B944" s="236"/>
      <c r="C944" s="236"/>
      <c r="D944" s="254"/>
      <c r="E944" s="261"/>
      <c r="F944" s="236"/>
    </row>
    <row r="945" spans="1:6" ht="14.25" hidden="1" customHeight="1">
      <c r="A945" s="243"/>
      <c r="B945" s="236"/>
      <c r="C945" s="236"/>
      <c r="D945" s="254"/>
      <c r="E945" s="261"/>
      <c r="F945" s="236"/>
    </row>
    <row r="946" spans="1:6" ht="14.25" hidden="1" customHeight="1">
      <c r="A946" s="243"/>
      <c r="B946" s="236"/>
      <c r="C946" s="236"/>
      <c r="D946" s="254"/>
      <c r="E946" s="261"/>
      <c r="F946" s="236"/>
    </row>
    <row r="947" spans="1:6" ht="14.25" hidden="1" customHeight="1">
      <c r="A947" s="243"/>
      <c r="B947" s="236"/>
      <c r="C947" s="236"/>
      <c r="D947" s="254"/>
      <c r="E947" s="261"/>
      <c r="F947" s="236"/>
    </row>
    <row r="948" spans="1:6" ht="14.25" hidden="1" customHeight="1">
      <c r="A948" s="243"/>
      <c r="B948" s="236"/>
      <c r="C948" s="236"/>
      <c r="D948" s="254"/>
      <c r="E948" s="261"/>
      <c r="F948" s="236"/>
    </row>
    <row r="949" spans="1:6" ht="14.25" hidden="1" customHeight="1">
      <c r="A949" s="243"/>
      <c r="B949" s="236"/>
      <c r="C949" s="236"/>
      <c r="D949" s="254"/>
      <c r="E949" s="261"/>
      <c r="F949" s="236"/>
    </row>
    <row r="950" spans="1:6" ht="14.25" hidden="1" customHeight="1">
      <c r="A950" s="243"/>
      <c r="B950" s="236"/>
      <c r="C950" s="236"/>
      <c r="D950" s="254"/>
      <c r="E950" s="261"/>
      <c r="F950" s="236"/>
    </row>
    <row r="951" spans="1:6" ht="14.25" hidden="1" customHeight="1">
      <c r="A951" s="243"/>
      <c r="B951" s="236"/>
      <c r="C951" s="236"/>
      <c r="D951" s="254"/>
      <c r="E951" s="261"/>
      <c r="F951" s="236"/>
    </row>
    <row r="952" spans="1:6" ht="14.25" hidden="1" customHeight="1">
      <c r="A952" s="243"/>
      <c r="B952" s="236"/>
      <c r="C952" s="236"/>
      <c r="D952" s="254"/>
      <c r="E952" s="261"/>
      <c r="F952" s="236"/>
    </row>
    <row r="953" spans="1:6" ht="14.25" hidden="1" customHeight="1">
      <c r="A953" s="243"/>
      <c r="B953" s="236"/>
      <c r="C953" s="236"/>
      <c r="D953" s="254"/>
      <c r="E953" s="261"/>
      <c r="F953" s="236"/>
    </row>
    <row r="954" spans="1:6" ht="14.25" hidden="1" customHeight="1">
      <c r="A954" s="243"/>
      <c r="B954" s="236"/>
      <c r="C954" s="236"/>
      <c r="D954" s="254"/>
      <c r="E954" s="261"/>
      <c r="F954" s="236"/>
    </row>
    <row r="955" spans="1:6" ht="14.25" hidden="1" customHeight="1">
      <c r="A955" s="243"/>
      <c r="B955" s="236"/>
      <c r="C955" s="236"/>
      <c r="D955" s="254"/>
      <c r="E955" s="261"/>
      <c r="F955" s="236"/>
    </row>
    <row r="956" spans="1:6" ht="14.25" hidden="1" customHeight="1">
      <c r="A956" s="243"/>
      <c r="B956" s="236"/>
      <c r="C956" s="236"/>
      <c r="D956" s="254"/>
      <c r="E956" s="261"/>
      <c r="F956" s="236"/>
    </row>
    <row r="957" spans="1:6" ht="14.25" hidden="1" customHeight="1">
      <c r="A957" s="243"/>
      <c r="B957" s="236"/>
      <c r="C957" s="236"/>
      <c r="D957" s="254"/>
      <c r="E957" s="261"/>
      <c r="F957" s="236"/>
    </row>
    <row r="958" spans="1:6" ht="14.25" hidden="1" customHeight="1">
      <c r="A958" s="243"/>
      <c r="B958" s="236"/>
      <c r="C958" s="236"/>
      <c r="D958" s="254"/>
      <c r="E958" s="261"/>
      <c r="F958" s="236"/>
    </row>
    <row r="959" spans="1:6" ht="14.25" hidden="1" customHeight="1">
      <c r="A959" s="243"/>
      <c r="B959" s="236"/>
      <c r="C959" s="236"/>
      <c r="D959" s="254"/>
      <c r="E959" s="261"/>
      <c r="F959" s="236"/>
    </row>
    <row r="960" spans="1:6" ht="14.25" hidden="1" customHeight="1">
      <c r="A960" s="243"/>
      <c r="B960" s="236"/>
      <c r="C960" s="236"/>
      <c r="D960" s="254"/>
      <c r="E960" s="261"/>
      <c r="F960" s="236"/>
    </row>
    <row r="961" spans="1:6" ht="14.25" hidden="1" customHeight="1">
      <c r="A961" s="243"/>
      <c r="B961" s="236"/>
      <c r="C961" s="236"/>
      <c r="D961" s="254"/>
      <c r="E961" s="261"/>
      <c r="F961" s="236"/>
    </row>
    <row r="962" spans="1:6" ht="14.25" hidden="1" customHeight="1">
      <c r="A962" s="243"/>
      <c r="B962" s="236"/>
      <c r="C962" s="236"/>
      <c r="D962" s="254"/>
      <c r="E962" s="261"/>
      <c r="F962" s="236"/>
    </row>
    <row r="963" spans="1:6" ht="14.25" hidden="1" customHeight="1">
      <c r="A963" s="243"/>
      <c r="B963" s="236"/>
      <c r="C963" s="236"/>
      <c r="D963" s="254"/>
      <c r="E963" s="261"/>
      <c r="F963" s="236"/>
    </row>
    <row r="964" spans="1:6" ht="14.25" hidden="1" customHeight="1">
      <c r="A964" s="243"/>
      <c r="B964" s="236"/>
      <c r="C964" s="236"/>
      <c r="D964" s="254"/>
      <c r="E964" s="261"/>
      <c r="F964" s="236"/>
    </row>
    <row r="965" spans="1:6" ht="14.25" hidden="1" customHeight="1">
      <c r="A965" s="243"/>
      <c r="B965" s="236"/>
      <c r="C965" s="236"/>
      <c r="D965" s="254"/>
      <c r="E965" s="261"/>
      <c r="F965" s="236"/>
    </row>
    <row r="966" spans="1:6" ht="14.25" hidden="1" customHeight="1">
      <c r="A966" s="243"/>
      <c r="B966" s="236"/>
      <c r="C966" s="236"/>
      <c r="D966" s="254"/>
      <c r="E966" s="261"/>
      <c r="F966" s="236"/>
    </row>
    <row r="967" spans="1:6" ht="14.25" hidden="1" customHeight="1">
      <c r="A967" s="243"/>
      <c r="B967" s="236"/>
      <c r="C967" s="236"/>
      <c r="D967" s="254"/>
      <c r="E967" s="261"/>
      <c r="F967" s="236"/>
    </row>
    <row r="968" spans="1:6" ht="14.25" hidden="1" customHeight="1">
      <c r="A968" s="243"/>
      <c r="B968" s="236"/>
      <c r="C968" s="236"/>
      <c r="D968" s="254"/>
      <c r="E968" s="261"/>
      <c r="F968" s="236"/>
    </row>
    <row r="969" spans="1:6" ht="14.25" hidden="1" customHeight="1">
      <c r="A969" s="243"/>
      <c r="B969" s="236"/>
      <c r="C969" s="236"/>
      <c r="D969" s="254"/>
      <c r="E969" s="261"/>
      <c r="F969" s="236"/>
    </row>
    <row r="970" spans="1:6" ht="14.25" hidden="1" customHeight="1">
      <c r="A970" s="243"/>
      <c r="B970" s="236"/>
      <c r="C970" s="236"/>
      <c r="D970" s="254"/>
      <c r="E970" s="261"/>
      <c r="F970" s="236"/>
    </row>
    <row r="971" spans="1:6" ht="14.25" hidden="1" customHeight="1">
      <c r="A971" s="243"/>
      <c r="B971" s="236"/>
      <c r="C971" s="236"/>
      <c r="D971" s="254"/>
      <c r="E971" s="261"/>
      <c r="F971" s="236"/>
    </row>
    <row r="972" spans="1:6" ht="14.25" hidden="1" customHeight="1">
      <c r="A972" s="243"/>
      <c r="B972" s="236"/>
      <c r="C972" s="236"/>
      <c r="D972" s="254"/>
      <c r="E972" s="261"/>
      <c r="F972" s="236"/>
    </row>
    <row r="973" spans="1:6" ht="14.25" hidden="1" customHeight="1">
      <c r="A973" s="243"/>
      <c r="B973" s="236"/>
      <c r="C973" s="236"/>
      <c r="D973" s="254"/>
      <c r="E973" s="261"/>
      <c r="F973" s="236"/>
    </row>
    <row r="974" spans="1:6" ht="14.25" hidden="1" customHeight="1">
      <c r="A974" s="243"/>
      <c r="B974" s="236"/>
      <c r="C974" s="236"/>
      <c r="D974" s="254"/>
      <c r="E974" s="261"/>
      <c r="F974" s="236"/>
    </row>
    <row r="975" spans="1:6" ht="14.25" hidden="1" customHeight="1">
      <c r="A975" s="243"/>
      <c r="B975" s="236"/>
      <c r="C975" s="236"/>
      <c r="D975" s="254"/>
      <c r="E975" s="261"/>
      <c r="F975" s="236"/>
    </row>
    <row r="976" spans="1:6" ht="14.25" hidden="1" customHeight="1">
      <c r="A976" s="243"/>
      <c r="B976" s="236"/>
      <c r="C976" s="236"/>
      <c r="D976" s="254"/>
      <c r="E976" s="261"/>
      <c r="F976" s="236"/>
    </row>
    <row r="977" spans="1:6" ht="14.25" hidden="1" customHeight="1">
      <c r="A977" s="243"/>
      <c r="B977" s="236"/>
      <c r="C977" s="236"/>
      <c r="D977" s="254"/>
      <c r="E977" s="261"/>
      <c r="F977" s="236"/>
    </row>
    <row r="978" spans="1:6" ht="15.75" customHeight="1">
      <c r="A978" s="177"/>
      <c r="B978" s="177"/>
      <c r="C978" s="177"/>
      <c r="D978" s="177"/>
      <c r="E978" s="262"/>
    </row>
    <row r="979" spans="1:6" ht="15.75" customHeight="1">
      <c r="A979" s="177"/>
      <c r="B979" s="177"/>
      <c r="C979" s="177"/>
      <c r="D979" s="177"/>
      <c r="E979" s="262"/>
    </row>
    <row r="980" spans="1:6" ht="15.75" customHeight="1">
      <c r="A980" s="177"/>
      <c r="B980" s="177"/>
      <c r="C980" s="177"/>
      <c r="D980" s="177"/>
      <c r="E980" s="262"/>
    </row>
  </sheetData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M1857"/>
  <sheetViews>
    <sheetView workbookViewId="0">
      <selection activeCell="A2" sqref="A2"/>
    </sheetView>
  </sheetViews>
  <sheetFormatPr baseColWidth="10" defaultColWidth="12.6640625" defaultRowHeight="15.75" customHeight="1"/>
  <cols>
    <col min="1" max="1" width="20" customWidth="1"/>
    <col min="11" max="11" width="22.33203125" customWidth="1"/>
    <col min="12" max="12" width="19.5" customWidth="1"/>
  </cols>
  <sheetData>
    <row r="1" spans="1:13">
      <c r="A1" s="20" t="s">
        <v>31</v>
      </c>
      <c r="B1" s="21"/>
      <c r="C1" s="21"/>
      <c r="D1" s="21"/>
      <c r="E1" s="21"/>
      <c r="F1" s="21"/>
      <c r="G1" s="22"/>
      <c r="H1" s="23"/>
      <c r="I1" s="23"/>
      <c r="J1" s="23"/>
      <c r="K1" s="24"/>
      <c r="L1" s="25"/>
      <c r="M1" s="26"/>
    </row>
    <row r="2" spans="1:13">
      <c r="A2" s="27" t="s">
        <v>32</v>
      </c>
      <c r="B2" s="28" t="s">
        <v>33</v>
      </c>
      <c r="C2" s="28" t="s">
        <v>34</v>
      </c>
      <c r="D2" s="28" t="s">
        <v>35</v>
      </c>
      <c r="E2" s="28" t="s">
        <v>36</v>
      </c>
      <c r="F2" s="28" t="s">
        <v>37</v>
      </c>
      <c r="G2" s="29" t="s">
        <v>38</v>
      </c>
      <c r="H2" s="30" t="s">
        <v>39</v>
      </c>
      <c r="I2" s="30" t="s">
        <v>40</v>
      </c>
      <c r="J2" s="30" t="s">
        <v>41</v>
      </c>
      <c r="K2" s="31" t="s">
        <v>42</v>
      </c>
      <c r="L2" s="32" t="s">
        <v>43</v>
      </c>
      <c r="M2" s="26"/>
    </row>
    <row r="3" spans="1:13">
      <c r="A3" s="5">
        <f>'Tree Monitoring Data'!G2</f>
        <v>2019</v>
      </c>
      <c r="B3" s="4" t="str">
        <f>'Tree Monitoring Data'!A2</f>
        <v>A001</v>
      </c>
      <c r="C3" s="5">
        <f>'Tree Monitoring Data'!B2</f>
        <v>91</v>
      </c>
      <c r="D3" s="5" t="str">
        <f t="shared" ref="D3:D257" si="0">CONCATENATE(B3,"_",C3)</f>
        <v>A001_91</v>
      </c>
      <c r="E3" s="5">
        <f>'Tree Monitoring Data'!D2</f>
        <v>14.638794499999999</v>
      </c>
      <c r="F3" s="5">
        <f>'Tree Monitoring Data'!E2</f>
        <v>3.7</v>
      </c>
      <c r="G3" s="33">
        <f t="shared" ref="G3:G257" si="1">-0.007 + 0.002*E3 + 0.00002638*E3^2*F3 - 0.0000000003863*(E3^2*F3)^2</f>
        <v>4.2951142554797803E-2</v>
      </c>
      <c r="H3" s="5">
        <v>0.59499999999999997</v>
      </c>
      <c r="I3" s="5">
        <v>1.1499999999999999</v>
      </c>
      <c r="J3" s="5">
        <f>VLOOKUP(D3, 'ABG per sample plot (Rj calcs)'!I:J, 2, FALSE)</f>
        <v>0.28085901108608896</v>
      </c>
      <c r="K3" s="34">
        <f t="shared" ref="K3:K257" si="2">G3*H3*I3*(1+J3)</f>
        <v>3.7643574446279499E-2</v>
      </c>
      <c r="L3" s="15">
        <f>'Tree Monitoring Data'!L2</f>
        <v>0.140208</v>
      </c>
      <c r="M3" s="15"/>
    </row>
    <row r="4" spans="1:13">
      <c r="A4" s="5">
        <f>'Tree Monitoring Data'!G3</f>
        <v>2019</v>
      </c>
      <c r="B4" s="4" t="str">
        <f>'Tree Monitoring Data'!A3</f>
        <v>A001</v>
      </c>
      <c r="C4" s="5">
        <f>'Tree Monitoring Data'!B3</f>
        <v>91</v>
      </c>
      <c r="D4" s="5" t="str">
        <f t="shared" si="0"/>
        <v>A001_91</v>
      </c>
      <c r="E4" s="5">
        <f>'Tree Monitoring Data'!D3</f>
        <v>13.3234648</v>
      </c>
      <c r="F4" s="5">
        <f>'Tree Monitoring Data'!E3</f>
        <v>4.0999999999999996</v>
      </c>
      <c r="G4" s="33">
        <f t="shared" si="1"/>
        <v>3.864193991490366E-2</v>
      </c>
      <c r="H4" s="5">
        <v>0.59499999999999997</v>
      </c>
      <c r="I4" s="5">
        <v>1.1499999999999999</v>
      </c>
      <c r="J4" s="5">
        <f>VLOOKUP(D4, 'ABG per sample plot (Rj calcs)'!I:J, 2, FALSE)</f>
        <v>0.28085901108608896</v>
      </c>
      <c r="K4" s="34">
        <f t="shared" si="2"/>
        <v>3.3866869550198929E-2</v>
      </c>
      <c r="L4" s="15">
        <f>'Tree Monitoring Data'!L3</f>
        <v>0.140208</v>
      </c>
      <c r="M4" s="15"/>
    </row>
    <row r="5" spans="1:13">
      <c r="A5" s="5">
        <f>'Tree Monitoring Data'!G4</f>
        <v>2019</v>
      </c>
      <c r="B5" s="4" t="str">
        <f>'Tree Monitoring Data'!A4</f>
        <v>A001</v>
      </c>
      <c r="C5" s="5">
        <f>'Tree Monitoring Data'!B4</f>
        <v>91</v>
      </c>
      <c r="D5" s="5" t="str">
        <f t="shared" si="0"/>
        <v>A001_91</v>
      </c>
      <c r="E5" s="5">
        <f>'Tree Monitoring Data'!D4</f>
        <v>16.333360899999999</v>
      </c>
      <c r="F5" s="5">
        <f>'Tree Monitoring Data'!E4</f>
        <v>4.0999999999999996</v>
      </c>
      <c r="G5" s="33">
        <f t="shared" si="1"/>
        <v>5.4058807638642521E-2</v>
      </c>
      <c r="H5" s="5">
        <v>0.59499999999999997</v>
      </c>
      <c r="I5" s="5">
        <v>1.1499999999999999</v>
      </c>
      <c r="J5" s="5">
        <f>VLOOKUP(D5, 'ABG per sample plot (Rj calcs)'!I:J, 2, FALSE)</f>
        <v>0.28085901108608896</v>
      </c>
      <c r="K5" s="34">
        <f t="shared" si="2"/>
        <v>4.7378640678210064E-2</v>
      </c>
      <c r="L5" s="15">
        <f>'Tree Monitoring Data'!L4</f>
        <v>0.140208</v>
      </c>
      <c r="M5" s="15"/>
    </row>
    <row r="6" spans="1:13">
      <c r="A6" s="5">
        <f>'Tree Monitoring Data'!G5</f>
        <v>2019</v>
      </c>
      <c r="B6" s="4" t="str">
        <f>'Tree Monitoring Data'!A5</f>
        <v>A001</v>
      </c>
      <c r="C6" s="5">
        <f>'Tree Monitoring Data'!B5</f>
        <v>91</v>
      </c>
      <c r="D6" s="5" t="str">
        <f t="shared" si="0"/>
        <v>A001_91</v>
      </c>
      <c r="E6" s="5">
        <f>'Tree Monitoring Data'!D5</f>
        <v>19.146280099999998</v>
      </c>
      <c r="F6" s="5">
        <f>'Tree Monitoring Data'!E5</f>
        <v>4.0999999999999996</v>
      </c>
      <c r="G6" s="33">
        <f t="shared" si="1"/>
        <v>7.0068494518218449E-2</v>
      </c>
      <c r="H6" s="5">
        <v>0.59499999999999997</v>
      </c>
      <c r="I6" s="5">
        <v>1.1499999999999999</v>
      </c>
      <c r="J6" s="5">
        <f>VLOOKUP(D6, 'ABG per sample plot (Rj calcs)'!I:J, 2, FALSE)</f>
        <v>0.28085901108608896</v>
      </c>
      <c r="K6" s="34">
        <f t="shared" si="2"/>
        <v>6.1409974981926303E-2</v>
      </c>
      <c r="L6" s="15">
        <f>'Tree Monitoring Data'!L5</f>
        <v>0.140208</v>
      </c>
      <c r="M6" s="15"/>
    </row>
    <row r="7" spans="1:13">
      <c r="A7" s="5">
        <f>'Tree Monitoring Data'!G6</f>
        <v>2019</v>
      </c>
      <c r="B7" s="4" t="str">
        <f>'Tree Monitoring Data'!A6</f>
        <v>A001</v>
      </c>
      <c r="C7" s="5">
        <f>'Tree Monitoring Data'!B6</f>
        <v>91</v>
      </c>
      <c r="D7" s="5" t="str">
        <f t="shared" si="0"/>
        <v>A001_91</v>
      </c>
      <c r="E7" s="5">
        <f>'Tree Monitoring Data'!D6</f>
        <v>16.882431400000002</v>
      </c>
      <c r="F7" s="5">
        <f>'Tree Monitoring Data'!E6</f>
        <v>4.0999999999999996</v>
      </c>
      <c r="G7" s="33">
        <f t="shared" si="1"/>
        <v>5.7064164258678961E-2</v>
      </c>
      <c r="H7" s="5">
        <v>0.59499999999999997</v>
      </c>
      <c r="I7" s="5">
        <v>1.1499999999999999</v>
      </c>
      <c r="J7" s="5">
        <f>VLOOKUP(D7, 'ABG per sample plot (Rj calcs)'!I:J, 2, FALSE)</f>
        <v>0.28085901108608896</v>
      </c>
      <c r="K7" s="34">
        <f t="shared" si="2"/>
        <v>5.0012618703814959E-2</v>
      </c>
      <c r="L7" s="15">
        <f>'Tree Monitoring Data'!L6</f>
        <v>0.140208</v>
      </c>
      <c r="M7" s="15"/>
    </row>
    <row r="8" spans="1:13">
      <c r="A8" s="5">
        <f>'Tree Monitoring Data'!G7</f>
        <v>2019</v>
      </c>
      <c r="B8" s="4" t="str">
        <f>'Tree Monitoring Data'!A7</f>
        <v>A001</v>
      </c>
      <c r="C8" s="5">
        <f>'Tree Monitoring Data'!B7</f>
        <v>91</v>
      </c>
      <c r="D8" s="5" t="str">
        <f t="shared" si="0"/>
        <v>A001_91</v>
      </c>
      <c r="E8" s="5">
        <f>'Tree Monitoring Data'!D7</f>
        <v>16.619312499999999</v>
      </c>
      <c r="F8" s="5">
        <f>'Tree Monitoring Data'!E7</f>
        <v>4.0999999999999996</v>
      </c>
      <c r="G8" s="33">
        <f t="shared" si="1"/>
        <v>5.5616644988557618E-2</v>
      </c>
      <c r="H8" s="5">
        <v>0.59499999999999997</v>
      </c>
      <c r="I8" s="5">
        <v>1.1499999999999999</v>
      </c>
      <c r="J8" s="5">
        <f>VLOOKUP(D8, 'ABG per sample plot (Rj calcs)'!I:J, 2, FALSE)</f>
        <v>0.28085901108608896</v>
      </c>
      <c r="K8" s="34">
        <f t="shared" si="2"/>
        <v>4.8743972605804459E-2</v>
      </c>
      <c r="L8" s="15">
        <f>'Tree Monitoring Data'!L7</f>
        <v>0.140208</v>
      </c>
      <c r="M8" s="15"/>
    </row>
    <row r="9" spans="1:13">
      <c r="A9" s="5">
        <f>'Tree Monitoring Data'!G8</f>
        <v>2019</v>
      </c>
      <c r="B9" s="4" t="str">
        <f>'Tree Monitoring Data'!A8</f>
        <v>A001</v>
      </c>
      <c r="C9" s="5">
        <f>'Tree Monitoring Data'!B8</f>
        <v>91</v>
      </c>
      <c r="D9" s="5" t="str">
        <f t="shared" si="0"/>
        <v>A001_91</v>
      </c>
      <c r="E9" s="5">
        <f>'Tree Monitoring Data'!D8</f>
        <v>17.253452899999999</v>
      </c>
      <c r="F9" s="5">
        <f>'Tree Monitoring Data'!E8</f>
        <v>4.2</v>
      </c>
      <c r="G9" s="33">
        <f t="shared" si="1"/>
        <v>5.9884992801506422E-2</v>
      </c>
      <c r="H9" s="5">
        <v>0.59499999999999997</v>
      </c>
      <c r="I9" s="5">
        <v>1.1499999999999999</v>
      </c>
      <c r="J9" s="5">
        <f>VLOOKUP(D9, 'ABG per sample plot (Rj calcs)'!I:J, 2, FALSE)</f>
        <v>0.28085901108608896</v>
      </c>
      <c r="K9" s="34">
        <f t="shared" si="2"/>
        <v>5.2484871196671036E-2</v>
      </c>
      <c r="L9" s="15">
        <f>'Tree Monitoring Data'!L8</f>
        <v>0.140208</v>
      </c>
      <c r="M9" s="15"/>
    </row>
    <row r="10" spans="1:13">
      <c r="A10" s="5">
        <f>'Tree Monitoring Data'!G9</f>
        <v>2019</v>
      </c>
      <c r="B10" s="4" t="str">
        <f>'Tree Monitoring Data'!A9</f>
        <v>A001</v>
      </c>
      <c r="C10" s="5">
        <f>'Tree Monitoring Data'!B9</f>
        <v>91</v>
      </c>
      <c r="D10" s="5" t="str">
        <f t="shared" si="0"/>
        <v>A001_91</v>
      </c>
      <c r="E10" s="5">
        <f>'Tree Monitoring Data'!D9</f>
        <v>22.7986331</v>
      </c>
      <c r="F10" s="5">
        <f>'Tree Monitoring Data'!E9</f>
        <v>4.2</v>
      </c>
      <c r="G10" s="33">
        <f t="shared" si="1"/>
        <v>9.4345532974735788E-2</v>
      </c>
      <c r="H10" s="5">
        <v>0.59499999999999997</v>
      </c>
      <c r="I10" s="5">
        <v>1.1499999999999999</v>
      </c>
      <c r="J10" s="5">
        <f>VLOOKUP(D10, 'ABG per sample plot (Rj calcs)'!I:J, 2, FALSE)</f>
        <v>0.28085901108608896</v>
      </c>
      <c r="K10" s="34">
        <f t="shared" si="2"/>
        <v>8.2687045860941083E-2</v>
      </c>
      <c r="L10" s="15">
        <f>'Tree Monitoring Data'!L9</f>
        <v>0.140208</v>
      </c>
      <c r="M10" s="15"/>
    </row>
    <row r="11" spans="1:13">
      <c r="A11" s="5">
        <f>'Tree Monitoring Data'!G10</f>
        <v>2019</v>
      </c>
      <c r="B11" s="4" t="str">
        <f>'Tree Monitoring Data'!A10</f>
        <v>A001</v>
      </c>
      <c r="C11" s="5">
        <f>'Tree Monitoring Data'!B10</f>
        <v>91</v>
      </c>
      <c r="D11" s="5" t="str">
        <f t="shared" si="0"/>
        <v>A001_91</v>
      </c>
      <c r="E11" s="5">
        <f>'Tree Monitoring Data'!D10</f>
        <v>17.414198299999999</v>
      </c>
      <c r="F11" s="5">
        <f>'Tree Monitoring Data'!E10</f>
        <v>4.2</v>
      </c>
      <c r="G11" s="33">
        <f t="shared" si="1"/>
        <v>6.0801092706830089E-2</v>
      </c>
      <c r="H11" s="5">
        <v>0.59499999999999997</v>
      </c>
      <c r="I11" s="5">
        <v>1.1499999999999999</v>
      </c>
      <c r="J11" s="5">
        <f>VLOOKUP(D11, 'ABG per sample plot (Rj calcs)'!I:J, 2, FALSE)</f>
        <v>0.28085901108608896</v>
      </c>
      <c r="K11" s="34">
        <f t="shared" si="2"/>
        <v>5.3287766601427367E-2</v>
      </c>
      <c r="L11" s="15">
        <f>'Tree Monitoring Data'!L10</f>
        <v>0.140208</v>
      </c>
      <c r="M11" s="15"/>
    </row>
    <row r="12" spans="1:13">
      <c r="A12" s="5">
        <f>'Tree Monitoring Data'!G11</f>
        <v>2019</v>
      </c>
      <c r="B12" s="4" t="str">
        <f>'Tree Monitoring Data'!A11</f>
        <v>A001</v>
      </c>
      <c r="C12" s="5">
        <f>'Tree Monitoring Data'!B11</f>
        <v>91</v>
      </c>
      <c r="D12" s="5" t="str">
        <f t="shared" si="0"/>
        <v>A001_91</v>
      </c>
      <c r="E12" s="5">
        <f>'Tree Monitoring Data'!D11</f>
        <v>15.928221600000001</v>
      </c>
      <c r="F12" s="5">
        <f>'Tree Monitoring Data'!E11</f>
        <v>4.2</v>
      </c>
      <c r="G12" s="33">
        <f t="shared" si="1"/>
        <v>5.2527677673984773E-2</v>
      </c>
      <c r="H12" s="5">
        <v>0.59499999999999997</v>
      </c>
      <c r="I12" s="5">
        <v>1.1499999999999999</v>
      </c>
      <c r="J12" s="5">
        <f>VLOOKUP(D12, 'ABG per sample plot (Rj calcs)'!I:J, 2, FALSE)</f>
        <v>0.28085901108608896</v>
      </c>
      <c r="K12" s="34">
        <f t="shared" si="2"/>
        <v>4.6036715844941921E-2</v>
      </c>
      <c r="L12" s="15">
        <f>'Tree Monitoring Data'!L11</f>
        <v>0.140208</v>
      </c>
      <c r="M12" s="15"/>
    </row>
    <row r="13" spans="1:13">
      <c r="A13" s="5">
        <f>'Tree Monitoring Data'!G12</f>
        <v>2019</v>
      </c>
      <c r="B13" s="4" t="str">
        <f>'Tree Monitoring Data'!A12</f>
        <v>A001</v>
      </c>
      <c r="C13" s="5">
        <f>'Tree Monitoring Data'!B12</f>
        <v>91</v>
      </c>
      <c r="D13" s="5" t="str">
        <f t="shared" si="0"/>
        <v>A001_91</v>
      </c>
      <c r="E13" s="5">
        <f>'Tree Monitoring Data'!D12</f>
        <v>22.655973100000001</v>
      </c>
      <c r="F13" s="5">
        <f>'Tree Monitoring Data'!E12</f>
        <v>4.3</v>
      </c>
      <c r="G13" s="33">
        <f t="shared" si="1"/>
        <v>9.4654955158740506E-2</v>
      </c>
      <c r="H13" s="5">
        <v>0.59499999999999997</v>
      </c>
      <c r="I13" s="5">
        <v>1.1499999999999999</v>
      </c>
      <c r="J13" s="5">
        <f>VLOOKUP(D13, 'ABG per sample plot (Rj calcs)'!I:J, 2, FALSE)</f>
        <v>0.28085901108608896</v>
      </c>
      <c r="K13" s="34">
        <f t="shared" si="2"/>
        <v>8.2958232058236117E-2</v>
      </c>
      <c r="L13" s="15">
        <f>'Tree Monitoring Data'!L12</f>
        <v>0.140208</v>
      </c>
      <c r="M13" s="15"/>
    </row>
    <row r="14" spans="1:13">
      <c r="A14" s="5">
        <f>'Tree Monitoring Data'!G13</f>
        <v>2019</v>
      </c>
      <c r="B14" s="4" t="str">
        <f>'Tree Monitoring Data'!A13</f>
        <v>A001</v>
      </c>
      <c r="C14" s="5">
        <f>'Tree Monitoring Data'!B13</f>
        <v>91</v>
      </c>
      <c r="D14" s="5" t="str">
        <f t="shared" si="0"/>
        <v>A001_91</v>
      </c>
      <c r="E14" s="5">
        <f>'Tree Monitoring Data'!D13</f>
        <v>16.6162639</v>
      </c>
      <c r="F14" s="5">
        <f>'Tree Monitoring Data'!E13</f>
        <v>4.3</v>
      </c>
      <c r="G14" s="33">
        <f t="shared" si="1"/>
        <v>5.700718427142662E-2</v>
      </c>
      <c r="H14" s="5">
        <v>0.59499999999999997</v>
      </c>
      <c r="I14" s="5">
        <v>1.1499999999999999</v>
      </c>
      <c r="J14" s="5">
        <f>VLOOKUP(D14, 'ABG per sample plot (Rj calcs)'!I:J, 2, FALSE)</f>
        <v>0.28085901108608896</v>
      </c>
      <c r="K14" s="34">
        <f t="shared" si="2"/>
        <v>4.9962679860177807E-2</v>
      </c>
      <c r="L14" s="15">
        <f>'Tree Monitoring Data'!L13</f>
        <v>0.140208</v>
      </c>
      <c r="M14" s="15"/>
    </row>
    <row r="15" spans="1:13">
      <c r="A15" s="5">
        <f>'Tree Monitoring Data'!G14</f>
        <v>2019</v>
      </c>
      <c r="B15" s="4" t="str">
        <f>'Tree Monitoring Data'!A14</f>
        <v>A001</v>
      </c>
      <c r="C15" s="5">
        <f>'Tree Monitoring Data'!B14</f>
        <v>91</v>
      </c>
      <c r="D15" s="5" t="str">
        <f t="shared" si="0"/>
        <v>A001_91</v>
      </c>
      <c r="E15" s="5">
        <f>'Tree Monitoring Data'!D14</f>
        <v>18.742479700000001</v>
      </c>
      <c r="F15" s="5">
        <f>'Tree Monitoring Data'!E14</f>
        <v>4.3</v>
      </c>
      <c r="G15" s="33">
        <f t="shared" si="1"/>
        <v>6.9450723332054223E-2</v>
      </c>
      <c r="H15" s="5">
        <v>0.59499999999999997</v>
      </c>
      <c r="I15" s="5">
        <v>1.1499999999999999</v>
      </c>
      <c r="J15" s="5">
        <f>VLOOKUP(D15, 'ABG per sample plot (Rj calcs)'!I:J, 2, FALSE)</f>
        <v>0.28085901108608896</v>
      </c>
      <c r="K15" s="34">
        <f t="shared" si="2"/>
        <v>6.0868543153716599E-2</v>
      </c>
      <c r="L15" s="15">
        <f>'Tree Monitoring Data'!L14</f>
        <v>0.140208</v>
      </c>
      <c r="M15" s="15"/>
    </row>
    <row r="16" spans="1:13">
      <c r="A16" s="5">
        <f>'Tree Monitoring Data'!G15</f>
        <v>2019</v>
      </c>
      <c r="B16" s="4" t="str">
        <f>'Tree Monitoring Data'!A15</f>
        <v>A001</v>
      </c>
      <c r="C16" s="5">
        <f>'Tree Monitoring Data'!B15</f>
        <v>91</v>
      </c>
      <c r="D16" s="5" t="str">
        <f t="shared" si="0"/>
        <v>A001_91</v>
      </c>
      <c r="E16" s="5">
        <f>'Tree Monitoring Data'!D15</f>
        <v>16.570467900000001</v>
      </c>
      <c r="F16" s="5">
        <f>'Tree Monitoring Data'!E15</f>
        <v>4.4000000000000004</v>
      </c>
      <c r="G16" s="33">
        <f t="shared" si="1"/>
        <v>5.7448175511503073E-2</v>
      </c>
      <c r="H16" s="5">
        <v>0.59499999999999997</v>
      </c>
      <c r="I16" s="5">
        <v>1.1499999999999999</v>
      </c>
      <c r="J16" s="5">
        <f>VLOOKUP(D16, 'ABG per sample plot (Rj calcs)'!I:J, 2, FALSE)</f>
        <v>0.28085901108608896</v>
      </c>
      <c r="K16" s="34">
        <f t="shared" si="2"/>
        <v>5.0349176832983483E-2</v>
      </c>
      <c r="L16" s="15">
        <f>'Tree Monitoring Data'!L15</f>
        <v>0.140208</v>
      </c>
      <c r="M16" s="15"/>
    </row>
    <row r="17" spans="1:13">
      <c r="A17" s="5">
        <f>'Tree Monitoring Data'!G16</f>
        <v>2019</v>
      </c>
      <c r="B17" s="4" t="str">
        <f>'Tree Monitoring Data'!A16</f>
        <v>A001</v>
      </c>
      <c r="C17" s="5">
        <f>'Tree Monitoring Data'!B16</f>
        <v>91</v>
      </c>
      <c r="D17" s="5" t="str">
        <f t="shared" si="0"/>
        <v>A001_91</v>
      </c>
      <c r="E17" s="5">
        <f>'Tree Monitoring Data'!D16</f>
        <v>17.782671700000002</v>
      </c>
      <c r="F17" s="5">
        <f>'Tree Monitoring Data'!E16</f>
        <v>4.4000000000000004</v>
      </c>
      <c r="G17" s="33">
        <f t="shared" si="1"/>
        <v>6.4522171159928587E-2</v>
      </c>
      <c r="H17" s="5">
        <v>0.59499999999999997</v>
      </c>
      <c r="I17" s="5">
        <v>1.1499999999999999</v>
      </c>
      <c r="J17" s="5">
        <f>VLOOKUP(D17, 'ABG per sample plot (Rj calcs)'!I:J, 2, FALSE)</f>
        <v>0.28085901108608896</v>
      </c>
      <c r="K17" s="34">
        <f t="shared" si="2"/>
        <v>5.6549023123089168E-2</v>
      </c>
      <c r="L17" s="15">
        <f>'Tree Monitoring Data'!L16</f>
        <v>0.140208</v>
      </c>
      <c r="M17" s="15"/>
    </row>
    <row r="18" spans="1:13">
      <c r="A18" s="5">
        <f>'Tree Monitoring Data'!G17</f>
        <v>2019</v>
      </c>
      <c r="B18" s="4" t="str">
        <f>'Tree Monitoring Data'!A17</f>
        <v>A001</v>
      </c>
      <c r="C18" s="5">
        <f>'Tree Monitoring Data'!B17</f>
        <v>91</v>
      </c>
      <c r="D18" s="5" t="str">
        <f t="shared" si="0"/>
        <v>A001_91</v>
      </c>
      <c r="E18" s="5">
        <f>'Tree Monitoring Data'!D17</f>
        <v>20.473537499999999</v>
      </c>
      <c r="F18" s="5">
        <f>'Tree Monitoring Data'!E17</f>
        <v>4.4000000000000004</v>
      </c>
      <c r="G18" s="33">
        <f t="shared" si="1"/>
        <v>8.1286461606478913E-2</v>
      </c>
      <c r="H18" s="5">
        <v>0.59499999999999997</v>
      </c>
      <c r="I18" s="5">
        <v>1.1499999999999999</v>
      </c>
      <c r="J18" s="5">
        <f>VLOOKUP(D18, 'ABG per sample plot (Rj calcs)'!I:J, 2, FALSE)</f>
        <v>0.28085901108608896</v>
      </c>
      <c r="K18" s="34">
        <f t="shared" si="2"/>
        <v>7.1241712954532938E-2</v>
      </c>
      <c r="L18" s="15">
        <f>'Tree Monitoring Data'!L17</f>
        <v>0.140208</v>
      </c>
      <c r="M18" s="15"/>
    </row>
    <row r="19" spans="1:13">
      <c r="A19" s="5">
        <f>'Tree Monitoring Data'!G18</f>
        <v>2019</v>
      </c>
      <c r="B19" s="4" t="str">
        <f>'Tree Monitoring Data'!A18</f>
        <v>A001</v>
      </c>
      <c r="C19" s="5">
        <f>'Tree Monitoring Data'!B18</f>
        <v>91</v>
      </c>
      <c r="D19" s="5" t="str">
        <f t="shared" si="0"/>
        <v>A001_91</v>
      </c>
      <c r="E19" s="5">
        <f>'Tree Monitoring Data'!D18</f>
        <v>18.5003502</v>
      </c>
      <c r="F19" s="5">
        <f>'Tree Monitoring Data'!E18</f>
        <v>4.4000000000000004</v>
      </c>
      <c r="G19" s="33">
        <f t="shared" si="1"/>
        <v>6.8851754114842983E-2</v>
      </c>
      <c r="H19" s="5">
        <v>0.59499999999999997</v>
      </c>
      <c r="I19" s="5">
        <v>1.1499999999999999</v>
      </c>
      <c r="J19" s="5">
        <f>VLOOKUP(D19, 'ABG per sample plot (Rj calcs)'!I:J, 2, FALSE)</f>
        <v>0.28085901108608896</v>
      </c>
      <c r="K19" s="34">
        <f t="shared" si="2"/>
        <v>6.0343589893384716E-2</v>
      </c>
      <c r="L19" s="15">
        <f>'Tree Monitoring Data'!L18</f>
        <v>0.140208</v>
      </c>
      <c r="M19" s="15"/>
    </row>
    <row r="20" spans="1:13">
      <c r="A20" s="5">
        <f>'Tree Monitoring Data'!G19</f>
        <v>2019</v>
      </c>
      <c r="B20" s="4" t="str">
        <f>'Tree Monitoring Data'!A19</f>
        <v>A001</v>
      </c>
      <c r="C20" s="5">
        <f>'Tree Monitoring Data'!B19</f>
        <v>91</v>
      </c>
      <c r="D20" s="5" t="str">
        <f t="shared" si="0"/>
        <v>A001_91</v>
      </c>
      <c r="E20" s="5">
        <f>'Tree Monitoring Data'!D19</f>
        <v>21.551248399999999</v>
      </c>
      <c r="F20" s="5">
        <f>'Tree Monitoring Data'!E19</f>
        <v>4.4000000000000004</v>
      </c>
      <c r="G20" s="33">
        <f t="shared" si="1"/>
        <v>8.8399552032919673E-2</v>
      </c>
      <c r="H20" s="5">
        <v>0.59499999999999997</v>
      </c>
      <c r="I20" s="5">
        <v>1.1499999999999999</v>
      </c>
      <c r="J20" s="5">
        <f>VLOOKUP(D20, 'ABG per sample plot (Rj calcs)'!I:J, 2, FALSE)</f>
        <v>0.28085901108608896</v>
      </c>
      <c r="K20" s="34">
        <f t="shared" si="2"/>
        <v>7.7475822994079027E-2</v>
      </c>
      <c r="L20" s="15">
        <f>'Tree Monitoring Data'!L19</f>
        <v>0.140208</v>
      </c>
      <c r="M20" s="15"/>
    </row>
    <row r="21" spans="1:13">
      <c r="A21" s="5">
        <f>'Tree Monitoring Data'!G20</f>
        <v>2019</v>
      </c>
      <c r="B21" s="4" t="str">
        <f>'Tree Monitoring Data'!A20</f>
        <v>A001</v>
      </c>
      <c r="C21" s="5">
        <f>'Tree Monitoring Data'!B20</f>
        <v>91</v>
      </c>
      <c r="D21" s="5" t="str">
        <f t="shared" si="0"/>
        <v>A001_91</v>
      </c>
      <c r="E21" s="5">
        <f>'Tree Monitoring Data'!D20</f>
        <v>17.636780699999999</v>
      </c>
      <c r="F21" s="5">
        <f>'Tree Monitoring Data'!E20</f>
        <v>4.5</v>
      </c>
      <c r="G21" s="33">
        <f t="shared" si="1"/>
        <v>6.4442143192151663E-2</v>
      </c>
      <c r="H21" s="5">
        <v>0.59499999999999997</v>
      </c>
      <c r="I21" s="5">
        <v>1.1499999999999999</v>
      </c>
      <c r="J21" s="5">
        <f>VLOOKUP(D21, 'ABG per sample plot (Rj calcs)'!I:J, 2, FALSE)</f>
        <v>0.28085901108608896</v>
      </c>
      <c r="K21" s="34">
        <f t="shared" si="2"/>
        <v>5.6478884389085715E-2</v>
      </c>
      <c r="L21" s="15">
        <f>'Tree Monitoring Data'!L20</f>
        <v>0.140208</v>
      </c>
      <c r="M21" s="15"/>
    </row>
    <row r="22" spans="1:13">
      <c r="A22" s="5">
        <f>'Tree Monitoring Data'!G21</f>
        <v>2019</v>
      </c>
      <c r="B22" s="4" t="str">
        <f>'Tree Monitoring Data'!A21</f>
        <v>A001</v>
      </c>
      <c r="C22" s="5">
        <f>'Tree Monitoring Data'!B21</f>
        <v>91</v>
      </c>
      <c r="D22" s="5" t="str">
        <f t="shared" si="0"/>
        <v>A001_91</v>
      </c>
      <c r="E22" s="5">
        <f>'Tree Monitoring Data'!D21</f>
        <v>15.9409388</v>
      </c>
      <c r="F22" s="5">
        <f>'Tree Monitoring Data'!E21</f>
        <v>4.5</v>
      </c>
      <c r="G22" s="33">
        <f t="shared" si="1"/>
        <v>5.4542562223490076E-2</v>
      </c>
      <c r="H22" s="5">
        <v>0.59499999999999997</v>
      </c>
      <c r="I22" s="5">
        <v>1.1499999999999999</v>
      </c>
      <c r="J22" s="5">
        <f>VLOOKUP(D22, 'ABG per sample plot (Rj calcs)'!I:J, 2, FALSE)</f>
        <v>0.28085901108608896</v>
      </c>
      <c r="K22" s="34">
        <f t="shared" si="2"/>
        <v>4.7802616634267686E-2</v>
      </c>
      <c r="L22" s="15">
        <f>'Tree Monitoring Data'!L21</f>
        <v>0.140208</v>
      </c>
      <c r="M22" s="15"/>
    </row>
    <row r="23" spans="1:13">
      <c r="A23" s="5">
        <f>'Tree Monitoring Data'!G22</f>
        <v>2019</v>
      </c>
      <c r="B23" s="4" t="str">
        <f>'Tree Monitoring Data'!A22</f>
        <v>A001</v>
      </c>
      <c r="C23" s="5">
        <f>'Tree Monitoring Data'!B22</f>
        <v>91</v>
      </c>
      <c r="D23" s="5" t="str">
        <f t="shared" si="0"/>
        <v>A001_91</v>
      </c>
      <c r="E23" s="5">
        <f>'Tree Monitoring Data'!D22</f>
        <v>19.5417384</v>
      </c>
      <c r="F23" s="5">
        <f>'Tree Monitoring Data'!E22</f>
        <v>4.5</v>
      </c>
      <c r="G23" s="33">
        <f t="shared" si="1"/>
        <v>7.6275615333938285E-2</v>
      </c>
      <c r="H23" s="5">
        <v>0.59499999999999997</v>
      </c>
      <c r="I23" s="5">
        <v>1.1499999999999999</v>
      </c>
      <c r="J23" s="5">
        <f>VLOOKUP(D23, 'ABG per sample plot (Rj calcs)'!I:J, 2, FALSE)</f>
        <v>0.28085901108608896</v>
      </c>
      <c r="K23" s="34">
        <f t="shared" si="2"/>
        <v>6.6850068088308637E-2</v>
      </c>
      <c r="L23" s="15">
        <f>'Tree Monitoring Data'!L22</f>
        <v>0.140208</v>
      </c>
      <c r="M23" s="15"/>
    </row>
    <row r="24" spans="1:13">
      <c r="A24" s="5">
        <f>'Tree Monitoring Data'!G23</f>
        <v>2019</v>
      </c>
      <c r="B24" s="4" t="str">
        <f>'Tree Monitoring Data'!A23</f>
        <v>A001</v>
      </c>
      <c r="C24" s="5">
        <f>'Tree Monitoring Data'!B23</f>
        <v>91</v>
      </c>
      <c r="D24" s="5" t="str">
        <f t="shared" si="0"/>
        <v>A001_91</v>
      </c>
      <c r="E24" s="5">
        <f>'Tree Monitoring Data'!D23</f>
        <v>20.184461299999999</v>
      </c>
      <c r="F24" s="5">
        <f>'Tree Monitoring Data'!E23</f>
        <v>4.5</v>
      </c>
      <c r="G24" s="33">
        <f t="shared" si="1"/>
        <v>8.0434428318017462E-2</v>
      </c>
      <c r="H24" s="5">
        <v>0.59499999999999997</v>
      </c>
      <c r="I24" s="5">
        <v>1.1499999999999999</v>
      </c>
      <c r="J24" s="5">
        <f>VLOOKUP(D24, 'ABG per sample plot (Rj calcs)'!I:J, 2, FALSE)</f>
        <v>0.28085901108608896</v>
      </c>
      <c r="K24" s="34">
        <f t="shared" si="2"/>
        <v>7.0494967312458648E-2</v>
      </c>
      <c r="L24" s="15">
        <f>'Tree Monitoring Data'!L23</f>
        <v>0.140208</v>
      </c>
      <c r="M24" s="15"/>
    </row>
    <row r="25" spans="1:13">
      <c r="A25" s="5">
        <f>'Tree Monitoring Data'!G24</f>
        <v>2019</v>
      </c>
      <c r="B25" s="4" t="str">
        <f>'Tree Monitoring Data'!A24</f>
        <v>A001</v>
      </c>
      <c r="C25" s="5">
        <f>'Tree Monitoring Data'!B24</f>
        <v>91</v>
      </c>
      <c r="D25" s="5" t="str">
        <f t="shared" si="0"/>
        <v>A001_91</v>
      </c>
      <c r="E25" s="5">
        <f>'Tree Monitoring Data'!D24</f>
        <v>18.188283699999999</v>
      </c>
      <c r="F25" s="5">
        <f>'Tree Monitoring Data'!E24</f>
        <v>4.5</v>
      </c>
      <c r="G25" s="33">
        <f t="shared" si="1"/>
        <v>6.7791372986067133E-2</v>
      </c>
      <c r="H25" s="5">
        <v>0.59499999999999997</v>
      </c>
      <c r="I25" s="5">
        <v>1.1499999999999999</v>
      </c>
      <c r="J25" s="5">
        <f>VLOOKUP(D25, 'ABG per sample plot (Rj calcs)'!I:J, 2, FALSE)</f>
        <v>0.28085901108608896</v>
      </c>
      <c r="K25" s="34">
        <f t="shared" si="2"/>
        <v>5.9414242416502637E-2</v>
      </c>
      <c r="L25" s="15">
        <f>'Tree Monitoring Data'!L24</f>
        <v>0.140208</v>
      </c>
      <c r="M25" s="15"/>
    </row>
    <row r="26" spans="1:13">
      <c r="A26" s="5">
        <f>'Tree Monitoring Data'!G25</f>
        <v>2019</v>
      </c>
      <c r="B26" s="4" t="str">
        <f>'Tree Monitoring Data'!A25</f>
        <v>A001</v>
      </c>
      <c r="C26" s="5">
        <f>'Tree Monitoring Data'!B25</f>
        <v>91</v>
      </c>
      <c r="D26" s="5" t="str">
        <f t="shared" si="0"/>
        <v>A001_91</v>
      </c>
      <c r="E26" s="5">
        <f>'Tree Monitoring Data'!D25</f>
        <v>19.164793</v>
      </c>
      <c r="F26" s="5">
        <f>'Tree Monitoring Data'!E25</f>
        <v>4.5</v>
      </c>
      <c r="G26" s="33">
        <f t="shared" si="1"/>
        <v>7.3875221203191413E-2</v>
      </c>
      <c r="H26" s="5">
        <v>0.59499999999999997</v>
      </c>
      <c r="I26" s="5">
        <v>1.1499999999999999</v>
      </c>
      <c r="J26" s="5">
        <f>VLOOKUP(D26, 'ABG per sample plot (Rj calcs)'!I:J, 2, FALSE)</f>
        <v>0.28085901108608896</v>
      </c>
      <c r="K26" s="34">
        <f t="shared" si="2"/>
        <v>6.474629599316821E-2</v>
      </c>
      <c r="L26" s="15">
        <f>'Tree Monitoring Data'!L25</f>
        <v>0.140208</v>
      </c>
      <c r="M26" s="15"/>
    </row>
    <row r="27" spans="1:13">
      <c r="A27" s="5">
        <f>'Tree Monitoring Data'!G26</f>
        <v>2019</v>
      </c>
      <c r="B27" s="4" t="str">
        <f>'Tree Monitoring Data'!A26</f>
        <v>A001</v>
      </c>
      <c r="C27" s="5">
        <f>'Tree Monitoring Data'!B26</f>
        <v>91</v>
      </c>
      <c r="D27" s="5" t="str">
        <f t="shared" si="0"/>
        <v>A001_91</v>
      </c>
      <c r="E27" s="5">
        <f>'Tree Monitoring Data'!D26</f>
        <v>22.062342699999999</v>
      </c>
      <c r="F27" s="5">
        <f>'Tree Monitoring Data'!E26</f>
        <v>4.5</v>
      </c>
      <c r="G27" s="33">
        <f t="shared" si="1"/>
        <v>9.3053072791167549E-2</v>
      </c>
      <c r="H27" s="5">
        <v>0.59499999999999997</v>
      </c>
      <c r="I27" s="5">
        <v>1.1499999999999999</v>
      </c>
      <c r="J27" s="5">
        <f>VLOOKUP(D27, 'ABG per sample plot (Rj calcs)'!I:J, 2, FALSE)</f>
        <v>0.28085901108608896</v>
      </c>
      <c r="K27" s="34">
        <f t="shared" si="2"/>
        <v>8.1554297853669064E-2</v>
      </c>
      <c r="L27" s="15">
        <f>'Tree Monitoring Data'!L26</f>
        <v>0.140208</v>
      </c>
      <c r="M27" s="15"/>
    </row>
    <row r="28" spans="1:13">
      <c r="A28" s="5">
        <f>'Tree Monitoring Data'!G27</f>
        <v>2019</v>
      </c>
      <c r="B28" s="4" t="str">
        <f>'Tree Monitoring Data'!A27</f>
        <v>A001</v>
      </c>
      <c r="C28" s="5">
        <f>'Tree Monitoring Data'!B27</f>
        <v>91</v>
      </c>
      <c r="D28" s="5" t="str">
        <f t="shared" si="0"/>
        <v>A001_91</v>
      </c>
      <c r="E28" s="5">
        <f>'Tree Monitoring Data'!D27</f>
        <v>17.576356000000001</v>
      </c>
      <c r="F28" s="5">
        <f>'Tree Monitoring Data'!E27</f>
        <v>4.5</v>
      </c>
      <c r="G28" s="33">
        <f t="shared" si="1"/>
        <v>6.407902868062057E-2</v>
      </c>
      <c r="H28" s="5">
        <v>0.59499999999999997</v>
      </c>
      <c r="I28" s="5">
        <v>1.1499999999999999</v>
      </c>
      <c r="J28" s="5">
        <f>VLOOKUP(D28, 'ABG per sample plot (Rj calcs)'!I:J, 2, FALSE)</f>
        <v>0.28085901108608896</v>
      </c>
      <c r="K28" s="34">
        <f t="shared" si="2"/>
        <v>5.6160640744463079E-2</v>
      </c>
      <c r="L28" s="15">
        <f>'Tree Monitoring Data'!L27</f>
        <v>0.140208</v>
      </c>
      <c r="M28" s="15"/>
    </row>
    <row r="29" spans="1:13">
      <c r="A29" s="5">
        <f>'Tree Monitoring Data'!G28</f>
        <v>2019</v>
      </c>
      <c r="B29" s="4" t="str">
        <f>'Tree Monitoring Data'!A28</f>
        <v>A001</v>
      </c>
      <c r="C29" s="5">
        <f>'Tree Monitoring Data'!B28</f>
        <v>91</v>
      </c>
      <c r="D29" s="5" t="str">
        <f t="shared" si="0"/>
        <v>A001_91</v>
      </c>
      <c r="E29" s="5">
        <f>'Tree Monitoring Data'!D28</f>
        <v>21.537139499999999</v>
      </c>
      <c r="F29" s="5">
        <f>'Tree Monitoring Data'!E28</f>
        <v>4.5</v>
      </c>
      <c r="G29" s="33">
        <f t="shared" si="1"/>
        <v>8.945465132489179E-2</v>
      </c>
      <c r="H29" s="5">
        <v>0.59499999999999997</v>
      </c>
      <c r="I29" s="5">
        <v>1.1499999999999999</v>
      </c>
      <c r="J29" s="5">
        <f>VLOOKUP(D29, 'ABG per sample plot (Rj calcs)'!I:J, 2, FALSE)</f>
        <v>0.28085901108608896</v>
      </c>
      <c r="K29" s="34">
        <f t="shared" si="2"/>
        <v>7.8400541322465669E-2</v>
      </c>
      <c r="L29" s="15">
        <f>'Tree Monitoring Data'!L28</f>
        <v>0.140208</v>
      </c>
      <c r="M29" s="15"/>
    </row>
    <row r="30" spans="1:13">
      <c r="A30" s="5">
        <f>'Tree Monitoring Data'!G29</f>
        <v>2019</v>
      </c>
      <c r="B30" s="4" t="str">
        <f>'Tree Monitoring Data'!A29</f>
        <v>A001</v>
      </c>
      <c r="C30" s="5">
        <f>'Tree Monitoring Data'!B29</f>
        <v>91</v>
      </c>
      <c r="D30" s="5" t="str">
        <f t="shared" si="0"/>
        <v>A001_91</v>
      </c>
      <c r="E30" s="5">
        <f>'Tree Monitoring Data'!D29</f>
        <v>18.954812499999999</v>
      </c>
      <c r="F30" s="5">
        <f>'Tree Monitoring Data'!E29</f>
        <v>4.5</v>
      </c>
      <c r="G30" s="33">
        <f t="shared" si="1"/>
        <v>7.2550555295972319E-2</v>
      </c>
      <c r="H30" s="5">
        <v>0.59499999999999997</v>
      </c>
      <c r="I30" s="5">
        <v>1.1499999999999999</v>
      </c>
      <c r="J30" s="5">
        <f>VLOOKUP(D30, 'ABG per sample plot (Rj calcs)'!I:J, 2, FALSE)</f>
        <v>0.28085901108608896</v>
      </c>
      <c r="K30" s="34">
        <f t="shared" si="2"/>
        <v>6.3585321995067196E-2</v>
      </c>
      <c r="L30" s="15">
        <f>'Tree Monitoring Data'!L29</f>
        <v>0.140208</v>
      </c>
      <c r="M30" s="15"/>
    </row>
    <row r="31" spans="1:13">
      <c r="A31" s="5">
        <f>'Tree Monitoring Data'!G30</f>
        <v>2019</v>
      </c>
      <c r="B31" s="4" t="str">
        <f>'Tree Monitoring Data'!A30</f>
        <v>A001</v>
      </c>
      <c r="C31" s="5">
        <f>'Tree Monitoring Data'!B30</f>
        <v>91</v>
      </c>
      <c r="D31" s="5" t="str">
        <f t="shared" si="0"/>
        <v>A001_91</v>
      </c>
      <c r="E31" s="5">
        <f>'Tree Monitoring Data'!D30</f>
        <v>21.659110800000001</v>
      </c>
      <c r="F31" s="5">
        <f>'Tree Monitoring Data'!E30</f>
        <v>4.5999999999999996</v>
      </c>
      <c r="G31" s="33">
        <f t="shared" si="1"/>
        <v>9.1445758326475349E-2</v>
      </c>
      <c r="H31" s="5">
        <v>0.59499999999999997</v>
      </c>
      <c r="I31" s="5">
        <v>1.1499999999999999</v>
      </c>
      <c r="J31" s="5">
        <f>VLOOKUP(D31, 'ABG per sample plot (Rj calcs)'!I:J, 2, FALSE)</f>
        <v>0.28085901108608896</v>
      </c>
      <c r="K31" s="34">
        <f t="shared" si="2"/>
        <v>8.0145602808292138E-2</v>
      </c>
      <c r="L31" s="15">
        <f>'Tree Monitoring Data'!L30</f>
        <v>0.140208</v>
      </c>
      <c r="M31" s="15"/>
    </row>
    <row r="32" spans="1:13">
      <c r="A32" s="5">
        <f>'Tree Monitoring Data'!G31</f>
        <v>2019</v>
      </c>
      <c r="B32" s="4" t="str">
        <f>'Tree Monitoring Data'!A31</f>
        <v>A001</v>
      </c>
      <c r="C32" s="5">
        <f>'Tree Monitoring Data'!B31</f>
        <v>91</v>
      </c>
      <c r="D32" s="5" t="str">
        <f t="shared" si="0"/>
        <v>A001_91</v>
      </c>
      <c r="E32" s="5">
        <f>'Tree Monitoring Data'!D31</f>
        <v>18.644918400000002</v>
      </c>
      <c r="F32" s="5">
        <f>'Tree Monitoring Data'!E31</f>
        <v>4.5999999999999996</v>
      </c>
      <c r="G32" s="33">
        <f t="shared" si="1"/>
        <v>7.1486573671094039E-2</v>
      </c>
      <c r="H32" s="5">
        <v>0.59499999999999997</v>
      </c>
      <c r="I32" s="5">
        <v>1.1499999999999999</v>
      </c>
      <c r="J32" s="5">
        <f>VLOOKUP(D32, 'ABG per sample plot (Rj calcs)'!I:J, 2, FALSE)</f>
        <v>0.28085901108608896</v>
      </c>
      <c r="K32" s="34">
        <f t="shared" si="2"/>
        <v>6.2652818943385161E-2</v>
      </c>
      <c r="L32" s="15">
        <f>'Tree Monitoring Data'!L31</f>
        <v>0.140208</v>
      </c>
      <c r="M32" s="15"/>
    </row>
    <row r="33" spans="1:13">
      <c r="A33" s="5">
        <f>'Tree Monitoring Data'!G32</f>
        <v>2019</v>
      </c>
      <c r="B33" s="4" t="str">
        <f>'Tree Monitoring Data'!A32</f>
        <v>A001</v>
      </c>
      <c r="C33" s="5">
        <f>'Tree Monitoring Data'!B32</f>
        <v>91</v>
      </c>
      <c r="D33" s="5" t="str">
        <f t="shared" si="0"/>
        <v>A001_91</v>
      </c>
      <c r="E33" s="5">
        <f>'Tree Monitoring Data'!D32</f>
        <v>15.384612000000001</v>
      </c>
      <c r="F33" s="5">
        <f>'Tree Monitoring Data'!E32</f>
        <v>4.5999999999999996</v>
      </c>
      <c r="G33" s="33">
        <f t="shared" si="1"/>
        <v>5.2032714696113189E-2</v>
      </c>
      <c r="H33" s="5">
        <v>0.59499999999999997</v>
      </c>
      <c r="I33" s="5">
        <v>1.1499999999999999</v>
      </c>
      <c r="J33" s="5">
        <f>VLOOKUP(D33, 'ABG per sample plot (Rj calcs)'!I:J, 2, FALSE)</f>
        <v>0.28085901108608896</v>
      </c>
      <c r="K33" s="34">
        <f t="shared" si="2"/>
        <v>4.5602916541887528E-2</v>
      </c>
      <c r="L33" s="15">
        <f>'Tree Monitoring Data'!L32</f>
        <v>0.140208</v>
      </c>
      <c r="M33" s="15"/>
    </row>
    <row r="34" spans="1:13">
      <c r="A34" s="5">
        <f>'Tree Monitoring Data'!G33</f>
        <v>2019</v>
      </c>
      <c r="B34" s="4" t="str">
        <f>'Tree Monitoring Data'!A33</f>
        <v>A001</v>
      </c>
      <c r="C34" s="5">
        <f>'Tree Monitoring Data'!B33</f>
        <v>91</v>
      </c>
      <c r="D34" s="5" t="str">
        <f t="shared" si="0"/>
        <v>A001_91</v>
      </c>
      <c r="E34" s="5">
        <f>'Tree Monitoring Data'!D33</f>
        <v>20.643567999999998</v>
      </c>
      <c r="F34" s="5">
        <f>'Tree Monitoring Data'!E33</f>
        <v>4.5999999999999996</v>
      </c>
      <c r="G34" s="33">
        <f t="shared" si="1"/>
        <v>8.4515926145380185E-2</v>
      </c>
      <c r="H34" s="5">
        <v>0.59499999999999997</v>
      </c>
      <c r="I34" s="5">
        <v>1.1499999999999999</v>
      </c>
      <c r="J34" s="5">
        <f>VLOOKUP(D34, 'ABG per sample plot (Rj calcs)'!I:J, 2, FALSE)</f>
        <v>0.28085901108608896</v>
      </c>
      <c r="K34" s="34">
        <f t="shared" si="2"/>
        <v>7.4072105385575959E-2</v>
      </c>
      <c r="L34" s="15">
        <f>'Tree Monitoring Data'!L33</f>
        <v>0.140208</v>
      </c>
      <c r="M34" s="15"/>
    </row>
    <row r="35" spans="1:13">
      <c r="A35" s="5">
        <f>'Tree Monitoring Data'!G34</f>
        <v>2019</v>
      </c>
      <c r="B35" s="4" t="str">
        <f>'Tree Monitoring Data'!A34</f>
        <v>A001</v>
      </c>
      <c r="C35" s="5">
        <f>'Tree Monitoring Data'!B34</f>
        <v>91</v>
      </c>
      <c r="D35" s="5" t="str">
        <f t="shared" si="0"/>
        <v>A001_91</v>
      </c>
      <c r="E35" s="5">
        <f>'Tree Monitoring Data'!D34</f>
        <v>17.3792534</v>
      </c>
      <c r="F35" s="5">
        <f>'Tree Monitoring Data'!E34</f>
        <v>4.5999999999999996</v>
      </c>
      <c r="G35" s="33">
        <f t="shared" si="1"/>
        <v>6.3664567292121471E-2</v>
      </c>
      <c r="H35" s="5">
        <v>0.59499999999999997</v>
      </c>
      <c r="I35" s="5">
        <v>1.1499999999999999</v>
      </c>
      <c r="J35" s="5">
        <f>VLOOKUP(D35, 'ABG per sample plot (Rj calcs)'!I:J, 2, FALSE)</f>
        <v>0.28085901108608896</v>
      </c>
      <c r="K35" s="34">
        <f t="shared" si="2"/>
        <v>5.5797395270534907E-2</v>
      </c>
      <c r="L35" s="15">
        <f>'Tree Monitoring Data'!L34</f>
        <v>0.140208</v>
      </c>
      <c r="M35" s="15"/>
    </row>
    <row r="36" spans="1:13">
      <c r="A36" s="5">
        <f>'Tree Monitoring Data'!G35</f>
        <v>2019</v>
      </c>
      <c r="B36" s="4" t="str">
        <f>'Tree Monitoring Data'!A35</f>
        <v>A001</v>
      </c>
      <c r="C36" s="5">
        <f>'Tree Monitoring Data'!B35</f>
        <v>91</v>
      </c>
      <c r="D36" s="5" t="str">
        <f t="shared" si="0"/>
        <v>A001_91</v>
      </c>
      <c r="E36" s="5">
        <f>'Tree Monitoring Data'!D35</f>
        <v>17.3003693</v>
      </c>
      <c r="F36" s="5">
        <f>'Tree Monitoring Data'!E35</f>
        <v>4.5999999999999996</v>
      </c>
      <c r="G36" s="33">
        <f t="shared" si="1"/>
        <v>6.3188277902177847E-2</v>
      </c>
      <c r="H36" s="5">
        <v>0.59499999999999997</v>
      </c>
      <c r="I36" s="5">
        <v>1.1499999999999999</v>
      </c>
      <c r="J36" s="5">
        <f>VLOOKUP(D36, 'ABG per sample plot (Rj calcs)'!I:J, 2, FALSE)</f>
        <v>0.28085901108608896</v>
      </c>
      <c r="K36" s="34">
        <f t="shared" si="2"/>
        <v>5.5379962018661778E-2</v>
      </c>
      <c r="L36" s="15">
        <f>'Tree Monitoring Data'!L35</f>
        <v>0.140208</v>
      </c>
      <c r="M36" s="15"/>
    </row>
    <row r="37" spans="1:13">
      <c r="A37" s="5">
        <f>'Tree Monitoring Data'!G36</f>
        <v>2019</v>
      </c>
      <c r="B37" s="4" t="str">
        <f>'Tree Monitoring Data'!A36</f>
        <v>A001</v>
      </c>
      <c r="C37" s="5">
        <f>'Tree Monitoring Data'!B36</f>
        <v>91</v>
      </c>
      <c r="D37" s="5" t="str">
        <f t="shared" si="0"/>
        <v>A001_91</v>
      </c>
      <c r="E37" s="5">
        <f>'Tree Monitoring Data'!D36</f>
        <v>15.9409388</v>
      </c>
      <c r="F37" s="5">
        <f>'Tree Monitoring Data'!E36</f>
        <v>4.7</v>
      </c>
      <c r="G37" s="33">
        <f t="shared" si="1"/>
        <v>5.5837366747400648E-2</v>
      </c>
      <c r="H37" s="5">
        <v>0.59499999999999997</v>
      </c>
      <c r="I37" s="5">
        <v>1.1499999999999999</v>
      </c>
      <c r="J37" s="5">
        <f>VLOOKUP(D37, 'ABG per sample plot (Rj calcs)'!I:J, 2, FALSE)</f>
        <v>0.28085901108608896</v>
      </c>
      <c r="K37" s="34">
        <f t="shared" si="2"/>
        <v>4.8937419286537602E-2</v>
      </c>
      <c r="L37" s="15">
        <f>'Tree Monitoring Data'!L36</f>
        <v>0.140208</v>
      </c>
      <c r="M37" s="15"/>
    </row>
    <row r="38" spans="1:13">
      <c r="A38" s="5">
        <f>'Tree Monitoring Data'!G37</f>
        <v>2019</v>
      </c>
      <c r="B38" s="4" t="str">
        <f>'Tree Monitoring Data'!A37</f>
        <v>A001</v>
      </c>
      <c r="C38" s="5">
        <f>'Tree Monitoring Data'!B37</f>
        <v>91</v>
      </c>
      <c r="D38" s="5" t="str">
        <f t="shared" si="0"/>
        <v>A001_91</v>
      </c>
      <c r="E38" s="5">
        <f>'Tree Monitoring Data'!D37</f>
        <v>18.682919399999999</v>
      </c>
      <c r="F38" s="5">
        <f>'Tree Monitoring Data'!E37</f>
        <v>4.8</v>
      </c>
      <c r="G38" s="33">
        <f t="shared" si="1"/>
        <v>7.3479741464997611E-2</v>
      </c>
      <c r="H38" s="5">
        <v>0.59499999999999997</v>
      </c>
      <c r="I38" s="5">
        <v>1.1499999999999999</v>
      </c>
      <c r="J38" s="5">
        <f>VLOOKUP(D38, 'ABG per sample plot (Rj calcs)'!I:J, 2, FALSE)</f>
        <v>0.28085901108608896</v>
      </c>
      <c r="K38" s="34">
        <f t="shared" si="2"/>
        <v>6.4399686564846251E-2</v>
      </c>
      <c r="L38" s="15">
        <f>'Tree Monitoring Data'!L37</f>
        <v>0.140208</v>
      </c>
      <c r="M38" s="15"/>
    </row>
    <row r="39" spans="1:13">
      <c r="A39" s="5">
        <f>'Tree Monitoring Data'!G38</f>
        <v>2019</v>
      </c>
      <c r="B39" s="4" t="str">
        <f>'Tree Monitoring Data'!A38</f>
        <v>A002</v>
      </c>
      <c r="C39" s="5">
        <f>'Tree Monitoring Data'!B38</f>
        <v>22</v>
      </c>
      <c r="D39" s="5" t="str">
        <f t="shared" si="0"/>
        <v>A002_22</v>
      </c>
      <c r="E39" s="5">
        <f>'Tree Monitoring Data'!D38</f>
        <v>19.901369500000001</v>
      </c>
      <c r="F39" s="5">
        <f>'Tree Monitoring Data'!E38</f>
        <v>2.2000000000000002</v>
      </c>
      <c r="G39" s="33">
        <f t="shared" si="1"/>
        <v>5.549544563325931E-2</v>
      </c>
      <c r="H39" s="5">
        <v>0.59499999999999997</v>
      </c>
      <c r="I39" s="5">
        <v>1.1499999999999999</v>
      </c>
      <c r="J39" s="5">
        <f>VLOOKUP(D39, 'ABG per sample plot (Rj calcs)'!I:J, 2, FALSE)</f>
        <v>0.28319534199967761</v>
      </c>
      <c r="K39" s="34">
        <f t="shared" si="2"/>
        <v>4.8726467054070272E-2</v>
      </c>
      <c r="L39" s="15">
        <f>'Tree Monitoring Data'!L38</f>
        <v>0.14386559999999998</v>
      </c>
      <c r="M39" s="15"/>
    </row>
    <row r="40" spans="1:13">
      <c r="A40" s="5">
        <f>'Tree Monitoring Data'!G39</f>
        <v>2019</v>
      </c>
      <c r="B40" s="4" t="str">
        <f>'Tree Monitoring Data'!A39</f>
        <v>A002</v>
      </c>
      <c r="C40" s="5">
        <f>'Tree Monitoring Data'!B39</f>
        <v>22</v>
      </c>
      <c r="D40" s="5" t="str">
        <f t="shared" si="0"/>
        <v>A002_22</v>
      </c>
      <c r="E40" s="5">
        <f>'Tree Monitoring Data'!D39</f>
        <v>11.4988758</v>
      </c>
      <c r="F40" s="5">
        <f>'Tree Monitoring Data'!E39</f>
        <v>3.6</v>
      </c>
      <c r="G40" s="33">
        <f t="shared" si="1"/>
        <v>2.8467285316442659E-2</v>
      </c>
      <c r="H40" s="5">
        <v>0.59499999999999997</v>
      </c>
      <c r="I40" s="5">
        <v>1.1499999999999999</v>
      </c>
      <c r="J40" s="5">
        <f>VLOOKUP(D40, 'ABG per sample plot (Rj calcs)'!I:J, 2, FALSE)</f>
        <v>0.28319534199967761</v>
      </c>
      <c r="K40" s="34">
        <f t="shared" si="2"/>
        <v>2.4995028407504921E-2</v>
      </c>
      <c r="L40" s="15">
        <f>'Tree Monitoring Data'!L39</f>
        <v>0.14386559999999998</v>
      </c>
      <c r="M40" s="15"/>
    </row>
    <row r="41" spans="1:13">
      <c r="A41" s="5">
        <f>'Tree Monitoring Data'!G40</f>
        <v>2019</v>
      </c>
      <c r="B41" s="4" t="str">
        <f>'Tree Monitoring Data'!A40</f>
        <v>A002</v>
      </c>
      <c r="C41" s="5">
        <f>'Tree Monitoring Data'!B40</f>
        <v>22</v>
      </c>
      <c r="D41" s="5" t="str">
        <f t="shared" si="0"/>
        <v>A002_22</v>
      </c>
      <c r="E41" s="5">
        <f>'Tree Monitoring Data'!D40</f>
        <v>16.277435199999999</v>
      </c>
      <c r="F41" s="5">
        <f>'Tree Monitoring Data'!E40</f>
        <v>3.7</v>
      </c>
      <c r="G41" s="33">
        <f t="shared" si="1"/>
        <v>5.1044803264035842E-2</v>
      </c>
      <c r="H41" s="5">
        <v>0.59499999999999997</v>
      </c>
      <c r="I41" s="5">
        <v>1.1499999999999999</v>
      </c>
      <c r="J41" s="5">
        <f>VLOOKUP(D41, 'ABG per sample plot (Rj calcs)'!I:J, 2, FALSE)</f>
        <v>0.28319534199967761</v>
      </c>
      <c r="K41" s="34">
        <f t="shared" si="2"/>
        <v>4.481868550012872E-2</v>
      </c>
      <c r="L41" s="15">
        <f>'Tree Monitoring Data'!L40</f>
        <v>0.14386559999999998</v>
      </c>
      <c r="M41" s="15"/>
    </row>
    <row r="42" spans="1:13">
      <c r="A42" s="5">
        <f>'Tree Monitoring Data'!G41</f>
        <v>2019</v>
      </c>
      <c r="B42" s="4" t="str">
        <f>'Tree Monitoring Data'!A41</f>
        <v>A002</v>
      </c>
      <c r="C42" s="5">
        <f>'Tree Monitoring Data'!B41</f>
        <v>22</v>
      </c>
      <c r="D42" s="5" t="str">
        <f t="shared" si="0"/>
        <v>A002_22</v>
      </c>
      <c r="E42" s="5">
        <f>'Tree Monitoring Data'!D41</f>
        <v>12.9611158</v>
      </c>
      <c r="F42" s="5">
        <f>'Tree Monitoring Data'!E41</f>
        <v>3.7</v>
      </c>
      <c r="G42" s="33">
        <f t="shared" si="1"/>
        <v>3.5169870278203064E-2</v>
      </c>
      <c r="H42" s="5">
        <v>0.59499999999999997</v>
      </c>
      <c r="I42" s="5">
        <v>1.1499999999999999</v>
      </c>
      <c r="J42" s="5">
        <f>VLOOKUP(D42, 'ABG per sample plot (Rj calcs)'!I:J, 2, FALSE)</f>
        <v>0.28319534199967761</v>
      </c>
      <c r="K42" s="34">
        <f t="shared" si="2"/>
        <v>3.0880075037720507E-2</v>
      </c>
      <c r="L42" s="15">
        <f>'Tree Monitoring Data'!L41</f>
        <v>0.14386559999999998</v>
      </c>
      <c r="M42" s="15"/>
    </row>
    <row r="43" spans="1:13">
      <c r="A43" s="5">
        <f>'Tree Monitoring Data'!G42</f>
        <v>2019</v>
      </c>
      <c r="B43" s="4" t="str">
        <f>'Tree Monitoring Data'!A42</f>
        <v>A002</v>
      </c>
      <c r="C43" s="5">
        <f>'Tree Monitoring Data'!B42</f>
        <v>22</v>
      </c>
      <c r="D43" s="5" t="str">
        <f t="shared" si="0"/>
        <v>A002_22</v>
      </c>
      <c r="E43" s="5">
        <f>'Tree Monitoring Data'!D42</f>
        <v>12.0201501</v>
      </c>
      <c r="F43" s="5">
        <f>'Tree Monitoring Data'!E42</f>
        <v>3.8</v>
      </c>
      <c r="G43" s="33">
        <f t="shared" si="1"/>
        <v>3.1407507293262554E-2</v>
      </c>
      <c r="H43" s="5">
        <v>0.59499999999999997</v>
      </c>
      <c r="I43" s="5">
        <v>1.1499999999999999</v>
      </c>
      <c r="J43" s="5">
        <f>VLOOKUP(D43, 'ABG per sample plot (Rj calcs)'!I:J, 2, FALSE)</f>
        <v>0.28319534199967761</v>
      </c>
      <c r="K43" s="34">
        <f t="shared" si="2"/>
        <v>2.7576620962539853E-2</v>
      </c>
      <c r="L43" s="15">
        <f>'Tree Monitoring Data'!L42</f>
        <v>0.14386559999999998</v>
      </c>
      <c r="M43" s="15"/>
    </row>
    <row r="44" spans="1:13">
      <c r="A44" s="5">
        <f>'Tree Monitoring Data'!G43</f>
        <v>2019</v>
      </c>
      <c r="B44" s="4" t="str">
        <f>'Tree Monitoring Data'!A43</f>
        <v>A002</v>
      </c>
      <c r="C44" s="5">
        <f>'Tree Monitoring Data'!B43</f>
        <v>22</v>
      </c>
      <c r="D44" s="5" t="str">
        <f t="shared" si="0"/>
        <v>A002_22</v>
      </c>
      <c r="E44" s="5">
        <f>'Tree Monitoring Data'!D43</f>
        <v>12.827533000000001</v>
      </c>
      <c r="F44" s="5">
        <f>'Tree Monitoring Data'!E43</f>
        <v>3.8</v>
      </c>
      <c r="G44" s="33">
        <f t="shared" si="1"/>
        <v>3.499874498201723E-2</v>
      </c>
      <c r="H44" s="5">
        <v>0.59499999999999997</v>
      </c>
      <c r="I44" s="5">
        <v>1.1499999999999999</v>
      </c>
      <c r="J44" s="5">
        <f>VLOOKUP(D44, 'ABG per sample plot (Rj calcs)'!I:J, 2, FALSE)</f>
        <v>0.28319534199967761</v>
      </c>
      <c r="K44" s="34">
        <f t="shared" si="2"/>
        <v>3.0729822507777404E-2</v>
      </c>
      <c r="L44" s="15">
        <f>'Tree Monitoring Data'!L43</f>
        <v>0.14386559999999998</v>
      </c>
      <c r="M44" s="15"/>
    </row>
    <row r="45" spans="1:13">
      <c r="A45" s="5">
        <f>'Tree Monitoring Data'!G44</f>
        <v>2019</v>
      </c>
      <c r="B45" s="4" t="str">
        <f>'Tree Monitoring Data'!A44</f>
        <v>A002</v>
      </c>
      <c r="C45" s="5">
        <f>'Tree Monitoring Data'!B44</f>
        <v>104</v>
      </c>
      <c r="D45" s="5" t="str">
        <f t="shared" si="0"/>
        <v>A002_104</v>
      </c>
      <c r="E45" s="5">
        <f>'Tree Monitoring Data'!D44</f>
        <v>14.005646799999999</v>
      </c>
      <c r="F45" s="5">
        <f>'Tree Monitoring Data'!E44</f>
        <v>4</v>
      </c>
      <c r="G45" s="33">
        <f t="shared" si="1"/>
        <v>4.1472075847909511E-2</v>
      </c>
      <c r="H45" s="5">
        <v>0.59499999999999997</v>
      </c>
      <c r="I45" s="5">
        <v>1.1499999999999999</v>
      </c>
      <c r="J45" s="5">
        <f>VLOOKUP(D45, 'ABG per sample plot (Rj calcs)'!I:J, 2, FALSE)</f>
        <v>0.29466677951945119</v>
      </c>
      <c r="K45" s="34">
        <f t="shared" si="2"/>
        <v>3.6739106042271097E-2</v>
      </c>
      <c r="L45" s="15">
        <f>'Tree Monitoring Data'!L44</f>
        <v>0.14386559999999998</v>
      </c>
      <c r="M45" s="15"/>
    </row>
    <row r="46" spans="1:13">
      <c r="A46" s="5">
        <f>'Tree Monitoring Data'!G45</f>
        <v>2019</v>
      </c>
      <c r="B46" s="4" t="str">
        <f>'Tree Monitoring Data'!A45</f>
        <v>A002</v>
      </c>
      <c r="C46" s="5">
        <f>'Tree Monitoring Data'!B45</f>
        <v>22</v>
      </c>
      <c r="D46" s="5" t="str">
        <f t="shared" si="0"/>
        <v>A002_22</v>
      </c>
      <c r="E46" s="5">
        <f>'Tree Monitoring Data'!D45</f>
        <v>15.0987636</v>
      </c>
      <c r="F46" s="5">
        <f>'Tree Monitoring Data'!E45</f>
        <v>4</v>
      </c>
      <c r="G46" s="33">
        <f t="shared" si="1"/>
        <v>4.6931976858605041E-2</v>
      </c>
      <c r="H46" s="5">
        <v>0.59499999999999997</v>
      </c>
      <c r="I46" s="5">
        <v>1.1499999999999999</v>
      </c>
      <c r="J46" s="5">
        <f>VLOOKUP(D46, 'ABG per sample plot (Rj calcs)'!I:J, 2, FALSE)</f>
        <v>0.28319534199967761</v>
      </c>
      <c r="K46" s="34">
        <f t="shared" si="2"/>
        <v>4.120751528505022E-2</v>
      </c>
      <c r="L46" s="15">
        <f>'Tree Monitoring Data'!L45</f>
        <v>0.14386559999999998</v>
      </c>
      <c r="M46" s="15"/>
    </row>
    <row r="47" spans="1:13">
      <c r="A47" s="5">
        <f>'Tree Monitoring Data'!G46</f>
        <v>2019</v>
      </c>
      <c r="B47" s="4" t="str">
        <f>'Tree Monitoring Data'!A46</f>
        <v>A002</v>
      </c>
      <c r="C47" s="5">
        <f>'Tree Monitoring Data'!B46</f>
        <v>22</v>
      </c>
      <c r="D47" s="5" t="str">
        <f t="shared" si="0"/>
        <v>A002_22</v>
      </c>
      <c r="E47" s="5">
        <f>'Tree Monitoring Data'!D46</f>
        <v>14.4120931</v>
      </c>
      <c r="F47" s="5">
        <f>'Tree Monitoring Data'!E46</f>
        <v>4</v>
      </c>
      <c r="G47" s="33">
        <f t="shared" si="1"/>
        <v>4.3474922510461235E-2</v>
      </c>
      <c r="H47" s="5">
        <v>0.59499999999999997</v>
      </c>
      <c r="I47" s="5">
        <v>1.1499999999999999</v>
      </c>
      <c r="J47" s="5">
        <f>VLOOKUP(D47, 'ABG per sample plot (Rj calcs)'!I:J, 2, FALSE)</f>
        <v>0.28319534199967761</v>
      </c>
      <c r="K47" s="34">
        <f t="shared" si="2"/>
        <v>3.8172130257021819E-2</v>
      </c>
      <c r="L47" s="15">
        <f>'Tree Monitoring Data'!L46</f>
        <v>0.14386559999999998</v>
      </c>
      <c r="M47" s="15"/>
    </row>
    <row r="48" spans="1:13">
      <c r="A48" s="5">
        <f>'Tree Monitoring Data'!G47</f>
        <v>2019</v>
      </c>
      <c r="B48" s="4" t="str">
        <f>'Tree Monitoring Data'!A47</f>
        <v>A002</v>
      </c>
      <c r="C48" s="5">
        <f>'Tree Monitoring Data'!B47</f>
        <v>22</v>
      </c>
      <c r="D48" s="5" t="str">
        <f t="shared" si="0"/>
        <v>A002_22</v>
      </c>
      <c r="E48" s="5">
        <f>'Tree Monitoring Data'!D47</f>
        <v>17.896263900000001</v>
      </c>
      <c r="F48" s="5">
        <f>'Tree Monitoring Data'!E47</f>
        <v>4</v>
      </c>
      <c r="G48" s="33">
        <f t="shared" si="1"/>
        <v>6.1954071718794843E-2</v>
      </c>
      <c r="H48" s="5">
        <v>0.59499999999999997</v>
      </c>
      <c r="I48" s="5">
        <v>1.1499999999999999</v>
      </c>
      <c r="J48" s="5">
        <f>VLOOKUP(D48, 'ABG per sample plot (Rj calcs)'!I:J, 2, FALSE)</f>
        <v>0.28319534199967761</v>
      </c>
      <c r="K48" s="34">
        <f t="shared" si="2"/>
        <v>5.4397311347332361E-2</v>
      </c>
      <c r="L48" s="15">
        <f>'Tree Monitoring Data'!L47</f>
        <v>0.14386559999999998</v>
      </c>
      <c r="M48" s="15"/>
    </row>
    <row r="49" spans="1:13">
      <c r="A49" s="5">
        <f>'Tree Monitoring Data'!G48</f>
        <v>2019</v>
      </c>
      <c r="B49" s="4" t="str">
        <f>'Tree Monitoring Data'!A48</f>
        <v>A002</v>
      </c>
      <c r="C49" s="5">
        <f>'Tree Monitoring Data'!B48</f>
        <v>22</v>
      </c>
      <c r="D49" s="5" t="str">
        <f t="shared" si="0"/>
        <v>A002_22</v>
      </c>
      <c r="E49" s="5">
        <f>'Tree Monitoring Data'!D48</f>
        <v>21.367106799999998</v>
      </c>
      <c r="F49" s="5">
        <f>'Tree Monitoring Data'!E48</f>
        <v>4.0999999999999996</v>
      </c>
      <c r="G49" s="33">
        <f t="shared" si="1"/>
        <v>8.3760547217054865E-2</v>
      </c>
      <c r="H49" s="5">
        <v>0.59499999999999997</v>
      </c>
      <c r="I49" s="5">
        <v>1.1499999999999999</v>
      </c>
      <c r="J49" s="5">
        <f>VLOOKUP(D49, 'ABG per sample plot (Rj calcs)'!I:J, 2, FALSE)</f>
        <v>0.28319534199967761</v>
      </c>
      <c r="K49" s="34">
        <f t="shared" si="2"/>
        <v>7.3543972804079955E-2</v>
      </c>
      <c r="L49" s="15">
        <f>'Tree Monitoring Data'!L48</f>
        <v>0.14386559999999998</v>
      </c>
      <c r="M49" s="15"/>
    </row>
    <row r="50" spans="1:13">
      <c r="A50" s="5">
        <f>'Tree Monitoring Data'!G49</f>
        <v>2019</v>
      </c>
      <c r="B50" s="4" t="str">
        <f>'Tree Monitoring Data'!A49</f>
        <v>A002</v>
      </c>
      <c r="C50" s="5">
        <f>'Tree Monitoring Data'!B49</f>
        <v>22</v>
      </c>
      <c r="D50" s="5" t="str">
        <f t="shared" si="0"/>
        <v>A002_22</v>
      </c>
      <c r="E50" s="5">
        <f>'Tree Monitoring Data'!D49</f>
        <v>22.849684</v>
      </c>
      <c r="F50" s="5">
        <f>'Tree Monitoring Data'!E49</f>
        <v>4.0999999999999996</v>
      </c>
      <c r="G50" s="33">
        <f t="shared" si="1"/>
        <v>9.3399368613105577E-2</v>
      </c>
      <c r="H50" s="5">
        <v>0.59499999999999997</v>
      </c>
      <c r="I50" s="5">
        <v>1.1499999999999999</v>
      </c>
      <c r="J50" s="5">
        <f>VLOOKUP(D50, 'ABG per sample plot (Rj calcs)'!I:J, 2, FALSE)</f>
        <v>0.28319534199967761</v>
      </c>
      <c r="K50" s="34">
        <f t="shared" si="2"/>
        <v>8.2007112577720309E-2</v>
      </c>
      <c r="L50" s="15">
        <f>'Tree Monitoring Data'!L49</f>
        <v>0.14386559999999998</v>
      </c>
      <c r="M50" s="15"/>
    </row>
    <row r="51" spans="1:13">
      <c r="A51" s="5">
        <f>'Tree Monitoring Data'!G50</f>
        <v>2019</v>
      </c>
      <c r="B51" s="4" t="str">
        <f>'Tree Monitoring Data'!A50</f>
        <v>A002</v>
      </c>
      <c r="C51" s="5">
        <f>'Tree Monitoring Data'!B50</f>
        <v>22</v>
      </c>
      <c r="D51" s="5" t="str">
        <f t="shared" si="0"/>
        <v>A002_22</v>
      </c>
      <c r="E51" s="5">
        <f>'Tree Monitoring Data'!D50</f>
        <v>19.5831734</v>
      </c>
      <c r="F51" s="5">
        <f>'Tree Monitoring Data'!E50</f>
        <v>4.0999999999999996</v>
      </c>
      <c r="G51" s="33">
        <f t="shared" si="1"/>
        <v>7.2689966492303165E-2</v>
      </c>
      <c r="H51" s="5">
        <v>0.59499999999999997</v>
      </c>
      <c r="I51" s="5">
        <v>1.1499999999999999</v>
      </c>
      <c r="J51" s="5">
        <f>VLOOKUP(D51, 'ABG per sample plot (Rj calcs)'!I:J, 2, FALSE)</f>
        <v>0.28319534199967761</v>
      </c>
      <c r="K51" s="34">
        <f t="shared" si="2"/>
        <v>6.3823710523119914E-2</v>
      </c>
      <c r="L51" s="15">
        <f>'Tree Monitoring Data'!L50</f>
        <v>0.14386559999999998</v>
      </c>
      <c r="M51" s="15"/>
    </row>
    <row r="52" spans="1:13">
      <c r="A52" s="5">
        <f>'Tree Monitoring Data'!G51</f>
        <v>2019</v>
      </c>
      <c r="B52" s="4" t="str">
        <f>'Tree Monitoring Data'!A51</f>
        <v>A002</v>
      </c>
      <c r="C52" s="5">
        <f>'Tree Monitoring Data'!B51</f>
        <v>22</v>
      </c>
      <c r="D52" s="5" t="str">
        <f t="shared" si="0"/>
        <v>A002_22</v>
      </c>
      <c r="E52" s="5">
        <f>'Tree Monitoring Data'!D51</f>
        <v>17.553282299999999</v>
      </c>
      <c r="F52" s="5">
        <f>'Tree Monitoring Data'!E51</f>
        <v>4.0999999999999996</v>
      </c>
      <c r="G52" s="33">
        <f t="shared" si="1"/>
        <v>6.0815471282414178E-2</v>
      </c>
      <c r="H52" s="5">
        <v>0.59499999999999997</v>
      </c>
      <c r="I52" s="5">
        <v>1.1499999999999999</v>
      </c>
      <c r="J52" s="5">
        <f>VLOOKUP(D52, 'ABG per sample plot (Rj calcs)'!I:J, 2, FALSE)</f>
        <v>0.28319534199967761</v>
      </c>
      <c r="K52" s="34">
        <f t="shared" si="2"/>
        <v>5.3397590090606351E-2</v>
      </c>
      <c r="L52" s="15">
        <f>'Tree Monitoring Data'!L51</f>
        <v>0.14386559999999998</v>
      </c>
      <c r="M52" s="15"/>
    </row>
    <row r="53" spans="1:13">
      <c r="A53" s="5">
        <f>'Tree Monitoring Data'!G52</f>
        <v>2019</v>
      </c>
      <c r="B53" s="4" t="str">
        <f>'Tree Monitoring Data'!A52</f>
        <v>A002</v>
      </c>
      <c r="C53" s="5">
        <f>'Tree Monitoring Data'!B52</f>
        <v>22</v>
      </c>
      <c r="D53" s="5" t="str">
        <f t="shared" si="0"/>
        <v>A002_22</v>
      </c>
      <c r="E53" s="5">
        <f>'Tree Monitoring Data'!D52</f>
        <v>23.539871600000001</v>
      </c>
      <c r="F53" s="5">
        <f>'Tree Monitoring Data'!E52</f>
        <v>4.0999999999999996</v>
      </c>
      <c r="G53" s="33">
        <f t="shared" si="1"/>
        <v>9.8018930148666972E-2</v>
      </c>
      <c r="H53" s="5">
        <v>0.59499999999999997</v>
      </c>
      <c r="I53" s="5">
        <v>1.1499999999999999</v>
      </c>
      <c r="J53" s="5">
        <f>VLOOKUP(D53, 'ABG per sample plot (Rj calcs)'!I:J, 2, FALSE)</f>
        <v>0.28319534199967761</v>
      </c>
      <c r="K53" s="34">
        <f t="shared" si="2"/>
        <v>8.6063209621328504E-2</v>
      </c>
      <c r="L53" s="15">
        <f>'Tree Monitoring Data'!L52</f>
        <v>0.14386559999999998</v>
      </c>
      <c r="M53" s="15"/>
    </row>
    <row r="54" spans="1:13">
      <c r="A54" s="5">
        <f>'Tree Monitoring Data'!G53</f>
        <v>2019</v>
      </c>
      <c r="B54" s="4" t="str">
        <f>'Tree Monitoring Data'!A53</f>
        <v>A002</v>
      </c>
      <c r="C54" s="5">
        <f>'Tree Monitoring Data'!B53</f>
        <v>22</v>
      </c>
      <c r="D54" s="5" t="str">
        <f t="shared" si="0"/>
        <v>A002_22</v>
      </c>
      <c r="E54" s="5">
        <f>'Tree Monitoring Data'!D53</f>
        <v>20.962585099999998</v>
      </c>
      <c r="F54" s="5">
        <f>'Tree Monitoring Data'!E53</f>
        <v>4.0999999999999996</v>
      </c>
      <c r="G54" s="33">
        <f t="shared" si="1"/>
        <v>8.1199111714753525E-2</v>
      </c>
      <c r="H54" s="5">
        <v>0.59499999999999997</v>
      </c>
      <c r="I54" s="5">
        <v>1.1499999999999999</v>
      </c>
      <c r="J54" s="5">
        <f>VLOOKUP(D54, 'ABG per sample plot (Rj calcs)'!I:J, 2, FALSE)</f>
        <v>0.28319534199967761</v>
      </c>
      <c r="K54" s="34">
        <f t="shared" si="2"/>
        <v>7.1294964778469805E-2</v>
      </c>
      <c r="L54" s="15">
        <f>'Tree Monitoring Data'!L53</f>
        <v>0.14386559999999998</v>
      </c>
      <c r="M54" s="15"/>
    </row>
    <row r="55" spans="1:13">
      <c r="A55" s="5">
        <f>'Tree Monitoring Data'!G54</f>
        <v>2019</v>
      </c>
      <c r="B55" s="4" t="str">
        <f>'Tree Monitoring Data'!A54</f>
        <v>A002</v>
      </c>
      <c r="C55" s="5">
        <f>'Tree Monitoring Data'!B54</f>
        <v>104</v>
      </c>
      <c r="D55" s="5" t="str">
        <f t="shared" si="0"/>
        <v>A002_104</v>
      </c>
      <c r="E55" s="5">
        <f>'Tree Monitoring Data'!D54</f>
        <v>13.775881</v>
      </c>
      <c r="F55" s="5">
        <f>'Tree Monitoring Data'!E54</f>
        <v>4.2</v>
      </c>
      <c r="G55" s="33">
        <f t="shared" si="1"/>
        <v>4.1332646684913238E-2</v>
      </c>
      <c r="H55" s="5">
        <v>0.59499999999999997</v>
      </c>
      <c r="I55" s="5">
        <v>1.1499999999999999</v>
      </c>
      <c r="J55" s="5">
        <f>VLOOKUP(D55, 'ABG per sample plot (Rj calcs)'!I:J, 2, FALSE)</f>
        <v>0.29466677951945119</v>
      </c>
      <c r="K55" s="34">
        <f t="shared" si="2"/>
        <v>3.6615589128782343E-2</v>
      </c>
      <c r="L55" s="15">
        <f>'Tree Monitoring Data'!L54</f>
        <v>0.14386559999999998</v>
      </c>
      <c r="M55" s="15"/>
    </row>
    <row r="56" spans="1:13">
      <c r="A56" s="5">
        <f>'Tree Monitoring Data'!G55</f>
        <v>2019</v>
      </c>
      <c r="B56" s="4" t="str">
        <f>'Tree Monitoring Data'!A55</f>
        <v>A002</v>
      </c>
      <c r="C56" s="5">
        <f>'Tree Monitoring Data'!B55</f>
        <v>22</v>
      </c>
      <c r="D56" s="5" t="str">
        <f t="shared" si="0"/>
        <v>A002_22</v>
      </c>
      <c r="E56" s="5">
        <f>'Tree Monitoring Data'!D55</f>
        <v>12.925890000000001</v>
      </c>
      <c r="F56" s="5">
        <f>'Tree Monitoring Data'!E55</f>
        <v>4.2</v>
      </c>
      <c r="G56" s="33">
        <f t="shared" si="1"/>
        <v>3.7173200230088459E-2</v>
      </c>
      <c r="H56" s="5">
        <v>0.59499999999999997</v>
      </c>
      <c r="I56" s="5">
        <v>1.1499999999999999</v>
      </c>
      <c r="J56" s="5">
        <f>VLOOKUP(D56, 'ABG per sample plot (Rj calcs)'!I:J, 2, FALSE)</f>
        <v>0.28319534199967761</v>
      </c>
      <c r="K56" s="34">
        <f t="shared" si="2"/>
        <v>3.2639051648955676E-2</v>
      </c>
      <c r="L56" s="15">
        <f>'Tree Monitoring Data'!L55</f>
        <v>0.14386559999999998</v>
      </c>
      <c r="M56" s="15"/>
    </row>
    <row r="57" spans="1:13">
      <c r="A57" s="5">
        <f>'Tree Monitoring Data'!G56</f>
        <v>2019</v>
      </c>
      <c r="B57" s="4" t="str">
        <f>'Tree Monitoring Data'!A56</f>
        <v>A002</v>
      </c>
      <c r="C57" s="5">
        <f>'Tree Monitoring Data'!B56</f>
        <v>22</v>
      </c>
      <c r="D57" s="5" t="str">
        <f t="shared" si="0"/>
        <v>A002_22</v>
      </c>
      <c r="E57" s="5">
        <f>'Tree Monitoring Data'!D56</f>
        <v>17.8367182</v>
      </c>
      <c r="F57" s="5">
        <f>'Tree Monitoring Data'!E56</f>
        <v>4.2</v>
      </c>
      <c r="G57" s="33">
        <f t="shared" si="1"/>
        <v>6.323328307908721E-2</v>
      </c>
      <c r="H57" s="5">
        <v>0.59499999999999997</v>
      </c>
      <c r="I57" s="5">
        <v>1.1499999999999999</v>
      </c>
      <c r="J57" s="5">
        <f>VLOOKUP(D57, 'ABG per sample plot (Rj calcs)'!I:J, 2, FALSE)</f>
        <v>0.28319534199967761</v>
      </c>
      <c r="K57" s="34">
        <f t="shared" si="2"/>
        <v>5.552049270917591E-2</v>
      </c>
      <c r="L57" s="15">
        <f>'Tree Monitoring Data'!L56</f>
        <v>0.14386559999999998</v>
      </c>
      <c r="M57" s="15"/>
    </row>
    <row r="58" spans="1:13">
      <c r="A58" s="5">
        <f>'Tree Monitoring Data'!G57</f>
        <v>2019</v>
      </c>
      <c r="B58" s="4" t="str">
        <f>'Tree Monitoring Data'!A57</f>
        <v>A002</v>
      </c>
      <c r="C58" s="5">
        <f>'Tree Monitoring Data'!B57</f>
        <v>22</v>
      </c>
      <c r="D58" s="5" t="str">
        <f t="shared" si="0"/>
        <v>A002_22</v>
      </c>
      <c r="E58" s="5">
        <f>'Tree Monitoring Data'!D57</f>
        <v>18.017576800000001</v>
      </c>
      <c r="F58" s="5">
        <f>'Tree Monitoring Data'!E57</f>
        <v>4.2</v>
      </c>
      <c r="G58" s="33">
        <f t="shared" si="1"/>
        <v>6.4285060135845798E-2</v>
      </c>
      <c r="H58" s="5">
        <v>0.59499999999999997</v>
      </c>
      <c r="I58" s="5">
        <v>1.1499999999999999</v>
      </c>
      <c r="J58" s="5">
        <f>VLOOKUP(D58, 'ABG per sample plot (Rj calcs)'!I:J, 2, FALSE)</f>
        <v>0.28319534199967761</v>
      </c>
      <c r="K58" s="34">
        <f t="shared" si="2"/>
        <v>5.6443980745348371E-2</v>
      </c>
      <c r="L58" s="15">
        <f>'Tree Monitoring Data'!L57</f>
        <v>0.14386559999999998</v>
      </c>
      <c r="M58" s="15"/>
    </row>
    <row r="59" spans="1:13">
      <c r="A59" s="5">
        <f>'Tree Monitoring Data'!G58</f>
        <v>2019</v>
      </c>
      <c r="B59" s="4" t="str">
        <f>'Tree Monitoring Data'!A58</f>
        <v>A002</v>
      </c>
      <c r="C59" s="5">
        <f>'Tree Monitoring Data'!B58</f>
        <v>22</v>
      </c>
      <c r="D59" s="5" t="str">
        <f t="shared" si="0"/>
        <v>A002_22</v>
      </c>
      <c r="E59" s="5">
        <f>'Tree Monitoring Data'!D58</f>
        <v>20.972249699999999</v>
      </c>
      <c r="F59" s="5">
        <f>'Tree Monitoring Data'!E58</f>
        <v>4.2</v>
      </c>
      <c r="G59" s="33">
        <f t="shared" si="1"/>
        <v>8.2358219624522069E-2</v>
      </c>
      <c r="H59" s="5">
        <v>0.59499999999999997</v>
      </c>
      <c r="I59" s="5">
        <v>1.1499999999999999</v>
      </c>
      <c r="J59" s="5">
        <f>VLOOKUP(D59, 'ABG per sample plot (Rj calcs)'!I:J, 2, FALSE)</f>
        <v>0.28319534199967761</v>
      </c>
      <c r="K59" s="34">
        <f t="shared" si="2"/>
        <v>7.2312692138489426E-2</v>
      </c>
      <c r="L59" s="15">
        <f>'Tree Monitoring Data'!L58</f>
        <v>0.14386559999999998</v>
      </c>
      <c r="M59" s="15"/>
    </row>
    <row r="60" spans="1:13">
      <c r="A60" s="5">
        <f>'Tree Monitoring Data'!G59</f>
        <v>2019</v>
      </c>
      <c r="B60" s="4" t="str">
        <f>'Tree Monitoring Data'!A59</f>
        <v>A002</v>
      </c>
      <c r="C60" s="5">
        <f>'Tree Monitoring Data'!B59</f>
        <v>22</v>
      </c>
      <c r="D60" s="5" t="str">
        <f t="shared" si="0"/>
        <v>A002_22</v>
      </c>
      <c r="E60" s="5">
        <f>'Tree Monitoring Data'!D59</f>
        <v>19.272868500000001</v>
      </c>
      <c r="F60" s="5">
        <f>'Tree Monitoring Data'!E59</f>
        <v>4.2</v>
      </c>
      <c r="G60" s="33">
        <f t="shared" si="1"/>
        <v>7.1760011568662158E-2</v>
      </c>
      <c r="H60" s="5">
        <v>0.59499999999999997</v>
      </c>
      <c r="I60" s="5">
        <v>1.1499999999999999</v>
      </c>
      <c r="J60" s="5">
        <f>VLOOKUP(D60, 'ABG per sample plot (Rj calcs)'!I:J, 2, FALSE)</f>
        <v>0.28319534199967761</v>
      </c>
      <c r="K60" s="34">
        <f t="shared" si="2"/>
        <v>6.3007185537483856E-2</v>
      </c>
      <c r="L60" s="15">
        <f>'Tree Monitoring Data'!L59</f>
        <v>0.14386559999999998</v>
      </c>
      <c r="M60" s="15"/>
    </row>
    <row r="61" spans="1:13">
      <c r="A61" s="5">
        <f>'Tree Monitoring Data'!G60</f>
        <v>2019</v>
      </c>
      <c r="B61" s="4" t="str">
        <f>'Tree Monitoring Data'!A60</f>
        <v>A002</v>
      </c>
      <c r="C61" s="5">
        <f>'Tree Monitoring Data'!B60</f>
        <v>22</v>
      </c>
      <c r="D61" s="5" t="str">
        <f t="shared" si="0"/>
        <v>A002_22</v>
      </c>
      <c r="E61" s="5">
        <f>'Tree Monitoring Data'!D60</f>
        <v>15.813307099999999</v>
      </c>
      <c r="F61" s="5">
        <f>'Tree Monitoring Data'!E60</f>
        <v>4.2</v>
      </c>
      <c r="G61" s="33">
        <f t="shared" si="1"/>
        <v>5.1906234933878047E-2</v>
      </c>
      <c r="H61" s="5">
        <v>0.59499999999999997</v>
      </c>
      <c r="I61" s="5">
        <v>1.1499999999999999</v>
      </c>
      <c r="J61" s="5">
        <f>VLOOKUP(D61, 'ABG per sample plot (Rj calcs)'!I:J, 2, FALSE)</f>
        <v>0.28319534199967761</v>
      </c>
      <c r="K61" s="34">
        <f t="shared" si="2"/>
        <v>4.557504525904095E-2</v>
      </c>
      <c r="L61" s="15">
        <f>'Tree Monitoring Data'!L60</f>
        <v>0.14386559999999998</v>
      </c>
      <c r="M61" s="15"/>
    </row>
    <row r="62" spans="1:13">
      <c r="A62" s="5">
        <f>'Tree Monitoring Data'!G61</f>
        <v>2019</v>
      </c>
      <c r="B62" s="4" t="str">
        <f>'Tree Monitoring Data'!A61</f>
        <v>A002</v>
      </c>
      <c r="C62" s="5">
        <f>'Tree Monitoring Data'!B61</f>
        <v>22</v>
      </c>
      <c r="D62" s="5" t="str">
        <f t="shared" si="0"/>
        <v>A002_22</v>
      </c>
      <c r="E62" s="5">
        <f>'Tree Monitoring Data'!D61</f>
        <v>21.419204499999999</v>
      </c>
      <c r="F62" s="5">
        <f>'Tree Monitoring Data'!E61</f>
        <v>4.2</v>
      </c>
      <c r="G62" s="33">
        <f t="shared" si="1"/>
        <v>8.5235366181033764E-2</v>
      </c>
      <c r="H62" s="5">
        <v>0.59499999999999997</v>
      </c>
      <c r="I62" s="5">
        <v>1.1499999999999999</v>
      </c>
      <c r="J62" s="5">
        <f>VLOOKUP(D62, 'ABG per sample plot (Rj calcs)'!I:J, 2, FALSE)</f>
        <v>0.28319534199967761</v>
      </c>
      <c r="K62" s="34">
        <f t="shared" si="2"/>
        <v>7.4838902808497615E-2</v>
      </c>
      <c r="L62" s="15">
        <f>'Tree Monitoring Data'!L61</f>
        <v>0.14386559999999998</v>
      </c>
      <c r="M62" s="15"/>
    </row>
    <row r="63" spans="1:13">
      <c r="A63" s="5">
        <f>'Tree Monitoring Data'!G62</f>
        <v>2019</v>
      </c>
      <c r="B63" s="4" t="str">
        <f>'Tree Monitoring Data'!A62</f>
        <v>A002</v>
      </c>
      <c r="C63" s="5">
        <f>'Tree Monitoring Data'!B62</f>
        <v>22</v>
      </c>
      <c r="D63" s="5" t="str">
        <f t="shared" si="0"/>
        <v>A002_22</v>
      </c>
      <c r="E63" s="5">
        <f>'Tree Monitoring Data'!D62</f>
        <v>16.0201922</v>
      </c>
      <c r="F63" s="5">
        <f>'Tree Monitoring Data'!E62</f>
        <v>4.2</v>
      </c>
      <c r="G63" s="33">
        <f t="shared" si="1"/>
        <v>5.3026953742212286E-2</v>
      </c>
      <c r="H63" s="5">
        <v>0.59499999999999997</v>
      </c>
      <c r="I63" s="5">
        <v>1.1499999999999999</v>
      </c>
      <c r="J63" s="5">
        <f>VLOOKUP(D63, 'ABG per sample plot (Rj calcs)'!I:J, 2, FALSE)</f>
        <v>0.28319534199967761</v>
      </c>
      <c r="K63" s="34">
        <f t="shared" si="2"/>
        <v>4.6559065974038999E-2</v>
      </c>
      <c r="L63" s="15">
        <f>'Tree Monitoring Data'!L62</f>
        <v>0.14386559999999998</v>
      </c>
      <c r="M63" s="15"/>
    </row>
    <row r="64" spans="1:13">
      <c r="A64" s="5">
        <f>'Tree Monitoring Data'!G63</f>
        <v>2019</v>
      </c>
      <c r="B64" s="4" t="str">
        <f>'Tree Monitoring Data'!A63</f>
        <v>A002</v>
      </c>
      <c r="C64" s="5">
        <f>'Tree Monitoring Data'!B63</f>
        <v>22</v>
      </c>
      <c r="D64" s="5" t="str">
        <f t="shared" si="0"/>
        <v>A002_22</v>
      </c>
      <c r="E64" s="5">
        <f>'Tree Monitoring Data'!D63</f>
        <v>20.262118300000001</v>
      </c>
      <c r="F64" s="5">
        <f>'Tree Monitoring Data'!E63</f>
        <v>4.2</v>
      </c>
      <c r="G64" s="33">
        <f t="shared" si="1"/>
        <v>7.7863331546173503E-2</v>
      </c>
      <c r="H64" s="5">
        <v>0.59499999999999997</v>
      </c>
      <c r="I64" s="5">
        <v>1.1499999999999999</v>
      </c>
      <c r="J64" s="5">
        <f>VLOOKUP(D64, 'ABG per sample plot (Rj calcs)'!I:J, 2, FALSE)</f>
        <v>0.28319534199967761</v>
      </c>
      <c r="K64" s="34">
        <f t="shared" si="2"/>
        <v>6.8366061683284601E-2</v>
      </c>
      <c r="L64" s="15">
        <f>'Tree Monitoring Data'!L63</f>
        <v>0.14386559999999998</v>
      </c>
      <c r="M64" s="15"/>
    </row>
    <row r="65" spans="1:13">
      <c r="A65" s="5">
        <f>'Tree Monitoring Data'!G64</f>
        <v>2019</v>
      </c>
      <c r="B65" s="4" t="str">
        <f>'Tree Monitoring Data'!A64</f>
        <v>A002</v>
      </c>
      <c r="C65" s="5">
        <f>'Tree Monitoring Data'!B64</f>
        <v>22</v>
      </c>
      <c r="D65" s="5" t="str">
        <f t="shared" si="0"/>
        <v>A002_22</v>
      </c>
      <c r="E65" s="5">
        <f>'Tree Monitoring Data'!D64</f>
        <v>24.1643121</v>
      </c>
      <c r="F65" s="5">
        <f>'Tree Monitoring Data'!E64</f>
        <v>4.2</v>
      </c>
      <c r="G65" s="33">
        <f t="shared" si="1"/>
        <v>0.10370057323280742</v>
      </c>
      <c r="H65" s="5">
        <v>0.59499999999999997</v>
      </c>
      <c r="I65" s="5">
        <v>1.1499999999999999</v>
      </c>
      <c r="J65" s="5">
        <f>VLOOKUP(D65, 'ABG per sample plot (Rj calcs)'!I:J, 2, FALSE)</f>
        <v>0.28319534199967761</v>
      </c>
      <c r="K65" s="34">
        <f t="shared" si="2"/>
        <v>9.1051842317097634E-2</v>
      </c>
      <c r="L65" s="15">
        <f>'Tree Monitoring Data'!L64</f>
        <v>0.14386559999999998</v>
      </c>
      <c r="M65" s="15"/>
    </row>
    <row r="66" spans="1:13">
      <c r="A66" s="5">
        <f>'Tree Monitoring Data'!G65</f>
        <v>2019</v>
      </c>
      <c r="B66" s="4" t="str">
        <f>'Tree Monitoring Data'!A65</f>
        <v>A002</v>
      </c>
      <c r="C66" s="5">
        <f>'Tree Monitoring Data'!B65</f>
        <v>104</v>
      </c>
      <c r="D66" s="5" t="str">
        <f t="shared" si="0"/>
        <v>A002_104</v>
      </c>
      <c r="E66" s="5">
        <f>'Tree Monitoring Data'!D65</f>
        <v>19.799301</v>
      </c>
      <c r="F66" s="5">
        <f>'Tree Monitoring Data'!E65</f>
        <v>4.25</v>
      </c>
      <c r="G66" s="33">
        <f t="shared" si="1"/>
        <v>7.5476798587131952E-2</v>
      </c>
      <c r="H66" s="5">
        <v>0.59499999999999997</v>
      </c>
      <c r="I66" s="5">
        <v>1.1499999999999999</v>
      </c>
      <c r="J66" s="5">
        <f>VLOOKUP(D66, 'ABG per sample plot (Rj calcs)'!I:J, 2, FALSE)</f>
        <v>0.29466677951945119</v>
      </c>
      <c r="K66" s="34">
        <f t="shared" si="2"/>
        <v>6.6863065094523222E-2</v>
      </c>
      <c r="L66" s="15">
        <f>'Tree Monitoring Data'!L65</f>
        <v>0.14386559999999998</v>
      </c>
      <c r="M66" s="15"/>
    </row>
    <row r="67" spans="1:13">
      <c r="A67" s="5">
        <f>'Tree Monitoring Data'!G66</f>
        <v>2019</v>
      </c>
      <c r="B67" s="4" t="str">
        <f>'Tree Monitoring Data'!A66</f>
        <v>A002</v>
      </c>
      <c r="C67" s="5">
        <f>'Tree Monitoring Data'!B66</f>
        <v>104</v>
      </c>
      <c r="D67" s="5" t="str">
        <f t="shared" si="0"/>
        <v>A002_104</v>
      </c>
      <c r="E67" s="5">
        <f>'Tree Monitoring Data'!D66</f>
        <v>19.427353100000001</v>
      </c>
      <c r="F67" s="5">
        <f>'Tree Monitoring Data'!E66</f>
        <v>4.25</v>
      </c>
      <c r="G67" s="33">
        <f t="shared" si="1"/>
        <v>7.3175446180223466E-2</v>
      </c>
      <c r="H67" s="5">
        <v>0.59499999999999997</v>
      </c>
      <c r="I67" s="5">
        <v>1.1499999999999999</v>
      </c>
      <c r="J67" s="5">
        <f>VLOOKUP(D67, 'ABG per sample plot (Rj calcs)'!I:J, 2, FALSE)</f>
        <v>0.29466677951945119</v>
      </c>
      <c r="K67" s="34">
        <f t="shared" si="2"/>
        <v>6.4824352819108907E-2</v>
      </c>
      <c r="L67" s="15">
        <f>'Tree Monitoring Data'!L66</f>
        <v>0.14386559999999998</v>
      </c>
      <c r="M67" s="15"/>
    </row>
    <row r="68" spans="1:13">
      <c r="A68" s="5">
        <f>'Tree Monitoring Data'!G67</f>
        <v>2019</v>
      </c>
      <c r="B68" s="4" t="str">
        <f>'Tree Monitoring Data'!A67</f>
        <v>A002</v>
      </c>
      <c r="C68" s="5">
        <f>'Tree Monitoring Data'!B67</f>
        <v>104</v>
      </c>
      <c r="D68" s="5" t="str">
        <f t="shared" si="0"/>
        <v>A002_104</v>
      </c>
      <c r="E68" s="5">
        <f>'Tree Monitoring Data'!D67</f>
        <v>24.643867400000001</v>
      </c>
      <c r="F68" s="5">
        <f>'Tree Monitoring Data'!E67</f>
        <v>4.3</v>
      </c>
      <c r="G68" s="33">
        <f t="shared" si="1"/>
        <v>0.10854400127163967</v>
      </c>
      <c r="H68" s="5">
        <v>0.59499999999999997</v>
      </c>
      <c r="I68" s="5">
        <v>1.1499999999999999</v>
      </c>
      <c r="J68" s="5">
        <f>VLOOKUP(D68, 'ABG per sample plot (Rj calcs)'!I:J, 2, FALSE)</f>
        <v>0.29466677951945119</v>
      </c>
      <c r="K68" s="34">
        <f t="shared" si="2"/>
        <v>9.6156497870896723E-2</v>
      </c>
      <c r="L68" s="15">
        <f>'Tree Monitoring Data'!L67</f>
        <v>0.14386559999999998</v>
      </c>
      <c r="M68" s="15"/>
    </row>
    <row r="69" spans="1:13">
      <c r="A69" s="5">
        <f>'Tree Monitoring Data'!G68</f>
        <v>2019</v>
      </c>
      <c r="B69" s="4" t="str">
        <f>'Tree Monitoring Data'!A68</f>
        <v>A002</v>
      </c>
      <c r="C69" s="5">
        <f>'Tree Monitoring Data'!B68</f>
        <v>22</v>
      </c>
      <c r="D69" s="5" t="str">
        <f t="shared" si="0"/>
        <v>A002_22</v>
      </c>
      <c r="E69" s="5">
        <f>'Tree Monitoring Data'!D68</f>
        <v>20.641113799999999</v>
      </c>
      <c r="F69" s="5">
        <f>'Tree Monitoring Data'!E68</f>
        <v>4.3</v>
      </c>
      <c r="G69" s="33">
        <f t="shared" si="1"/>
        <v>8.1314851620106321E-2</v>
      </c>
      <c r="H69" s="5">
        <v>0.59499999999999997</v>
      </c>
      <c r="I69" s="5">
        <v>1.1499999999999999</v>
      </c>
      <c r="J69" s="5">
        <f>VLOOKUP(D69, 'ABG per sample plot (Rj calcs)'!I:J, 2, FALSE)</f>
        <v>0.28319534199967761</v>
      </c>
      <c r="K69" s="34">
        <f t="shared" si="2"/>
        <v>7.1396587472380285E-2</v>
      </c>
      <c r="L69" s="15">
        <f>'Tree Monitoring Data'!L68</f>
        <v>0.14386559999999998</v>
      </c>
      <c r="M69" s="15"/>
    </row>
    <row r="70" spans="1:13">
      <c r="A70" s="5">
        <f>'Tree Monitoring Data'!G69</f>
        <v>2019</v>
      </c>
      <c r="B70" s="4" t="str">
        <f>'Tree Monitoring Data'!A69</f>
        <v>A002</v>
      </c>
      <c r="C70" s="5">
        <f>'Tree Monitoring Data'!B69</f>
        <v>22</v>
      </c>
      <c r="D70" s="5" t="str">
        <f t="shared" si="0"/>
        <v>A002_22</v>
      </c>
      <c r="E70" s="5">
        <f>'Tree Monitoring Data'!D69</f>
        <v>21.442843400000001</v>
      </c>
      <c r="F70" s="5">
        <f>'Tree Monitoring Data'!E69</f>
        <v>4.3</v>
      </c>
      <c r="G70" s="33">
        <f t="shared" si="1"/>
        <v>8.6532084039010138E-2</v>
      </c>
      <c r="H70" s="5">
        <v>0.59499999999999997</v>
      </c>
      <c r="I70" s="5">
        <v>1.1499999999999999</v>
      </c>
      <c r="J70" s="5">
        <f>VLOOKUP(D70, 'ABG per sample plot (Rj calcs)'!I:J, 2, FALSE)</f>
        <v>0.28319534199967761</v>
      </c>
      <c r="K70" s="34">
        <f t="shared" si="2"/>
        <v>7.5977455337702685E-2</v>
      </c>
      <c r="L70" s="15">
        <f>'Tree Monitoring Data'!L69</f>
        <v>0.14386559999999998</v>
      </c>
      <c r="M70" s="15"/>
    </row>
    <row r="71" spans="1:13">
      <c r="A71" s="5">
        <f>'Tree Monitoring Data'!G70</f>
        <v>2019</v>
      </c>
      <c r="B71" s="4" t="str">
        <f>'Tree Monitoring Data'!A70</f>
        <v>A002</v>
      </c>
      <c r="C71" s="5">
        <f>'Tree Monitoring Data'!B70</f>
        <v>22</v>
      </c>
      <c r="D71" s="5" t="str">
        <f t="shared" si="0"/>
        <v>A002_22</v>
      </c>
      <c r="E71" s="5">
        <f>'Tree Monitoring Data'!D70</f>
        <v>20.680346100000001</v>
      </c>
      <c r="F71" s="5">
        <f>'Tree Monitoring Data'!E70</f>
        <v>4.3</v>
      </c>
      <c r="G71" s="33">
        <f t="shared" si="1"/>
        <v>8.1567322557399416E-2</v>
      </c>
      <c r="H71" s="5">
        <v>0.59499999999999997</v>
      </c>
      <c r="I71" s="5">
        <v>1.1499999999999999</v>
      </c>
      <c r="J71" s="5">
        <f>VLOOKUP(D71, 'ABG per sample plot (Rj calcs)'!I:J, 2, FALSE)</f>
        <v>0.28319534199967761</v>
      </c>
      <c r="K71" s="34">
        <f t="shared" si="2"/>
        <v>7.1618263623778711E-2</v>
      </c>
      <c r="L71" s="15">
        <f>'Tree Monitoring Data'!L70</f>
        <v>0.14386559999999998</v>
      </c>
      <c r="M71" s="15"/>
    </row>
    <row r="72" spans="1:13">
      <c r="A72" s="5">
        <f>'Tree Monitoring Data'!G71</f>
        <v>2019</v>
      </c>
      <c r="B72" s="4" t="str">
        <f>'Tree Monitoring Data'!A71</f>
        <v>A002</v>
      </c>
      <c r="C72" s="5">
        <f>'Tree Monitoring Data'!B71</f>
        <v>22</v>
      </c>
      <c r="D72" s="5" t="str">
        <f t="shared" si="0"/>
        <v>A002_22</v>
      </c>
      <c r="E72" s="5">
        <f>'Tree Monitoring Data'!D71</f>
        <v>18.101732200000001</v>
      </c>
      <c r="F72" s="5">
        <f>'Tree Monitoring Data'!E71</f>
        <v>4.3</v>
      </c>
      <c r="G72" s="33">
        <f t="shared" si="1"/>
        <v>6.5605784385866894E-2</v>
      </c>
      <c r="H72" s="5">
        <v>0.59499999999999997</v>
      </c>
      <c r="I72" s="5">
        <v>1.1499999999999999</v>
      </c>
      <c r="J72" s="5">
        <f>VLOOKUP(D72, 'ABG per sample plot (Rj calcs)'!I:J, 2, FALSE)</f>
        <v>0.28319534199967761</v>
      </c>
      <c r="K72" s="34">
        <f t="shared" si="2"/>
        <v>5.7603611520843867E-2</v>
      </c>
      <c r="L72" s="15">
        <f>'Tree Monitoring Data'!L71</f>
        <v>0.14386559999999998</v>
      </c>
      <c r="M72" s="15"/>
    </row>
    <row r="73" spans="1:13">
      <c r="A73" s="5">
        <f>'Tree Monitoring Data'!G72</f>
        <v>2019</v>
      </c>
      <c r="B73" s="4" t="str">
        <f>'Tree Monitoring Data'!A72</f>
        <v>A002</v>
      </c>
      <c r="C73" s="5">
        <f>'Tree Monitoring Data'!B72</f>
        <v>22</v>
      </c>
      <c r="D73" s="5" t="str">
        <f t="shared" si="0"/>
        <v>A002_22</v>
      </c>
      <c r="E73" s="5">
        <f>'Tree Monitoring Data'!D72</f>
        <v>25.3731118</v>
      </c>
      <c r="F73" s="5">
        <f>'Tree Monitoring Data'!E72</f>
        <v>4.3</v>
      </c>
      <c r="G73" s="33">
        <f t="shared" si="1"/>
        <v>0.11381400125360616</v>
      </c>
      <c r="H73" s="5">
        <v>0.59499999999999997</v>
      </c>
      <c r="I73" s="5">
        <v>1.1499999999999999</v>
      </c>
      <c r="J73" s="5">
        <f>VLOOKUP(D73, 'ABG per sample plot (Rj calcs)'!I:J, 2, FALSE)</f>
        <v>0.28319534199967761</v>
      </c>
      <c r="K73" s="34">
        <f t="shared" si="2"/>
        <v>9.9931699242939181E-2</v>
      </c>
      <c r="L73" s="15">
        <f>'Tree Monitoring Data'!L72</f>
        <v>0.14386559999999998</v>
      </c>
      <c r="M73" s="15"/>
    </row>
    <row r="74" spans="1:13">
      <c r="A74" s="5">
        <f>'Tree Monitoring Data'!G73</f>
        <v>2019</v>
      </c>
      <c r="B74" s="4" t="str">
        <f>'Tree Monitoring Data'!A73</f>
        <v>A002</v>
      </c>
      <c r="C74" s="5">
        <f>'Tree Monitoring Data'!B73</f>
        <v>104</v>
      </c>
      <c r="D74" s="5" t="str">
        <f t="shared" si="0"/>
        <v>A002_104</v>
      </c>
      <c r="E74" s="5">
        <f>'Tree Monitoring Data'!D73</f>
        <v>17.656891300000002</v>
      </c>
      <c r="F74" s="5">
        <f>'Tree Monitoring Data'!E73</f>
        <v>4.3499999999999996</v>
      </c>
      <c r="G74" s="33">
        <f t="shared" si="1"/>
        <v>6.3379350996927375E-2</v>
      </c>
      <c r="H74" s="5">
        <v>0.59499999999999997</v>
      </c>
      <c r="I74" s="5">
        <v>1.1499999999999999</v>
      </c>
      <c r="J74" s="5">
        <f>VLOOKUP(D74, 'ABG per sample plot (Rj calcs)'!I:J, 2, FALSE)</f>
        <v>0.29466677951945119</v>
      </c>
      <c r="K74" s="34">
        <f t="shared" si="2"/>
        <v>5.6146229711426618E-2</v>
      </c>
      <c r="L74" s="15">
        <f>'Tree Monitoring Data'!L73</f>
        <v>0.14386559999999998</v>
      </c>
      <c r="M74" s="15"/>
    </row>
    <row r="75" spans="1:13">
      <c r="A75" s="5">
        <f>'Tree Monitoring Data'!G74</f>
        <v>2019</v>
      </c>
      <c r="B75" s="4" t="str">
        <f>'Tree Monitoring Data'!A74</f>
        <v>A002</v>
      </c>
      <c r="C75" s="5">
        <f>'Tree Monitoring Data'!B74</f>
        <v>104</v>
      </c>
      <c r="D75" s="5" t="str">
        <f t="shared" si="0"/>
        <v>A002_104</v>
      </c>
      <c r="E75" s="5">
        <f>'Tree Monitoring Data'!D74</f>
        <v>16.951323299999999</v>
      </c>
      <c r="F75" s="5">
        <f>'Tree Monitoring Data'!E74</f>
        <v>4.3499999999999996</v>
      </c>
      <c r="G75" s="33">
        <f t="shared" si="1"/>
        <v>5.9273062279509479E-2</v>
      </c>
      <c r="H75" s="5">
        <v>0.59499999999999997</v>
      </c>
      <c r="I75" s="5">
        <v>1.1499999999999999</v>
      </c>
      <c r="J75" s="5">
        <f>VLOOKUP(D75, 'ABG per sample plot (Rj calcs)'!I:J, 2, FALSE)</f>
        <v>0.29466677951945119</v>
      </c>
      <c r="K75" s="34">
        <f t="shared" si="2"/>
        <v>5.2508568139272592E-2</v>
      </c>
      <c r="L75" s="15">
        <f>'Tree Monitoring Data'!L74</f>
        <v>0.14386559999999998</v>
      </c>
      <c r="M75" s="15"/>
    </row>
    <row r="76" spans="1:13">
      <c r="A76" s="5">
        <f>'Tree Monitoring Data'!G75</f>
        <v>2019</v>
      </c>
      <c r="B76" s="4" t="str">
        <f>'Tree Monitoring Data'!A75</f>
        <v>A002</v>
      </c>
      <c r="C76" s="5">
        <f>'Tree Monitoring Data'!B75</f>
        <v>104</v>
      </c>
      <c r="D76" s="5" t="str">
        <f t="shared" si="0"/>
        <v>A002_104</v>
      </c>
      <c r="E76" s="5">
        <f>'Tree Monitoring Data'!D75</f>
        <v>22.722975699999999</v>
      </c>
      <c r="F76" s="5">
        <f>'Tree Monitoring Data'!E75</f>
        <v>4.3499999999999996</v>
      </c>
      <c r="G76" s="33">
        <f t="shared" si="1"/>
        <v>9.5747998337068638E-2</v>
      </c>
      <c r="H76" s="5">
        <v>0.59499999999999997</v>
      </c>
      <c r="I76" s="5">
        <v>1.1499999999999999</v>
      </c>
      <c r="J76" s="5">
        <f>VLOOKUP(D76, 'ABG per sample plot (Rj calcs)'!I:J, 2, FALSE)</f>
        <v>0.29466677951945119</v>
      </c>
      <c r="K76" s="34">
        <f t="shared" si="2"/>
        <v>8.4820829252463814E-2</v>
      </c>
      <c r="L76" s="15">
        <f>'Tree Monitoring Data'!L75</f>
        <v>0.14386559999999998</v>
      </c>
      <c r="M76" s="15"/>
    </row>
    <row r="77" spans="1:13">
      <c r="A77" s="5">
        <f>'Tree Monitoring Data'!G76</f>
        <v>2019</v>
      </c>
      <c r="B77" s="4" t="str">
        <f>'Tree Monitoring Data'!A76</f>
        <v>A002</v>
      </c>
      <c r="C77" s="5">
        <f>'Tree Monitoring Data'!B76</f>
        <v>104</v>
      </c>
      <c r="D77" s="5" t="str">
        <f t="shared" si="0"/>
        <v>A002_104</v>
      </c>
      <c r="E77" s="5">
        <f>'Tree Monitoring Data'!D76</f>
        <v>18.146470799999999</v>
      </c>
      <c r="F77" s="5">
        <f>'Tree Monitoring Data'!E76</f>
        <v>4.3499999999999996</v>
      </c>
      <c r="G77" s="33">
        <f t="shared" si="1"/>
        <v>6.6287829590437164E-2</v>
      </c>
      <c r="H77" s="5">
        <v>0.59499999999999997</v>
      </c>
      <c r="I77" s="5">
        <v>1.1499999999999999</v>
      </c>
      <c r="J77" s="5">
        <f>VLOOKUP(D77, 'ABG per sample plot (Rj calcs)'!I:J, 2, FALSE)</f>
        <v>0.29466677951945119</v>
      </c>
      <c r="K77" s="34">
        <f t="shared" si="2"/>
        <v>5.8722780349029141E-2</v>
      </c>
      <c r="L77" s="15">
        <f>'Tree Monitoring Data'!L76</f>
        <v>0.14386559999999998</v>
      </c>
      <c r="M77" s="15"/>
    </row>
    <row r="78" spans="1:13">
      <c r="A78" s="5">
        <f>'Tree Monitoring Data'!G77</f>
        <v>2019</v>
      </c>
      <c r="B78" s="4" t="str">
        <f>'Tree Monitoring Data'!A77</f>
        <v>A002</v>
      </c>
      <c r="C78" s="5">
        <f>'Tree Monitoring Data'!B77</f>
        <v>104</v>
      </c>
      <c r="D78" s="5" t="str">
        <f t="shared" si="0"/>
        <v>A002_104</v>
      </c>
      <c r="E78" s="5">
        <f>'Tree Monitoring Data'!D77</f>
        <v>20.351945799999999</v>
      </c>
      <c r="F78" s="5">
        <f>'Tree Monitoring Data'!E77</f>
        <v>4.38</v>
      </c>
      <c r="G78" s="33">
        <f t="shared" si="1"/>
        <v>8.0291135890210683E-2</v>
      </c>
      <c r="H78" s="5">
        <v>0.59499999999999997</v>
      </c>
      <c r="I78" s="5">
        <v>1.1499999999999999</v>
      </c>
      <c r="J78" s="5">
        <f>VLOOKUP(D78, 'ABG per sample plot (Rj calcs)'!I:J, 2, FALSE)</f>
        <v>0.29466677951945119</v>
      </c>
      <c r="K78" s="34">
        <f t="shared" si="2"/>
        <v>7.1127969734207097E-2</v>
      </c>
      <c r="L78" s="15">
        <f>'Tree Monitoring Data'!L77</f>
        <v>0.14386559999999998</v>
      </c>
      <c r="M78" s="15"/>
    </row>
    <row r="79" spans="1:13">
      <c r="A79" s="5">
        <f>'Tree Monitoring Data'!G78</f>
        <v>2019</v>
      </c>
      <c r="B79" s="4" t="str">
        <f>'Tree Monitoring Data'!A78</f>
        <v>A002</v>
      </c>
      <c r="C79" s="5">
        <f>'Tree Monitoring Data'!B78</f>
        <v>104</v>
      </c>
      <c r="D79" s="5" t="str">
        <f t="shared" si="0"/>
        <v>A002_104</v>
      </c>
      <c r="E79" s="5">
        <f>'Tree Monitoring Data'!D78</f>
        <v>15.597197599999999</v>
      </c>
      <c r="F79" s="5">
        <f>'Tree Monitoring Data'!E78</f>
        <v>4.4000000000000004</v>
      </c>
      <c r="G79" s="33">
        <f t="shared" si="1"/>
        <v>5.1988924247023754E-2</v>
      </c>
      <c r="H79" s="5">
        <v>0.59499999999999997</v>
      </c>
      <c r="I79" s="5">
        <v>1.1499999999999999</v>
      </c>
      <c r="J79" s="5">
        <f>VLOOKUP(D79, 'ABG per sample plot (Rj calcs)'!I:J, 2, FALSE)</f>
        <v>0.29466677951945119</v>
      </c>
      <c r="K79" s="34">
        <f t="shared" si="2"/>
        <v>4.605572694117465E-2</v>
      </c>
      <c r="L79" s="15">
        <f>'Tree Monitoring Data'!L78</f>
        <v>0.14386559999999998</v>
      </c>
      <c r="M79" s="15"/>
    </row>
    <row r="80" spans="1:13">
      <c r="A80" s="5">
        <f>'Tree Monitoring Data'!G79</f>
        <v>2019</v>
      </c>
      <c r="B80" s="4" t="str">
        <f>'Tree Monitoring Data'!A79</f>
        <v>A002</v>
      </c>
      <c r="C80" s="5">
        <f>'Tree Monitoring Data'!B79</f>
        <v>22</v>
      </c>
      <c r="D80" s="5" t="str">
        <f t="shared" si="0"/>
        <v>A002_22</v>
      </c>
      <c r="E80" s="5">
        <f>'Tree Monitoring Data'!D79</f>
        <v>15.9821996</v>
      </c>
      <c r="F80" s="5">
        <f>'Tree Monitoring Data'!E79</f>
        <v>4.4000000000000004</v>
      </c>
      <c r="G80" s="33">
        <f t="shared" si="1"/>
        <v>5.4124800825221427E-2</v>
      </c>
      <c r="H80" s="5">
        <v>0.59499999999999997</v>
      </c>
      <c r="I80" s="5">
        <v>1.1499999999999999</v>
      </c>
      <c r="J80" s="5">
        <f>VLOOKUP(D80, 'ABG per sample plot (Rj calcs)'!I:J, 2, FALSE)</f>
        <v>0.28319534199967761</v>
      </c>
      <c r="K80" s="34">
        <f t="shared" si="2"/>
        <v>4.7523004710096156E-2</v>
      </c>
      <c r="L80" s="15">
        <f>'Tree Monitoring Data'!L79</f>
        <v>0.14386559999999998</v>
      </c>
      <c r="M80" s="15"/>
    </row>
    <row r="81" spans="1:13">
      <c r="A81" s="5">
        <f>'Tree Monitoring Data'!G80</f>
        <v>2019</v>
      </c>
      <c r="B81" s="4" t="str">
        <f>'Tree Monitoring Data'!A80</f>
        <v>A002</v>
      </c>
      <c r="C81" s="5">
        <f>'Tree Monitoring Data'!B80</f>
        <v>22</v>
      </c>
      <c r="D81" s="5" t="str">
        <f t="shared" si="0"/>
        <v>A002_22</v>
      </c>
      <c r="E81" s="5">
        <f>'Tree Monitoring Data'!D80</f>
        <v>16.512277399999999</v>
      </c>
      <c r="F81" s="5">
        <f>'Tree Monitoring Data'!E80</f>
        <v>4.4000000000000004</v>
      </c>
      <c r="G81" s="33">
        <f t="shared" si="1"/>
        <v>5.7116222895859867E-2</v>
      </c>
      <c r="H81" s="5">
        <v>0.59499999999999997</v>
      </c>
      <c r="I81" s="5">
        <v>1.1499999999999999</v>
      </c>
      <c r="J81" s="5">
        <f>VLOOKUP(D81, 'ABG per sample plot (Rj calcs)'!I:J, 2, FALSE)</f>
        <v>0.28319534199967761</v>
      </c>
      <c r="K81" s="34">
        <f t="shared" si="2"/>
        <v>5.0149552299839723E-2</v>
      </c>
      <c r="L81" s="15">
        <f>'Tree Monitoring Data'!L80</f>
        <v>0.14386559999999998</v>
      </c>
      <c r="M81" s="15"/>
    </row>
    <row r="82" spans="1:13">
      <c r="A82" s="5">
        <f>'Tree Monitoring Data'!G81</f>
        <v>2019</v>
      </c>
      <c r="B82" s="4" t="str">
        <f>'Tree Monitoring Data'!A81</f>
        <v>A002</v>
      </c>
      <c r="C82" s="5">
        <f>'Tree Monitoring Data'!B81</f>
        <v>22</v>
      </c>
      <c r="D82" s="5" t="str">
        <f t="shared" si="0"/>
        <v>A002_22</v>
      </c>
      <c r="E82" s="5">
        <f>'Tree Monitoring Data'!D81</f>
        <v>15.5320874</v>
      </c>
      <c r="F82" s="5">
        <f>'Tree Monitoring Data'!E81</f>
        <v>4.4000000000000004</v>
      </c>
      <c r="G82" s="33">
        <f t="shared" si="1"/>
        <v>5.1630789609878727E-2</v>
      </c>
      <c r="H82" s="5">
        <v>0.59499999999999997</v>
      </c>
      <c r="I82" s="5">
        <v>1.1499999999999999</v>
      </c>
      <c r="J82" s="5">
        <f>VLOOKUP(D82, 'ABG per sample plot (Rj calcs)'!I:J, 2, FALSE)</f>
        <v>0.28319534199967761</v>
      </c>
      <c r="K82" s="34">
        <f t="shared" si="2"/>
        <v>4.5333196989297407E-2</v>
      </c>
      <c r="L82" s="15">
        <f>'Tree Monitoring Data'!L81</f>
        <v>0.14386559999999998</v>
      </c>
      <c r="M82" s="15"/>
    </row>
    <row r="83" spans="1:13">
      <c r="A83" s="5">
        <f>'Tree Monitoring Data'!G82</f>
        <v>2019</v>
      </c>
      <c r="B83" s="4" t="str">
        <f>'Tree Monitoring Data'!A82</f>
        <v>A002</v>
      </c>
      <c r="C83" s="5">
        <f>'Tree Monitoring Data'!B82</f>
        <v>22</v>
      </c>
      <c r="D83" s="5" t="str">
        <f t="shared" si="0"/>
        <v>A002_22</v>
      </c>
      <c r="E83" s="5">
        <f>'Tree Monitoring Data'!D82</f>
        <v>22.794188500000001</v>
      </c>
      <c r="F83" s="5">
        <f>'Tree Monitoring Data'!E82</f>
        <v>4.4000000000000004</v>
      </c>
      <c r="G83" s="33">
        <f t="shared" si="1"/>
        <v>9.6877534978569962E-2</v>
      </c>
      <c r="H83" s="5">
        <v>0.59499999999999997</v>
      </c>
      <c r="I83" s="5">
        <v>1.1499999999999999</v>
      </c>
      <c r="J83" s="5">
        <f>VLOOKUP(D83, 'ABG per sample plot (Rj calcs)'!I:J, 2, FALSE)</f>
        <v>0.28319534199967761</v>
      </c>
      <c r="K83" s="34">
        <f t="shared" si="2"/>
        <v>8.5061034514582898E-2</v>
      </c>
      <c r="L83" s="15">
        <f>'Tree Monitoring Data'!L82</f>
        <v>0.14386559999999998</v>
      </c>
      <c r="M83" s="15"/>
    </row>
    <row r="84" spans="1:13">
      <c r="A84" s="5">
        <f>'Tree Monitoring Data'!G83</f>
        <v>2019</v>
      </c>
      <c r="B84" s="4" t="str">
        <f>'Tree Monitoring Data'!A83</f>
        <v>A002</v>
      </c>
      <c r="C84" s="5">
        <f>'Tree Monitoring Data'!B83</f>
        <v>104</v>
      </c>
      <c r="D84" s="5" t="str">
        <f t="shared" si="0"/>
        <v>A002_104</v>
      </c>
      <c r="E84" s="5">
        <f>'Tree Monitoring Data'!D83</f>
        <v>15.9441299</v>
      </c>
      <c r="F84" s="5">
        <f>'Tree Monitoring Data'!E83</f>
        <v>4.46</v>
      </c>
      <c r="G84" s="33">
        <f t="shared" si="1"/>
        <v>5.4301317805424042E-2</v>
      </c>
      <c r="H84" s="5">
        <v>0.59499999999999997</v>
      </c>
      <c r="I84" s="5">
        <v>1.1499999999999999</v>
      </c>
      <c r="J84" s="5">
        <f>VLOOKUP(D84, 'ABG per sample plot (Rj calcs)'!I:J, 2, FALSE)</f>
        <v>0.29466677951945119</v>
      </c>
      <c r="K84" s="34">
        <f t="shared" si="2"/>
        <v>4.8104220304880117E-2</v>
      </c>
      <c r="L84" s="15">
        <f>'Tree Monitoring Data'!L83</f>
        <v>0.14386559999999998</v>
      </c>
      <c r="M84" s="15"/>
    </row>
    <row r="85" spans="1:13">
      <c r="A85" s="5">
        <f>'Tree Monitoring Data'!G84</f>
        <v>2019</v>
      </c>
      <c r="B85" s="4" t="str">
        <f>'Tree Monitoring Data'!A84</f>
        <v>A002</v>
      </c>
      <c r="C85" s="5">
        <f>'Tree Monitoring Data'!B84</f>
        <v>104</v>
      </c>
      <c r="D85" s="5" t="str">
        <f t="shared" si="0"/>
        <v>A002_104</v>
      </c>
      <c r="E85" s="5">
        <f>'Tree Monitoring Data'!D84</f>
        <v>14.306262200000001</v>
      </c>
      <c r="F85" s="5">
        <f>'Tree Monitoring Data'!E84</f>
        <v>4.47</v>
      </c>
      <c r="G85" s="33">
        <f t="shared" si="1"/>
        <v>4.5423493768466917E-2</v>
      </c>
      <c r="H85" s="5">
        <v>0.59499999999999997</v>
      </c>
      <c r="I85" s="5">
        <v>1.1499999999999999</v>
      </c>
      <c r="J85" s="5">
        <f>VLOOKUP(D85, 'ABG per sample plot (Rj calcs)'!I:J, 2, FALSE)</f>
        <v>0.29466677951945119</v>
      </c>
      <c r="K85" s="34">
        <f t="shared" si="2"/>
        <v>4.0239571332050084E-2</v>
      </c>
      <c r="L85" s="15">
        <f>'Tree Monitoring Data'!L84</f>
        <v>0.14386559999999998</v>
      </c>
      <c r="M85" s="15"/>
    </row>
    <row r="86" spans="1:13">
      <c r="A86" s="5">
        <f>'Tree Monitoring Data'!G85</f>
        <v>2019</v>
      </c>
      <c r="B86" s="4" t="str">
        <f>'Tree Monitoring Data'!A85</f>
        <v>A002</v>
      </c>
      <c r="C86" s="5">
        <f>'Tree Monitoring Data'!B85</f>
        <v>104</v>
      </c>
      <c r="D86" s="5" t="str">
        <f t="shared" si="0"/>
        <v>A002_104</v>
      </c>
      <c r="E86" s="5">
        <f>'Tree Monitoring Data'!D85</f>
        <v>22.606744899999999</v>
      </c>
      <c r="F86" s="5">
        <f>'Tree Monitoring Data'!E85</f>
        <v>4.7</v>
      </c>
      <c r="G86" s="33">
        <f t="shared" si="1"/>
        <v>9.9349576857513333E-2</v>
      </c>
      <c r="H86" s="5">
        <v>0.59499999999999997</v>
      </c>
      <c r="I86" s="5">
        <v>1.1499999999999999</v>
      </c>
      <c r="J86" s="5">
        <f>VLOOKUP(D86, 'ABG per sample plot (Rj calcs)'!I:J, 2, FALSE)</f>
        <v>0.29466677951945119</v>
      </c>
      <c r="K86" s="34">
        <f t="shared" si="2"/>
        <v>8.801138030342727E-2</v>
      </c>
      <c r="L86" s="15">
        <f>'Tree Monitoring Data'!L85</f>
        <v>0.14386559999999998</v>
      </c>
      <c r="M86" s="15"/>
    </row>
    <row r="87" spans="1:13">
      <c r="A87" s="5">
        <f>'Tree Monitoring Data'!G86</f>
        <v>2019</v>
      </c>
      <c r="B87" s="4" t="str">
        <f>'Tree Monitoring Data'!A86</f>
        <v>A002</v>
      </c>
      <c r="C87" s="5">
        <f>'Tree Monitoring Data'!B86</f>
        <v>104</v>
      </c>
      <c r="D87" s="5" t="str">
        <f t="shared" si="0"/>
        <v>A002_104</v>
      </c>
      <c r="E87" s="5">
        <f>'Tree Monitoring Data'!D86</f>
        <v>17.4809956</v>
      </c>
      <c r="F87" s="5">
        <f>'Tree Monitoring Data'!E86</f>
        <v>4.7</v>
      </c>
      <c r="G87" s="33">
        <f t="shared" si="1"/>
        <v>6.5053413097866983E-2</v>
      </c>
      <c r="H87" s="5">
        <v>0.59499999999999997</v>
      </c>
      <c r="I87" s="5">
        <v>1.1499999999999999</v>
      </c>
      <c r="J87" s="5">
        <f>VLOOKUP(D87, 'ABG per sample plot (Rj calcs)'!I:J, 2, FALSE)</f>
        <v>0.29466677951945119</v>
      </c>
      <c r="K87" s="34">
        <f t="shared" si="2"/>
        <v>5.7629240720408155E-2</v>
      </c>
      <c r="L87" s="15">
        <f>'Tree Monitoring Data'!L86</f>
        <v>0.14386559999999998</v>
      </c>
      <c r="M87" s="15"/>
    </row>
    <row r="88" spans="1:13">
      <c r="A88" s="5">
        <f>'Tree Monitoring Data'!G87</f>
        <v>2019</v>
      </c>
      <c r="B88" s="4" t="str">
        <f>'Tree Monitoring Data'!A87</f>
        <v>A002</v>
      </c>
      <c r="C88" s="5">
        <f>'Tree Monitoring Data'!B87</f>
        <v>104</v>
      </c>
      <c r="D88" s="5" t="str">
        <f t="shared" si="0"/>
        <v>A002_104</v>
      </c>
      <c r="E88" s="5">
        <f>'Tree Monitoring Data'!D87</f>
        <v>22.092192399999998</v>
      </c>
      <c r="F88" s="5">
        <f>'Tree Monitoring Data'!E87</f>
        <v>4.8</v>
      </c>
      <c r="G88" s="33">
        <f t="shared" si="1"/>
        <v>9.6864993134168062E-2</v>
      </c>
      <c r="H88" s="5">
        <v>0.59499999999999997</v>
      </c>
      <c r="I88" s="5">
        <v>1.1499999999999999</v>
      </c>
      <c r="J88" s="5">
        <f>VLOOKUP(D88, 'ABG per sample plot (Rj calcs)'!I:J, 2, FALSE)</f>
        <v>0.29466677951945119</v>
      </c>
      <c r="K88" s="34">
        <f t="shared" si="2"/>
        <v>8.5810347849261268E-2</v>
      </c>
      <c r="L88" s="15">
        <f>'Tree Monitoring Data'!L87</f>
        <v>0.14386559999999998</v>
      </c>
      <c r="M88" s="15"/>
    </row>
    <row r="89" spans="1:13">
      <c r="A89" s="5">
        <f>'Tree Monitoring Data'!G88</f>
        <v>2019</v>
      </c>
      <c r="B89" s="4" t="str">
        <f>'Tree Monitoring Data'!A88</f>
        <v>A002</v>
      </c>
      <c r="C89" s="5">
        <f>'Tree Monitoring Data'!B88</f>
        <v>104</v>
      </c>
      <c r="D89" s="5" t="str">
        <f t="shared" si="0"/>
        <v>A002_104</v>
      </c>
      <c r="E89" s="5">
        <f>'Tree Monitoring Data'!D88</f>
        <v>14.960577300000001</v>
      </c>
      <c r="F89" s="5">
        <f>'Tree Monitoring Data'!E88</f>
        <v>4.95</v>
      </c>
      <c r="G89" s="33">
        <f t="shared" si="1"/>
        <v>5.1673482942534661E-2</v>
      </c>
      <c r="H89" s="5">
        <v>0.59499999999999997</v>
      </c>
      <c r="I89" s="5">
        <v>1.1499999999999999</v>
      </c>
      <c r="J89" s="5">
        <f>VLOOKUP(D89, 'ABG per sample plot (Rj calcs)'!I:J, 2, FALSE)</f>
        <v>0.29466677951945119</v>
      </c>
      <c r="K89" s="34">
        <f t="shared" si="2"/>
        <v>4.5776285140907945E-2</v>
      </c>
      <c r="L89" s="15">
        <f>'Tree Monitoring Data'!L88</f>
        <v>0.14386559999999998</v>
      </c>
      <c r="M89" s="15"/>
    </row>
    <row r="90" spans="1:13">
      <c r="A90" s="5">
        <f>'Tree Monitoring Data'!G89</f>
        <v>2019</v>
      </c>
      <c r="B90" s="4" t="str">
        <f>'Tree Monitoring Data'!A89</f>
        <v>A002</v>
      </c>
      <c r="C90" s="5">
        <f>'Tree Monitoring Data'!B89</f>
        <v>104</v>
      </c>
      <c r="D90" s="5" t="str">
        <f t="shared" si="0"/>
        <v>A002_104</v>
      </c>
      <c r="E90" s="5">
        <f>'Tree Monitoring Data'!D89</f>
        <v>21.6240156</v>
      </c>
      <c r="F90" s="5">
        <f>'Tree Monitoring Data'!E89</f>
        <v>5.15</v>
      </c>
      <c r="G90" s="33">
        <f t="shared" si="1"/>
        <v>9.7534311137973367E-2</v>
      </c>
      <c r="H90" s="5">
        <v>0.59499999999999997</v>
      </c>
      <c r="I90" s="5">
        <v>1.1499999999999999</v>
      </c>
      <c r="J90" s="5">
        <f>VLOOKUP(D90, 'ABG per sample plot (Rj calcs)'!I:J, 2, FALSE)</f>
        <v>0.29466677951945119</v>
      </c>
      <c r="K90" s="34">
        <f t="shared" si="2"/>
        <v>8.6403280433778706E-2</v>
      </c>
      <c r="L90" s="15">
        <f>'Tree Monitoring Data'!L89</f>
        <v>0.14386559999999998</v>
      </c>
      <c r="M90" s="15"/>
    </row>
    <row r="91" spans="1:13">
      <c r="A91" s="5">
        <f>'Tree Monitoring Data'!G90</f>
        <v>2019</v>
      </c>
      <c r="B91" s="4" t="str">
        <f>'Tree Monitoring Data'!A90</f>
        <v>A002</v>
      </c>
      <c r="C91" s="5">
        <f>'Tree Monitoring Data'!B90</f>
        <v>104</v>
      </c>
      <c r="D91" s="5" t="str">
        <f t="shared" si="0"/>
        <v>A002_104</v>
      </c>
      <c r="E91" s="5">
        <f>'Tree Monitoring Data'!D90</f>
        <v>15.597197599999999</v>
      </c>
      <c r="F91" s="5">
        <f>'Tree Monitoring Data'!E90</f>
        <v>5.2</v>
      </c>
      <c r="G91" s="33">
        <f t="shared" si="1"/>
        <v>5.6947369766962783E-2</v>
      </c>
      <c r="H91" s="5">
        <v>0.59499999999999997</v>
      </c>
      <c r="I91" s="5">
        <v>1.1499999999999999</v>
      </c>
      <c r="J91" s="5">
        <f>VLOOKUP(D91, 'ABG per sample plot (Rj calcs)'!I:J, 2, FALSE)</f>
        <v>0.29466677951945119</v>
      </c>
      <c r="K91" s="34">
        <f t="shared" si="2"/>
        <v>5.044829355466976E-2</v>
      </c>
      <c r="L91" s="15">
        <f>'Tree Monitoring Data'!L90</f>
        <v>0.14386559999999998</v>
      </c>
      <c r="M91" s="15"/>
    </row>
    <row r="92" spans="1:13">
      <c r="A92" s="5">
        <f>'Tree Monitoring Data'!G91</f>
        <v>2020</v>
      </c>
      <c r="B92" s="4" t="str">
        <f>'Tree Monitoring Data'!A91</f>
        <v>A003</v>
      </c>
      <c r="C92" s="5">
        <f>'Tree Monitoring Data'!B91</f>
        <v>4</v>
      </c>
      <c r="D92" s="5" t="str">
        <f t="shared" si="0"/>
        <v>A003_4</v>
      </c>
      <c r="E92" s="5">
        <f>'Tree Monitoring Data'!D91</f>
        <v>5.8693442899999999</v>
      </c>
      <c r="F92" s="5">
        <f>'Tree Monitoring Data'!E91</f>
        <v>2.4500000000000002</v>
      </c>
      <c r="G92" s="33">
        <f t="shared" si="1"/>
        <v>6.9624231903998406E-3</v>
      </c>
      <c r="H92" s="5">
        <v>0.59499999999999997</v>
      </c>
      <c r="I92" s="5">
        <v>1.1499999999999999</v>
      </c>
      <c r="J92" s="5">
        <f>VLOOKUP(D92, 'ABG per sample plot (Rj calcs)'!I:J, 2, FALSE)</f>
        <v>0.32384244198379597</v>
      </c>
      <c r="K92" s="34">
        <f t="shared" si="2"/>
        <v>6.3068357896860442E-3</v>
      </c>
      <c r="L92" s="15">
        <f>'Tree Monitoring Data'!L91</f>
        <v>0.28773119999999996</v>
      </c>
      <c r="M92" s="15"/>
    </row>
    <row r="93" spans="1:13">
      <c r="A93" s="5">
        <f>'Tree Monitoring Data'!G92</f>
        <v>2020</v>
      </c>
      <c r="B93" s="4" t="str">
        <f>'Tree Monitoring Data'!A92</f>
        <v>A003</v>
      </c>
      <c r="C93" s="5">
        <f>'Tree Monitoring Data'!B92</f>
        <v>4</v>
      </c>
      <c r="D93" s="5" t="str">
        <f t="shared" si="0"/>
        <v>A003_4</v>
      </c>
      <c r="E93" s="5">
        <f>'Tree Monitoring Data'!D92</f>
        <v>6.65412333</v>
      </c>
      <c r="F93" s="5">
        <f>'Tree Monitoring Data'!E92</f>
        <v>2.4500000000000002</v>
      </c>
      <c r="G93" s="33">
        <f t="shared" si="1"/>
        <v>9.165390635057483E-3</v>
      </c>
      <c r="H93" s="5">
        <v>0.59499999999999997</v>
      </c>
      <c r="I93" s="5">
        <v>1.1499999999999999</v>
      </c>
      <c r="J93" s="5">
        <f>VLOOKUP(D93, 'ABG per sample plot (Rj calcs)'!I:J, 2, FALSE)</f>
        <v>0.32384244198379597</v>
      </c>
      <c r="K93" s="34">
        <f t="shared" si="2"/>
        <v>8.3023700373941519E-3</v>
      </c>
      <c r="L93" s="15">
        <f>'Tree Monitoring Data'!L92</f>
        <v>0.28773119999999996</v>
      </c>
      <c r="M93" s="15"/>
    </row>
    <row r="94" spans="1:13">
      <c r="A94" s="5">
        <f>'Tree Monitoring Data'!G93</f>
        <v>2020</v>
      </c>
      <c r="B94" s="4" t="str">
        <f>'Tree Monitoring Data'!A93</f>
        <v>A003</v>
      </c>
      <c r="C94" s="5">
        <f>'Tree Monitoring Data'!B93</f>
        <v>4</v>
      </c>
      <c r="D94" s="5" t="str">
        <f t="shared" si="0"/>
        <v>A003_4</v>
      </c>
      <c r="E94" s="5">
        <f>'Tree Monitoring Data'!D93</f>
        <v>6.3502622899999999</v>
      </c>
      <c r="F94" s="5">
        <f>'Tree Monitoring Data'!E93</f>
        <v>2.4500000000000002</v>
      </c>
      <c r="G94" s="33">
        <f t="shared" si="1"/>
        <v>8.3030526597085812E-3</v>
      </c>
      <c r="H94" s="5">
        <v>0.59499999999999997</v>
      </c>
      <c r="I94" s="5">
        <v>1.1499999999999999</v>
      </c>
      <c r="J94" s="5">
        <f>VLOOKUP(D94, 'ABG per sample plot (Rj calcs)'!I:J, 2, FALSE)</f>
        <v>0.32384244198379597</v>
      </c>
      <c r="K94" s="34">
        <f t="shared" si="2"/>
        <v>7.5212305034981202E-3</v>
      </c>
      <c r="L94" s="15">
        <f>'Tree Monitoring Data'!L93</f>
        <v>0.28773119999999996</v>
      </c>
      <c r="M94" s="15"/>
    </row>
    <row r="95" spans="1:13">
      <c r="A95" s="5">
        <f>'Tree Monitoring Data'!G94</f>
        <v>2020</v>
      </c>
      <c r="B95" s="4" t="str">
        <f>'Tree Monitoring Data'!A94</f>
        <v>A003</v>
      </c>
      <c r="C95" s="5">
        <f>'Tree Monitoring Data'!B94</f>
        <v>4</v>
      </c>
      <c r="D95" s="5" t="str">
        <f t="shared" si="0"/>
        <v>A003_4</v>
      </c>
      <c r="E95" s="5">
        <f>'Tree Monitoring Data'!D94</f>
        <v>5.18170953</v>
      </c>
      <c r="F95" s="5">
        <f>'Tree Monitoring Data'!E94</f>
        <v>2.4500000000000002</v>
      </c>
      <c r="G95" s="33">
        <f t="shared" si="1"/>
        <v>5.0970970909726852E-3</v>
      </c>
      <c r="H95" s="5">
        <v>0.59499999999999997</v>
      </c>
      <c r="I95" s="5">
        <v>1.1499999999999999</v>
      </c>
      <c r="J95" s="5">
        <f>VLOOKUP(D95, 'ABG per sample plot (Rj calcs)'!I:J, 2, FALSE)</f>
        <v>0.32384244198379597</v>
      </c>
      <c r="K95" s="34">
        <f t="shared" si="2"/>
        <v>4.6171503049651638E-3</v>
      </c>
      <c r="L95" s="15">
        <f>'Tree Monitoring Data'!L94</f>
        <v>0.28773119999999996</v>
      </c>
      <c r="M95" s="15"/>
    </row>
    <row r="96" spans="1:13">
      <c r="A96" s="5">
        <f>'Tree Monitoring Data'!G95</f>
        <v>2020</v>
      </c>
      <c r="B96" s="4" t="str">
        <f>'Tree Monitoring Data'!A95</f>
        <v>A003</v>
      </c>
      <c r="C96" s="5">
        <f>'Tree Monitoring Data'!B95</f>
        <v>21</v>
      </c>
      <c r="D96" s="5" t="str">
        <f t="shared" si="0"/>
        <v>A003_21</v>
      </c>
      <c r="E96" s="5">
        <f>'Tree Monitoring Data'!D95</f>
        <v>5.0329212099999996</v>
      </c>
      <c r="F96" s="5">
        <f>'Tree Monitoring Data'!E95</f>
        <v>2.4500000000000002</v>
      </c>
      <c r="G96" s="33">
        <f t="shared" si="1"/>
        <v>4.7014769992029613E-3</v>
      </c>
      <c r="H96" s="5">
        <v>0.59499999999999997</v>
      </c>
      <c r="I96" s="5">
        <v>1.1499999999999999</v>
      </c>
      <c r="J96" s="5">
        <f>VLOOKUP(D96, 'ABG per sample plot (Rj calcs)'!I:J, 2, FALSE)</f>
        <v>0.32324455419542719</v>
      </c>
      <c r="K96" s="34">
        <f t="shared" si="2"/>
        <v>4.2568587246943051E-3</v>
      </c>
      <c r="L96" s="15">
        <f>'Tree Monitoring Data'!L95</f>
        <v>0.28773119999999996</v>
      </c>
      <c r="M96" s="15"/>
    </row>
    <row r="97" spans="1:13">
      <c r="A97" s="5">
        <f>'Tree Monitoring Data'!G96</f>
        <v>2020</v>
      </c>
      <c r="B97" s="4" t="str">
        <f>'Tree Monitoring Data'!A96</f>
        <v>A003</v>
      </c>
      <c r="C97" s="5">
        <f>'Tree Monitoring Data'!B96</f>
        <v>4</v>
      </c>
      <c r="D97" s="5" t="str">
        <f t="shared" si="0"/>
        <v>A003_4</v>
      </c>
      <c r="E97" s="5">
        <f>'Tree Monitoring Data'!D96</f>
        <v>5.8433927600000004</v>
      </c>
      <c r="F97" s="5">
        <f>'Tree Monitoring Data'!E96</f>
        <v>2.6</v>
      </c>
      <c r="G97" s="33">
        <f t="shared" si="1"/>
        <v>7.025694558609197E-3</v>
      </c>
      <c r="H97" s="5">
        <v>0.59499999999999997</v>
      </c>
      <c r="I97" s="5">
        <v>1.1499999999999999</v>
      </c>
      <c r="J97" s="5">
        <f>VLOOKUP(D97, 'ABG per sample plot (Rj calcs)'!I:J, 2, FALSE)</f>
        <v>0.32384244198379597</v>
      </c>
      <c r="K97" s="34">
        <f t="shared" si="2"/>
        <v>6.3641494746736775E-3</v>
      </c>
      <c r="L97" s="15">
        <f>'Tree Monitoring Data'!L96</f>
        <v>0.28773119999999996</v>
      </c>
      <c r="M97" s="15"/>
    </row>
    <row r="98" spans="1:13">
      <c r="A98" s="5">
        <f>'Tree Monitoring Data'!G97</f>
        <v>2020</v>
      </c>
      <c r="B98" s="4" t="str">
        <f>'Tree Monitoring Data'!A97</f>
        <v>A003</v>
      </c>
      <c r="C98" s="5">
        <f>'Tree Monitoring Data'!B97</f>
        <v>31</v>
      </c>
      <c r="D98" s="5" t="str">
        <f t="shared" si="0"/>
        <v>A003_31</v>
      </c>
      <c r="E98" s="5">
        <f>'Tree Monitoring Data'!D97</f>
        <v>6.2456909700000001</v>
      </c>
      <c r="F98" s="5">
        <f>'Tree Monitoring Data'!E97</f>
        <v>2.61</v>
      </c>
      <c r="G98" s="33">
        <f t="shared" si="1"/>
        <v>8.1731937900332476E-3</v>
      </c>
      <c r="H98" s="5">
        <v>0.59499999999999997</v>
      </c>
      <c r="I98" s="5">
        <v>1.1499999999999999</v>
      </c>
      <c r="J98" s="5">
        <f>VLOOKUP(D98, 'ABG per sample plot (Rj calcs)'!I:J, 2, FALSE)</f>
        <v>0.34010173813500871</v>
      </c>
      <c r="K98" s="34">
        <f t="shared" si="2"/>
        <v>7.4945294914312973E-3</v>
      </c>
      <c r="L98" s="15">
        <f>'Tree Monitoring Data'!L97</f>
        <v>0.28773119999999996</v>
      </c>
      <c r="M98" s="15"/>
    </row>
    <row r="99" spans="1:13">
      <c r="A99" s="5">
        <f>'Tree Monitoring Data'!G98</f>
        <v>2020</v>
      </c>
      <c r="B99" s="4" t="str">
        <f>'Tree Monitoring Data'!A98</f>
        <v>A003</v>
      </c>
      <c r="C99" s="5">
        <f>'Tree Monitoring Data'!B98</f>
        <v>55</v>
      </c>
      <c r="D99" s="5" t="str">
        <f t="shared" si="0"/>
        <v>A003_55</v>
      </c>
      <c r="E99" s="5">
        <f>'Tree Monitoring Data'!D98</f>
        <v>5.5681488999999997</v>
      </c>
      <c r="F99" s="5">
        <f>'Tree Monitoring Data'!E98</f>
        <v>2.7</v>
      </c>
      <c r="G99" s="33">
        <f t="shared" si="1"/>
        <v>6.341901756258126E-3</v>
      </c>
      <c r="H99" s="5">
        <v>0.59499999999999997</v>
      </c>
      <c r="I99" s="5">
        <v>1.1499999999999999</v>
      </c>
      <c r="J99" s="5">
        <f>VLOOKUP(D99, 'ABG per sample plot (Rj calcs)'!I:J, 2, FALSE)</f>
        <v>0.35976940411382874</v>
      </c>
      <c r="K99" s="34">
        <f t="shared" si="2"/>
        <v>5.900646277879013E-3</v>
      </c>
      <c r="L99" s="15">
        <f>'Tree Monitoring Data'!L98</f>
        <v>0.28773119999999996</v>
      </c>
      <c r="M99" s="15"/>
    </row>
    <row r="100" spans="1:13">
      <c r="A100" s="5">
        <f>'Tree Monitoring Data'!G99</f>
        <v>2020</v>
      </c>
      <c r="B100" s="4" t="str">
        <f>'Tree Monitoring Data'!A99</f>
        <v>A003</v>
      </c>
      <c r="C100" s="5">
        <f>'Tree Monitoring Data'!B99</f>
        <v>31</v>
      </c>
      <c r="D100" s="5" t="str">
        <f t="shared" si="0"/>
        <v>A003_31</v>
      </c>
      <c r="E100" s="5">
        <f>'Tree Monitoring Data'!D99</f>
        <v>6.0478878399999996</v>
      </c>
      <c r="F100" s="5">
        <f>'Tree Monitoring Data'!E99</f>
        <v>2.72</v>
      </c>
      <c r="G100" s="33">
        <f t="shared" si="1"/>
        <v>7.7164796837760228E-3</v>
      </c>
      <c r="H100" s="5">
        <v>0.59499999999999997</v>
      </c>
      <c r="I100" s="5">
        <v>1.1499999999999999</v>
      </c>
      <c r="J100" s="5">
        <f>VLOOKUP(D100, 'ABG per sample plot (Rj calcs)'!I:J, 2, FALSE)</f>
        <v>0.34010173813500871</v>
      </c>
      <c r="K100" s="34">
        <f t="shared" si="2"/>
        <v>7.0757388171331509E-3</v>
      </c>
      <c r="L100" s="15">
        <f>'Tree Monitoring Data'!L99</f>
        <v>0.28773119999999996</v>
      </c>
      <c r="M100" s="15"/>
    </row>
    <row r="101" spans="1:13">
      <c r="A101" s="5">
        <f>'Tree Monitoring Data'!G100</f>
        <v>2020</v>
      </c>
      <c r="B101" s="4" t="str">
        <f>'Tree Monitoring Data'!A100</f>
        <v>A003</v>
      </c>
      <c r="C101" s="5">
        <f>'Tree Monitoring Data'!B100</f>
        <v>21</v>
      </c>
      <c r="D101" s="5" t="str">
        <f t="shared" si="0"/>
        <v>A003_21</v>
      </c>
      <c r="E101" s="5">
        <f>'Tree Monitoring Data'!D100</f>
        <v>6.2780522799999998</v>
      </c>
      <c r="F101" s="5">
        <f>'Tree Monitoring Data'!E100</f>
        <v>2.75</v>
      </c>
      <c r="G101" s="33">
        <f t="shared" si="1"/>
        <v>8.410850603986525E-3</v>
      </c>
      <c r="H101" s="5">
        <v>0.59499999999999997</v>
      </c>
      <c r="I101" s="5">
        <v>1.1499999999999999</v>
      </c>
      <c r="J101" s="5">
        <f>VLOOKUP(D101, 'ABG per sample plot (Rj calcs)'!I:J, 2, FALSE)</f>
        <v>0.32324455419542719</v>
      </c>
      <c r="K101" s="34">
        <f t="shared" si="2"/>
        <v>7.6154371874519854E-3</v>
      </c>
      <c r="L101" s="15">
        <f>'Tree Monitoring Data'!L100</f>
        <v>0.28773119999999996</v>
      </c>
      <c r="M101" s="15"/>
    </row>
    <row r="102" spans="1:13">
      <c r="A102" s="5">
        <f>'Tree Monitoring Data'!G101</f>
        <v>2020</v>
      </c>
      <c r="B102" s="4" t="str">
        <f>'Tree Monitoring Data'!A101</f>
        <v>A003</v>
      </c>
      <c r="C102" s="5">
        <f>'Tree Monitoring Data'!B101</f>
        <v>4</v>
      </c>
      <c r="D102" s="5" t="str">
        <f t="shared" si="0"/>
        <v>A003_4</v>
      </c>
      <c r="E102" s="5">
        <f>'Tree Monitoring Data'!D101</f>
        <v>6.5311728100000002</v>
      </c>
      <c r="F102" s="5">
        <f>'Tree Monitoring Data'!E101</f>
        <v>2.78</v>
      </c>
      <c r="G102" s="33">
        <f t="shared" si="1"/>
        <v>9.1851668651980987E-3</v>
      </c>
      <c r="H102" s="5">
        <v>0.59499999999999997</v>
      </c>
      <c r="I102" s="5">
        <v>1.1499999999999999</v>
      </c>
      <c r="J102" s="5">
        <f>VLOOKUP(D102, 'ABG per sample plot (Rj calcs)'!I:J, 2, FALSE)</f>
        <v>0.32384244198379597</v>
      </c>
      <c r="K102" s="34">
        <f t="shared" si="2"/>
        <v>8.3202841217043227E-3</v>
      </c>
      <c r="L102" s="15">
        <f>'Tree Monitoring Data'!L101</f>
        <v>0.28773119999999996</v>
      </c>
      <c r="M102" s="15"/>
    </row>
    <row r="103" spans="1:13">
      <c r="A103" s="5">
        <f>'Tree Monitoring Data'!G102</f>
        <v>2020</v>
      </c>
      <c r="B103" s="4" t="str">
        <f>'Tree Monitoring Data'!A102</f>
        <v>A003</v>
      </c>
      <c r="C103" s="5">
        <f>'Tree Monitoring Data'!B102</f>
        <v>31</v>
      </c>
      <c r="D103" s="5" t="str">
        <f t="shared" si="0"/>
        <v>A003_31</v>
      </c>
      <c r="E103" s="5">
        <f>'Tree Monitoring Data'!D102</f>
        <v>5.6673463999999996</v>
      </c>
      <c r="F103" s="5">
        <f>'Tree Monitoring Data'!E102</f>
        <v>2.8</v>
      </c>
      <c r="G103" s="33">
        <f t="shared" si="1"/>
        <v>6.7039926163291637E-3</v>
      </c>
      <c r="H103" s="5">
        <v>0.59499999999999997</v>
      </c>
      <c r="I103" s="5">
        <v>1.1499999999999999</v>
      </c>
      <c r="J103" s="5">
        <f>VLOOKUP(D103, 'ABG per sample plot (Rj calcs)'!I:J, 2, FALSE)</f>
        <v>0.34010173813500871</v>
      </c>
      <c r="K103" s="34">
        <f t="shared" si="2"/>
        <v>6.1473240038288877E-3</v>
      </c>
      <c r="L103" s="15">
        <f>'Tree Monitoring Data'!L102</f>
        <v>0.28773119999999996</v>
      </c>
      <c r="M103" s="15"/>
    </row>
    <row r="104" spans="1:13">
      <c r="A104" s="5">
        <f>'Tree Monitoring Data'!G103</f>
        <v>2020</v>
      </c>
      <c r="B104" s="4" t="str">
        <f>'Tree Monitoring Data'!A103</f>
        <v>A003</v>
      </c>
      <c r="C104" s="5">
        <f>'Tree Monitoring Data'!B103</f>
        <v>31</v>
      </c>
      <c r="D104" s="5" t="str">
        <f t="shared" si="0"/>
        <v>A003_31</v>
      </c>
      <c r="E104" s="5">
        <f>'Tree Monitoring Data'!D103</f>
        <v>6.5621264100000003</v>
      </c>
      <c r="F104" s="5">
        <f>'Tree Monitoring Data'!E103</f>
        <v>2.8</v>
      </c>
      <c r="G104" s="33">
        <f t="shared" si="1"/>
        <v>9.2993317820559071E-3</v>
      </c>
      <c r="H104" s="5">
        <v>0.59499999999999997</v>
      </c>
      <c r="I104" s="5">
        <v>1.1499999999999999</v>
      </c>
      <c r="J104" s="5">
        <f>VLOOKUP(D104, 'ABG per sample plot (Rj calcs)'!I:J, 2, FALSE)</f>
        <v>0.34010173813500871</v>
      </c>
      <c r="K104" s="34">
        <f t="shared" si="2"/>
        <v>8.5271581809561944E-3</v>
      </c>
      <c r="L104" s="15">
        <f>'Tree Monitoring Data'!L103</f>
        <v>0.28773119999999996</v>
      </c>
      <c r="M104" s="15"/>
    </row>
    <row r="105" spans="1:13">
      <c r="A105" s="5">
        <f>'Tree Monitoring Data'!G104</f>
        <v>2020</v>
      </c>
      <c r="B105" s="4" t="str">
        <f>'Tree Monitoring Data'!A104</f>
        <v>A003</v>
      </c>
      <c r="C105" s="5">
        <f>'Tree Monitoring Data'!B104</f>
        <v>31</v>
      </c>
      <c r="D105" s="5" t="str">
        <f t="shared" si="0"/>
        <v>A003_31</v>
      </c>
      <c r="E105" s="5">
        <f>'Tree Monitoring Data'!D104</f>
        <v>7.1602038300000004</v>
      </c>
      <c r="F105" s="5">
        <f>'Tree Monitoring Data'!E104</f>
        <v>2.8</v>
      </c>
      <c r="G105" s="33">
        <f t="shared" si="1"/>
        <v>1.1099345003035818E-2</v>
      </c>
      <c r="H105" s="5">
        <v>0.59499999999999997</v>
      </c>
      <c r="I105" s="5">
        <v>1.1499999999999999</v>
      </c>
      <c r="J105" s="5">
        <f>VLOOKUP(D105, 'ABG per sample plot (Rj calcs)'!I:J, 2, FALSE)</f>
        <v>0.34010173813500871</v>
      </c>
      <c r="K105" s="34">
        <f t="shared" si="2"/>
        <v>1.0177706609900921E-2</v>
      </c>
      <c r="L105" s="15">
        <f>'Tree Monitoring Data'!L104</f>
        <v>0.28773119999999996</v>
      </c>
      <c r="M105" s="15"/>
    </row>
    <row r="106" spans="1:13">
      <c r="A106" s="5">
        <f>'Tree Monitoring Data'!G105</f>
        <v>2020</v>
      </c>
      <c r="B106" s="4" t="str">
        <f>'Tree Monitoring Data'!A105</f>
        <v>A003</v>
      </c>
      <c r="C106" s="5">
        <f>'Tree Monitoring Data'!B105</f>
        <v>4</v>
      </c>
      <c r="D106" s="5" t="str">
        <f t="shared" si="0"/>
        <v>A003_4</v>
      </c>
      <c r="E106" s="5">
        <f>'Tree Monitoring Data'!D105</f>
        <v>7.7317202700000003</v>
      </c>
      <c r="F106" s="5">
        <f>'Tree Monitoring Data'!E105</f>
        <v>2.82</v>
      </c>
      <c r="G106" s="33">
        <f t="shared" si="1"/>
        <v>1.2899554961287319E-2</v>
      </c>
      <c r="H106" s="5">
        <v>0.59499999999999997</v>
      </c>
      <c r="I106" s="5">
        <v>1.1499999999999999</v>
      </c>
      <c r="J106" s="5">
        <f>VLOOKUP(D106, 'ABG per sample plot (Rj calcs)'!I:J, 2, FALSE)</f>
        <v>0.32384244198379597</v>
      </c>
      <c r="K106" s="34">
        <f t="shared" si="2"/>
        <v>1.1684922429456195E-2</v>
      </c>
      <c r="L106" s="15">
        <f>'Tree Monitoring Data'!L105</f>
        <v>0.28773119999999996</v>
      </c>
      <c r="M106" s="15"/>
    </row>
    <row r="107" spans="1:13">
      <c r="A107" s="5">
        <f>'Tree Monitoring Data'!G106</f>
        <v>2020</v>
      </c>
      <c r="B107" s="4" t="str">
        <f>'Tree Monitoring Data'!A106</f>
        <v>A003</v>
      </c>
      <c r="C107" s="5">
        <f>'Tree Monitoring Data'!B106</f>
        <v>31</v>
      </c>
      <c r="D107" s="5" t="str">
        <f t="shared" si="0"/>
        <v>A003_31</v>
      </c>
      <c r="E107" s="5">
        <f>'Tree Monitoring Data'!D106</f>
        <v>5.0228452800000003</v>
      </c>
      <c r="F107" s="5">
        <f>'Tree Monitoring Data'!E106</f>
        <v>2.82</v>
      </c>
      <c r="G107" s="33">
        <f t="shared" si="1"/>
        <v>4.920559015507215E-3</v>
      </c>
      <c r="H107" s="5">
        <v>0.59499999999999997</v>
      </c>
      <c r="I107" s="5">
        <v>1.1499999999999999</v>
      </c>
      <c r="J107" s="5">
        <f>VLOOKUP(D107, 'ABG per sample plot (Rj calcs)'!I:J, 2, FALSE)</f>
        <v>0.34010173813500871</v>
      </c>
      <c r="K107" s="34">
        <f t="shared" si="2"/>
        <v>4.5119784998878592E-3</v>
      </c>
      <c r="L107" s="15">
        <f>'Tree Monitoring Data'!L106</f>
        <v>0.28773119999999996</v>
      </c>
      <c r="M107" s="15"/>
    </row>
    <row r="108" spans="1:13">
      <c r="A108" s="5">
        <f>'Tree Monitoring Data'!G107</f>
        <v>2020</v>
      </c>
      <c r="B108" s="4" t="str">
        <f>'Tree Monitoring Data'!A107</f>
        <v>A003</v>
      </c>
      <c r="C108" s="5">
        <f>'Tree Monitoring Data'!B107</f>
        <v>31</v>
      </c>
      <c r="D108" s="5" t="str">
        <f t="shared" si="0"/>
        <v>A003_31</v>
      </c>
      <c r="E108" s="5">
        <f>'Tree Monitoring Data'!D107</f>
        <v>7.5123830600000003</v>
      </c>
      <c r="F108" s="5">
        <f>'Tree Monitoring Data'!E107</f>
        <v>2.85</v>
      </c>
      <c r="G108" s="33">
        <f t="shared" si="1"/>
        <v>1.2257792655154391E-2</v>
      </c>
      <c r="H108" s="5">
        <v>0.59499999999999997</v>
      </c>
      <c r="I108" s="5">
        <v>1.1499999999999999</v>
      </c>
      <c r="J108" s="5">
        <f>VLOOKUP(D108, 'ABG per sample plot (Rj calcs)'!I:J, 2, FALSE)</f>
        <v>0.34010173813500871</v>
      </c>
      <c r="K108" s="34">
        <f t="shared" si="2"/>
        <v>1.123996211443444E-2</v>
      </c>
      <c r="L108" s="15">
        <f>'Tree Monitoring Data'!L107</f>
        <v>0.28773119999999996</v>
      </c>
      <c r="M108" s="15"/>
    </row>
    <row r="109" spans="1:13">
      <c r="A109" s="5">
        <f>'Tree Monitoring Data'!G108</f>
        <v>2020</v>
      </c>
      <c r="B109" s="4" t="str">
        <f>'Tree Monitoring Data'!A108</f>
        <v>A003</v>
      </c>
      <c r="C109" s="5">
        <f>'Tree Monitoring Data'!B108</f>
        <v>4</v>
      </c>
      <c r="D109" s="5" t="str">
        <f t="shared" si="0"/>
        <v>A003_4</v>
      </c>
      <c r="E109" s="5">
        <f>'Tree Monitoring Data'!D108</f>
        <v>6.6312437500000003</v>
      </c>
      <c r="F109" s="5">
        <f>'Tree Monitoring Data'!E108</f>
        <v>2.87</v>
      </c>
      <c r="G109" s="33">
        <f t="shared" si="1"/>
        <v>9.5855867802677411E-3</v>
      </c>
      <c r="H109" s="5">
        <v>0.59499999999999997</v>
      </c>
      <c r="I109" s="5">
        <v>1.1499999999999999</v>
      </c>
      <c r="J109" s="5">
        <f>VLOOKUP(D109, 'ABG per sample plot (Rj calcs)'!I:J, 2, FALSE)</f>
        <v>0.32384244198379597</v>
      </c>
      <c r="K109" s="34">
        <f t="shared" si="2"/>
        <v>8.6830001736022296E-3</v>
      </c>
      <c r="L109" s="15">
        <f>'Tree Monitoring Data'!L108</f>
        <v>0.28773119999999996</v>
      </c>
      <c r="M109" s="15"/>
    </row>
    <row r="110" spans="1:13">
      <c r="A110" s="5">
        <f>'Tree Monitoring Data'!G109</f>
        <v>2020</v>
      </c>
      <c r="B110" s="4" t="str">
        <f>'Tree Monitoring Data'!A109</f>
        <v>A003</v>
      </c>
      <c r="C110" s="5">
        <f>'Tree Monitoring Data'!B109</f>
        <v>4</v>
      </c>
      <c r="D110" s="5" t="str">
        <f t="shared" si="0"/>
        <v>A003_4</v>
      </c>
      <c r="E110" s="5">
        <f>'Tree Monitoring Data'!D109</f>
        <v>7.0676264399999997</v>
      </c>
      <c r="F110" s="5">
        <f>'Tree Monitoring Data'!E109</f>
        <v>2.87</v>
      </c>
      <c r="G110" s="33">
        <f t="shared" si="1"/>
        <v>1.090915975521742E-2</v>
      </c>
      <c r="H110" s="5">
        <v>0.59499999999999997</v>
      </c>
      <c r="I110" s="5">
        <v>1.1499999999999999</v>
      </c>
      <c r="J110" s="5">
        <f>VLOOKUP(D110, 'ABG per sample plot (Rj calcs)'!I:J, 2, FALSE)</f>
        <v>0.32384244198379597</v>
      </c>
      <c r="K110" s="34">
        <f t="shared" si="2"/>
        <v>9.8819444463640344E-3</v>
      </c>
      <c r="L110" s="15">
        <f>'Tree Monitoring Data'!L109</f>
        <v>0.28773119999999996</v>
      </c>
      <c r="M110" s="15"/>
    </row>
    <row r="111" spans="1:13">
      <c r="A111" s="5">
        <f>'Tree Monitoring Data'!G110</f>
        <v>2020</v>
      </c>
      <c r="B111" s="4" t="str">
        <f>'Tree Monitoring Data'!A110</f>
        <v>A003</v>
      </c>
      <c r="C111" s="5">
        <f>'Tree Monitoring Data'!B110</f>
        <v>55</v>
      </c>
      <c r="D111" s="5" t="str">
        <f t="shared" si="0"/>
        <v>A003_55</v>
      </c>
      <c r="E111" s="5">
        <f>'Tree Monitoring Data'!D110</f>
        <v>6.5775485900000001</v>
      </c>
      <c r="F111" s="5">
        <f>'Tree Monitoring Data'!E110</f>
        <v>2.89</v>
      </c>
      <c r="G111" s="33">
        <f t="shared" si="1"/>
        <v>9.4474385922978868E-3</v>
      </c>
      <c r="H111" s="5">
        <v>0.59499999999999997</v>
      </c>
      <c r="I111" s="5">
        <v>1.1499999999999999</v>
      </c>
      <c r="J111" s="5">
        <f>VLOOKUP(D111, 'ABG per sample plot (Rj calcs)'!I:J, 2, FALSE)</f>
        <v>0.35976940411382874</v>
      </c>
      <c r="K111" s="34">
        <f t="shared" si="2"/>
        <v>8.7901067389010677E-3</v>
      </c>
      <c r="L111" s="15">
        <f>'Tree Monitoring Data'!L110</f>
        <v>0.28773119999999996</v>
      </c>
      <c r="M111" s="15"/>
    </row>
    <row r="112" spans="1:13">
      <c r="A112" s="5">
        <f>'Tree Monitoring Data'!G111</f>
        <v>2020</v>
      </c>
      <c r="B112" s="4" t="str">
        <f>'Tree Monitoring Data'!A111</f>
        <v>A003</v>
      </c>
      <c r="C112" s="5">
        <f>'Tree Monitoring Data'!B111</f>
        <v>21</v>
      </c>
      <c r="D112" s="5" t="str">
        <f t="shared" si="0"/>
        <v>A003_21</v>
      </c>
      <c r="E112" s="5">
        <f>'Tree Monitoring Data'!D111</f>
        <v>6.6312437500000003</v>
      </c>
      <c r="F112" s="5">
        <f>'Tree Monitoring Data'!E111</f>
        <v>2.9</v>
      </c>
      <c r="G112" s="33">
        <f t="shared" si="1"/>
        <v>9.6202580230613684E-3</v>
      </c>
      <c r="H112" s="5">
        <v>0.59499999999999997</v>
      </c>
      <c r="I112" s="5">
        <v>1.1499999999999999</v>
      </c>
      <c r="J112" s="5">
        <f>VLOOKUP(D112, 'ABG per sample plot (Rj calcs)'!I:J, 2, FALSE)</f>
        <v>0.32324455419542719</v>
      </c>
      <c r="K112" s="34">
        <f t="shared" si="2"/>
        <v>8.7104710511657843E-3</v>
      </c>
      <c r="L112" s="15">
        <f>'Tree Monitoring Data'!L111</f>
        <v>0.28773119999999996</v>
      </c>
      <c r="M112" s="15"/>
    </row>
    <row r="113" spans="1:13">
      <c r="A113" s="5">
        <f>'Tree Monitoring Data'!G112</f>
        <v>2020</v>
      </c>
      <c r="B113" s="4" t="str">
        <f>'Tree Monitoring Data'!A112</f>
        <v>A003</v>
      </c>
      <c r="C113" s="5">
        <f>'Tree Monitoring Data'!B112</f>
        <v>55</v>
      </c>
      <c r="D113" s="5" t="str">
        <f t="shared" si="0"/>
        <v>A003_55</v>
      </c>
      <c r="E113" s="5">
        <f>'Tree Monitoring Data'!D112</f>
        <v>7.4241985399999999</v>
      </c>
      <c r="F113" s="5">
        <f>'Tree Monitoring Data'!E112</f>
        <v>2.91</v>
      </c>
      <c r="G113" s="33">
        <f t="shared" si="1"/>
        <v>1.2069691790962898E-2</v>
      </c>
      <c r="H113" s="5">
        <v>0.59499999999999997</v>
      </c>
      <c r="I113" s="5">
        <v>1.1499999999999999</v>
      </c>
      <c r="J113" s="5">
        <f>VLOOKUP(D113, 'ABG per sample plot (Rj calcs)'!I:J, 2, FALSE)</f>
        <v>0.35976940411382874</v>
      </c>
      <c r="K113" s="34">
        <f t="shared" si="2"/>
        <v>1.1229909367677277E-2</v>
      </c>
      <c r="L113" s="15">
        <f>'Tree Monitoring Data'!L112</f>
        <v>0.28773119999999996</v>
      </c>
      <c r="M113" s="15"/>
    </row>
    <row r="114" spans="1:13">
      <c r="A114" s="5">
        <f>'Tree Monitoring Data'!G113</f>
        <v>2020</v>
      </c>
      <c r="B114" s="4" t="str">
        <f>'Tree Monitoring Data'!A113</f>
        <v>A003</v>
      </c>
      <c r="C114" s="5">
        <f>'Tree Monitoring Data'!B113</f>
        <v>4</v>
      </c>
      <c r="D114" s="5" t="str">
        <f t="shared" si="0"/>
        <v>A003_4</v>
      </c>
      <c r="E114" s="5">
        <f>'Tree Monitoring Data'!D113</f>
        <v>6.9374031299999999</v>
      </c>
      <c r="F114" s="5">
        <f>'Tree Monitoring Data'!E113</f>
        <v>2.92</v>
      </c>
      <c r="G114" s="33">
        <f t="shared" si="1"/>
        <v>1.0574423939458236E-2</v>
      </c>
      <c r="H114" s="5">
        <v>0.59499999999999997</v>
      </c>
      <c r="I114" s="5">
        <v>1.1499999999999999</v>
      </c>
      <c r="J114" s="5">
        <f>VLOOKUP(D114, 'ABG per sample plot (Rj calcs)'!I:J, 2, FALSE)</f>
        <v>0.32384244198379597</v>
      </c>
      <c r="K114" s="34">
        <f t="shared" si="2"/>
        <v>9.578727625842309E-3</v>
      </c>
      <c r="L114" s="15">
        <f>'Tree Monitoring Data'!L113</f>
        <v>0.28773119999999996</v>
      </c>
      <c r="M114" s="15"/>
    </row>
    <row r="115" spans="1:13">
      <c r="A115" s="5">
        <f>'Tree Monitoring Data'!G114</f>
        <v>2020</v>
      </c>
      <c r="B115" s="4" t="str">
        <f>'Tree Monitoring Data'!A114</f>
        <v>A003</v>
      </c>
      <c r="C115" s="5">
        <f>'Tree Monitoring Data'!B114</f>
        <v>55</v>
      </c>
      <c r="D115" s="5" t="str">
        <f t="shared" si="0"/>
        <v>A003_55</v>
      </c>
      <c r="E115" s="5">
        <f>'Tree Monitoring Data'!D114</f>
        <v>6.1145332400000001</v>
      </c>
      <c r="F115" s="5">
        <f>'Tree Monitoring Data'!E114</f>
        <v>2.92</v>
      </c>
      <c r="G115" s="33">
        <f t="shared" si="1"/>
        <v>8.1044078513278894E-3</v>
      </c>
      <c r="H115" s="5">
        <v>0.59499999999999997</v>
      </c>
      <c r="I115" s="5">
        <v>1.1499999999999999</v>
      </c>
      <c r="J115" s="5">
        <f>VLOOKUP(D115, 'ABG per sample plot (Rj calcs)'!I:J, 2, FALSE)</f>
        <v>0.35976940411382874</v>
      </c>
      <c r="K115" s="34">
        <f t="shared" si="2"/>
        <v>7.5405211023904361E-3</v>
      </c>
      <c r="L115" s="15">
        <f>'Tree Monitoring Data'!L114</f>
        <v>0.28773119999999996</v>
      </c>
      <c r="M115" s="15"/>
    </row>
    <row r="116" spans="1:13">
      <c r="A116" s="5">
        <f>'Tree Monitoring Data'!G115</f>
        <v>2020</v>
      </c>
      <c r="B116" s="4" t="str">
        <f>'Tree Monitoring Data'!A115</f>
        <v>A003</v>
      </c>
      <c r="C116" s="5">
        <f>'Tree Monitoring Data'!B115</f>
        <v>21</v>
      </c>
      <c r="D116" s="5" t="str">
        <f t="shared" si="0"/>
        <v>A003_21</v>
      </c>
      <c r="E116" s="5">
        <f>'Tree Monitoring Data'!D115</f>
        <v>7.2655582499999998</v>
      </c>
      <c r="F116" s="5">
        <f>'Tree Monitoring Data'!E115</f>
        <v>2.95</v>
      </c>
      <c r="G116" s="33">
        <f t="shared" si="1"/>
        <v>1.162978969625068E-2</v>
      </c>
      <c r="H116" s="5">
        <v>0.59499999999999997</v>
      </c>
      <c r="I116" s="5">
        <v>1.1499999999999999</v>
      </c>
      <c r="J116" s="5">
        <f>VLOOKUP(D116, 'ABG per sample plot (Rj calcs)'!I:J, 2, FALSE)</f>
        <v>0.32324455419542719</v>
      </c>
      <c r="K116" s="34">
        <f t="shared" si="2"/>
        <v>1.0529961487259733E-2</v>
      </c>
      <c r="L116" s="15">
        <f>'Tree Monitoring Data'!L115</f>
        <v>0.28773119999999996</v>
      </c>
      <c r="M116" s="15"/>
    </row>
    <row r="117" spans="1:13">
      <c r="A117" s="5">
        <f>'Tree Monitoring Data'!G116</f>
        <v>2020</v>
      </c>
      <c r="B117" s="4" t="str">
        <f>'Tree Monitoring Data'!A116</f>
        <v>A003</v>
      </c>
      <c r="C117" s="5">
        <f>'Tree Monitoring Data'!B116</f>
        <v>55</v>
      </c>
      <c r="D117" s="5" t="str">
        <f t="shared" si="0"/>
        <v>A003_55</v>
      </c>
      <c r="E117" s="5">
        <f>'Tree Monitoring Data'!D116</f>
        <v>6.2699776099999998</v>
      </c>
      <c r="F117" s="5">
        <f>'Tree Monitoring Data'!E116</f>
        <v>2.95</v>
      </c>
      <c r="G117" s="33">
        <f t="shared" si="1"/>
        <v>8.5941069970772305E-3</v>
      </c>
      <c r="H117" s="5">
        <v>0.59499999999999997</v>
      </c>
      <c r="I117" s="5">
        <v>1.1499999999999999</v>
      </c>
      <c r="J117" s="5">
        <f>VLOOKUP(D117, 'ABG per sample plot (Rj calcs)'!I:J, 2, FALSE)</f>
        <v>0.35976940411382874</v>
      </c>
      <c r="K117" s="34">
        <f t="shared" si="2"/>
        <v>7.9961480661470095E-3</v>
      </c>
      <c r="L117" s="15">
        <f>'Tree Monitoring Data'!L116</f>
        <v>0.28773119999999996</v>
      </c>
      <c r="M117" s="15"/>
    </row>
    <row r="118" spans="1:13">
      <c r="A118" s="5">
        <f>'Tree Monitoring Data'!G117</f>
        <v>2020</v>
      </c>
      <c r="B118" s="4" t="str">
        <f>'Tree Monitoring Data'!A117</f>
        <v>A003</v>
      </c>
      <c r="C118" s="5">
        <f>'Tree Monitoring Data'!B117</f>
        <v>55</v>
      </c>
      <c r="D118" s="5" t="str">
        <f t="shared" si="0"/>
        <v>A003_55</v>
      </c>
      <c r="E118" s="5">
        <f>'Tree Monitoring Data'!D117</f>
        <v>5.63147676</v>
      </c>
      <c r="F118" s="5">
        <f>'Tree Monitoring Data'!E117</f>
        <v>2.95</v>
      </c>
      <c r="G118" s="33">
        <f t="shared" si="1"/>
        <v>6.727551077624485E-3</v>
      </c>
      <c r="H118" s="5">
        <v>0.59499999999999997</v>
      </c>
      <c r="I118" s="5">
        <v>1.1499999999999999</v>
      </c>
      <c r="J118" s="5">
        <f>VLOOKUP(D118, 'ABG per sample plot (Rj calcs)'!I:J, 2, FALSE)</f>
        <v>0.35976940411382874</v>
      </c>
      <c r="K118" s="34">
        <f t="shared" si="2"/>
        <v>6.2594629735872763E-3</v>
      </c>
      <c r="L118" s="15">
        <f>'Tree Monitoring Data'!L117</f>
        <v>0.28773119999999996</v>
      </c>
      <c r="M118" s="15"/>
    </row>
    <row r="119" spans="1:13">
      <c r="A119" s="5">
        <f>'Tree Monitoring Data'!G118</f>
        <v>2020</v>
      </c>
      <c r="B119" s="4" t="str">
        <f>'Tree Monitoring Data'!A118</f>
        <v>A003</v>
      </c>
      <c r="C119" s="5">
        <f>'Tree Monitoring Data'!B118</f>
        <v>31</v>
      </c>
      <c r="D119" s="5" t="str">
        <f t="shared" si="0"/>
        <v>A003_31</v>
      </c>
      <c r="E119" s="5">
        <f>'Tree Monitoring Data'!D118</f>
        <v>5.18170953</v>
      </c>
      <c r="F119" s="5">
        <f>'Tree Monitoring Data'!E118</f>
        <v>2.97</v>
      </c>
      <c r="G119" s="33">
        <f t="shared" si="1"/>
        <v>5.4646313005058981E-3</v>
      </c>
      <c r="H119" s="5">
        <v>0.59499999999999997</v>
      </c>
      <c r="I119" s="5">
        <v>1.1499999999999999</v>
      </c>
      <c r="J119" s="5">
        <f>VLOOKUP(D119, 'ABG per sample plot (Rj calcs)'!I:J, 2, FALSE)</f>
        <v>0.34010173813500871</v>
      </c>
      <c r="K119" s="34">
        <f t="shared" si="2"/>
        <v>5.010873532863269E-3</v>
      </c>
      <c r="L119" s="15">
        <f>'Tree Monitoring Data'!L118</f>
        <v>0.28773119999999996</v>
      </c>
      <c r="M119" s="15"/>
    </row>
    <row r="120" spans="1:13">
      <c r="A120" s="5">
        <f>'Tree Monitoring Data'!G119</f>
        <v>2020</v>
      </c>
      <c r="B120" s="4" t="str">
        <f>'Tree Monitoring Data'!A119</f>
        <v>A003</v>
      </c>
      <c r="C120" s="5">
        <f>'Tree Monitoring Data'!B119</f>
        <v>21</v>
      </c>
      <c r="D120" s="5" t="str">
        <f t="shared" si="0"/>
        <v>A003_21</v>
      </c>
      <c r="E120" s="5">
        <f>'Tree Monitoring Data'!D119</f>
        <v>7.9577471600000003</v>
      </c>
      <c r="F120" s="5">
        <f>'Tree Monitoring Data'!E119</f>
        <v>3</v>
      </c>
      <c r="G120" s="33">
        <f t="shared" si="1"/>
        <v>1.3913151286544717E-2</v>
      </c>
      <c r="H120" s="5">
        <v>0.59499999999999997</v>
      </c>
      <c r="I120" s="5">
        <v>1.1499999999999999</v>
      </c>
      <c r="J120" s="5">
        <f>VLOOKUP(D120, 'ABG per sample plot (Rj calcs)'!I:J, 2, FALSE)</f>
        <v>0.32324455419542719</v>
      </c>
      <c r="K120" s="34">
        <f t="shared" si="2"/>
        <v>1.2597385768804202E-2</v>
      </c>
      <c r="L120" s="15">
        <f>'Tree Monitoring Data'!L119</f>
        <v>0.28773119999999996</v>
      </c>
      <c r="M120" s="15"/>
    </row>
    <row r="121" spans="1:13">
      <c r="A121" s="5">
        <f>'Tree Monitoring Data'!G120</f>
        <v>2020</v>
      </c>
      <c r="B121" s="4" t="str">
        <f>'Tree Monitoring Data'!A120</f>
        <v>A003</v>
      </c>
      <c r="C121" s="5">
        <f>'Tree Monitoring Data'!B120</f>
        <v>21</v>
      </c>
      <c r="D121" s="5" t="str">
        <f t="shared" si="0"/>
        <v>A003_21</v>
      </c>
      <c r="E121" s="5">
        <f>'Tree Monitoring Data'!D120</f>
        <v>7.1813983700000001</v>
      </c>
      <c r="F121" s="5">
        <f>'Tree Monitoring Data'!E120</f>
        <v>3</v>
      </c>
      <c r="G121" s="33">
        <f t="shared" si="1"/>
        <v>1.1434995957050741E-2</v>
      </c>
      <c r="H121" s="5">
        <v>0.59499999999999997</v>
      </c>
      <c r="I121" s="5">
        <v>1.1499999999999999</v>
      </c>
      <c r="J121" s="5">
        <f>VLOOKUP(D121, 'ABG per sample plot (Rj calcs)'!I:J, 2, FALSE)</f>
        <v>0.32324455419542719</v>
      </c>
      <c r="K121" s="34">
        <f t="shared" si="2"/>
        <v>1.0353589375183108E-2</v>
      </c>
      <c r="L121" s="15">
        <f>'Tree Monitoring Data'!L120</f>
        <v>0.28773119999999996</v>
      </c>
      <c r="M121" s="15"/>
    </row>
    <row r="122" spans="1:13">
      <c r="A122" s="5">
        <f>'Tree Monitoring Data'!G121</f>
        <v>2020</v>
      </c>
      <c r="B122" s="4" t="str">
        <f>'Tree Monitoring Data'!A121</f>
        <v>A003</v>
      </c>
      <c r="C122" s="5">
        <f>'Tree Monitoring Data'!B121</f>
        <v>31</v>
      </c>
      <c r="D122" s="5" t="str">
        <f t="shared" si="0"/>
        <v>A003_31</v>
      </c>
      <c r="E122" s="5">
        <f>'Tree Monitoring Data'!D121</f>
        <v>6.0478878399999996</v>
      </c>
      <c r="F122" s="5">
        <f>'Tree Monitoring Data'!E121</f>
        <v>3</v>
      </c>
      <c r="G122" s="33">
        <f t="shared" si="1"/>
        <v>7.9858239079958499E-3</v>
      </c>
      <c r="H122" s="5">
        <v>0.59499999999999997</v>
      </c>
      <c r="I122" s="5">
        <v>1.1499999999999999</v>
      </c>
      <c r="J122" s="5">
        <f>VLOOKUP(D122, 'ABG per sample plot (Rj calcs)'!I:J, 2, FALSE)</f>
        <v>0.34010173813500871</v>
      </c>
      <c r="K122" s="34">
        <f t="shared" si="2"/>
        <v>7.3227179398139023E-3</v>
      </c>
      <c r="L122" s="15">
        <f>'Tree Monitoring Data'!L121</f>
        <v>0.28773119999999996</v>
      </c>
      <c r="M122" s="15"/>
    </row>
    <row r="123" spans="1:13">
      <c r="A123" s="5">
        <f>'Tree Monitoring Data'!G122</f>
        <v>2020</v>
      </c>
      <c r="B123" s="4" t="str">
        <f>'Tree Monitoring Data'!A122</f>
        <v>A003</v>
      </c>
      <c r="C123" s="5">
        <f>'Tree Monitoring Data'!B122</f>
        <v>4</v>
      </c>
      <c r="D123" s="5" t="str">
        <f t="shared" si="0"/>
        <v>A003_4</v>
      </c>
      <c r="E123" s="5">
        <f>'Tree Monitoring Data'!D122</f>
        <v>6.8344031000000003</v>
      </c>
      <c r="F123" s="5">
        <f>'Tree Monitoring Data'!E122</f>
        <v>3.03</v>
      </c>
      <c r="G123" s="33">
        <f t="shared" si="1"/>
        <v>1.0394589508933343E-2</v>
      </c>
      <c r="H123" s="5">
        <v>0.59499999999999997</v>
      </c>
      <c r="I123" s="5">
        <v>1.1499999999999999</v>
      </c>
      <c r="J123" s="5">
        <f>VLOOKUP(D123, 'ABG per sample plot (Rj calcs)'!I:J, 2, FALSE)</f>
        <v>0.32384244198379597</v>
      </c>
      <c r="K123" s="34">
        <f t="shared" si="2"/>
        <v>9.415826550794747E-3</v>
      </c>
      <c r="L123" s="15">
        <f>'Tree Monitoring Data'!L122</f>
        <v>0.28773119999999996</v>
      </c>
      <c r="M123" s="15"/>
    </row>
    <row r="124" spans="1:13">
      <c r="A124" s="5">
        <f>'Tree Monitoring Data'!G123</f>
        <v>2020</v>
      </c>
      <c r="B124" s="4" t="str">
        <f>'Tree Monitoring Data'!A123</f>
        <v>A003</v>
      </c>
      <c r="C124" s="5">
        <f>'Tree Monitoring Data'!B123</f>
        <v>21</v>
      </c>
      <c r="D124" s="5" t="str">
        <f t="shared" si="0"/>
        <v>A003_21</v>
      </c>
      <c r="E124" s="5">
        <f>'Tree Monitoring Data'!D123</f>
        <v>10.1110373</v>
      </c>
      <c r="F124" s="5">
        <f>'Tree Monitoring Data'!E123</f>
        <v>3.03</v>
      </c>
      <c r="G124" s="33">
        <f t="shared" si="1"/>
        <v>2.1356639974648806E-2</v>
      </c>
      <c r="H124" s="5">
        <v>0.59499999999999997</v>
      </c>
      <c r="I124" s="5">
        <v>1.1499999999999999</v>
      </c>
      <c r="J124" s="5">
        <f>VLOOKUP(D124, 'ABG per sample plot (Rj calcs)'!I:J, 2, FALSE)</f>
        <v>0.32324455419542719</v>
      </c>
      <c r="K124" s="34">
        <f t="shared" si="2"/>
        <v>1.9336944373364206E-2</v>
      </c>
      <c r="L124" s="15">
        <f>'Tree Monitoring Data'!L123</f>
        <v>0.28773119999999996</v>
      </c>
      <c r="M124" s="15"/>
    </row>
    <row r="125" spans="1:13">
      <c r="A125" s="5">
        <f>'Tree Monitoring Data'!G124</f>
        <v>2020</v>
      </c>
      <c r="B125" s="4" t="str">
        <f>'Tree Monitoring Data'!A124</f>
        <v>A003</v>
      </c>
      <c r="C125" s="5">
        <f>'Tree Monitoring Data'!B124</f>
        <v>4</v>
      </c>
      <c r="D125" s="5" t="str">
        <f t="shared" si="0"/>
        <v>A003_4</v>
      </c>
      <c r="E125" s="5">
        <f>'Tree Monitoring Data'!D124</f>
        <v>6.7523723699999998</v>
      </c>
      <c r="F125" s="5">
        <f>'Tree Monitoring Data'!E124</f>
        <v>3.05</v>
      </c>
      <c r="G125" s="33">
        <f t="shared" si="1"/>
        <v>1.0165764735969344E-2</v>
      </c>
      <c r="H125" s="5">
        <v>0.59499999999999997</v>
      </c>
      <c r="I125" s="5">
        <v>1.1499999999999999</v>
      </c>
      <c r="J125" s="5">
        <f>VLOOKUP(D125, 'ABG per sample plot (Rj calcs)'!I:J, 2, FALSE)</f>
        <v>0.32384244198379597</v>
      </c>
      <c r="K125" s="34">
        <f t="shared" si="2"/>
        <v>9.2085481035888896E-3</v>
      </c>
      <c r="L125" s="15">
        <f>'Tree Monitoring Data'!L124</f>
        <v>0.28773119999999996</v>
      </c>
      <c r="M125" s="15"/>
    </row>
    <row r="126" spans="1:13">
      <c r="A126" s="5">
        <f>'Tree Monitoring Data'!G125</f>
        <v>2020</v>
      </c>
      <c r="B126" s="4" t="str">
        <f>'Tree Monitoring Data'!A125</f>
        <v>A003</v>
      </c>
      <c r="C126" s="5">
        <f>'Tree Monitoring Data'!B125</f>
        <v>21</v>
      </c>
      <c r="D126" s="5" t="str">
        <f t="shared" si="0"/>
        <v>A003_21</v>
      </c>
      <c r="E126" s="5">
        <f>'Tree Monitoring Data'!D125</f>
        <v>6.6845076099999998</v>
      </c>
      <c r="F126" s="5">
        <f>'Tree Monitoring Data'!E125</f>
        <v>3.06</v>
      </c>
      <c r="G126" s="33">
        <f t="shared" si="1"/>
        <v>9.9687013961335738E-3</v>
      </c>
      <c r="H126" s="5">
        <v>0.59499999999999997</v>
      </c>
      <c r="I126" s="5">
        <v>1.1499999999999999</v>
      </c>
      <c r="J126" s="5">
        <f>VLOOKUP(D126, 'ABG per sample plot (Rj calcs)'!I:J, 2, FALSE)</f>
        <v>0.32324455419542719</v>
      </c>
      <c r="K126" s="34">
        <f t="shared" si="2"/>
        <v>9.0259621644852347E-3</v>
      </c>
      <c r="L126" s="15">
        <f>'Tree Monitoring Data'!L125</f>
        <v>0.28773119999999996</v>
      </c>
      <c r="M126" s="15"/>
    </row>
    <row r="127" spans="1:13">
      <c r="A127" s="5">
        <f>'Tree Monitoring Data'!G126</f>
        <v>2020</v>
      </c>
      <c r="B127" s="4" t="str">
        <f>'Tree Monitoring Data'!A126</f>
        <v>A003</v>
      </c>
      <c r="C127" s="5">
        <f>'Tree Monitoring Data'!B126</f>
        <v>4</v>
      </c>
      <c r="D127" s="5" t="str">
        <f t="shared" si="0"/>
        <v>A003_4</v>
      </c>
      <c r="E127" s="5">
        <f>'Tree Monitoring Data'!D126</f>
        <v>7.7054664800000001</v>
      </c>
      <c r="F127" s="5">
        <f>'Tree Monitoring Data'!E126</f>
        <v>3.08</v>
      </c>
      <c r="G127" s="33">
        <f t="shared" si="1"/>
        <v>1.3222192779403508E-2</v>
      </c>
      <c r="H127" s="5">
        <v>0.59499999999999997</v>
      </c>
      <c r="I127" s="5">
        <v>1.1499999999999999</v>
      </c>
      <c r="J127" s="5">
        <f>VLOOKUP(D127, 'ABG per sample plot (Rj calcs)'!I:J, 2, FALSE)</f>
        <v>0.32384244198379597</v>
      </c>
      <c r="K127" s="34">
        <f t="shared" si="2"/>
        <v>1.1977180409581146E-2</v>
      </c>
      <c r="L127" s="15">
        <f>'Tree Monitoring Data'!L126</f>
        <v>0.28773119999999996</v>
      </c>
      <c r="M127" s="15"/>
    </row>
    <row r="128" spans="1:13">
      <c r="A128" s="5">
        <f>'Tree Monitoring Data'!G127</f>
        <v>2020</v>
      </c>
      <c r="B128" s="4" t="str">
        <f>'Tree Monitoring Data'!A127</f>
        <v>A003</v>
      </c>
      <c r="C128" s="5">
        <f>'Tree Monitoring Data'!B127</f>
        <v>4</v>
      </c>
      <c r="D128" s="5" t="str">
        <f t="shared" si="0"/>
        <v>A003_4</v>
      </c>
      <c r="E128" s="5">
        <f>'Tree Monitoring Data'!D127</f>
        <v>6.1228129100000004</v>
      </c>
      <c r="F128" s="5">
        <f>'Tree Monitoring Data'!E127</f>
        <v>3.09</v>
      </c>
      <c r="G128" s="33">
        <f t="shared" si="1"/>
        <v>8.2963146840576048E-3</v>
      </c>
      <c r="H128" s="5">
        <v>0.59499999999999997</v>
      </c>
      <c r="I128" s="5">
        <v>1.1499999999999999</v>
      </c>
      <c r="J128" s="5">
        <f>VLOOKUP(D128, 'ABG per sample plot (Rj calcs)'!I:J, 2, FALSE)</f>
        <v>0.32384244198379597</v>
      </c>
      <c r="K128" s="34">
        <f t="shared" si="2"/>
        <v>7.5151269810859508E-3</v>
      </c>
      <c r="L128" s="15">
        <f>'Tree Monitoring Data'!L127</f>
        <v>0.28773119999999996</v>
      </c>
      <c r="M128" s="15"/>
    </row>
    <row r="129" spans="1:13">
      <c r="A129" s="5">
        <f>'Tree Monitoring Data'!G128</f>
        <v>2020</v>
      </c>
      <c r="B129" s="4" t="str">
        <f>'Tree Monitoring Data'!A128</f>
        <v>A003</v>
      </c>
      <c r="C129" s="5">
        <f>'Tree Monitoring Data'!B128</f>
        <v>31</v>
      </c>
      <c r="D129" s="5" t="str">
        <f t="shared" si="0"/>
        <v>A003_31</v>
      </c>
      <c r="E129" s="5">
        <f>'Tree Monitoring Data'!D128</f>
        <v>6.0478878399999996</v>
      </c>
      <c r="F129" s="5">
        <f>'Tree Monitoring Data'!E128</f>
        <v>3.11</v>
      </c>
      <c r="G129" s="33">
        <f t="shared" si="1"/>
        <v>8.0916155387740878E-3</v>
      </c>
      <c r="H129" s="5">
        <v>0.59499999999999997</v>
      </c>
      <c r="I129" s="5">
        <v>1.1499999999999999</v>
      </c>
      <c r="J129" s="5">
        <f>VLOOKUP(D129, 'ABG per sample plot (Rj calcs)'!I:J, 2, FALSE)</f>
        <v>0.34010173813500871</v>
      </c>
      <c r="K129" s="34">
        <f t="shared" si="2"/>
        <v>7.4197251217286344E-3</v>
      </c>
      <c r="L129" s="15">
        <f>'Tree Monitoring Data'!L128</f>
        <v>0.28773119999999996</v>
      </c>
      <c r="M129" s="15"/>
    </row>
    <row r="130" spans="1:13">
      <c r="A130" s="5">
        <f>'Tree Monitoring Data'!G129</f>
        <v>2020</v>
      </c>
      <c r="B130" s="4" t="str">
        <f>'Tree Monitoring Data'!A129</f>
        <v>A003</v>
      </c>
      <c r="C130" s="5">
        <f>'Tree Monitoring Data'!B129</f>
        <v>31</v>
      </c>
      <c r="D130" s="5" t="str">
        <f t="shared" si="0"/>
        <v>A003_31</v>
      </c>
      <c r="E130" s="5">
        <f>'Tree Monitoring Data'!D129</f>
        <v>7.6659172</v>
      </c>
      <c r="F130" s="5">
        <f>'Tree Monitoring Data'!E129</f>
        <v>3.11</v>
      </c>
      <c r="G130" s="33">
        <f t="shared" si="1"/>
        <v>1.3140222989896607E-2</v>
      </c>
      <c r="H130" s="5">
        <v>0.59499999999999997</v>
      </c>
      <c r="I130" s="5">
        <v>1.1499999999999999</v>
      </c>
      <c r="J130" s="5">
        <f>VLOOKUP(D130, 'ABG per sample plot (Rj calcs)'!I:J, 2, FALSE)</f>
        <v>0.34010173813500871</v>
      </c>
      <c r="K130" s="34">
        <f t="shared" si="2"/>
        <v>1.2049119505994618E-2</v>
      </c>
      <c r="L130" s="15">
        <f>'Tree Monitoring Data'!L129</f>
        <v>0.28773119999999996</v>
      </c>
      <c r="M130" s="15"/>
    </row>
    <row r="131" spans="1:13">
      <c r="A131" s="5">
        <f>'Tree Monitoring Data'!G130</f>
        <v>2020</v>
      </c>
      <c r="B131" s="4" t="str">
        <f>'Tree Monitoring Data'!A130</f>
        <v>A003</v>
      </c>
      <c r="C131" s="5">
        <f>'Tree Monitoring Data'!B130</f>
        <v>4</v>
      </c>
      <c r="D131" s="5" t="str">
        <f t="shared" si="0"/>
        <v>A003_4</v>
      </c>
      <c r="E131" s="5">
        <f>'Tree Monitoring Data'!D130</f>
        <v>6.8121290400000003</v>
      </c>
      <c r="F131" s="5">
        <f>'Tree Monitoring Data'!E130</f>
        <v>3.13</v>
      </c>
      <c r="G131" s="33">
        <f t="shared" si="1"/>
        <v>1.0447749753310103E-2</v>
      </c>
      <c r="H131" s="5">
        <v>0.59499999999999997</v>
      </c>
      <c r="I131" s="5">
        <v>1.1499999999999999</v>
      </c>
      <c r="J131" s="5">
        <f>VLOOKUP(D131, 'ABG per sample plot (Rj calcs)'!I:J, 2, FALSE)</f>
        <v>0.32384244198379597</v>
      </c>
      <c r="K131" s="34">
        <f t="shared" si="2"/>
        <v>9.4639811835504958E-3</v>
      </c>
      <c r="L131" s="15">
        <f>'Tree Monitoring Data'!L130</f>
        <v>0.28773119999999996</v>
      </c>
      <c r="M131" s="15"/>
    </row>
    <row r="132" spans="1:13">
      <c r="A132" s="5">
        <f>'Tree Monitoring Data'!G131</f>
        <v>2020</v>
      </c>
      <c r="B132" s="4" t="str">
        <f>'Tree Monitoring Data'!A131</f>
        <v>A003</v>
      </c>
      <c r="C132" s="5">
        <f>'Tree Monitoring Data'!B131</f>
        <v>31</v>
      </c>
      <c r="D132" s="5" t="str">
        <f t="shared" si="0"/>
        <v>A003_31</v>
      </c>
      <c r="E132" s="5">
        <f>'Tree Monitoring Data'!D131</f>
        <v>7.2165842600000003</v>
      </c>
      <c r="F132" s="5">
        <f>'Tree Monitoring Data'!E131</f>
        <v>3.15</v>
      </c>
      <c r="G132" s="33">
        <f t="shared" si="1"/>
        <v>1.1750388376637078E-2</v>
      </c>
      <c r="H132" s="5">
        <v>0.59499999999999997</v>
      </c>
      <c r="I132" s="5">
        <v>1.1499999999999999</v>
      </c>
      <c r="J132" s="5">
        <f>VLOOKUP(D132, 'ABG per sample plot (Rj calcs)'!I:J, 2, FALSE)</f>
        <v>0.34010173813500871</v>
      </c>
      <c r="K132" s="34">
        <f t="shared" si="2"/>
        <v>1.0774690345880062E-2</v>
      </c>
      <c r="L132" s="15">
        <f>'Tree Monitoring Data'!L131</f>
        <v>0.28773119999999996</v>
      </c>
      <c r="M132" s="15"/>
    </row>
    <row r="133" spans="1:13">
      <c r="A133" s="5">
        <f>'Tree Monitoring Data'!G132</f>
        <v>2020</v>
      </c>
      <c r="B133" s="4" t="str">
        <f>'Tree Monitoring Data'!A132</f>
        <v>A003</v>
      </c>
      <c r="C133" s="5">
        <f>'Tree Monitoring Data'!B132</f>
        <v>55</v>
      </c>
      <c r="D133" s="5" t="str">
        <f t="shared" si="0"/>
        <v>A003_55</v>
      </c>
      <c r="E133" s="5">
        <f>'Tree Monitoring Data'!D132</f>
        <v>6.9810808099999999</v>
      </c>
      <c r="F133" s="5">
        <f>'Tree Monitoring Data'!E132</f>
        <v>3.15</v>
      </c>
      <c r="G133" s="33">
        <f t="shared" si="1"/>
        <v>1.1002830483723643E-2</v>
      </c>
      <c r="H133" s="5">
        <v>0.59499999999999997</v>
      </c>
      <c r="I133" s="5">
        <v>1.1499999999999999</v>
      </c>
      <c r="J133" s="5">
        <f>VLOOKUP(D133, 'ABG per sample plot (Rj calcs)'!I:J, 2, FALSE)</f>
        <v>0.35976940411382874</v>
      </c>
      <c r="K133" s="34">
        <f t="shared" si="2"/>
        <v>1.0237277907348765E-2</v>
      </c>
      <c r="L133" s="15">
        <f>'Tree Monitoring Data'!L132</f>
        <v>0.28773119999999996</v>
      </c>
      <c r="M133" s="15"/>
    </row>
    <row r="134" spans="1:13">
      <c r="A134" s="5">
        <f>'Tree Monitoring Data'!G133</f>
        <v>2020</v>
      </c>
      <c r="B134" s="4" t="str">
        <f>'Tree Monitoring Data'!A133</f>
        <v>A003</v>
      </c>
      <c r="C134" s="5">
        <f>'Tree Monitoring Data'!B133</f>
        <v>4</v>
      </c>
      <c r="D134" s="5" t="str">
        <f t="shared" si="0"/>
        <v>A003_4</v>
      </c>
      <c r="E134" s="5">
        <f>'Tree Monitoring Data'!D133</f>
        <v>7.0028174999999999</v>
      </c>
      <c r="F134" s="5">
        <f>'Tree Monitoring Data'!E133</f>
        <v>3.16</v>
      </c>
      <c r="G134" s="33">
        <f t="shared" si="1"/>
        <v>1.1084326401237014E-2</v>
      </c>
      <c r="H134" s="5">
        <v>0.59499999999999997</v>
      </c>
      <c r="I134" s="5">
        <v>1.1499999999999999</v>
      </c>
      <c r="J134" s="5">
        <f>VLOOKUP(D134, 'ABG per sample plot (Rj calcs)'!I:J, 2, FALSE)</f>
        <v>0.32384244198379597</v>
      </c>
      <c r="K134" s="34">
        <f t="shared" si="2"/>
        <v>1.0040617259271892E-2</v>
      </c>
      <c r="L134" s="15">
        <f>'Tree Monitoring Data'!L133</f>
        <v>0.28773119999999996</v>
      </c>
      <c r="M134" s="15"/>
    </row>
    <row r="135" spans="1:13">
      <c r="A135" s="5">
        <f>'Tree Monitoring Data'!G134</f>
        <v>2020</v>
      </c>
      <c r="B135" s="4" t="str">
        <f>'Tree Monitoring Data'!A134</f>
        <v>A003</v>
      </c>
      <c r="C135" s="5">
        <f>'Tree Monitoring Data'!B134</f>
        <v>31</v>
      </c>
      <c r="D135" s="5" t="str">
        <f t="shared" si="0"/>
        <v>A003_31</v>
      </c>
      <c r="E135" s="5">
        <f>'Tree Monitoring Data'!D134</f>
        <v>9.1538308300000004</v>
      </c>
      <c r="F135" s="5">
        <f>'Tree Monitoring Data'!E134</f>
        <v>3.16</v>
      </c>
      <c r="G135" s="33">
        <f t="shared" si="1"/>
        <v>1.8265597552509109E-2</v>
      </c>
      <c r="H135" s="5">
        <v>0.59499999999999997</v>
      </c>
      <c r="I135" s="5">
        <v>1.1499999999999999</v>
      </c>
      <c r="J135" s="5">
        <f>VLOOKUP(D135, 'ABG per sample plot (Rj calcs)'!I:J, 2, FALSE)</f>
        <v>0.34010173813500871</v>
      </c>
      <c r="K135" s="34">
        <f t="shared" si="2"/>
        <v>1.6748906615040388E-2</v>
      </c>
      <c r="L135" s="15">
        <f>'Tree Monitoring Data'!L134</f>
        <v>0.28773119999999996</v>
      </c>
      <c r="M135" s="15"/>
    </row>
    <row r="136" spans="1:13">
      <c r="A136" s="5">
        <f>'Tree Monitoring Data'!G135</f>
        <v>2020</v>
      </c>
      <c r="B136" s="4" t="str">
        <f>'Tree Monitoring Data'!A135</f>
        <v>A003</v>
      </c>
      <c r="C136" s="5">
        <f>'Tree Monitoring Data'!B135</f>
        <v>4</v>
      </c>
      <c r="D136" s="5" t="str">
        <f t="shared" si="0"/>
        <v>A003_4</v>
      </c>
      <c r="E136" s="5">
        <f>'Tree Monitoring Data'!D135</f>
        <v>8.3734257700000008</v>
      </c>
      <c r="F136" s="5">
        <f>'Tree Monitoring Data'!E135</f>
        <v>3.17</v>
      </c>
      <c r="G136" s="33">
        <f t="shared" si="1"/>
        <v>1.5591045005870212E-2</v>
      </c>
      <c r="H136" s="5">
        <v>0.59499999999999997</v>
      </c>
      <c r="I136" s="5">
        <v>1.1499999999999999</v>
      </c>
      <c r="J136" s="5">
        <f>VLOOKUP(D136, 'ABG per sample plot (Rj calcs)'!I:J, 2, FALSE)</f>
        <v>0.32384244198379597</v>
      </c>
      <c r="K136" s="34">
        <f t="shared" si="2"/>
        <v>1.4122979593830345E-2</v>
      </c>
      <c r="L136" s="15">
        <f>'Tree Monitoring Data'!L135</f>
        <v>0.28773119999999996</v>
      </c>
      <c r="M136" s="15"/>
    </row>
    <row r="137" spans="1:13">
      <c r="A137" s="5">
        <f>'Tree Monitoring Data'!G136</f>
        <v>2020</v>
      </c>
      <c r="B137" s="4" t="str">
        <f>'Tree Monitoring Data'!A136</f>
        <v>A003</v>
      </c>
      <c r="C137" s="5">
        <f>'Tree Monitoring Data'!B136</f>
        <v>4</v>
      </c>
      <c r="D137" s="5" t="str">
        <f t="shared" si="0"/>
        <v>A003_4</v>
      </c>
      <c r="E137" s="5">
        <f>'Tree Monitoring Data'!D136</f>
        <v>5.7295779500000004</v>
      </c>
      <c r="F137" s="5">
        <f>'Tree Monitoring Data'!E136</f>
        <v>3.19</v>
      </c>
      <c r="G137" s="33">
        <f t="shared" si="1"/>
        <v>7.2174732674843943E-3</v>
      </c>
      <c r="H137" s="5">
        <v>0.59499999999999997</v>
      </c>
      <c r="I137" s="5">
        <v>1.1499999999999999</v>
      </c>
      <c r="J137" s="5">
        <f>VLOOKUP(D137, 'ABG per sample plot (Rj calcs)'!I:J, 2, FALSE)</f>
        <v>0.32384244198379597</v>
      </c>
      <c r="K137" s="34">
        <f t="shared" si="2"/>
        <v>6.5378701451582902E-3</v>
      </c>
      <c r="L137" s="15">
        <f>'Tree Monitoring Data'!L136</f>
        <v>0.28773119999999996</v>
      </c>
      <c r="M137" s="15"/>
    </row>
    <row r="138" spans="1:13">
      <c r="A138" s="5">
        <f>'Tree Monitoring Data'!G137</f>
        <v>2020</v>
      </c>
      <c r="B138" s="4" t="str">
        <f>'Tree Monitoring Data'!A137</f>
        <v>A003</v>
      </c>
      <c r="C138" s="5">
        <f>'Tree Monitoring Data'!B137</f>
        <v>21</v>
      </c>
      <c r="D138" s="5" t="str">
        <f t="shared" si="0"/>
        <v>A003_21</v>
      </c>
      <c r="E138" s="5">
        <f>'Tree Monitoring Data'!D137</f>
        <v>9.0087883800000004</v>
      </c>
      <c r="F138" s="5">
        <f>'Tree Monitoring Data'!E137</f>
        <v>3.19</v>
      </c>
      <c r="G138" s="33">
        <f t="shared" si="1"/>
        <v>1.7821331208022016E-2</v>
      </c>
      <c r="H138" s="5">
        <v>0.59499999999999997</v>
      </c>
      <c r="I138" s="5">
        <v>1.1499999999999999</v>
      </c>
      <c r="J138" s="5">
        <f>VLOOKUP(D138, 'ABG per sample plot (Rj calcs)'!I:J, 2, FALSE)</f>
        <v>0.32324455419542719</v>
      </c>
      <c r="K138" s="34">
        <f t="shared" si="2"/>
        <v>1.613596945202463E-2</v>
      </c>
      <c r="L138" s="15">
        <f>'Tree Monitoring Data'!L137</f>
        <v>0.28773119999999996</v>
      </c>
      <c r="M138" s="15"/>
    </row>
    <row r="139" spans="1:13">
      <c r="A139" s="5">
        <f>'Tree Monitoring Data'!G138</f>
        <v>2020</v>
      </c>
      <c r="B139" s="4" t="str">
        <f>'Tree Monitoring Data'!A138</f>
        <v>A003</v>
      </c>
      <c r="C139" s="5">
        <f>'Tree Monitoring Data'!B138</f>
        <v>4</v>
      </c>
      <c r="D139" s="5" t="str">
        <f t="shared" si="0"/>
        <v>A003_4</v>
      </c>
      <c r="E139" s="5">
        <f>'Tree Monitoring Data'!D138</f>
        <v>8.8040164399999998</v>
      </c>
      <c r="F139" s="5">
        <f>'Tree Monitoring Data'!E138</f>
        <v>3.2</v>
      </c>
      <c r="G139" s="33">
        <f t="shared" si="1"/>
        <v>1.7127411033885206E-2</v>
      </c>
      <c r="H139" s="5">
        <v>0.59499999999999997</v>
      </c>
      <c r="I139" s="5">
        <v>1.1499999999999999</v>
      </c>
      <c r="J139" s="5">
        <f>VLOOKUP(D139, 'ABG per sample plot (Rj calcs)'!I:J, 2, FALSE)</f>
        <v>0.32384244198379597</v>
      </c>
      <c r="K139" s="34">
        <f t="shared" si="2"/>
        <v>1.5514680153615809E-2</v>
      </c>
      <c r="L139" s="15">
        <f>'Tree Monitoring Data'!L138</f>
        <v>0.28773119999999996</v>
      </c>
      <c r="M139" s="15"/>
    </row>
    <row r="140" spans="1:13">
      <c r="A140" s="5">
        <f>'Tree Monitoring Data'!G139</f>
        <v>2020</v>
      </c>
      <c r="B140" s="4" t="str">
        <f>'Tree Monitoring Data'!A139</f>
        <v>A003</v>
      </c>
      <c r="C140" s="5">
        <f>'Tree Monitoring Data'!B139</f>
        <v>4</v>
      </c>
      <c r="D140" s="5" t="str">
        <f t="shared" si="0"/>
        <v>A003_4</v>
      </c>
      <c r="E140" s="5">
        <f>'Tree Monitoring Data'!D139</f>
        <v>8.1153416099999998</v>
      </c>
      <c r="F140" s="5">
        <f>'Tree Monitoring Data'!E139</f>
        <v>3.2</v>
      </c>
      <c r="G140" s="33">
        <f t="shared" si="1"/>
        <v>1.477305968536074E-2</v>
      </c>
      <c r="H140" s="5">
        <v>0.59499999999999997</v>
      </c>
      <c r="I140" s="5">
        <v>1.1499999999999999</v>
      </c>
      <c r="J140" s="5">
        <f>VLOOKUP(D140, 'ABG per sample plot (Rj calcs)'!I:J, 2, FALSE)</f>
        <v>0.32384244198379597</v>
      </c>
      <c r="K140" s="34">
        <f t="shared" si="2"/>
        <v>1.3382016432909543E-2</v>
      </c>
      <c r="L140" s="15">
        <f>'Tree Monitoring Data'!L139</f>
        <v>0.28773119999999996</v>
      </c>
      <c r="M140" s="15"/>
    </row>
    <row r="141" spans="1:13">
      <c r="A141" s="5">
        <f>'Tree Monitoring Data'!G140</f>
        <v>2020</v>
      </c>
      <c r="B141" s="4" t="str">
        <f>'Tree Monitoring Data'!A140</f>
        <v>A003</v>
      </c>
      <c r="C141" s="5">
        <f>'Tree Monitoring Data'!B140</f>
        <v>31</v>
      </c>
      <c r="D141" s="5" t="str">
        <f t="shared" si="0"/>
        <v>A003_31</v>
      </c>
      <c r="E141" s="5">
        <f>'Tree Monitoring Data'!D140</f>
        <v>7.3280438999999999</v>
      </c>
      <c r="F141" s="5">
        <f>'Tree Monitoring Data'!E140</f>
        <v>3.2</v>
      </c>
      <c r="G141" s="33">
        <f t="shared" si="1"/>
        <v>1.2177839052478994E-2</v>
      </c>
      <c r="H141" s="5">
        <v>0.59499999999999997</v>
      </c>
      <c r="I141" s="5">
        <v>1.1499999999999999</v>
      </c>
      <c r="J141" s="5">
        <f>VLOOKUP(D141, 'ABG per sample plot (Rj calcs)'!I:J, 2, FALSE)</f>
        <v>0.34010173813500871</v>
      </c>
      <c r="K141" s="34">
        <f t="shared" si="2"/>
        <v>1.1166647489993792E-2</v>
      </c>
      <c r="L141" s="15">
        <f>'Tree Monitoring Data'!L140</f>
        <v>0.28773119999999996</v>
      </c>
      <c r="M141" s="15"/>
    </row>
    <row r="142" spans="1:13">
      <c r="A142" s="5">
        <f>'Tree Monitoring Data'!G141</f>
        <v>2020</v>
      </c>
      <c r="B142" s="4" t="str">
        <f>'Tree Monitoring Data'!A141</f>
        <v>A003</v>
      </c>
      <c r="C142" s="5">
        <f>'Tree Monitoring Data'!B141</f>
        <v>31</v>
      </c>
      <c r="D142" s="5" t="str">
        <f t="shared" si="0"/>
        <v>A003_31</v>
      </c>
      <c r="E142" s="5">
        <f>'Tree Monitoring Data'!D141</f>
        <v>7.5594409599999999</v>
      </c>
      <c r="F142" s="5">
        <f>'Tree Monitoring Data'!E141</f>
        <v>3.2</v>
      </c>
      <c r="G142" s="33">
        <f t="shared" si="1"/>
        <v>1.2929929056023557E-2</v>
      </c>
      <c r="H142" s="5">
        <v>0.59499999999999997</v>
      </c>
      <c r="I142" s="5">
        <v>1.1499999999999999</v>
      </c>
      <c r="J142" s="5">
        <f>VLOOKUP(D142, 'ABG per sample plot (Rj calcs)'!I:J, 2, FALSE)</f>
        <v>0.34010173813500871</v>
      </c>
      <c r="K142" s="34">
        <f t="shared" si="2"/>
        <v>1.1856287410027117E-2</v>
      </c>
      <c r="L142" s="15">
        <f>'Tree Monitoring Data'!L141</f>
        <v>0.28773119999999996</v>
      </c>
      <c r="M142" s="15"/>
    </row>
    <row r="143" spans="1:13">
      <c r="A143" s="5">
        <f>'Tree Monitoring Data'!G142</f>
        <v>2020</v>
      </c>
      <c r="B143" s="4" t="str">
        <f>'Tree Monitoring Data'!A142</f>
        <v>A003</v>
      </c>
      <c r="C143" s="5">
        <f>'Tree Monitoring Data'!B142</f>
        <v>55</v>
      </c>
      <c r="D143" s="5" t="str">
        <f t="shared" si="0"/>
        <v>A003_55</v>
      </c>
      <c r="E143" s="5">
        <f>'Tree Monitoring Data'!D142</f>
        <v>5.5316360600000003</v>
      </c>
      <c r="F143" s="5">
        <f>'Tree Monitoring Data'!E142</f>
        <v>3.2</v>
      </c>
      <c r="G143" s="33">
        <f t="shared" si="1"/>
        <v>6.6426133651871101E-3</v>
      </c>
      <c r="H143" s="5">
        <v>0.59499999999999997</v>
      </c>
      <c r="I143" s="5">
        <v>1.1499999999999999</v>
      </c>
      <c r="J143" s="5">
        <f>VLOOKUP(D143, 'ABG per sample plot (Rj calcs)'!I:J, 2, FALSE)</f>
        <v>0.35976940411382874</v>
      </c>
      <c r="K143" s="34">
        <f t="shared" si="2"/>
        <v>6.1804350390642308E-3</v>
      </c>
      <c r="L143" s="15">
        <f>'Tree Monitoring Data'!L142</f>
        <v>0.28773119999999996</v>
      </c>
      <c r="M143" s="15"/>
    </row>
    <row r="144" spans="1:13">
      <c r="A144" s="5">
        <f>'Tree Monitoring Data'!G143</f>
        <v>2020</v>
      </c>
      <c r="B144" s="4" t="str">
        <f>'Tree Monitoring Data'!A143</f>
        <v>A003</v>
      </c>
      <c r="C144" s="5">
        <f>'Tree Monitoring Data'!B143</f>
        <v>55</v>
      </c>
      <c r="D144" s="5" t="str">
        <f t="shared" si="0"/>
        <v>A003_55</v>
      </c>
      <c r="E144" s="5">
        <f>'Tree Monitoring Data'!D143</f>
        <v>5.0929581800000001</v>
      </c>
      <c r="F144" s="5">
        <f>'Tree Monitoring Data'!E143</f>
        <v>3.2</v>
      </c>
      <c r="G144" s="33">
        <f t="shared" si="1"/>
        <v>5.3728560256606061E-3</v>
      </c>
      <c r="H144" s="5">
        <v>0.59499999999999997</v>
      </c>
      <c r="I144" s="5">
        <v>1.1499999999999999</v>
      </c>
      <c r="J144" s="5">
        <f>VLOOKUP(D144, 'ABG per sample plot (Rj calcs)'!I:J, 2, FALSE)</f>
        <v>0.35976940411382874</v>
      </c>
      <c r="K144" s="34">
        <f t="shared" si="2"/>
        <v>4.9990246030080111E-3</v>
      </c>
      <c r="L144" s="15">
        <f>'Tree Monitoring Data'!L143</f>
        <v>0.28773119999999996</v>
      </c>
      <c r="M144" s="15"/>
    </row>
    <row r="145" spans="1:13">
      <c r="A145" s="5">
        <f>'Tree Monitoring Data'!G144</f>
        <v>2020</v>
      </c>
      <c r="B145" s="4" t="str">
        <f>'Tree Monitoring Data'!A144</f>
        <v>A003</v>
      </c>
      <c r="C145" s="5">
        <f>'Tree Monitoring Data'!B144</f>
        <v>4</v>
      </c>
      <c r="D145" s="5" t="str">
        <f t="shared" si="0"/>
        <v>A003_4</v>
      </c>
      <c r="E145" s="5">
        <f>'Tree Monitoring Data'!D144</f>
        <v>8.7809692399999992</v>
      </c>
      <c r="F145" s="5">
        <f>'Tree Monitoring Data'!E144</f>
        <v>3.24</v>
      </c>
      <c r="G145" s="33">
        <f t="shared" si="1"/>
        <v>1.7128122024488324E-2</v>
      </c>
      <c r="H145" s="5">
        <v>0.59499999999999997</v>
      </c>
      <c r="I145" s="5">
        <v>1.1499999999999999</v>
      </c>
      <c r="J145" s="5">
        <f>VLOOKUP(D145, 'ABG per sample plot (Rj calcs)'!I:J, 2, FALSE)</f>
        <v>0.32384244198379597</v>
      </c>
      <c r="K145" s="34">
        <f t="shared" si="2"/>
        <v>1.5515324196768493E-2</v>
      </c>
      <c r="L145" s="15">
        <f>'Tree Monitoring Data'!L144</f>
        <v>0.28773119999999996</v>
      </c>
      <c r="M145" s="15"/>
    </row>
    <row r="146" spans="1:13">
      <c r="A146" s="5">
        <f>'Tree Monitoring Data'!G145</f>
        <v>2020</v>
      </c>
      <c r="B146" s="4" t="str">
        <f>'Tree Monitoring Data'!A145</f>
        <v>A003</v>
      </c>
      <c r="C146" s="5">
        <f>'Tree Monitoring Data'!B145</f>
        <v>4</v>
      </c>
      <c r="D146" s="5" t="str">
        <f t="shared" si="0"/>
        <v>A003_4</v>
      </c>
      <c r="E146" s="5">
        <f>'Tree Monitoring Data'!D145</f>
        <v>6.9810808099999999</v>
      </c>
      <c r="F146" s="5">
        <f>'Tree Monitoring Data'!E145</f>
        <v>3.25</v>
      </c>
      <c r="G146" s="33">
        <f t="shared" si="1"/>
        <v>1.1130807491863766E-2</v>
      </c>
      <c r="H146" s="5">
        <v>0.59499999999999997</v>
      </c>
      <c r="I146" s="5">
        <v>1.1499999999999999</v>
      </c>
      <c r="J146" s="5">
        <f>VLOOKUP(D146, 'ABG per sample plot (Rj calcs)'!I:J, 2, FALSE)</f>
        <v>0.32384244198379597</v>
      </c>
      <c r="K146" s="34">
        <f t="shared" si="2"/>
        <v>1.0082721652798653E-2</v>
      </c>
      <c r="L146" s="15">
        <f>'Tree Monitoring Data'!L145</f>
        <v>0.28773119999999996</v>
      </c>
      <c r="M146" s="15"/>
    </row>
    <row r="147" spans="1:13">
      <c r="A147" s="5">
        <f>'Tree Monitoring Data'!G146</f>
        <v>2020</v>
      </c>
      <c r="B147" s="4" t="str">
        <f>'Tree Monitoring Data'!A146</f>
        <v>A003</v>
      </c>
      <c r="C147" s="5">
        <f>'Tree Monitoring Data'!B146</f>
        <v>21</v>
      </c>
      <c r="D147" s="5" t="str">
        <f t="shared" si="0"/>
        <v>A003_21</v>
      </c>
      <c r="E147" s="5">
        <f>'Tree Monitoring Data'!D146</f>
        <v>7.9768228800000003</v>
      </c>
      <c r="F147" s="5">
        <f>'Tree Monitoring Data'!E146</f>
        <v>3.25</v>
      </c>
      <c r="G147" s="33">
        <f t="shared" si="1"/>
        <v>1.4392418323905738E-2</v>
      </c>
      <c r="H147" s="5">
        <v>0.59499999999999997</v>
      </c>
      <c r="I147" s="5">
        <v>1.1499999999999999</v>
      </c>
      <c r="J147" s="5">
        <f>VLOOKUP(D147, 'ABG per sample plot (Rj calcs)'!I:J, 2, FALSE)</f>
        <v>0.32324455419542719</v>
      </c>
      <c r="K147" s="34">
        <f t="shared" si="2"/>
        <v>1.303132856375875E-2</v>
      </c>
      <c r="L147" s="15">
        <f>'Tree Monitoring Data'!L146</f>
        <v>0.28773119999999996</v>
      </c>
      <c r="M147" s="15"/>
    </row>
    <row r="148" spans="1:13">
      <c r="A148" s="5">
        <f>'Tree Monitoring Data'!G147</f>
        <v>2020</v>
      </c>
      <c r="B148" s="4" t="str">
        <f>'Tree Monitoring Data'!A147</f>
        <v>A003</v>
      </c>
      <c r="C148" s="5">
        <f>'Tree Monitoring Data'!B147</f>
        <v>31</v>
      </c>
      <c r="D148" s="5" t="str">
        <f t="shared" si="0"/>
        <v>A003_31</v>
      </c>
      <c r="E148" s="5">
        <f>'Tree Monitoring Data'!D147</f>
        <v>8.8499307900000002</v>
      </c>
      <c r="F148" s="5">
        <f>'Tree Monitoring Data'!E147</f>
        <v>3.25</v>
      </c>
      <c r="G148" s="33">
        <f t="shared" si="1"/>
        <v>1.7389706662918326E-2</v>
      </c>
      <c r="H148" s="5">
        <v>0.59499999999999997</v>
      </c>
      <c r="I148" s="5">
        <v>1.1499999999999999</v>
      </c>
      <c r="J148" s="5">
        <f>VLOOKUP(D148, 'ABG per sample plot (Rj calcs)'!I:J, 2, FALSE)</f>
        <v>0.34010173813500871</v>
      </c>
      <c r="K148" s="34">
        <f t="shared" si="2"/>
        <v>1.5945745663281351E-2</v>
      </c>
      <c r="L148" s="15">
        <f>'Tree Monitoring Data'!L147</f>
        <v>0.28773119999999996</v>
      </c>
      <c r="M148" s="15"/>
    </row>
    <row r="149" spans="1:13">
      <c r="A149" s="5">
        <f>'Tree Monitoring Data'!G148</f>
        <v>2020</v>
      </c>
      <c r="B149" s="4" t="str">
        <f>'Tree Monitoring Data'!A148</f>
        <v>A003</v>
      </c>
      <c r="C149" s="5">
        <f>'Tree Monitoring Data'!B148</f>
        <v>31</v>
      </c>
      <c r="D149" s="5" t="str">
        <f t="shared" si="0"/>
        <v>A003_31</v>
      </c>
      <c r="E149" s="5">
        <f>'Tree Monitoring Data'!D148</f>
        <v>6.9810808099999999</v>
      </c>
      <c r="F149" s="5">
        <f>'Tree Monitoring Data'!E148</f>
        <v>3.25</v>
      </c>
      <c r="G149" s="33">
        <f t="shared" si="1"/>
        <v>1.1130807491863766E-2</v>
      </c>
      <c r="H149" s="5">
        <v>0.59499999999999997</v>
      </c>
      <c r="I149" s="5">
        <v>1.1499999999999999</v>
      </c>
      <c r="J149" s="5">
        <f>VLOOKUP(D149, 'ABG per sample plot (Rj calcs)'!I:J, 2, FALSE)</f>
        <v>0.34010173813500871</v>
      </c>
      <c r="K149" s="34">
        <f t="shared" si="2"/>
        <v>1.0206556598834553E-2</v>
      </c>
      <c r="L149" s="15">
        <f>'Tree Monitoring Data'!L148</f>
        <v>0.28773119999999996</v>
      </c>
      <c r="M149" s="15"/>
    </row>
    <row r="150" spans="1:13">
      <c r="A150" s="5">
        <f>'Tree Monitoring Data'!G149</f>
        <v>2020</v>
      </c>
      <c r="B150" s="4" t="str">
        <f>'Tree Monitoring Data'!A149</f>
        <v>A003</v>
      </c>
      <c r="C150" s="5">
        <f>'Tree Monitoring Data'!B149</f>
        <v>55</v>
      </c>
      <c r="D150" s="5" t="str">
        <f t="shared" si="0"/>
        <v>A003_55</v>
      </c>
      <c r="E150" s="5">
        <f>'Tree Monitoring Data'!D149</f>
        <v>6.1228129100000004</v>
      </c>
      <c r="F150" s="5">
        <f>'Tree Monitoring Data'!E149</f>
        <v>3.25</v>
      </c>
      <c r="G150" s="33">
        <f t="shared" si="1"/>
        <v>8.4539968422472755E-3</v>
      </c>
      <c r="H150" s="5">
        <v>0.59499999999999997</v>
      </c>
      <c r="I150" s="5">
        <v>1.1499999999999999</v>
      </c>
      <c r="J150" s="5">
        <f>VLOOKUP(D150, 'ABG per sample plot (Rj calcs)'!I:J, 2, FALSE)</f>
        <v>0.35976940411382874</v>
      </c>
      <c r="K150" s="34">
        <f t="shared" si="2"/>
        <v>7.8657864655790732E-3</v>
      </c>
      <c r="L150" s="15">
        <f>'Tree Monitoring Data'!L149</f>
        <v>0.28773119999999996</v>
      </c>
      <c r="M150" s="15"/>
    </row>
    <row r="151" spans="1:13">
      <c r="A151" s="5">
        <f>'Tree Monitoring Data'!G150</f>
        <v>2020</v>
      </c>
      <c r="B151" s="4" t="str">
        <f>'Tree Monitoring Data'!A150</f>
        <v>A003</v>
      </c>
      <c r="C151" s="5">
        <f>'Tree Monitoring Data'!B150</f>
        <v>4</v>
      </c>
      <c r="D151" s="5" t="str">
        <f t="shared" si="0"/>
        <v>A003_4</v>
      </c>
      <c r="E151" s="5">
        <f>'Tree Monitoring Data'!D150</f>
        <v>5.9209061399999996</v>
      </c>
      <c r="F151" s="5">
        <f>'Tree Monitoring Data'!E150</f>
        <v>3.26</v>
      </c>
      <c r="G151" s="33">
        <f t="shared" si="1"/>
        <v>7.8516377524153209E-3</v>
      </c>
      <c r="H151" s="5">
        <v>0.59499999999999997</v>
      </c>
      <c r="I151" s="5">
        <v>1.1499999999999999</v>
      </c>
      <c r="J151" s="5">
        <f>VLOOKUP(D151, 'ABG per sample plot (Rj calcs)'!I:J, 2, FALSE)</f>
        <v>0.32384244198379597</v>
      </c>
      <c r="K151" s="34">
        <f t="shared" si="2"/>
        <v>7.1123211891030201E-3</v>
      </c>
      <c r="L151" s="15">
        <f>'Tree Monitoring Data'!L150</f>
        <v>0.28773119999999996</v>
      </c>
      <c r="M151" s="15"/>
    </row>
    <row r="152" spans="1:13">
      <c r="A152" s="5">
        <f>'Tree Monitoring Data'!G151</f>
        <v>2020</v>
      </c>
      <c r="B152" s="4" t="str">
        <f>'Tree Monitoring Data'!A151</f>
        <v>A003</v>
      </c>
      <c r="C152" s="5">
        <f>'Tree Monitoring Data'!B151</f>
        <v>4</v>
      </c>
      <c r="D152" s="5" t="str">
        <f t="shared" si="0"/>
        <v>A003_4</v>
      </c>
      <c r="E152" s="5">
        <f>'Tree Monitoring Data'!D151</f>
        <v>7.5661396200000004</v>
      </c>
      <c r="F152" s="5">
        <f>'Tree Monitoring Data'!E151</f>
        <v>3.28</v>
      </c>
      <c r="G152" s="33">
        <f t="shared" si="1"/>
        <v>1.3071990322755453E-2</v>
      </c>
      <c r="H152" s="5">
        <v>0.59499999999999997</v>
      </c>
      <c r="I152" s="5">
        <v>1.1499999999999999</v>
      </c>
      <c r="J152" s="5">
        <f>VLOOKUP(D152, 'ABG per sample plot (Rj calcs)'!I:J, 2, FALSE)</f>
        <v>0.32384244198379597</v>
      </c>
      <c r="K152" s="34">
        <f t="shared" si="2"/>
        <v>1.1841121137775763E-2</v>
      </c>
      <c r="L152" s="15">
        <f>'Tree Monitoring Data'!L151</f>
        <v>0.28773119999999996</v>
      </c>
      <c r="M152" s="15"/>
    </row>
    <row r="153" spans="1:13">
      <c r="A153" s="5">
        <f>'Tree Monitoring Data'!G152</f>
        <v>2020</v>
      </c>
      <c r="B153" s="4" t="str">
        <f>'Tree Monitoring Data'!A152</f>
        <v>A003</v>
      </c>
      <c r="C153" s="5">
        <f>'Tree Monitoring Data'!B152</f>
        <v>21</v>
      </c>
      <c r="D153" s="5" t="str">
        <f t="shared" si="0"/>
        <v>A003_21</v>
      </c>
      <c r="E153" s="5">
        <f>'Tree Monitoring Data'!D152</f>
        <v>11.4768262</v>
      </c>
      <c r="F153" s="5">
        <f>'Tree Monitoring Data'!E152</f>
        <v>3.28</v>
      </c>
      <c r="G153" s="33">
        <f t="shared" si="1"/>
        <v>2.7278592877904764E-2</v>
      </c>
      <c r="H153" s="5">
        <v>0.59499999999999997</v>
      </c>
      <c r="I153" s="5">
        <v>1.1499999999999999</v>
      </c>
      <c r="J153" s="5">
        <f>VLOOKUP(D153, 'ABG per sample plot (Rj calcs)'!I:J, 2, FALSE)</f>
        <v>0.32324455419542719</v>
      </c>
      <c r="K153" s="34">
        <f t="shared" si="2"/>
        <v>2.4698858701080271E-2</v>
      </c>
      <c r="L153" s="15">
        <f>'Tree Monitoring Data'!L152</f>
        <v>0.28773119999999996</v>
      </c>
      <c r="M153" s="15"/>
    </row>
    <row r="154" spans="1:13">
      <c r="A154" s="5">
        <f>'Tree Monitoring Data'!G153</f>
        <v>2020</v>
      </c>
      <c r="B154" s="4" t="str">
        <f>'Tree Monitoring Data'!A153</f>
        <v>A003</v>
      </c>
      <c r="C154" s="5">
        <f>'Tree Monitoring Data'!B153</f>
        <v>4</v>
      </c>
      <c r="D154" s="5" t="str">
        <f t="shared" si="0"/>
        <v>A003_4</v>
      </c>
      <c r="E154" s="5">
        <f>'Tree Monitoring Data'!D153</f>
        <v>6.0478878399999996</v>
      </c>
      <c r="F154" s="5">
        <f>'Tree Monitoring Data'!E153</f>
        <v>3.29</v>
      </c>
      <c r="G154" s="33">
        <f t="shared" si="1"/>
        <v>8.2647021383879405E-3</v>
      </c>
      <c r="H154" s="5">
        <v>0.59499999999999997</v>
      </c>
      <c r="I154" s="5">
        <v>1.1499999999999999</v>
      </c>
      <c r="J154" s="5">
        <f>VLOOKUP(D154, 'ABG per sample plot (Rj calcs)'!I:J, 2, FALSE)</f>
        <v>0.32384244198379597</v>
      </c>
      <c r="K154" s="34">
        <f t="shared" si="2"/>
        <v>7.4864910982933861E-3</v>
      </c>
      <c r="L154" s="15">
        <f>'Tree Monitoring Data'!L153</f>
        <v>0.28773119999999996</v>
      </c>
      <c r="M154" s="15"/>
    </row>
    <row r="155" spans="1:13">
      <c r="A155" s="5">
        <f>'Tree Monitoring Data'!G154</f>
        <v>2020</v>
      </c>
      <c r="B155" s="4" t="str">
        <f>'Tree Monitoring Data'!A154</f>
        <v>A003</v>
      </c>
      <c r="C155" s="5">
        <f>'Tree Monitoring Data'!B154</f>
        <v>21</v>
      </c>
      <c r="D155" s="5" t="str">
        <f t="shared" si="0"/>
        <v>A003_21</v>
      </c>
      <c r="E155" s="5">
        <f>'Tree Monitoring Data'!D154</f>
        <v>7.0028174999999999</v>
      </c>
      <c r="F155" s="5">
        <f>'Tree Monitoring Data'!E154</f>
        <v>3.3</v>
      </c>
      <c r="G155" s="33">
        <f t="shared" si="1"/>
        <v>1.1264598720788362E-2</v>
      </c>
      <c r="H155" s="5">
        <v>0.59499999999999997</v>
      </c>
      <c r="I155" s="5">
        <v>1.1499999999999999</v>
      </c>
      <c r="J155" s="5">
        <f>VLOOKUP(D155, 'ABG per sample plot (Rj calcs)'!I:J, 2, FALSE)</f>
        <v>0.32324455419542719</v>
      </c>
      <c r="K155" s="34">
        <f t="shared" si="2"/>
        <v>1.0199306590864422E-2</v>
      </c>
      <c r="L155" s="15">
        <f>'Tree Monitoring Data'!L154</f>
        <v>0.28773119999999996</v>
      </c>
      <c r="M155" s="15"/>
    </row>
    <row r="156" spans="1:13">
      <c r="A156" s="5">
        <f>'Tree Monitoring Data'!G155</f>
        <v>2020</v>
      </c>
      <c r="B156" s="4" t="str">
        <f>'Tree Monitoring Data'!A155</f>
        <v>A003</v>
      </c>
      <c r="C156" s="5">
        <f>'Tree Monitoring Data'!B155</f>
        <v>31</v>
      </c>
      <c r="D156" s="5" t="str">
        <f t="shared" si="0"/>
        <v>A003_31</v>
      </c>
      <c r="E156" s="5">
        <f>'Tree Monitoring Data'!D155</f>
        <v>7.4582390600000004</v>
      </c>
      <c r="F156" s="5">
        <f>'Tree Monitoring Data'!E155</f>
        <v>3.3</v>
      </c>
      <c r="G156" s="33">
        <f t="shared" si="1"/>
        <v>1.274586898020974E-2</v>
      </c>
      <c r="H156" s="5">
        <v>0.59499999999999997</v>
      </c>
      <c r="I156" s="5">
        <v>1.1499999999999999</v>
      </c>
      <c r="J156" s="5">
        <f>VLOOKUP(D156, 'ABG per sample plot (Rj calcs)'!I:J, 2, FALSE)</f>
        <v>0.34010173813500871</v>
      </c>
      <c r="K156" s="34">
        <f t="shared" si="2"/>
        <v>1.1687510833596993E-2</v>
      </c>
      <c r="L156" s="15">
        <f>'Tree Monitoring Data'!L155</f>
        <v>0.28773119999999996</v>
      </c>
      <c r="M156" s="15"/>
    </row>
    <row r="157" spans="1:13">
      <c r="A157" s="5">
        <f>'Tree Monitoring Data'!G156</f>
        <v>2020</v>
      </c>
      <c r="B157" s="4" t="str">
        <f>'Tree Monitoring Data'!A156</f>
        <v>A003</v>
      </c>
      <c r="C157" s="5">
        <f>'Tree Monitoring Data'!B156</f>
        <v>31</v>
      </c>
      <c r="D157" s="5" t="str">
        <f t="shared" si="0"/>
        <v>A003_31</v>
      </c>
      <c r="E157" s="5">
        <f>'Tree Monitoring Data'!D156</f>
        <v>7.8809825299999998</v>
      </c>
      <c r="F157" s="5">
        <f>'Tree Monitoring Data'!E156</f>
        <v>3.3</v>
      </c>
      <c r="G157" s="33">
        <f t="shared" si="1"/>
        <v>1.4152650706248949E-2</v>
      </c>
      <c r="H157" s="5">
        <v>0.59499999999999997</v>
      </c>
      <c r="I157" s="5">
        <v>1.1499999999999999</v>
      </c>
      <c r="J157" s="5">
        <f>VLOOKUP(D157, 'ABG per sample plot (Rj calcs)'!I:J, 2, FALSE)</f>
        <v>0.34010173813500871</v>
      </c>
      <c r="K157" s="34">
        <f t="shared" si="2"/>
        <v>1.2977479896445387E-2</v>
      </c>
      <c r="L157" s="15">
        <f>'Tree Monitoring Data'!L156</f>
        <v>0.28773119999999996</v>
      </c>
      <c r="M157" s="15"/>
    </row>
    <row r="158" spans="1:13">
      <c r="A158" s="5">
        <f>'Tree Monitoring Data'!G157</f>
        <v>2020</v>
      </c>
      <c r="B158" s="4" t="str">
        <f>'Tree Monitoring Data'!A157</f>
        <v>A003</v>
      </c>
      <c r="C158" s="5">
        <f>'Tree Monitoring Data'!B157</f>
        <v>55</v>
      </c>
      <c r="D158" s="5" t="str">
        <f t="shared" si="0"/>
        <v>A003_55</v>
      </c>
      <c r="E158" s="5">
        <f>'Tree Monitoring Data'!D157</f>
        <v>7.9066535499999997</v>
      </c>
      <c r="F158" s="5">
        <f>'Tree Monitoring Data'!E157</f>
        <v>3.31</v>
      </c>
      <c r="G158" s="33">
        <f t="shared" si="1"/>
        <v>1.4255453631983909E-2</v>
      </c>
      <c r="H158" s="5">
        <v>0.59499999999999997</v>
      </c>
      <c r="I158" s="5">
        <v>1.1499999999999999</v>
      </c>
      <c r="J158" s="5">
        <f>VLOOKUP(D158, 'ABG per sample plot (Rj calcs)'!I:J, 2, FALSE)</f>
        <v>0.35976940411382874</v>
      </c>
      <c r="K158" s="34">
        <f t="shared" si="2"/>
        <v>1.3263590740748624E-2</v>
      </c>
      <c r="L158" s="15">
        <f>'Tree Monitoring Data'!L157</f>
        <v>0.28773119999999996</v>
      </c>
      <c r="M158" s="15"/>
    </row>
    <row r="159" spans="1:13">
      <c r="A159" s="5">
        <f>'Tree Monitoring Data'!G158</f>
        <v>2020</v>
      </c>
      <c r="B159" s="4" t="str">
        <f>'Tree Monitoring Data'!A158</f>
        <v>A003</v>
      </c>
      <c r="C159" s="5">
        <f>'Tree Monitoring Data'!B158</f>
        <v>21</v>
      </c>
      <c r="D159" s="5" t="str">
        <f t="shared" si="0"/>
        <v>A003_21</v>
      </c>
      <c r="E159" s="5">
        <f>'Tree Monitoring Data'!D158</f>
        <v>5.7295779500000004</v>
      </c>
      <c r="F159" s="5">
        <f>'Tree Monitoring Data'!E158</f>
        <v>3.35</v>
      </c>
      <c r="G159" s="33">
        <f t="shared" si="1"/>
        <v>7.3555983326689623E-3</v>
      </c>
      <c r="H159" s="5">
        <v>0.59499999999999997</v>
      </c>
      <c r="I159" s="5">
        <v>1.1499999999999999</v>
      </c>
      <c r="J159" s="5">
        <f>VLOOKUP(D159, 'ABG per sample plot (Rj calcs)'!I:J, 2, FALSE)</f>
        <v>0.32324455419542719</v>
      </c>
      <c r="K159" s="34">
        <f t="shared" si="2"/>
        <v>6.6599800324615051E-3</v>
      </c>
      <c r="L159" s="15">
        <f>'Tree Monitoring Data'!L158</f>
        <v>0.28773119999999996</v>
      </c>
      <c r="M159" s="15"/>
    </row>
    <row r="160" spans="1:13">
      <c r="A160" s="5">
        <f>'Tree Monitoring Data'!G159</f>
        <v>2020</v>
      </c>
      <c r="B160" s="4" t="str">
        <f>'Tree Monitoring Data'!A159</f>
        <v>A003</v>
      </c>
      <c r="C160" s="5">
        <f>'Tree Monitoring Data'!B159</f>
        <v>21</v>
      </c>
      <c r="D160" s="5" t="str">
        <f t="shared" si="0"/>
        <v>A003_21</v>
      </c>
      <c r="E160" s="5">
        <f>'Tree Monitoring Data'!D159</f>
        <v>7.6659172</v>
      </c>
      <c r="F160" s="5">
        <f>'Tree Monitoring Data'!E159</f>
        <v>3.35</v>
      </c>
      <c r="G160" s="33">
        <f t="shared" si="1"/>
        <v>1.3510215748648254E-2</v>
      </c>
      <c r="H160" s="5">
        <v>0.59499999999999997</v>
      </c>
      <c r="I160" s="5">
        <v>1.1499999999999999</v>
      </c>
      <c r="J160" s="5">
        <f>VLOOKUP(D160, 'ABG per sample plot (Rj calcs)'!I:J, 2, FALSE)</f>
        <v>0.32324455419542719</v>
      </c>
      <c r="K160" s="34">
        <f t="shared" si="2"/>
        <v>1.2232555809990251E-2</v>
      </c>
      <c r="L160" s="15">
        <f>'Tree Monitoring Data'!L159</f>
        <v>0.28773119999999996</v>
      </c>
      <c r="M160" s="15"/>
    </row>
    <row r="161" spans="1:13">
      <c r="A161" s="5">
        <f>'Tree Monitoring Data'!G160</f>
        <v>2020</v>
      </c>
      <c r="B161" s="4" t="str">
        <f>'Tree Monitoring Data'!A160</f>
        <v>A003</v>
      </c>
      <c r="C161" s="5">
        <f>'Tree Monitoring Data'!B160</f>
        <v>55</v>
      </c>
      <c r="D161" s="5" t="str">
        <f t="shared" si="0"/>
        <v>A003_55</v>
      </c>
      <c r="E161" s="5">
        <f>'Tree Monitoring Data'!D160</f>
        <v>5.6673463999999996</v>
      </c>
      <c r="F161" s="5">
        <f>'Tree Monitoring Data'!E160</f>
        <v>3.35</v>
      </c>
      <c r="G161" s="33">
        <f t="shared" si="1"/>
        <v>7.1686565322230293E-3</v>
      </c>
      <c r="H161" s="5">
        <v>0.59499999999999997</v>
      </c>
      <c r="I161" s="5">
        <v>1.1499999999999999</v>
      </c>
      <c r="J161" s="5">
        <f>VLOOKUP(D161, 'ABG per sample plot (Rj calcs)'!I:J, 2, FALSE)</f>
        <v>0.35976940411382874</v>
      </c>
      <c r="K161" s="34">
        <f t="shared" si="2"/>
        <v>6.6698772875997264E-3</v>
      </c>
      <c r="L161" s="15">
        <f>'Tree Monitoring Data'!L160</f>
        <v>0.28773119999999996</v>
      </c>
      <c r="M161" s="15"/>
    </row>
    <row r="162" spans="1:13">
      <c r="A162" s="5">
        <f>'Tree Monitoring Data'!G161</f>
        <v>2020</v>
      </c>
      <c r="B162" s="4" t="str">
        <f>'Tree Monitoring Data'!A161</f>
        <v>A003</v>
      </c>
      <c r="C162" s="5">
        <f>'Tree Monitoring Data'!B161</f>
        <v>21</v>
      </c>
      <c r="D162" s="5" t="str">
        <f t="shared" si="0"/>
        <v>A003_21</v>
      </c>
      <c r="E162" s="5">
        <f>'Tree Monitoring Data'!D161</f>
        <v>7.9577471600000003</v>
      </c>
      <c r="F162" s="5">
        <f>'Tree Monitoring Data'!E161</f>
        <v>3.36</v>
      </c>
      <c r="G162" s="33">
        <f t="shared" si="1"/>
        <v>1.4510996306148485E-2</v>
      </c>
      <c r="H162" s="5">
        <v>0.59499999999999997</v>
      </c>
      <c r="I162" s="5">
        <v>1.1499999999999999</v>
      </c>
      <c r="J162" s="5">
        <f>VLOOKUP(D162, 'ABG per sample plot (Rj calcs)'!I:J, 2, FALSE)</f>
        <v>0.32324455419542719</v>
      </c>
      <c r="K162" s="34">
        <f t="shared" si="2"/>
        <v>1.3138692636443199E-2</v>
      </c>
      <c r="L162" s="15">
        <f>'Tree Monitoring Data'!L161</f>
        <v>0.28773119999999996</v>
      </c>
      <c r="M162" s="15"/>
    </row>
    <row r="163" spans="1:13">
      <c r="A163" s="5">
        <f>'Tree Monitoring Data'!G162</f>
        <v>2020</v>
      </c>
      <c r="B163" s="4" t="str">
        <f>'Tree Monitoring Data'!A162</f>
        <v>A003</v>
      </c>
      <c r="C163" s="5">
        <f>'Tree Monitoring Data'!B162</f>
        <v>55</v>
      </c>
      <c r="D163" s="5" t="str">
        <f t="shared" si="0"/>
        <v>A003_55</v>
      </c>
      <c r="E163" s="5">
        <f>'Tree Monitoring Data'!D162</f>
        <v>5.7295779500000004</v>
      </c>
      <c r="F163" s="5">
        <f>'Tree Monitoring Data'!E162</f>
        <v>3.36</v>
      </c>
      <c r="G163" s="33">
        <f t="shared" si="1"/>
        <v>7.3642304415186136E-3</v>
      </c>
      <c r="H163" s="5">
        <v>0.59499999999999997</v>
      </c>
      <c r="I163" s="5">
        <v>1.1499999999999999</v>
      </c>
      <c r="J163" s="5">
        <f>VLOOKUP(D163, 'ABG per sample plot (Rj calcs)'!I:J, 2, FALSE)</f>
        <v>0.35976940411382874</v>
      </c>
      <c r="K163" s="34">
        <f t="shared" si="2"/>
        <v>6.8518435974367518E-3</v>
      </c>
      <c r="L163" s="15">
        <f>'Tree Monitoring Data'!L162</f>
        <v>0.28773119999999996</v>
      </c>
      <c r="M163" s="15"/>
    </row>
    <row r="164" spans="1:13">
      <c r="A164" s="5">
        <f>'Tree Monitoring Data'!G163</f>
        <v>2020</v>
      </c>
      <c r="B164" s="4" t="str">
        <f>'Tree Monitoring Data'!A163</f>
        <v>A003</v>
      </c>
      <c r="C164" s="5">
        <f>'Tree Monitoring Data'!B163</f>
        <v>4</v>
      </c>
      <c r="D164" s="5" t="str">
        <f t="shared" si="0"/>
        <v>A003_4</v>
      </c>
      <c r="E164" s="5">
        <f>'Tree Monitoring Data'!D163</f>
        <v>5.4112680700000002</v>
      </c>
      <c r="F164" s="5">
        <f>'Tree Monitoring Data'!E163</f>
        <v>3.37</v>
      </c>
      <c r="G164" s="33">
        <f t="shared" si="1"/>
        <v>6.421946025931876E-3</v>
      </c>
      <c r="H164" s="5">
        <v>0.59499999999999997</v>
      </c>
      <c r="I164" s="5">
        <v>1.1499999999999999</v>
      </c>
      <c r="J164" s="5">
        <f>VLOOKUP(D164, 'ABG per sample plot (Rj calcs)'!I:J, 2, FALSE)</f>
        <v>0.32384244198379597</v>
      </c>
      <c r="K164" s="34">
        <f t="shared" si="2"/>
        <v>5.8172503923096409E-3</v>
      </c>
      <c r="L164" s="15">
        <f>'Tree Monitoring Data'!L163</f>
        <v>0.28773119999999996</v>
      </c>
      <c r="M164" s="15"/>
    </row>
    <row r="165" spans="1:13">
      <c r="A165" s="5">
        <f>'Tree Monitoring Data'!G164</f>
        <v>2020</v>
      </c>
      <c r="B165" s="4" t="str">
        <f>'Tree Monitoring Data'!A164</f>
        <v>A003</v>
      </c>
      <c r="C165" s="5">
        <f>'Tree Monitoring Data'!B164</f>
        <v>4</v>
      </c>
      <c r="D165" s="5" t="str">
        <f t="shared" si="0"/>
        <v>A003_4</v>
      </c>
      <c r="E165" s="5">
        <f>'Tree Monitoring Data'!D164</f>
        <v>7.5928751800000001</v>
      </c>
      <c r="F165" s="5">
        <f>'Tree Monitoring Data'!E164</f>
        <v>3.39</v>
      </c>
      <c r="G165" s="33">
        <f t="shared" si="1"/>
        <v>1.332668756479651E-2</v>
      </c>
      <c r="H165" s="5">
        <v>0.59499999999999997</v>
      </c>
      <c r="I165" s="5">
        <v>1.1499999999999999</v>
      </c>
      <c r="J165" s="5">
        <f>VLOOKUP(D165, 'ABG per sample plot (Rj calcs)'!I:J, 2, FALSE)</f>
        <v>0.32384244198379597</v>
      </c>
      <c r="K165" s="34">
        <f t="shared" si="2"/>
        <v>1.2071835881437676E-2</v>
      </c>
      <c r="L165" s="15">
        <f>'Tree Monitoring Data'!L164</f>
        <v>0.28773119999999996</v>
      </c>
      <c r="M165" s="15"/>
    </row>
    <row r="166" spans="1:13">
      <c r="A166" s="5">
        <f>'Tree Monitoring Data'!G165</f>
        <v>2020</v>
      </c>
      <c r="B166" s="4" t="str">
        <f>'Tree Monitoring Data'!A165</f>
        <v>A003</v>
      </c>
      <c r="C166" s="5">
        <f>'Tree Monitoring Data'!B165</f>
        <v>21</v>
      </c>
      <c r="D166" s="5" t="str">
        <f t="shared" si="0"/>
        <v>A003_21</v>
      </c>
      <c r="E166" s="5">
        <f>'Tree Monitoring Data'!D165</f>
        <v>9.6810172399999992</v>
      </c>
      <c r="F166" s="5">
        <f>'Tree Monitoring Data'!E165</f>
        <v>3.4</v>
      </c>
      <c r="G166" s="33">
        <f t="shared" si="1"/>
        <v>2.0728931285005529E-2</v>
      </c>
      <c r="H166" s="5">
        <v>0.59499999999999997</v>
      </c>
      <c r="I166" s="5">
        <v>1.1499999999999999</v>
      </c>
      <c r="J166" s="5">
        <f>VLOOKUP(D166, 'ABG per sample plot (Rj calcs)'!I:J, 2, FALSE)</f>
        <v>0.32324455419542719</v>
      </c>
      <c r="K166" s="34">
        <f t="shared" si="2"/>
        <v>1.8768598040386844E-2</v>
      </c>
      <c r="L166" s="15">
        <f>'Tree Monitoring Data'!L165</f>
        <v>0.28773119999999996</v>
      </c>
      <c r="M166" s="15"/>
    </row>
    <row r="167" spans="1:13">
      <c r="A167" s="5">
        <f>'Tree Monitoring Data'!G166</f>
        <v>2020</v>
      </c>
      <c r="B167" s="4" t="str">
        <f>'Tree Monitoring Data'!A166</f>
        <v>A003</v>
      </c>
      <c r="C167" s="5">
        <f>'Tree Monitoring Data'!B166</f>
        <v>21</v>
      </c>
      <c r="D167" s="5" t="str">
        <f t="shared" si="0"/>
        <v>A003_21</v>
      </c>
      <c r="E167" s="5">
        <f>'Tree Monitoring Data'!D166</f>
        <v>9.2309867000000008</v>
      </c>
      <c r="F167" s="5">
        <f>'Tree Monitoring Data'!E166</f>
        <v>3.4</v>
      </c>
      <c r="G167" s="33">
        <f t="shared" si="1"/>
        <v>1.9072304136384503E-2</v>
      </c>
      <c r="H167" s="5">
        <v>0.59499999999999997</v>
      </c>
      <c r="I167" s="5">
        <v>1.1499999999999999</v>
      </c>
      <c r="J167" s="5">
        <f>VLOOKUP(D167, 'ABG per sample plot (Rj calcs)'!I:J, 2, FALSE)</f>
        <v>0.32324455419542719</v>
      </c>
      <c r="K167" s="34">
        <f t="shared" si="2"/>
        <v>1.7268637978396031E-2</v>
      </c>
      <c r="L167" s="15">
        <f>'Tree Monitoring Data'!L166</f>
        <v>0.28773119999999996</v>
      </c>
      <c r="M167" s="15"/>
    </row>
    <row r="168" spans="1:13">
      <c r="A168" s="5">
        <f>'Tree Monitoring Data'!G167</f>
        <v>2020</v>
      </c>
      <c r="B168" s="4" t="str">
        <f>'Tree Monitoring Data'!A167</f>
        <v>A003</v>
      </c>
      <c r="C168" s="5">
        <f>'Tree Monitoring Data'!B167</f>
        <v>31</v>
      </c>
      <c r="D168" s="5" t="str">
        <f t="shared" si="0"/>
        <v>A003_31</v>
      </c>
      <c r="E168" s="5">
        <f>'Tree Monitoring Data'!D167</f>
        <v>8.6881690700000007</v>
      </c>
      <c r="F168" s="5">
        <f>'Tree Monitoring Data'!E167</f>
        <v>3.4</v>
      </c>
      <c r="G168" s="33">
        <f t="shared" si="1"/>
        <v>1.7121229744044373E-2</v>
      </c>
      <c r="H168" s="5">
        <v>0.59499999999999997</v>
      </c>
      <c r="I168" s="5">
        <v>1.1499999999999999</v>
      </c>
      <c r="J168" s="5">
        <f>VLOOKUP(D168, 'ABG per sample plot (Rj calcs)'!I:J, 2, FALSE)</f>
        <v>0.34010173813500871</v>
      </c>
      <c r="K168" s="34">
        <f t="shared" si="2"/>
        <v>1.5699561828912578E-2</v>
      </c>
      <c r="L168" s="15">
        <f>'Tree Monitoring Data'!L167</f>
        <v>0.28773119999999996</v>
      </c>
      <c r="M168" s="15"/>
    </row>
    <row r="169" spans="1:13">
      <c r="A169" s="5">
        <f>'Tree Monitoring Data'!G168</f>
        <v>2020</v>
      </c>
      <c r="B169" s="4" t="str">
        <f>'Tree Monitoring Data'!A168</f>
        <v>A003</v>
      </c>
      <c r="C169" s="5">
        <f>'Tree Monitoring Data'!B168</f>
        <v>55</v>
      </c>
      <c r="D169" s="5" t="str">
        <f t="shared" si="0"/>
        <v>A003_55</v>
      </c>
      <c r="E169" s="5">
        <f>'Tree Monitoring Data'!D168</f>
        <v>8.6472558399999997</v>
      </c>
      <c r="F169" s="5">
        <f>'Tree Monitoring Data'!E168</f>
        <v>3.4</v>
      </c>
      <c r="G169" s="33">
        <f t="shared" si="1"/>
        <v>1.6976265299238482E-2</v>
      </c>
      <c r="H169" s="5">
        <v>0.59499999999999997</v>
      </c>
      <c r="I169" s="5">
        <v>1.1499999999999999</v>
      </c>
      <c r="J169" s="5">
        <f>VLOOKUP(D169, 'ABG per sample plot (Rj calcs)'!I:J, 2, FALSE)</f>
        <v>0.35976940411382874</v>
      </c>
      <c r="K169" s="34">
        <f t="shared" si="2"/>
        <v>1.579509435815377E-2</v>
      </c>
      <c r="L169" s="15">
        <f>'Tree Monitoring Data'!L168</f>
        <v>0.28773119999999996</v>
      </c>
      <c r="M169" s="15"/>
    </row>
    <row r="170" spans="1:13">
      <c r="A170" s="5">
        <f>'Tree Monitoring Data'!G169</f>
        <v>2020</v>
      </c>
      <c r="B170" s="4" t="str">
        <f>'Tree Monitoring Data'!A169</f>
        <v>A003</v>
      </c>
      <c r="C170" s="5">
        <f>'Tree Monitoring Data'!B169</f>
        <v>21</v>
      </c>
      <c r="D170" s="5" t="str">
        <f t="shared" si="0"/>
        <v>A003_21</v>
      </c>
      <c r="E170" s="5">
        <f>'Tree Monitoring Data'!D169</f>
        <v>9.9951331700000008</v>
      </c>
      <c r="F170" s="5">
        <f>'Tree Monitoring Data'!E169</f>
        <v>3.41</v>
      </c>
      <c r="G170" s="33">
        <f t="shared" si="1"/>
        <v>2.1932260510793566E-2</v>
      </c>
      <c r="H170" s="5">
        <v>0.59499999999999997</v>
      </c>
      <c r="I170" s="5">
        <v>1.1499999999999999</v>
      </c>
      <c r="J170" s="5">
        <f>VLOOKUP(D170, 'ABG per sample plot (Rj calcs)'!I:J, 2, FALSE)</f>
        <v>0.32324455419542719</v>
      </c>
      <c r="K170" s="34">
        <f t="shared" si="2"/>
        <v>1.9858128525028981E-2</v>
      </c>
      <c r="L170" s="15">
        <f>'Tree Monitoring Data'!L169</f>
        <v>0.28773119999999996</v>
      </c>
      <c r="M170" s="15"/>
    </row>
    <row r="171" spans="1:13">
      <c r="A171" s="5">
        <f>'Tree Monitoring Data'!G170</f>
        <v>2020</v>
      </c>
      <c r="B171" s="4" t="str">
        <f>'Tree Monitoring Data'!A170</f>
        <v>A003</v>
      </c>
      <c r="C171" s="5">
        <f>'Tree Monitoring Data'!B170</f>
        <v>31</v>
      </c>
      <c r="D171" s="5" t="str">
        <f t="shared" si="0"/>
        <v>A003_31</v>
      </c>
      <c r="E171" s="5">
        <f>'Tree Monitoring Data'!D170</f>
        <v>9.39418708</v>
      </c>
      <c r="F171" s="5">
        <f>'Tree Monitoring Data'!E170</f>
        <v>3.42</v>
      </c>
      <c r="G171" s="33">
        <f t="shared" si="1"/>
        <v>1.9715132053272671E-2</v>
      </c>
      <c r="H171" s="5">
        <v>0.59499999999999997</v>
      </c>
      <c r="I171" s="5">
        <v>1.1499999999999999</v>
      </c>
      <c r="J171" s="5">
        <f>VLOOKUP(D171, 'ABG per sample plot (Rj calcs)'!I:J, 2, FALSE)</f>
        <v>0.34010173813500871</v>
      </c>
      <c r="K171" s="34">
        <f t="shared" si="2"/>
        <v>1.8078078459474952E-2</v>
      </c>
      <c r="L171" s="15">
        <f>'Tree Monitoring Data'!L170</f>
        <v>0.28773119999999996</v>
      </c>
      <c r="M171" s="15"/>
    </row>
    <row r="172" spans="1:13">
      <c r="A172" s="5">
        <f>'Tree Monitoring Data'!G171</f>
        <v>2020</v>
      </c>
      <c r="B172" s="4" t="str">
        <f>'Tree Monitoring Data'!A171</f>
        <v>A003</v>
      </c>
      <c r="C172" s="5">
        <f>'Tree Monitoring Data'!B171</f>
        <v>4</v>
      </c>
      <c r="D172" s="5" t="str">
        <f t="shared" si="0"/>
        <v>A003_4</v>
      </c>
      <c r="E172" s="5">
        <f>'Tree Monitoring Data'!D171</f>
        <v>7.9768228800000003</v>
      </c>
      <c r="F172" s="5">
        <f>'Tree Monitoring Data'!E171</f>
        <v>3.45</v>
      </c>
      <c r="G172" s="33">
        <f t="shared" si="1"/>
        <v>1.4726032840875392E-2</v>
      </c>
      <c r="H172" s="5">
        <v>0.59499999999999997</v>
      </c>
      <c r="I172" s="5">
        <v>1.1499999999999999</v>
      </c>
      <c r="J172" s="5">
        <f>VLOOKUP(D172, 'ABG per sample plot (Rj calcs)'!I:J, 2, FALSE)</f>
        <v>0.32384244198379597</v>
      </c>
      <c r="K172" s="34">
        <f t="shared" si="2"/>
        <v>1.3339417674149067E-2</v>
      </c>
      <c r="L172" s="15">
        <f>'Tree Monitoring Data'!L171</f>
        <v>0.28773119999999996</v>
      </c>
      <c r="M172" s="15"/>
    </row>
    <row r="173" spans="1:13">
      <c r="A173" s="5">
        <f>'Tree Monitoring Data'!G172</f>
        <v>2020</v>
      </c>
      <c r="B173" s="4" t="str">
        <f>'Tree Monitoring Data'!A172</f>
        <v>A003</v>
      </c>
      <c r="C173" s="5">
        <f>'Tree Monitoring Data'!B172</f>
        <v>31</v>
      </c>
      <c r="D173" s="5" t="str">
        <f t="shared" si="0"/>
        <v>A003_31</v>
      </c>
      <c r="E173" s="5">
        <f>'Tree Monitoring Data'!D172</f>
        <v>5.4112680700000002</v>
      </c>
      <c r="F173" s="5">
        <f>'Tree Monitoring Data'!E172</f>
        <v>3.45</v>
      </c>
      <c r="G173" s="33">
        <f t="shared" si="1"/>
        <v>6.4835616679025715E-3</v>
      </c>
      <c r="H173" s="5">
        <v>0.59499999999999997</v>
      </c>
      <c r="I173" s="5">
        <v>1.1499999999999999</v>
      </c>
      <c r="J173" s="5">
        <f>VLOOKUP(D173, 'ABG per sample plot (Rj calcs)'!I:J, 2, FALSE)</f>
        <v>0.34010173813500871</v>
      </c>
      <c r="K173" s="34">
        <f t="shared" si="2"/>
        <v>5.9451966242209525E-3</v>
      </c>
      <c r="L173" s="15">
        <f>'Tree Monitoring Data'!L172</f>
        <v>0.28773119999999996</v>
      </c>
      <c r="M173" s="15"/>
    </row>
    <row r="174" spans="1:13">
      <c r="A174" s="5">
        <f>'Tree Monitoring Data'!G173</f>
        <v>2020</v>
      </c>
      <c r="B174" s="4" t="str">
        <f>'Tree Monitoring Data'!A173</f>
        <v>A003</v>
      </c>
      <c r="C174" s="5">
        <f>'Tree Monitoring Data'!B173</f>
        <v>4</v>
      </c>
      <c r="D174" s="5" t="str">
        <f t="shared" si="0"/>
        <v>A003_4</v>
      </c>
      <c r="E174" s="5">
        <f>'Tree Monitoring Data'!D173</f>
        <v>10.2008262</v>
      </c>
      <c r="F174" s="5">
        <f>'Tree Monitoring Data'!E173</f>
        <v>3.48</v>
      </c>
      <c r="G174" s="33">
        <f t="shared" si="1"/>
        <v>2.2903666175715983E-2</v>
      </c>
      <c r="H174" s="5">
        <v>0.59499999999999997</v>
      </c>
      <c r="I174" s="5">
        <v>1.1499999999999999</v>
      </c>
      <c r="J174" s="5">
        <f>VLOOKUP(D174, 'ABG per sample plot (Rj calcs)'!I:J, 2, FALSE)</f>
        <v>0.32384244198379597</v>
      </c>
      <c r="K174" s="34">
        <f t="shared" si="2"/>
        <v>2.0747038437882104E-2</v>
      </c>
      <c r="L174" s="15">
        <f>'Tree Monitoring Data'!L173</f>
        <v>0.28773119999999996</v>
      </c>
      <c r="M174" s="15"/>
    </row>
    <row r="175" spans="1:13">
      <c r="A175" s="5">
        <f>'Tree Monitoring Data'!G174</f>
        <v>2020</v>
      </c>
      <c r="B175" s="4" t="str">
        <f>'Tree Monitoring Data'!A174</f>
        <v>A003</v>
      </c>
      <c r="C175" s="5">
        <f>'Tree Monitoring Data'!B174</f>
        <v>4</v>
      </c>
      <c r="D175" s="5" t="str">
        <f t="shared" si="0"/>
        <v>A003_4</v>
      </c>
      <c r="E175" s="5">
        <f>'Tree Monitoring Data'!D174</f>
        <v>8.2821761200000008</v>
      </c>
      <c r="F175" s="5">
        <f>'Tree Monitoring Data'!E174</f>
        <v>3.49</v>
      </c>
      <c r="G175" s="33">
        <f t="shared" si="1"/>
        <v>1.5857443024114102E-2</v>
      </c>
      <c r="H175" s="5">
        <v>0.59499999999999997</v>
      </c>
      <c r="I175" s="5">
        <v>1.1499999999999999</v>
      </c>
      <c r="J175" s="5">
        <f>VLOOKUP(D175, 'ABG per sample plot (Rj calcs)'!I:J, 2, FALSE)</f>
        <v>0.32384244198379597</v>
      </c>
      <c r="K175" s="34">
        <f t="shared" si="2"/>
        <v>1.4364293359141054E-2</v>
      </c>
      <c r="L175" s="15">
        <f>'Tree Monitoring Data'!L174</f>
        <v>0.28773119999999996</v>
      </c>
      <c r="M175" s="15"/>
    </row>
    <row r="176" spans="1:13">
      <c r="A176" s="5">
        <f>'Tree Monitoring Data'!G175</f>
        <v>2020</v>
      </c>
      <c r="B176" s="4" t="str">
        <f>'Tree Monitoring Data'!A175</f>
        <v>A003</v>
      </c>
      <c r="C176" s="5">
        <f>'Tree Monitoring Data'!B175</f>
        <v>4</v>
      </c>
      <c r="D176" s="5" t="str">
        <f t="shared" si="0"/>
        <v>A003_4</v>
      </c>
      <c r="E176" s="5">
        <f>'Tree Monitoring Data'!D175</f>
        <v>9.5810747000000003</v>
      </c>
      <c r="F176" s="5">
        <f>'Tree Monitoring Data'!E175</f>
        <v>3.5</v>
      </c>
      <c r="G176" s="33">
        <f t="shared" si="1"/>
        <v>2.0597889147525684E-2</v>
      </c>
      <c r="H176" s="5">
        <v>0.59499999999999997</v>
      </c>
      <c r="I176" s="5">
        <v>1.1499999999999999</v>
      </c>
      <c r="J176" s="5">
        <f>VLOOKUP(D176, 'ABG per sample plot (Rj calcs)'!I:J, 2, FALSE)</f>
        <v>0.32384244198379597</v>
      </c>
      <c r="K176" s="34">
        <f t="shared" si="2"/>
        <v>1.8658375240207192E-2</v>
      </c>
      <c r="L176" s="15">
        <f>'Tree Monitoring Data'!L175</f>
        <v>0.28773119999999996</v>
      </c>
      <c r="M176" s="15"/>
    </row>
    <row r="177" spans="1:13">
      <c r="A177" s="5">
        <f>'Tree Monitoring Data'!G176</f>
        <v>2020</v>
      </c>
      <c r="B177" s="4" t="str">
        <f>'Tree Monitoring Data'!A176</f>
        <v>A003</v>
      </c>
      <c r="C177" s="5">
        <f>'Tree Monitoring Data'!B176</f>
        <v>21</v>
      </c>
      <c r="D177" s="5" t="str">
        <f t="shared" si="0"/>
        <v>A003_21</v>
      </c>
      <c r="E177" s="5">
        <f>'Tree Monitoring Data'!D176</f>
        <v>7.0028174999999999</v>
      </c>
      <c r="F177" s="5">
        <f>'Tree Monitoring Data'!E176</f>
        <v>3.5</v>
      </c>
      <c r="G177" s="33">
        <f t="shared" si="1"/>
        <v>1.1522067433828607E-2</v>
      </c>
      <c r="H177" s="5">
        <v>0.59499999999999997</v>
      </c>
      <c r="I177" s="5">
        <v>1.1499999999999999</v>
      </c>
      <c r="J177" s="5">
        <f>VLOOKUP(D177, 'ABG per sample plot (Rj calcs)'!I:J, 2, FALSE)</f>
        <v>0.32324455419542719</v>
      </c>
      <c r="K177" s="34">
        <f t="shared" si="2"/>
        <v>1.0432426509908371E-2</v>
      </c>
      <c r="L177" s="15">
        <f>'Tree Monitoring Data'!L176</f>
        <v>0.28773119999999996</v>
      </c>
      <c r="M177" s="15"/>
    </row>
    <row r="178" spans="1:13">
      <c r="A178" s="5">
        <f>'Tree Monitoring Data'!G177</f>
        <v>2020</v>
      </c>
      <c r="B178" s="4" t="str">
        <f>'Tree Monitoring Data'!A177</f>
        <v>A003</v>
      </c>
      <c r="C178" s="5">
        <f>'Tree Monitoring Data'!B177</f>
        <v>21</v>
      </c>
      <c r="D178" s="5" t="str">
        <f t="shared" si="0"/>
        <v>A003_21</v>
      </c>
      <c r="E178" s="5">
        <f>'Tree Monitoring Data'!D177</f>
        <v>9.1814609300000001</v>
      </c>
      <c r="F178" s="5">
        <f>'Tree Monitoring Data'!E177</f>
        <v>3.52</v>
      </c>
      <c r="G178" s="33">
        <f t="shared" si="1"/>
        <v>1.9156731597599876E-2</v>
      </c>
      <c r="H178" s="5">
        <v>0.59499999999999997</v>
      </c>
      <c r="I178" s="5">
        <v>1.1499999999999999</v>
      </c>
      <c r="J178" s="5">
        <f>VLOOKUP(D178, 'ABG per sample plot (Rj calcs)'!I:J, 2, FALSE)</f>
        <v>0.32324455419542719</v>
      </c>
      <c r="K178" s="34">
        <f t="shared" si="2"/>
        <v>1.7345081141882608E-2</v>
      </c>
      <c r="L178" s="15">
        <f>'Tree Monitoring Data'!L177</f>
        <v>0.28773119999999996</v>
      </c>
      <c r="M178" s="15"/>
    </row>
    <row r="179" spans="1:13">
      <c r="A179" s="5">
        <f>'Tree Monitoring Data'!G178</f>
        <v>2020</v>
      </c>
      <c r="B179" s="4" t="str">
        <f>'Tree Monitoring Data'!A178</f>
        <v>A003</v>
      </c>
      <c r="C179" s="5">
        <f>'Tree Monitoring Data'!B178</f>
        <v>4</v>
      </c>
      <c r="D179" s="5" t="str">
        <f t="shared" si="0"/>
        <v>A003_4</v>
      </c>
      <c r="E179" s="5">
        <f>'Tree Monitoring Data'!D178</f>
        <v>7.3280438999999999</v>
      </c>
      <c r="F179" s="5">
        <f>'Tree Monitoring Data'!E178</f>
        <v>3.54</v>
      </c>
      <c r="G179" s="33">
        <f t="shared" si="1"/>
        <v>1.2656934338073057E-2</v>
      </c>
      <c r="H179" s="5">
        <v>0.59499999999999997</v>
      </c>
      <c r="I179" s="5">
        <v>1.1499999999999999</v>
      </c>
      <c r="J179" s="5">
        <f>VLOOKUP(D179, 'ABG per sample plot (Rj calcs)'!I:J, 2, FALSE)</f>
        <v>0.32384244198379597</v>
      </c>
      <c r="K179" s="34">
        <f t="shared" si="2"/>
        <v>1.146514716042148E-2</v>
      </c>
      <c r="L179" s="15">
        <f>'Tree Monitoring Data'!L178</f>
        <v>0.28773119999999996</v>
      </c>
      <c r="M179" s="15"/>
    </row>
    <row r="180" spans="1:13">
      <c r="A180" s="5">
        <f>'Tree Monitoring Data'!G179</f>
        <v>2020</v>
      </c>
      <c r="B180" s="4" t="str">
        <f>'Tree Monitoring Data'!A179</f>
        <v>A003</v>
      </c>
      <c r="C180" s="5">
        <f>'Tree Monitoring Data'!B179</f>
        <v>31</v>
      </c>
      <c r="D180" s="5" t="str">
        <f t="shared" si="0"/>
        <v>A003_31</v>
      </c>
      <c r="E180" s="5">
        <f>'Tree Monitoring Data'!D179</f>
        <v>9.0592581800000005</v>
      </c>
      <c r="F180" s="5">
        <f>'Tree Monitoring Data'!E179</f>
        <v>3.55</v>
      </c>
      <c r="G180" s="33">
        <f t="shared" si="1"/>
        <v>1.8771513862669072E-2</v>
      </c>
      <c r="H180" s="5">
        <v>0.59499999999999997</v>
      </c>
      <c r="I180" s="5">
        <v>1.1499999999999999</v>
      </c>
      <c r="J180" s="5">
        <f>VLOOKUP(D180, 'ABG per sample plot (Rj calcs)'!I:J, 2, FALSE)</f>
        <v>0.34010173813500871</v>
      </c>
      <c r="K180" s="34">
        <f t="shared" si="2"/>
        <v>1.7212813969263847E-2</v>
      </c>
      <c r="L180" s="15">
        <f>'Tree Monitoring Data'!L179</f>
        <v>0.28773119999999996</v>
      </c>
      <c r="M180" s="15"/>
    </row>
    <row r="181" spans="1:13">
      <c r="A181" s="5">
        <f>'Tree Monitoring Data'!G180</f>
        <v>2020</v>
      </c>
      <c r="B181" s="4" t="str">
        <f>'Tree Monitoring Data'!A180</f>
        <v>A003</v>
      </c>
      <c r="C181" s="5">
        <f>'Tree Monitoring Data'!B180</f>
        <v>4</v>
      </c>
      <c r="D181" s="5" t="str">
        <f t="shared" si="0"/>
        <v>A003_4</v>
      </c>
      <c r="E181" s="5">
        <f>'Tree Monitoring Data'!D180</f>
        <v>8.3552555599999998</v>
      </c>
      <c r="F181" s="5">
        <f>'Tree Monitoring Data'!E180</f>
        <v>3.56</v>
      </c>
      <c r="G181" s="33">
        <f t="shared" si="1"/>
        <v>1.6242731809336389E-2</v>
      </c>
      <c r="H181" s="5">
        <v>0.59499999999999997</v>
      </c>
      <c r="I181" s="5">
        <v>1.1499999999999999</v>
      </c>
      <c r="J181" s="5">
        <f>VLOOKUP(D181, 'ABG per sample plot (Rj calcs)'!I:J, 2, FALSE)</f>
        <v>0.32384244198379597</v>
      </c>
      <c r="K181" s="34">
        <f t="shared" si="2"/>
        <v>1.4713303040620218E-2</v>
      </c>
      <c r="L181" s="15">
        <f>'Tree Monitoring Data'!L180</f>
        <v>0.28773119999999996</v>
      </c>
      <c r="M181" s="15"/>
    </row>
    <row r="182" spans="1:13">
      <c r="A182" s="5">
        <f>'Tree Monitoring Data'!G181</f>
        <v>2020</v>
      </c>
      <c r="B182" s="4" t="str">
        <f>'Tree Monitoring Data'!A181</f>
        <v>A003</v>
      </c>
      <c r="C182" s="5">
        <f>'Tree Monitoring Data'!B181</f>
        <v>4</v>
      </c>
      <c r="D182" s="5" t="str">
        <f t="shared" si="0"/>
        <v>A003_4</v>
      </c>
      <c r="E182" s="5">
        <f>'Tree Monitoring Data'!D181</f>
        <v>5.7295779500000004</v>
      </c>
      <c r="F182" s="5">
        <f>'Tree Monitoring Data'!E181</f>
        <v>3.56</v>
      </c>
      <c r="G182" s="33">
        <f t="shared" si="1"/>
        <v>7.5368551335562974E-3</v>
      </c>
      <c r="H182" s="5">
        <v>0.59499999999999997</v>
      </c>
      <c r="I182" s="5">
        <v>1.1499999999999999</v>
      </c>
      <c r="J182" s="5">
        <f>VLOOKUP(D182, 'ABG per sample plot (Rj calcs)'!I:J, 2, FALSE)</f>
        <v>0.32384244198379597</v>
      </c>
      <c r="K182" s="34">
        <f t="shared" si="2"/>
        <v>6.8271787563177503E-3</v>
      </c>
      <c r="L182" s="15">
        <f>'Tree Monitoring Data'!L181</f>
        <v>0.28773119999999996</v>
      </c>
      <c r="M182" s="15"/>
    </row>
    <row r="183" spans="1:13">
      <c r="A183" s="5">
        <f>'Tree Monitoring Data'!G182</f>
        <v>2020</v>
      </c>
      <c r="B183" s="4" t="str">
        <f>'Tree Monitoring Data'!A182</f>
        <v>A003</v>
      </c>
      <c r="C183" s="5">
        <f>'Tree Monitoring Data'!B182</f>
        <v>21</v>
      </c>
      <c r="D183" s="5" t="str">
        <f t="shared" si="0"/>
        <v>A003_21</v>
      </c>
      <c r="E183" s="5">
        <f>'Tree Monitoring Data'!D182</f>
        <v>6.6845076099999998</v>
      </c>
      <c r="F183" s="5">
        <f>'Tree Monitoring Data'!E182</f>
        <v>3.56</v>
      </c>
      <c r="G183" s="33">
        <f t="shared" si="1"/>
        <v>1.0555512564020946E-2</v>
      </c>
      <c r="H183" s="5">
        <v>0.59499999999999997</v>
      </c>
      <c r="I183" s="5">
        <v>1.1499999999999999</v>
      </c>
      <c r="J183" s="5">
        <f>VLOOKUP(D183, 'ABG per sample plot (Rj calcs)'!I:J, 2, FALSE)</f>
        <v>0.32324455419542719</v>
      </c>
      <c r="K183" s="34">
        <f t="shared" si="2"/>
        <v>9.5572786508134437E-3</v>
      </c>
      <c r="L183" s="15">
        <f>'Tree Monitoring Data'!L182</f>
        <v>0.28773119999999996</v>
      </c>
      <c r="M183" s="15"/>
    </row>
    <row r="184" spans="1:13">
      <c r="A184" s="5">
        <f>'Tree Monitoring Data'!G183</f>
        <v>2020</v>
      </c>
      <c r="B184" s="4" t="str">
        <f>'Tree Monitoring Data'!A183</f>
        <v>A003</v>
      </c>
      <c r="C184" s="5">
        <f>'Tree Monitoring Data'!B183</f>
        <v>4</v>
      </c>
      <c r="D184" s="5" t="str">
        <f t="shared" si="0"/>
        <v>A003_4</v>
      </c>
      <c r="E184" s="5">
        <f>'Tree Monitoring Data'!D183</f>
        <v>9.2966106499999999</v>
      </c>
      <c r="F184" s="5">
        <f>'Tree Monitoring Data'!E183</f>
        <v>3.57</v>
      </c>
      <c r="G184" s="33">
        <f t="shared" si="1"/>
        <v>1.9695843847856678E-2</v>
      </c>
      <c r="H184" s="5">
        <v>0.59499999999999997</v>
      </c>
      <c r="I184" s="5">
        <v>1.1499999999999999</v>
      </c>
      <c r="J184" s="5">
        <f>VLOOKUP(D184, 'ABG per sample plot (Rj calcs)'!I:J, 2, FALSE)</f>
        <v>0.32384244198379597</v>
      </c>
      <c r="K184" s="34">
        <f t="shared" si="2"/>
        <v>1.7841267255775145E-2</v>
      </c>
      <c r="L184" s="15">
        <f>'Tree Monitoring Data'!L183</f>
        <v>0.28773119999999996</v>
      </c>
      <c r="M184" s="15"/>
    </row>
    <row r="185" spans="1:13">
      <c r="A185" s="5">
        <f>'Tree Monitoring Data'!G184</f>
        <v>2020</v>
      </c>
      <c r="B185" s="4" t="str">
        <f>'Tree Monitoring Data'!A184</f>
        <v>A003</v>
      </c>
      <c r="C185" s="5">
        <f>'Tree Monitoring Data'!B184</f>
        <v>21</v>
      </c>
      <c r="D185" s="5" t="str">
        <f t="shared" si="0"/>
        <v>A003_21</v>
      </c>
      <c r="E185" s="5">
        <f>'Tree Monitoring Data'!D184</f>
        <v>7.5661396200000004</v>
      </c>
      <c r="F185" s="5">
        <f>'Tree Monitoring Data'!E184</f>
        <v>3.6</v>
      </c>
      <c r="G185" s="33">
        <f t="shared" si="1"/>
        <v>1.3552454962149414E-2</v>
      </c>
      <c r="H185" s="5">
        <v>0.59499999999999997</v>
      </c>
      <c r="I185" s="5">
        <v>1.1499999999999999</v>
      </c>
      <c r="J185" s="5">
        <f>VLOOKUP(D185, 'ABG per sample plot (Rj calcs)'!I:J, 2, FALSE)</f>
        <v>0.32324455419542719</v>
      </c>
      <c r="K185" s="34">
        <f t="shared" si="2"/>
        <v>1.2270800464711977E-2</v>
      </c>
      <c r="L185" s="15">
        <f>'Tree Monitoring Data'!L184</f>
        <v>0.28773119999999996</v>
      </c>
      <c r="M185" s="15"/>
    </row>
    <row r="186" spans="1:13">
      <c r="A186" s="5">
        <f>'Tree Monitoring Data'!G185</f>
        <v>2020</v>
      </c>
      <c r="B186" s="4" t="str">
        <f>'Tree Monitoring Data'!A185</f>
        <v>A003</v>
      </c>
      <c r="C186" s="5">
        <f>'Tree Monitoring Data'!B185</f>
        <v>31</v>
      </c>
      <c r="D186" s="5" t="str">
        <f t="shared" si="0"/>
        <v>A003_31</v>
      </c>
      <c r="E186" s="5">
        <f>'Tree Monitoring Data'!D185</f>
        <v>7.1176254300000004</v>
      </c>
      <c r="F186" s="5">
        <f>'Tree Monitoring Data'!E185</f>
        <v>3.6</v>
      </c>
      <c r="G186" s="33">
        <f t="shared" si="1"/>
        <v>1.2033536911881354E-2</v>
      </c>
      <c r="H186" s="5">
        <v>0.59499999999999997</v>
      </c>
      <c r="I186" s="5">
        <v>1.1499999999999999</v>
      </c>
      <c r="J186" s="5">
        <f>VLOOKUP(D186, 'ABG per sample plot (Rj calcs)'!I:J, 2, FALSE)</f>
        <v>0.34010173813500871</v>
      </c>
      <c r="K186" s="34">
        <f t="shared" si="2"/>
        <v>1.1034327533295286E-2</v>
      </c>
      <c r="L186" s="15">
        <f>'Tree Monitoring Data'!L185</f>
        <v>0.28773119999999996</v>
      </c>
      <c r="M186" s="15"/>
    </row>
    <row r="187" spans="1:13">
      <c r="A187" s="5">
        <f>'Tree Monitoring Data'!G186</f>
        <v>2020</v>
      </c>
      <c r="B187" s="4" t="str">
        <f>'Tree Monitoring Data'!A186</f>
        <v>A003</v>
      </c>
      <c r="C187" s="5">
        <f>'Tree Monitoring Data'!B186</f>
        <v>31</v>
      </c>
      <c r="D187" s="5" t="str">
        <f t="shared" si="0"/>
        <v>A003_31</v>
      </c>
      <c r="E187" s="5">
        <f>'Tree Monitoring Data'!D186</f>
        <v>7.0532759199999999</v>
      </c>
      <c r="F187" s="5">
        <f>'Tree Monitoring Data'!E186</f>
        <v>3.6</v>
      </c>
      <c r="G187" s="33">
        <f t="shared" si="1"/>
        <v>1.1818695871181424E-2</v>
      </c>
      <c r="H187" s="5">
        <v>0.59499999999999997</v>
      </c>
      <c r="I187" s="5">
        <v>1.1499999999999999</v>
      </c>
      <c r="J187" s="5">
        <f>VLOOKUP(D187, 'ABG per sample plot (Rj calcs)'!I:J, 2, FALSE)</f>
        <v>0.34010173813500871</v>
      </c>
      <c r="K187" s="34">
        <f t="shared" si="2"/>
        <v>1.0837325901270008E-2</v>
      </c>
      <c r="L187" s="15">
        <f>'Tree Monitoring Data'!L186</f>
        <v>0.28773119999999996</v>
      </c>
      <c r="M187" s="15"/>
    </row>
    <row r="188" spans="1:13">
      <c r="A188" s="5">
        <f>'Tree Monitoring Data'!G187</f>
        <v>2020</v>
      </c>
      <c r="B188" s="4" t="str">
        <f>'Tree Monitoring Data'!A187</f>
        <v>A003</v>
      </c>
      <c r="C188" s="5">
        <f>'Tree Monitoring Data'!B187</f>
        <v>55</v>
      </c>
      <c r="D188" s="5" t="str">
        <f t="shared" si="0"/>
        <v>A003_55</v>
      </c>
      <c r="E188" s="5">
        <f>'Tree Monitoring Data'!D187</f>
        <v>5.0929581800000001</v>
      </c>
      <c r="F188" s="5">
        <f>'Tree Monitoring Data'!E187</f>
        <v>3.6</v>
      </c>
      <c r="G188" s="33">
        <f t="shared" si="1"/>
        <v>5.6458492288429547E-3</v>
      </c>
      <c r="H188" s="5">
        <v>0.59499999999999997</v>
      </c>
      <c r="I188" s="5">
        <v>1.1499999999999999</v>
      </c>
      <c r="J188" s="5">
        <f>VLOOKUP(D188, 'ABG per sample plot (Rj calcs)'!I:J, 2, FALSE)</f>
        <v>0.35976940411382874</v>
      </c>
      <c r="K188" s="34">
        <f t="shared" si="2"/>
        <v>5.2530235437286922E-3</v>
      </c>
      <c r="L188" s="15">
        <f>'Tree Monitoring Data'!L187</f>
        <v>0.28773119999999996</v>
      </c>
      <c r="M188" s="15"/>
    </row>
    <row r="189" spans="1:13">
      <c r="A189" s="5">
        <f>'Tree Monitoring Data'!G188</f>
        <v>2020</v>
      </c>
      <c r="B189" s="4" t="str">
        <f>'Tree Monitoring Data'!A188</f>
        <v>A003</v>
      </c>
      <c r="C189" s="5">
        <f>'Tree Monitoring Data'!B188</f>
        <v>55</v>
      </c>
      <c r="D189" s="5" t="str">
        <f t="shared" si="0"/>
        <v>A003_55</v>
      </c>
      <c r="E189" s="5">
        <f>'Tree Monitoring Data'!D188</f>
        <v>5.8433927600000004</v>
      </c>
      <c r="F189" s="5">
        <f>'Tree Monitoring Data'!E188</f>
        <v>3.6</v>
      </c>
      <c r="G189" s="33">
        <f t="shared" si="1"/>
        <v>7.9236535679576021E-3</v>
      </c>
      <c r="H189" s="5">
        <v>0.59499999999999997</v>
      </c>
      <c r="I189" s="5">
        <v>1.1499999999999999</v>
      </c>
      <c r="J189" s="5">
        <f>VLOOKUP(D189, 'ABG per sample plot (Rj calcs)'!I:J, 2, FALSE)</f>
        <v>0.35976940411382874</v>
      </c>
      <c r="K189" s="34">
        <f t="shared" si="2"/>
        <v>7.372343301728812E-3</v>
      </c>
      <c r="L189" s="15">
        <f>'Tree Monitoring Data'!L188</f>
        <v>0.28773119999999996</v>
      </c>
      <c r="M189" s="15"/>
    </row>
    <row r="190" spans="1:13">
      <c r="A190" s="5">
        <f>'Tree Monitoring Data'!G189</f>
        <v>2020</v>
      </c>
      <c r="B190" s="4" t="str">
        <f>'Tree Monitoring Data'!A189</f>
        <v>A003</v>
      </c>
      <c r="C190" s="5">
        <f>'Tree Monitoring Data'!B189</f>
        <v>55</v>
      </c>
      <c r="D190" s="5" t="str">
        <f t="shared" si="0"/>
        <v>A003_55</v>
      </c>
      <c r="E190" s="5">
        <f>'Tree Monitoring Data'!D189</f>
        <v>6.6235996699999999</v>
      </c>
      <c r="F190" s="5">
        <f>'Tree Monitoring Data'!E189</f>
        <v>3.6</v>
      </c>
      <c r="G190" s="33">
        <f t="shared" si="1"/>
        <v>1.0404006124966999E-2</v>
      </c>
      <c r="H190" s="5">
        <v>0.59499999999999997</v>
      </c>
      <c r="I190" s="5">
        <v>1.1499999999999999</v>
      </c>
      <c r="J190" s="5">
        <f>VLOOKUP(D190, 'ABG per sample plot (Rj calcs)'!I:J, 2, FALSE)</f>
        <v>0.35976940411382874</v>
      </c>
      <c r="K190" s="34">
        <f t="shared" si="2"/>
        <v>9.6801184212192467E-3</v>
      </c>
      <c r="L190" s="15">
        <f>'Tree Monitoring Data'!L189</f>
        <v>0.28773119999999996</v>
      </c>
      <c r="M190" s="15"/>
    </row>
    <row r="191" spans="1:13">
      <c r="A191" s="5">
        <f>'Tree Monitoring Data'!G190</f>
        <v>2020</v>
      </c>
      <c r="B191" s="4" t="str">
        <f>'Tree Monitoring Data'!A190</f>
        <v>A003</v>
      </c>
      <c r="C191" s="5">
        <f>'Tree Monitoring Data'!B190</f>
        <v>21</v>
      </c>
      <c r="D191" s="5" t="str">
        <f t="shared" si="0"/>
        <v>A003_21</v>
      </c>
      <c r="E191" s="5">
        <f>'Tree Monitoring Data'!D190</f>
        <v>8.2760570399999995</v>
      </c>
      <c r="F191" s="5">
        <f>'Tree Monitoring Data'!E190</f>
        <v>3.61</v>
      </c>
      <c r="G191" s="33">
        <f t="shared" si="1"/>
        <v>1.6051219747080986E-2</v>
      </c>
      <c r="H191" s="5">
        <v>0.59499999999999997</v>
      </c>
      <c r="I191" s="5">
        <v>1.1499999999999999</v>
      </c>
      <c r="J191" s="5">
        <f>VLOOKUP(D191, 'ABG per sample plot (Rj calcs)'!I:J, 2, FALSE)</f>
        <v>0.32324455419542719</v>
      </c>
      <c r="K191" s="34">
        <f t="shared" si="2"/>
        <v>1.4533257279346637E-2</v>
      </c>
      <c r="L191" s="15">
        <f>'Tree Monitoring Data'!L190</f>
        <v>0.28773119999999996</v>
      </c>
      <c r="M191" s="15"/>
    </row>
    <row r="192" spans="1:13">
      <c r="A192" s="5">
        <f>'Tree Monitoring Data'!G191</f>
        <v>2020</v>
      </c>
      <c r="B192" s="4" t="str">
        <f>'Tree Monitoring Data'!A191</f>
        <v>A003</v>
      </c>
      <c r="C192" s="5">
        <f>'Tree Monitoring Data'!B191</f>
        <v>21</v>
      </c>
      <c r="D192" s="5" t="str">
        <f t="shared" si="0"/>
        <v>A003_21</v>
      </c>
      <c r="E192" s="5">
        <f>'Tree Monitoring Data'!D191</f>
        <v>9.3617746099999994</v>
      </c>
      <c r="F192" s="5">
        <f>'Tree Monitoring Data'!E191</f>
        <v>3.62</v>
      </c>
      <c r="G192" s="33">
        <f t="shared" si="1"/>
        <v>2.0054168943296938E-2</v>
      </c>
      <c r="H192" s="5">
        <v>0.59499999999999997</v>
      </c>
      <c r="I192" s="5">
        <v>1.1499999999999999</v>
      </c>
      <c r="J192" s="5">
        <f>VLOOKUP(D192, 'ABG per sample plot (Rj calcs)'!I:J, 2, FALSE)</f>
        <v>0.32324455419542719</v>
      </c>
      <c r="K192" s="34">
        <f t="shared" si="2"/>
        <v>1.8157647915163576E-2</v>
      </c>
      <c r="L192" s="15">
        <f>'Tree Monitoring Data'!L191</f>
        <v>0.28773119999999996</v>
      </c>
      <c r="M192" s="15"/>
    </row>
    <row r="193" spans="1:13">
      <c r="A193" s="5">
        <f>'Tree Monitoring Data'!G192</f>
        <v>2020</v>
      </c>
      <c r="B193" s="4" t="str">
        <f>'Tree Monitoring Data'!A192</f>
        <v>A003</v>
      </c>
      <c r="C193" s="5">
        <f>'Tree Monitoring Data'!B192</f>
        <v>31</v>
      </c>
      <c r="D193" s="5" t="str">
        <f t="shared" si="0"/>
        <v>A003_31</v>
      </c>
      <c r="E193" s="5">
        <f>'Tree Monitoring Data'!D192</f>
        <v>8.8327408799999994</v>
      </c>
      <c r="F193" s="5">
        <f>'Tree Monitoring Data'!E192</f>
        <v>3.62</v>
      </c>
      <c r="G193" s="33">
        <f t="shared" si="1"/>
        <v>1.808497944948859E-2</v>
      </c>
      <c r="H193" s="5">
        <v>0.59499999999999997</v>
      </c>
      <c r="I193" s="5">
        <v>1.1499999999999999</v>
      </c>
      <c r="J193" s="5">
        <f>VLOOKUP(D193, 'ABG per sample plot (Rj calcs)'!I:J, 2, FALSE)</f>
        <v>0.34010173813500871</v>
      </c>
      <c r="K193" s="34">
        <f t="shared" si="2"/>
        <v>1.6583286205865168E-2</v>
      </c>
      <c r="L193" s="15">
        <f>'Tree Monitoring Data'!L192</f>
        <v>0.28773119999999996</v>
      </c>
      <c r="M193" s="15"/>
    </row>
    <row r="194" spans="1:13">
      <c r="A194" s="5">
        <f>'Tree Monitoring Data'!G193</f>
        <v>2020</v>
      </c>
      <c r="B194" s="4" t="str">
        <f>'Tree Monitoring Data'!A193</f>
        <v>A003</v>
      </c>
      <c r="C194" s="5">
        <f>'Tree Monitoring Data'!B193</f>
        <v>4</v>
      </c>
      <c r="D194" s="5" t="str">
        <f t="shared" si="0"/>
        <v>A003_4</v>
      </c>
      <c r="E194" s="5">
        <f>'Tree Monitoring Data'!D193</f>
        <v>9.2966106499999999</v>
      </c>
      <c r="F194" s="5">
        <f>'Tree Monitoring Data'!E193</f>
        <v>3.63</v>
      </c>
      <c r="G194" s="33">
        <f t="shared" si="1"/>
        <v>1.9831393912988632E-2</v>
      </c>
      <c r="H194" s="5">
        <v>0.59499999999999997</v>
      </c>
      <c r="I194" s="5">
        <v>1.1499999999999999</v>
      </c>
      <c r="J194" s="5">
        <f>VLOOKUP(D194, 'ABG per sample plot (Rj calcs)'!I:J, 2, FALSE)</f>
        <v>0.32384244198379597</v>
      </c>
      <c r="K194" s="34">
        <f t="shared" si="2"/>
        <v>1.7964053817104433E-2</v>
      </c>
      <c r="L194" s="15">
        <f>'Tree Monitoring Data'!L193</f>
        <v>0.28773119999999996</v>
      </c>
      <c r="M194" s="15"/>
    </row>
    <row r="195" spans="1:13">
      <c r="A195" s="5">
        <f>'Tree Monitoring Data'!G194</f>
        <v>2020</v>
      </c>
      <c r="B195" s="4" t="str">
        <f>'Tree Monitoring Data'!A194</f>
        <v>A003</v>
      </c>
      <c r="C195" s="5">
        <f>'Tree Monitoring Data'!B194</f>
        <v>4</v>
      </c>
      <c r="D195" s="5" t="str">
        <f t="shared" si="0"/>
        <v>A003_4</v>
      </c>
      <c r="E195" s="5">
        <f>'Tree Monitoring Data'!D194</f>
        <v>9.0144100900000002</v>
      </c>
      <c r="F195" s="5">
        <f>'Tree Monitoring Data'!E194</f>
        <v>3.65</v>
      </c>
      <c r="G195" s="33">
        <f t="shared" si="1"/>
        <v>1.8819079411167748E-2</v>
      </c>
      <c r="H195" s="5">
        <v>0.59499999999999997</v>
      </c>
      <c r="I195" s="5">
        <v>1.1499999999999999</v>
      </c>
      <c r="J195" s="5">
        <f>VLOOKUP(D195, 'ABG per sample plot (Rj calcs)'!I:J, 2, FALSE)</f>
        <v>0.32384244198379597</v>
      </c>
      <c r="K195" s="34">
        <f t="shared" si="2"/>
        <v>1.7047059667810914E-2</v>
      </c>
      <c r="L195" s="15">
        <f>'Tree Monitoring Data'!L194</f>
        <v>0.28773119999999996</v>
      </c>
      <c r="M195" s="15"/>
    </row>
    <row r="196" spans="1:13">
      <c r="A196" s="5">
        <f>'Tree Monitoring Data'!G195</f>
        <v>2020</v>
      </c>
      <c r="B196" s="4" t="str">
        <f>'Tree Monitoring Data'!A195</f>
        <v>A003</v>
      </c>
      <c r="C196" s="5">
        <f>'Tree Monitoring Data'!B195</f>
        <v>31</v>
      </c>
      <c r="D196" s="5" t="str">
        <f t="shared" si="0"/>
        <v>A003_31</v>
      </c>
      <c r="E196" s="5">
        <f>'Tree Monitoring Data'!D195</f>
        <v>8.9240377800000008</v>
      </c>
      <c r="F196" s="5">
        <f>'Tree Monitoring Data'!E195</f>
        <v>3.65</v>
      </c>
      <c r="G196" s="33">
        <f t="shared" si="1"/>
        <v>1.8483582581418457E-2</v>
      </c>
      <c r="H196" s="5">
        <v>0.59499999999999997</v>
      </c>
      <c r="I196" s="5">
        <v>1.1499999999999999</v>
      </c>
      <c r="J196" s="5">
        <f>VLOOKUP(D196, 'ABG per sample plot (Rj calcs)'!I:J, 2, FALSE)</f>
        <v>0.34010173813500871</v>
      </c>
      <c r="K196" s="34">
        <f t="shared" si="2"/>
        <v>1.6948791173001538E-2</v>
      </c>
      <c r="L196" s="15">
        <f>'Tree Monitoring Data'!L195</f>
        <v>0.28773119999999996</v>
      </c>
      <c r="M196" s="15"/>
    </row>
    <row r="197" spans="1:13">
      <c r="A197" s="5">
        <f>'Tree Monitoring Data'!G196</f>
        <v>2020</v>
      </c>
      <c r="B197" s="4" t="str">
        <f>'Tree Monitoring Data'!A196</f>
        <v>A003</v>
      </c>
      <c r="C197" s="5">
        <f>'Tree Monitoring Data'!B196</f>
        <v>21</v>
      </c>
      <c r="D197" s="5" t="str">
        <f t="shared" si="0"/>
        <v>A003_21</v>
      </c>
      <c r="E197" s="5">
        <f>'Tree Monitoring Data'!D196</f>
        <v>9.2309867000000008</v>
      </c>
      <c r="F197" s="5">
        <f>'Tree Monitoring Data'!E196</f>
        <v>3.66</v>
      </c>
      <c r="G197" s="33">
        <f t="shared" si="1"/>
        <v>1.9651601462686404E-2</v>
      </c>
      <c r="H197" s="5">
        <v>0.59499999999999997</v>
      </c>
      <c r="I197" s="5">
        <v>1.1499999999999999</v>
      </c>
      <c r="J197" s="5">
        <f>VLOOKUP(D197, 'ABG per sample plot (Rj calcs)'!I:J, 2, FALSE)</f>
        <v>0.32324455419542719</v>
      </c>
      <c r="K197" s="34">
        <f t="shared" si="2"/>
        <v>1.7793151206489752E-2</v>
      </c>
      <c r="L197" s="15">
        <f>'Tree Monitoring Data'!L196</f>
        <v>0.28773119999999996</v>
      </c>
      <c r="M197" s="15"/>
    </row>
    <row r="198" spans="1:13">
      <c r="A198" s="5">
        <f>'Tree Monitoring Data'!G197</f>
        <v>2020</v>
      </c>
      <c r="B198" s="4" t="str">
        <f>'Tree Monitoring Data'!A197</f>
        <v>A003</v>
      </c>
      <c r="C198" s="5">
        <f>'Tree Monitoring Data'!B197</f>
        <v>4</v>
      </c>
      <c r="D198" s="5" t="str">
        <f t="shared" si="0"/>
        <v>A003_4</v>
      </c>
      <c r="E198" s="5">
        <f>'Tree Monitoring Data'!D197</f>
        <v>7.8293879799999999</v>
      </c>
      <c r="F198" s="5">
        <f>'Tree Monitoring Data'!E197</f>
        <v>3.68</v>
      </c>
      <c r="G198" s="33">
        <f t="shared" si="1"/>
        <v>1.4589957841814452E-2</v>
      </c>
      <c r="H198" s="5">
        <v>0.59499999999999997</v>
      </c>
      <c r="I198" s="5">
        <v>1.1499999999999999</v>
      </c>
      <c r="J198" s="5">
        <f>VLOOKUP(D198, 'ABG per sample plot (Rj calcs)'!I:J, 2, FALSE)</f>
        <v>0.32384244198379597</v>
      </c>
      <c r="K198" s="34">
        <f t="shared" si="2"/>
        <v>1.3216155607094257E-2</v>
      </c>
      <c r="L198" s="15">
        <f>'Tree Monitoring Data'!L197</f>
        <v>0.28773119999999996</v>
      </c>
      <c r="M198" s="15"/>
    </row>
    <row r="199" spans="1:13">
      <c r="A199" s="5">
        <f>'Tree Monitoring Data'!G198</f>
        <v>2020</v>
      </c>
      <c r="B199" s="4" t="str">
        <f>'Tree Monitoring Data'!A198</f>
        <v>A003</v>
      </c>
      <c r="C199" s="5">
        <f>'Tree Monitoring Data'!B198</f>
        <v>21</v>
      </c>
      <c r="D199" s="5" t="str">
        <f t="shared" si="0"/>
        <v>A003_21</v>
      </c>
      <c r="E199" s="5">
        <f>'Tree Monitoring Data'!D198</f>
        <v>8.5943669299999996</v>
      </c>
      <c r="F199" s="5">
        <f>'Tree Monitoring Data'!E198</f>
        <v>3.68</v>
      </c>
      <c r="G199" s="33">
        <f t="shared" si="1"/>
        <v>1.7330708152320819E-2</v>
      </c>
      <c r="H199" s="5">
        <v>0.59499999999999997</v>
      </c>
      <c r="I199" s="5">
        <v>1.1499999999999999</v>
      </c>
      <c r="J199" s="5">
        <f>VLOOKUP(D199, 'ABG per sample plot (Rj calcs)'!I:J, 2, FALSE)</f>
        <v>0.32324455419542719</v>
      </c>
      <c r="K199" s="34">
        <f t="shared" si="2"/>
        <v>1.5691744576405355E-2</v>
      </c>
      <c r="L199" s="15">
        <f>'Tree Monitoring Data'!L198</f>
        <v>0.28773119999999996</v>
      </c>
      <c r="M199" s="15"/>
    </row>
    <row r="200" spans="1:13">
      <c r="A200" s="5">
        <f>'Tree Monitoring Data'!G199</f>
        <v>2020</v>
      </c>
      <c r="B200" s="4" t="str">
        <f>'Tree Monitoring Data'!A199</f>
        <v>A003</v>
      </c>
      <c r="C200" s="5">
        <f>'Tree Monitoring Data'!B199</f>
        <v>21</v>
      </c>
      <c r="D200" s="5" t="str">
        <f t="shared" si="0"/>
        <v>A003_21</v>
      </c>
      <c r="E200" s="5">
        <f>'Tree Monitoring Data'!D199</f>
        <v>11.2943955</v>
      </c>
      <c r="F200" s="5">
        <f>'Tree Monitoring Data'!E199</f>
        <v>3.7</v>
      </c>
      <c r="G200" s="33">
        <f t="shared" si="1"/>
        <v>2.7953685468699092E-2</v>
      </c>
      <c r="H200" s="5">
        <v>0.59499999999999997</v>
      </c>
      <c r="I200" s="5">
        <v>1.1499999999999999</v>
      </c>
      <c r="J200" s="5">
        <f>VLOOKUP(D200, 'ABG per sample plot (Rj calcs)'!I:J, 2, FALSE)</f>
        <v>0.32324455419542719</v>
      </c>
      <c r="K200" s="34">
        <f t="shared" si="2"/>
        <v>2.5310107843761712E-2</v>
      </c>
      <c r="L200" s="15">
        <f>'Tree Monitoring Data'!L199</f>
        <v>0.28773119999999996</v>
      </c>
      <c r="M200" s="15"/>
    </row>
    <row r="201" spans="1:13">
      <c r="A201" s="5">
        <f>'Tree Monitoring Data'!G200</f>
        <v>2020</v>
      </c>
      <c r="B201" s="4" t="str">
        <f>'Tree Monitoring Data'!A200</f>
        <v>A003</v>
      </c>
      <c r="C201" s="5">
        <f>'Tree Monitoring Data'!B200</f>
        <v>21</v>
      </c>
      <c r="D201" s="5" t="str">
        <f t="shared" si="0"/>
        <v>A003_21</v>
      </c>
      <c r="E201" s="5">
        <f>'Tree Monitoring Data'!D200</f>
        <v>10.1510415</v>
      </c>
      <c r="F201" s="5">
        <f>'Tree Monitoring Data'!E200</f>
        <v>3.71</v>
      </c>
      <c r="G201" s="33">
        <f t="shared" si="1"/>
        <v>2.3330487155345692E-2</v>
      </c>
      <c r="H201" s="5">
        <v>0.59499999999999997</v>
      </c>
      <c r="I201" s="5">
        <v>1.1499999999999999</v>
      </c>
      <c r="J201" s="5">
        <f>VLOOKUP(D201, 'ABG per sample plot (Rj calcs)'!I:J, 2, FALSE)</f>
        <v>0.32324455419542719</v>
      </c>
      <c r="K201" s="34">
        <f t="shared" si="2"/>
        <v>2.1124124996344442E-2</v>
      </c>
      <c r="L201" s="15">
        <f>'Tree Monitoring Data'!L200</f>
        <v>0.28773119999999996</v>
      </c>
      <c r="M201" s="15"/>
    </row>
    <row r="202" spans="1:13">
      <c r="A202" s="5">
        <f>'Tree Monitoring Data'!G201</f>
        <v>2020</v>
      </c>
      <c r="B202" s="4" t="str">
        <f>'Tree Monitoring Data'!A201</f>
        <v>A003</v>
      </c>
      <c r="C202" s="5">
        <f>'Tree Monitoring Data'!B201</f>
        <v>31</v>
      </c>
      <c r="D202" s="5" t="str">
        <f t="shared" si="0"/>
        <v>A003_31</v>
      </c>
      <c r="E202" s="5">
        <f>'Tree Monitoring Data'!D201</f>
        <v>10.509048</v>
      </c>
      <c r="F202" s="5">
        <f>'Tree Monitoring Data'!E201</f>
        <v>3.71</v>
      </c>
      <c r="G202" s="33">
        <f t="shared" si="1"/>
        <v>2.4761993110573789E-2</v>
      </c>
      <c r="H202" s="5">
        <v>0.59499999999999997</v>
      </c>
      <c r="I202" s="5">
        <v>1.1499999999999999</v>
      </c>
      <c r="J202" s="5">
        <f>VLOOKUP(D202, 'ABG per sample plot (Rj calcs)'!I:J, 2, FALSE)</f>
        <v>0.34010173813500871</v>
      </c>
      <c r="K202" s="34">
        <f t="shared" si="2"/>
        <v>2.2705871462404045E-2</v>
      </c>
      <c r="L202" s="15">
        <f>'Tree Monitoring Data'!L201</f>
        <v>0.28773119999999996</v>
      </c>
      <c r="M202" s="15"/>
    </row>
    <row r="203" spans="1:13">
      <c r="A203" s="5">
        <f>'Tree Monitoring Data'!G202</f>
        <v>2020</v>
      </c>
      <c r="B203" s="4" t="str">
        <f>'Tree Monitoring Data'!A202</f>
        <v>A003</v>
      </c>
      <c r="C203" s="5">
        <f>'Tree Monitoring Data'!B202</f>
        <v>21</v>
      </c>
      <c r="D203" s="5" t="str">
        <f t="shared" si="0"/>
        <v>A003_21</v>
      </c>
      <c r="E203" s="5">
        <f>'Tree Monitoring Data'!D202</f>
        <v>12.4140856</v>
      </c>
      <c r="F203" s="5">
        <f>'Tree Monitoring Data'!E202</f>
        <v>3.75</v>
      </c>
      <c r="G203" s="33">
        <f t="shared" si="1"/>
        <v>3.2944438816659712E-2</v>
      </c>
      <c r="H203" s="5">
        <v>0.59499999999999997</v>
      </c>
      <c r="I203" s="5">
        <v>1.1499999999999999</v>
      </c>
      <c r="J203" s="5">
        <f>VLOOKUP(D203, 'ABG per sample plot (Rj calcs)'!I:J, 2, FALSE)</f>
        <v>0.32324455419542719</v>
      </c>
      <c r="K203" s="34">
        <f t="shared" si="2"/>
        <v>2.9828886077849663E-2</v>
      </c>
      <c r="L203" s="15">
        <f>'Tree Monitoring Data'!L202</f>
        <v>0.28773119999999996</v>
      </c>
      <c r="M203" s="15"/>
    </row>
    <row r="204" spans="1:13">
      <c r="A204" s="5">
        <f>'Tree Monitoring Data'!G203</f>
        <v>2020</v>
      </c>
      <c r="B204" s="4" t="str">
        <f>'Tree Monitoring Data'!A203</f>
        <v>A003</v>
      </c>
      <c r="C204" s="5">
        <f>'Tree Monitoring Data'!B203</f>
        <v>21</v>
      </c>
      <c r="D204" s="5" t="str">
        <f t="shared" si="0"/>
        <v>A003_21</v>
      </c>
      <c r="E204" s="5">
        <f>'Tree Monitoring Data'!D203</f>
        <v>8.6002595300000007</v>
      </c>
      <c r="F204" s="5">
        <f>'Tree Monitoring Data'!E203</f>
        <v>3.75</v>
      </c>
      <c r="G204" s="33">
        <f t="shared" si="1"/>
        <v>1.7487734708809443E-2</v>
      </c>
      <c r="H204" s="5">
        <v>0.59499999999999997</v>
      </c>
      <c r="I204" s="5">
        <v>1.1499999999999999</v>
      </c>
      <c r="J204" s="5">
        <f>VLOOKUP(D204, 'ABG per sample plot (Rj calcs)'!I:J, 2, FALSE)</f>
        <v>0.32324455419542719</v>
      </c>
      <c r="K204" s="34">
        <f t="shared" si="2"/>
        <v>1.5833921144983831E-2</v>
      </c>
      <c r="L204" s="15">
        <f>'Tree Monitoring Data'!L203</f>
        <v>0.28773119999999996</v>
      </c>
      <c r="M204" s="15"/>
    </row>
    <row r="205" spans="1:13">
      <c r="A205" s="5">
        <f>'Tree Monitoring Data'!G204</f>
        <v>2020</v>
      </c>
      <c r="B205" s="4" t="str">
        <f>'Tree Monitoring Data'!A204</f>
        <v>A003</v>
      </c>
      <c r="C205" s="5">
        <f>'Tree Monitoring Data'!B204</f>
        <v>4</v>
      </c>
      <c r="D205" s="5" t="str">
        <f t="shared" si="0"/>
        <v>A003_4</v>
      </c>
      <c r="E205" s="5">
        <f>'Tree Monitoring Data'!D204</f>
        <v>10.6002449</v>
      </c>
      <c r="F205" s="5">
        <f>'Tree Monitoring Data'!E204</f>
        <v>3.76</v>
      </c>
      <c r="G205" s="33">
        <f t="shared" si="1"/>
        <v>2.5276903631143235E-2</v>
      </c>
      <c r="H205" s="5">
        <v>0.59499999999999997</v>
      </c>
      <c r="I205" s="5">
        <v>1.1499999999999999</v>
      </c>
      <c r="J205" s="5">
        <f>VLOOKUP(D205, 'ABG per sample plot (Rj calcs)'!I:J, 2, FALSE)</f>
        <v>0.32384244198379597</v>
      </c>
      <c r="K205" s="34">
        <f t="shared" si="2"/>
        <v>2.2896809934384955E-2</v>
      </c>
      <c r="L205" s="15">
        <f>'Tree Monitoring Data'!L204</f>
        <v>0.28773119999999996</v>
      </c>
      <c r="M205" s="15"/>
    </row>
    <row r="206" spans="1:13">
      <c r="A206" s="5">
        <f>'Tree Monitoring Data'!G205</f>
        <v>2020</v>
      </c>
      <c r="B206" s="4" t="str">
        <f>'Tree Monitoring Data'!A205</f>
        <v>A003</v>
      </c>
      <c r="C206" s="5">
        <f>'Tree Monitoring Data'!B205</f>
        <v>4</v>
      </c>
      <c r="D206" s="5" t="str">
        <f t="shared" si="0"/>
        <v>A003_4</v>
      </c>
      <c r="E206" s="5">
        <f>'Tree Monitoring Data'!D205</f>
        <v>7.6988890400000001</v>
      </c>
      <c r="F206" s="5">
        <f>'Tree Monitoring Data'!E205</f>
        <v>3.78</v>
      </c>
      <c r="G206" s="33">
        <f t="shared" si="1"/>
        <v>1.4288865624393838E-2</v>
      </c>
      <c r="H206" s="5">
        <v>0.59499999999999997</v>
      </c>
      <c r="I206" s="5">
        <v>1.1499999999999999</v>
      </c>
      <c r="J206" s="5">
        <f>VLOOKUP(D206, 'ABG per sample plot (Rj calcs)'!I:J, 2, FALSE)</f>
        <v>0.32384244198379597</v>
      </c>
      <c r="K206" s="34">
        <f t="shared" si="2"/>
        <v>1.2943414476471429E-2</v>
      </c>
      <c r="L206" s="15">
        <f>'Tree Monitoring Data'!L205</f>
        <v>0.28773119999999996</v>
      </c>
      <c r="M206" s="15"/>
    </row>
    <row r="207" spans="1:13">
      <c r="A207" s="5">
        <f>'Tree Monitoring Data'!G206</f>
        <v>2020</v>
      </c>
      <c r="B207" s="4" t="str">
        <f>'Tree Monitoring Data'!A206</f>
        <v>A003</v>
      </c>
      <c r="C207" s="5">
        <f>'Tree Monitoring Data'!B206</f>
        <v>4</v>
      </c>
      <c r="D207" s="5" t="str">
        <f t="shared" si="0"/>
        <v>A003_4</v>
      </c>
      <c r="E207" s="5">
        <f>'Tree Monitoring Data'!D206</f>
        <v>9.4533213200000006</v>
      </c>
      <c r="F207" s="5">
        <f>'Tree Monitoring Data'!E206</f>
        <v>3.8</v>
      </c>
      <c r="G207" s="33">
        <f t="shared" si="1"/>
        <v>2.0820428026684872E-2</v>
      </c>
      <c r="H207" s="5">
        <v>0.59499999999999997</v>
      </c>
      <c r="I207" s="5">
        <v>1.1499999999999999</v>
      </c>
      <c r="J207" s="5">
        <f>VLOOKUP(D207, 'ABG per sample plot (Rj calcs)'!I:J, 2, FALSE)</f>
        <v>0.32384244198379597</v>
      </c>
      <c r="K207" s="34">
        <f t="shared" si="2"/>
        <v>1.8859959678454646E-2</v>
      </c>
      <c r="L207" s="15">
        <f>'Tree Monitoring Data'!L206</f>
        <v>0.28773119999999996</v>
      </c>
      <c r="M207" s="15"/>
    </row>
    <row r="208" spans="1:13">
      <c r="A208" s="5">
        <f>'Tree Monitoring Data'!G207</f>
        <v>2020</v>
      </c>
      <c r="B208" s="4" t="str">
        <f>'Tree Monitoring Data'!A207</f>
        <v>A003</v>
      </c>
      <c r="C208" s="5">
        <f>'Tree Monitoring Data'!B207</f>
        <v>4</v>
      </c>
      <c r="D208" s="5" t="str">
        <f t="shared" si="0"/>
        <v>A003_4</v>
      </c>
      <c r="E208" s="5">
        <f>'Tree Monitoring Data'!D207</f>
        <v>9.7071468900000006</v>
      </c>
      <c r="F208" s="5">
        <f>'Tree Monitoring Data'!E207</f>
        <v>3.8</v>
      </c>
      <c r="G208" s="33">
        <f t="shared" si="1"/>
        <v>2.1810626800200027E-2</v>
      </c>
      <c r="H208" s="5">
        <v>0.59499999999999997</v>
      </c>
      <c r="I208" s="5">
        <v>1.1499999999999999</v>
      </c>
      <c r="J208" s="5">
        <f>VLOOKUP(D208, 'ABG per sample plot (Rj calcs)'!I:J, 2, FALSE)</f>
        <v>0.32384244198379597</v>
      </c>
      <c r="K208" s="34">
        <f t="shared" si="2"/>
        <v>1.9756920534312928E-2</v>
      </c>
      <c r="L208" s="15">
        <f>'Tree Monitoring Data'!L207</f>
        <v>0.28773119999999996</v>
      </c>
      <c r="M208" s="15"/>
    </row>
    <row r="209" spans="1:13">
      <c r="A209" s="5">
        <f>'Tree Monitoring Data'!G208</f>
        <v>2020</v>
      </c>
      <c r="B209" s="4" t="str">
        <f>'Tree Monitoring Data'!A208</f>
        <v>A003</v>
      </c>
      <c r="C209" s="5">
        <f>'Tree Monitoring Data'!B208</f>
        <v>21</v>
      </c>
      <c r="D209" s="5" t="str">
        <f t="shared" si="0"/>
        <v>A003_21</v>
      </c>
      <c r="E209" s="5">
        <f>'Tree Monitoring Data'!D208</f>
        <v>10.6764382</v>
      </c>
      <c r="F209" s="5">
        <f>'Tree Monitoring Data'!E208</f>
        <v>3.8</v>
      </c>
      <c r="G209" s="33">
        <f t="shared" si="1"/>
        <v>2.5706845787119473E-2</v>
      </c>
      <c r="H209" s="5">
        <v>0.59499999999999997</v>
      </c>
      <c r="I209" s="5">
        <v>1.1499999999999999</v>
      </c>
      <c r="J209" s="5">
        <f>VLOOKUP(D209, 'ABG per sample plot (Rj calcs)'!I:J, 2, FALSE)</f>
        <v>0.32324455419542719</v>
      </c>
      <c r="K209" s="34">
        <f t="shared" si="2"/>
        <v>2.3275751597173027E-2</v>
      </c>
      <c r="L209" s="15">
        <f>'Tree Monitoring Data'!L208</f>
        <v>0.28773119999999996</v>
      </c>
      <c r="M209" s="15"/>
    </row>
    <row r="210" spans="1:13">
      <c r="A210" s="5">
        <f>'Tree Monitoring Data'!G209</f>
        <v>2020</v>
      </c>
      <c r="B210" s="4" t="str">
        <f>'Tree Monitoring Data'!A209</f>
        <v>A003</v>
      </c>
      <c r="C210" s="5">
        <f>'Tree Monitoring Data'!B209</f>
        <v>21</v>
      </c>
      <c r="D210" s="5" t="str">
        <f t="shared" si="0"/>
        <v>A003_21</v>
      </c>
      <c r="E210" s="5">
        <f>'Tree Monitoring Data'!D209</f>
        <v>8.5943669299999996</v>
      </c>
      <c r="F210" s="5">
        <f>'Tree Monitoring Data'!E209</f>
        <v>3.8</v>
      </c>
      <c r="G210" s="33">
        <f t="shared" si="1"/>
        <v>1.7562637570290609E-2</v>
      </c>
      <c r="H210" s="5">
        <v>0.59499999999999997</v>
      </c>
      <c r="I210" s="5">
        <v>1.1499999999999999</v>
      </c>
      <c r="J210" s="5">
        <f>VLOOKUP(D210, 'ABG per sample plot (Rj calcs)'!I:J, 2, FALSE)</f>
        <v>0.32324455419542719</v>
      </c>
      <c r="K210" s="34">
        <f t="shared" si="2"/>
        <v>1.5901740449311967E-2</v>
      </c>
      <c r="L210" s="15">
        <f>'Tree Monitoring Data'!L209</f>
        <v>0.28773119999999996</v>
      </c>
      <c r="M210" s="15"/>
    </row>
    <row r="211" spans="1:13">
      <c r="A211" s="5">
        <f>'Tree Monitoring Data'!G210</f>
        <v>2020</v>
      </c>
      <c r="B211" s="4" t="str">
        <f>'Tree Monitoring Data'!A210</f>
        <v>A003</v>
      </c>
      <c r="C211" s="5">
        <f>'Tree Monitoring Data'!B210</f>
        <v>31</v>
      </c>
      <c r="D211" s="5" t="str">
        <f t="shared" si="0"/>
        <v>A003_31</v>
      </c>
      <c r="E211" s="5">
        <f>'Tree Monitoring Data'!D210</f>
        <v>5.5681488999999997</v>
      </c>
      <c r="F211" s="5">
        <f>'Tree Monitoring Data'!E210</f>
        <v>3.8</v>
      </c>
      <c r="G211" s="33">
        <f t="shared" si="1"/>
        <v>7.2389289577378425E-3</v>
      </c>
      <c r="H211" s="5">
        <v>0.59499999999999997</v>
      </c>
      <c r="I211" s="5">
        <v>1.1499999999999999</v>
      </c>
      <c r="J211" s="5">
        <f>VLOOKUP(D211, 'ABG per sample plot (Rj calcs)'!I:J, 2, FALSE)</f>
        <v>0.34010173813500871</v>
      </c>
      <c r="K211" s="34">
        <f t="shared" si="2"/>
        <v>6.6378416998138503E-3</v>
      </c>
      <c r="L211" s="15">
        <f>'Tree Monitoring Data'!L210</f>
        <v>0.28773119999999996</v>
      </c>
      <c r="M211" s="15"/>
    </row>
    <row r="212" spans="1:13">
      <c r="A212" s="5">
        <f>'Tree Monitoring Data'!G211</f>
        <v>2020</v>
      </c>
      <c r="B212" s="4" t="str">
        <f>'Tree Monitoring Data'!A211</f>
        <v>A003</v>
      </c>
      <c r="C212" s="5">
        <f>'Tree Monitoring Data'!B211</f>
        <v>4</v>
      </c>
      <c r="D212" s="5" t="str">
        <f t="shared" si="0"/>
        <v>A003_4</v>
      </c>
      <c r="E212" s="5">
        <f>'Tree Monitoring Data'!D211</f>
        <v>7.88740811</v>
      </c>
      <c r="F212" s="5">
        <f>'Tree Monitoring Data'!E211</f>
        <v>3.82</v>
      </c>
      <c r="G212" s="33">
        <f t="shared" si="1"/>
        <v>1.5022122375298284E-2</v>
      </c>
      <c r="H212" s="5">
        <v>0.59499999999999997</v>
      </c>
      <c r="I212" s="5">
        <v>1.1499999999999999</v>
      </c>
      <c r="J212" s="5">
        <f>VLOOKUP(D212, 'ABG per sample plot (Rj calcs)'!I:J, 2, FALSE)</f>
        <v>0.32384244198379597</v>
      </c>
      <c r="K212" s="34">
        <f t="shared" si="2"/>
        <v>1.3607627178452774E-2</v>
      </c>
      <c r="L212" s="15">
        <f>'Tree Monitoring Data'!L211</f>
        <v>0.28773119999999996</v>
      </c>
      <c r="M212" s="15"/>
    </row>
    <row r="213" spans="1:13">
      <c r="A213" s="5">
        <f>'Tree Monitoring Data'!G212</f>
        <v>2020</v>
      </c>
      <c r="B213" s="4" t="str">
        <f>'Tree Monitoring Data'!A212</f>
        <v>A003</v>
      </c>
      <c r="C213" s="5">
        <f>'Tree Monitoring Data'!B212</f>
        <v>21</v>
      </c>
      <c r="D213" s="5" t="str">
        <f t="shared" si="0"/>
        <v>A003_21</v>
      </c>
      <c r="E213" s="5">
        <f>'Tree Monitoring Data'!D212</f>
        <v>9.2309867000000008</v>
      </c>
      <c r="F213" s="5">
        <f>'Tree Monitoring Data'!E212</f>
        <v>3.85</v>
      </c>
      <c r="G213" s="33">
        <f t="shared" si="1"/>
        <v>2.0074694305360446E-2</v>
      </c>
      <c r="H213" s="5">
        <v>0.59499999999999997</v>
      </c>
      <c r="I213" s="5">
        <v>1.1499999999999999</v>
      </c>
      <c r="J213" s="5">
        <f>VLOOKUP(D213, 'ABG per sample plot (Rj calcs)'!I:J, 2, FALSE)</f>
        <v>0.32324455419542719</v>
      </c>
      <c r="K213" s="34">
        <f t="shared" si="2"/>
        <v>1.8176232195506188E-2</v>
      </c>
      <c r="L213" s="15">
        <f>'Tree Monitoring Data'!L212</f>
        <v>0.28773119999999996</v>
      </c>
      <c r="M213" s="15"/>
    </row>
    <row r="214" spans="1:13">
      <c r="A214" s="5">
        <f>'Tree Monitoring Data'!G213</f>
        <v>2020</v>
      </c>
      <c r="B214" s="4" t="str">
        <f>'Tree Monitoring Data'!A213</f>
        <v>A003</v>
      </c>
      <c r="C214" s="5">
        <f>'Tree Monitoring Data'!B213</f>
        <v>4</v>
      </c>
      <c r="D214" s="5" t="str">
        <f t="shared" si="0"/>
        <v>A003_4</v>
      </c>
      <c r="E214" s="5">
        <f>'Tree Monitoring Data'!D213</f>
        <v>7.6394372700000002</v>
      </c>
      <c r="F214" s="5">
        <f>'Tree Monitoring Data'!E213</f>
        <v>3.86</v>
      </c>
      <c r="G214" s="33">
        <f t="shared" si="1"/>
        <v>1.4201984593801332E-2</v>
      </c>
      <c r="H214" s="5">
        <v>0.59499999999999997</v>
      </c>
      <c r="I214" s="5">
        <v>1.1499999999999999</v>
      </c>
      <c r="J214" s="5">
        <f>VLOOKUP(D214, 'ABG per sample plot (Rj calcs)'!I:J, 2, FALSE)</f>
        <v>0.32384244198379597</v>
      </c>
      <c r="K214" s="34">
        <f t="shared" si="2"/>
        <v>1.2864714234012573E-2</v>
      </c>
      <c r="L214" s="15">
        <f>'Tree Monitoring Data'!L213</f>
        <v>0.28773119999999996</v>
      </c>
      <c r="M214" s="15"/>
    </row>
    <row r="215" spans="1:13">
      <c r="A215" s="5">
        <f>'Tree Monitoring Data'!G214</f>
        <v>2020</v>
      </c>
      <c r="B215" s="4" t="str">
        <f>'Tree Monitoring Data'!A214</f>
        <v>A003</v>
      </c>
      <c r="C215" s="5">
        <f>'Tree Monitoring Data'!B214</f>
        <v>4</v>
      </c>
      <c r="D215" s="5" t="str">
        <f t="shared" si="0"/>
        <v>A003_4</v>
      </c>
      <c r="E215" s="5">
        <f>'Tree Monitoring Data'!D214</f>
        <v>8.4577039200000002</v>
      </c>
      <c r="F215" s="5">
        <f>'Tree Monitoring Data'!E214</f>
        <v>3.86</v>
      </c>
      <c r="G215" s="33">
        <f t="shared" si="1"/>
        <v>1.7169907815064993E-2</v>
      </c>
      <c r="H215" s="5">
        <v>0.59499999999999997</v>
      </c>
      <c r="I215" s="5">
        <v>1.1499999999999999</v>
      </c>
      <c r="J215" s="5">
        <f>VLOOKUP(D215, 'ABG per sample plot (Rj calcs)'!I:J, 2, FALSE)</f>
        <v>0.32384244198379597</v>
      </c>
      <c r="K215" s="34">
        <f t="shared" si="2"/>
        <v>1.5553175403496725E-2</v>
      </c>
      <c r="L215" s="15">
        <f>'Tree Monitoring Data'!L214</f>
        <v>0.28773119999999996</v>
      </c>
      <c r="M215" s="15"/>
    </row>
    <row r="216" spans="1:13">
      <c r="A216" s="5">
        <f>'Tree Monitoring Data'!G215</f>
        <v>2020</v>
      </c>
      <c r="B216" s="4" t="str">
        <f>'Tree Monitoring Data'!A215</f>
        <v>A003</v>
      </c>
      <c r="C216" s="5">
        <f>'Tree Monitoring Data'!B215</f>
        <v>21</v>
      </c>
      <c r="D216" s="5" t="str">
        <f t="shared" si="0"/>
        <v>A003_21</v>
      </c>
      <c r="E216" s="5">
        <f>'Tree Monitoring Data'!D215</f>
        <v>10.509048</v>
      </c>
      <c r="F216" s="5">
        <f>'Tree Monitoring Data'!E215</f>
        <v>3.86</v>
      </c>
      <c r="G216" s="33">
        <f t="shared" si="1"/>
        <v>2.5193654403676092E-2</v>
      </c>
      <c r="H216" s="5">
        <v>0.59499999999999997</v>
      </c>
      <c r="I216" s="5">
        <v>1.1499999999999999</v>
      </c>
      <c r="J216" s="5">
        <f>VLOOKUP(D216, 'ABG per sample plot (Rj calcs)'!I:J, 2, FALSE)</f>
        <v>0.32324455419542719</v>
      </c>
      <c r="K216" s="34">
        <f t="shared" si="2"/>
        <v>2.2811092678620568E-2</v>
      </c>
      <c r="L216" s="15">
        <f>'Tree Monitoring Data'!L215</f>
        <v>0.28773119999999996</v>
      </c>
      <c r="M216" s="15"/>
    </row>
    <row r="217" spans="1:13">
      <c r="A217" s="5">
        <f>'Tree Monitoring Data'!G216</f>
        <v>2020</v>
      </c>
      <c r="B217" s="4" t="str">
        <f>'Tree Monitoring Data'!A216</f>
        <v>A003</v>
      </c>
      <c r="C217" s="5">
        <f>'Tree Monitoring Data'!B216</f>
        <v>4</v>
      </c>
      <c r="D217" s="5" t="str">
        <f t="shared" si="0"/>
        <v>A003_4</v>
      </c>
      <c r="E217" s="5">
        <f>'Tree Monitoring Data'!D216</f>
        <v>8.3005063000000003</v>
      </c>
      <c r="F217" s="5">
        <f>'Tree Monitoring Data'!E216</f>
        <v>3.87</v>
      </c>
      <c r="G217" s="33">
        <f t="shared" si="1"/>
        <v>1.6607428014044068E-2</v>
      </c>
      <c r="H217" s="5">
        <v>0.59499999999999997</v>
      </c>
      <c r="I217" s="5">
        <v>1.1499999999999999</v>
      </c>
      <c r="J217" s="5">
        <f>VLOOKUP(D217, 'ABG per sample plot (Rj calcs)'!I:J, 2, FALSE)</f>
        <v>0.32384244198379597</v>
      </c>
      <c r="K217" s="34">
        <f t="shared" si="2"/>
        <v>1.5043659155626918E-2</v>
      </c>
      <c r="L217" s="15">
        <f>'Tree Monitoring Data'!L216</f>
        <v>0.28773119999999996</v>
      </c>
      <c r="M217" s="15"/>
    </row>
    <row r="218" spans="1:13">
      <c r="A218" s="5">
        <f>'Tree Monitoring Data'!G217</f>
        <v>2020</v>
      </c>
      <c r="B218" s="4" t="str">
        <f>'Tree Monitoring Data'!A217</f>
        <v>A003</v>
      </c>
      <c r="C218" s="5">
        <f>'Tree Monitoring Data'!B217</f>
        <v>4</v>
      </c>
      <c r="D218" s="5" t="str">
        <f t="shared" si="0"/>
        <v>A003_4</v>
      </c>
      <c r="E218" s="5">
        <f>'Tree Monitoring Data'!D217</f>
        <v>8.5648430799999993</v>
      </c>
      <c r="F218" s="5">
        <f>'Tree Monitoring Data'!E217</f>
        <v>3.87</v>
      </c>
      <c r="G218" s="33">
        <f t="shared" si="1"/>
        <v>1.7587565797549422E-2</v>
      </c>
      <c r="H218" s="5">
        <v>0.59499999999999997</v>
      </c>
      <c r="I218" s="5">
        <v>1.1499999999999999</v>
      </c>
      <c r="J218" s="5">
        <f>VLOOKUP(D218, 'ABG per sample plot (Rj calcs)'!I:J, 2, FALSE)</f>
        <v>0.32384244198379597</v>
      </c>
      <c r="K218" s="34">
        <f t="shared" si="2"/>
        <v>1.5931506372434796E-2</v>
      </c>
      <c r="L218" s="15">
        <f>'Tree Monitoring Data'!L217</f>
        <v>0.28773119999999996</v>
      </c>
      <c r="M218" s="15"/>
    </row>
    <row r="219" spans="1:13">
      <c r="A219" s="5">
        <f>'Tree Monitoring Data'!G218</f>
        <v>2020</v>
      </c>
      <c r="B219" s="4" t="str">
        <f>'Tree Monitoring Data'!A218</f>
        <v>A003</v>
      </c>
      <c r="C219" s="5">
        <f>'Tree Monitoring Data'!B218</f>
        <v>4</v>
      </c>
      <c r="D219" s="5" t="str">
        <f t="shared" si="0"/>
        <v>A003_4</v>
      </c>
      <c r="E219" s="5">
        <f>'Tree Monitoring Data'!D218</f>
        <v>10.2947539</v>
      </c>
      <c r="F219" s="5">
        <f>'Tree Monitoring Data'!E218</f>
        <v>3.88</v>
      </c>
      <c r="G219" s="33">
        <f t="shared" si="1"/>
        <v>2.4371906626414998E-2</v>
      </c>
      <c r="H219" s="5">
        <v>0.59499999999999997</v>
      </c>
      <c r="I219" s="5">
        <v>1.1499999999999999</v>
      </c>
      <c r="J219" s="5">
        <f>VLOOKUP(D219, 'ABG per sample plot (Rj calcs)'!I:J, 2, FALSE)</f>
        <v>0.32384244198379597</v>
      </c>
      <c r="K219" s="34">
        <f t="shared" si="2"/>
        <v>2.2077028179830201E-2</v>
      </c>
      <c r="L219" s="15">
        <f>'Tree Monitoring Data'!L218</f>
        <v>0.28773119999999996</v>
      </c>
      <c r="M219" s="15"/>
    </row>
    <row r="220" spans="1:13">
      <c r="A220" s="5">
        <f>'Tree Monitoring Data'!G219</f>
        <v>2020</v>
      </c>
      <c r="B220" s="4" t="str">
        <f>'Tree Monitoring Data'!A219</f>
        <v>A003</v>
      </c>
      <c r="C220" s="5">
        <f>'Tree Monitoring Data'!B219</f>
        <v>21</v>
      </c>
      <c r="D220" s="5" t="str">
        <f t="shared" si="0"/>
        <v>A003_21</v>
      </c>
      <c r="E220" s="5">
        <f>'Tree Monitoring Data'!D219</f>
        <v>10.407321700000001</v>
      </c>
      <c r="F220" s="5">
        <f>'Tree Monitoring Data'!E219</f>
        <v>3.9</v>
      </c>
      <c r="G220" s="33">
        <f t="shared" si="1"/>
        <v>2.4889103827235567E-2</v>
      </c>
      <c r="H220" s="5">
        <v>0.59499999999999997</v>
      </c>
      <c r="I220" s="5">
        <v>1.1499999999999999</v>
      </c>
      <c r="J220" s="5">
        <f>VLOOKUP(D220, 'ABG per sample plot (Rj calcs)'!I:J, 2, FALSE)</f>
        <v>0.32324455419542719</v>
      </c>
      <c r="K220" s="34">
        <f t="shared" si="2"/>
        <v>2.2535343423939265E-2</v>
      </c>
      <c r="L220" s="15">
        <f>'Tree Monitoring Data'!L219</f>
        <v>0.28773119999999996</v>
      </c>
      <c r="M220" s="15"/>
    </row>
    <row r="221" spans="1:13">
      <c r="A221" s="5">
        <f>'Tree Monitoring Data'!G220</f>
        <v>2020</v>
      </c>
      <c r="B221" s="4" t="str">
        <f>'Tree Monitoring Data'!A220</f>
        <v>A003</v>
      </c>
      <c r="C221" s="5">
        <f>'Tree Monitoring Data'!B220</f>
        <v>31</v>
      </c>
      <c r="D221" s="5" t="str">
        <f t="shared" si="0"/>
        <v>A003_31</v>
      </c>
      <c r="E221" s="5">
        <f>'Tree Monitoring Data'!D220</f>
        <v>10.513867599999999</v>
      </c>
      <c r="F221" s="5">
        <f>'Tree Monitoring Data'!E220</f>
        <v>3.95</v>
      </c>
      <c r="G221" s="33">
        <f t="shared" si="1"/>
        <v>2.5472611513165853E-2</v>
      </c>
      <c r="H221" s="5">
        <v>0.59499999999999997</v>
      </c>
      <c r="I221" s="5">
        <v>1.1499999999999999</v>
      </c>
      <c r="J221" s="5">
        <f>VLOOKUP(D221, 'ABG per sample plot (Rj calcs)'!I:J, 2, FALSE)</f>
        <v>0.34010173813500871</v>
      </c>
      <c r="K221" s="34">
        <f t="shared" si="2"/>
        <v>2.3357483391864775E-2</v>
      </c>
      <c r="L221" s="15">
        <f>'Tree Monitoring Data'!L220</f>
        <v>0.28773119999999996</v>
      </c>
      <c r="M221" s="15"/>
    </row>
    <row r="222" spans="1:13">
      <c r="A222" s="5">
        <f>'Tree Monitoring Data'!G221</f>
        <v>2020</v>
      </c>
      <c r="B222" s="4" t="str">
        <f>'Tree Monitoring Data'!A221</f>
        <v>A003</v>
      </c>
      <c r="C222" s="5">
        <f>'Tree Monitoring Data'!B221</f>
        <v>4</v>
      </c>
      <c r="D222" s="5" t="str">
        <f t="shared" si="0"/>
        <v>A003_4</v>
      </c>
      <c r="E222" s="5">
        <f>'Tree Monitoring Data'!D221</f>
        <v>10.426774699999999</v>
      </c>
      <c r="F222" s="5">
        <f>'Tree Monitoring Data'!E221</f>
        <v>3.97</v>
      </c>
      <c r="G222" s="33">
        <f t="shared" si="1"/>
        <v>2.5167432245989652E-2</v>
      </c>
      <c r="H222" s="5">
        <v>0.59499999999999997</v>
      </c>
      <c r="I222" s="5">
        <v>1.1499999999999999</v>
      </c>
      <c r="J222" s="5">
        <f>VLOOKUP(D222, 'ABG per sample plot (Rj calcs)'!I:J, 2, FALSE)</f>
        <v>0.32384244198379597</v>
      </c>
      <c r="K222" s="34">
        <f t="shared" si="2"/>
        <v>2.2797646463427735E-2</v>
      </c>
      <c r="L222" s="15">
        <f>'Tree Monitoring Data'!L221</f>
        <v>0.28773119999999996</v>
      </c>
      <c r="M222" s="15"/>
    </row>
    <row r="223" spans="1:13">
      <c r="A223" s="5">
        <f>'Tree Monitoring Data'!G222</f>
        <v>2020</v>
      </c>
      <c r="B223" s="4" t="str">
        <f>'Tree Monitoring Data'!A222</f>
        <v>A003</v>
      </c>
      <c r="C223" s="5">
        <f>'Tree Monitoring Data'!B222</f>
        <v>21</v>
      </c>
      <c r="D223" s="5" t="str">
        <f t="shared" si="0"/>
        <v>A003_21</v>
      </c>
      <c r="E223" s="5">
        <f>'Tree Monitoring Data'!D222</f>
        <v>11.656402</v>
      </c>
      <c r="F223" s="5">
        <f>'Tree Monitoring Data'!E222</f>
        <v>4.05</v>
      </c>
      <c r="G223" s="33">
        <f t="shared" si="1"/>
        <v>3.0712226429309805E-2</v>
      </c>
      <c r="H223" s="5">
        <v>0.59499999999999997</v>
      </c>
      <c r="I223" s="5">
        <v>1.1499999999999999</v>
      </c>
      <c r="J223" s="5">
        <f>VLOOKUP(D223, 'ABG per sample plot (Rj calcs)'!I:J, 2, FALSE)</f>
        <v>0.32324455419542719</v>
      </c>
      <c r="K223" s="34">
        <f t="shared" si="2"/>
        <v>2.7807773823536379E-2</v>
      </c>
      <c r="L223" s="15">
        <f>'Tree Monitoring Data'!L222</f>
        <v>0.28773119999999996</v>
      </c>
      <c r="M223" s="15"/>
    </row>
    <row r="224" spans="1:13">
      <c r="A224" s="5">
        <f>'Tree Monitoring Data'!G223</f>
        <v>2020</v>
      </c>
      <c r="B224" s="4" t="str">
        <f>'Tree Monitoring Data'!A223</f>
        <v>A003</v>
      </c>
      <c r="C224" s="5">
        <f>'Tree Monitoring Data'!B223</f>
        <v>21</v>
      </c>
      <c r="D224" s="5" t="str">
        <f t="shared" si="0"/>
        <v>A003_21</v>
      </c>
      <c r="E224" s="5">
        <f>'Tree Monitoring Data'!D223</f>
        <v>10.5042262</v>
      </c>
      <c r="F224" s="5">
        <f>'Tree Monitoring Data'!E223</f>
        <v>4.05</v>
      </c>
      <c r="G224" s="33">
        <f t="shared" si="1"/>
        <v>2.571979401922108E-2</v>
      </c>
      <c r="H224" s="5">
        <v>0.59499999999999997</v>
      </c>
      <c r="I224" s="5">
        <v>1.1499999999999999</v>
      </c>
      <c r="J224" s="5">
        <f>VLOOKUP(D224, 'ABG per sample plot (Rj calcs)'!I:J, 2, FALSE)</f>
        <v>0.32324455419542719</v>
      </c>
      <c r="K224" s="34">
        <f t="shared" si="2"/>
        <v>2.3287475316081028E-2</v>
      </c>
      <c r="L224" s="15">
        <f>'Tree Monitoring Data'!L223</f>
        <v>0.28773119999999996</v>
      </c>
      <c r="M224" s="15"/>
    </row>
    <row r="225" spans="1:13">
      <c r="A225" s="5">
        <f>'Tree Monitoring Data'!G224</f>
        <v>2020</v>
      </c>
      <c r="B225" s="4" t="str">
        <f>'Tree Monitoring Data'!A224</f>
        <v>A003</v>
      </c>
      <c r="C225" s="5">
        <f>'Tree Monitoring Data'!B224</f>
        <v>21</v>
      </c>
      <c r="D225" s="5" t="str">
        <f t="shared" si="0"/>
        <v>A003_21</v>
      </c>
      <c r="E225" s="5">
        <f>'Tree Monitoring Data'!D224</f>
        <v>11.9821583</v>
      </c>
      <c r="F225" s="5">
        <f>'Tree Monitoring Data'!E224</f>
        <v>4.18</v>
      </c>
      <c r="G225" s="33">
        <f t="shared" si="1"/>
        <v>3.2656655342011509E-2</v>
      </c>
      <c r="H225" s="5">
        <v>0.59499999999999997</v>
      </c>
      <c r="I225" s="5">
        <v>1.1499999999999999</v>
      </c>
      <c r="J225" s="5">
        <f>VLOOKUP(D225, 'ABG per sample plot (Rj calcs)'!I:J, 2, FALSE)</f>
        <v>0.32324455419542719</v>
      </c>
      <c r="K225" s="34">
        <f t="shared" si="2"/>
        <v>2.9568318261589635E-2</v>
      </c>
      <c r="L225" s="15">
        <f>'Tree Monitoring Data'!L224</f>
        <v>0.28773119999999996</v>
      </c>
      <c r="M225" s="15"/>
    </row>
    <row r="226" spans="1:13">
      <c r="A226" s="5">
        <f>'Tree Monitoring Data'!G225</f>
        <v>2020</v>
      </c>
      <c r="B226" s="4" t="str">
        <f>'Tree Monitoring Data'!A225</f>
        <v>A003</v>
      </c>
      <c r="C226" s="5">
        <f>'Tree Monitoring Data'!B225</f>
        <v>55</v>
      </c>
      <c r="D226" s="5" t="str">
        <f t="shared" si="0"/>
        <v>A003_55</v>
      </c>
      <c r="E226" s="5">
        <f>'Tree Monitoring Data'!D225</f>
        <v>11.0495261</v>
      </c>
      <c r="F226" s="5">
        <f>'Tree Monitoring Data'!E225</f>
        <v>4.2</v>
      </c>
      <c r="G226" s="33">
        <f t="shared" si="1"/>
        <v>2.8524782839050002E-2</v>
      </c>
      <c r="H226" s="5">
        <v>0.59499999999999997</v>
      </c>
      <c r="I226" s="5">
        <v>1.1499999999999999</v>
      </c>
      <c r="J226" s="5">
        <f>VLOOKUP(D226, 'ABG per sample plot (Rj calcs)'!I:J, 2, FALSE)</f>
        <v>0.35976940411382874</v>
      </c>
      <c r="K226" s="34">
        <f t="shared" si="2"/>
        <v>2.6540091624796348E-2</v>
      </c>
      <c r="L226" s="15">
        <f>'Tree Monitoring Data'!L225</f>
        <v>0.28773119999999996</v>
      </c>
      <c r="M226" s="15"/>
    </row>
    <row r="227" spans="1:13">
      <c r="A227" s="5">
        <f>'Tree Monitoring Data'!G226</f>
        <v>2020</v>
      </c>
      <c r="B227" s="4" t="str">
        <f>'Tree Monitoring Data'!A226</f>
        <v>A003</v>
      </c>
      <c r="C227" s="5">
        <f>'Tree Monitoring Data'!B226</f>
        <v>4</v>
      </c>
      <c r="D227" s="5" t="str">
        <f t="shared" si="0"/>
        <v>A003_4</v>
      </c>
      <c r="E227" s="5">
        <f>'Tree Monitoring Data'!D226</f>
        <v>10.7568021</v>
      </c>
      <c r="F227" s="5">
        <f>'Tree Monitoring Data'!E226</f>
        <v>4.25</v>
      </c>
      <c r="G227" s="33">
        <f t="shared" si="1"/>
        <v>2.7392876335062856E-2</v>
      </c>
      <c r="H227" s="5">
        <v>0.59499999999999997</v>
      </c>
      <c r="I227" s="5">
        <v>1.1499999999999999</v>
      </c>
      <c r="J227" s="5">
        <f>VLOOKUP(D227, 'ABG per sample plot (Rj calcs)'!I:J, 2, FALSE)</f>
        <v>0.32384244198379597</v>
      </c>
      <c r="K227" s="34">
        <f t="shared" si="2"/>
        <v>2.4813540936527993E-2</v>
      </c>
      <c r="L227" s="15">
        <f>'Tree Monitoring Data'!L226</f>
        <v>0.28773119999999996</v>
      </c>
      <c r="M227" s="15"/>
    </row>
    <row r="228" spans="1:13">
      <c r="A228" s="5">
        <f>'Tree Monitoring Data'!G227</f>
        <v>2020</v>
      </c>
      <c r="B228" s="4" t="str">
        <f>'Tree Monitoring Data'!A227</f>
        <v>A003</v>
      </c>
      <c r="C228" s="5">
        <f>'Tree Monitoring Data'!B227</f>
        <v>4</v>
      </c>
      <c r="D228" s="5" t="str">
        <f t="shared" si="0"/>
        <v>A003_4</v>
      </c>
      <c r="E228" s="5">
        <f>'Tree Monitoring Data'!D227</f>
        <v>12.608447099999999</v>
      </c>
      <c r="F228" s="5">
        <f>'Tree Monitoring Data'!E227</f>
        <v>4.3</v>
      </c>
      <c r="G228" s="33">
        <f t="shared" si="1"/>
        <v>3.606931767215274E-2</v>
      </c>
      <c r="H228" s="5">
        <v>0.59499999999999997</v>
      </c>
      <c r="I228" s="5">
        <v>1.1499999999999999</v>
      </c>
      <c r="J228" s="5">
        <f>VLOOKUP(D228, 'ABG per sample plot (Rj calcs)'!I:J, 2, FALSE)</f>
        <v>0.32384244198379597</v>
      </c>
      <c r="K228" s="34">
        <f t="shared" si="2"/>
        <v>3.267300153744665E-2</v>
      </c>
      <c r="L228" s="15">
        <f>'Tree Monitoring Data'!L227</f>
        <v>0.28773119999999996</v>
      </c>
      <c r="M228" s="15"/>
    </row>
    <row r="229" spans="1:13">
      <c r="A229" s="5">
        <f>'Tree Monitoring Data'!G228</f>
        <v>2020</v>
      </c>
      <c r="B229" s="4" t="str">
        <f>'Tree Monitoring Data'!A228</f>
        <v>A003</v>
      </c>
      <c r="C229" s="5">
        <f>'Tree Monitoring Data'!B228</f>
        <v>21</v>
      </c>
      <c r="D229" s="5" t="str">
        <f t="shared" si="0"/>
        <v>A003_21</v>
      </c>
      <c r="E229" s="5">
        <f>'Tree Monitoring Data'!D228</f>
        <v>12.4303984</v>
      </c>
      <c r="F229" s="5">
        <f>'Tree Monitoring Data'!E228</f>
        <v>4.3499999999999996</v>
      </c>
      <c r="G229" s="33">
        <f t="shared" si="1"/>
        <v>3.5417314866413786E-2</v>
      </c>
      <c r="H229" s="5">
        <v>0.59499999999999997</v>
      </c>
      <c r="I229" s="5">
        <v>1.1499999999999999</v>
      </c>
      <c r="J229" s="5">
        <f>VLOOKUP(D229, 'ABG per sample plot (Rj calcs)'!I:J, 2, FALSE)</f>
        <v>0.32324455419542719</v>
      </c>
      <c r="K229" s="34">
        <f t="shared" si="2"/>
        <v>3.2067902452760741E-2</v>
      </c>
      <c r="L229" s="15">
        <f>'Tree Monitoring Data'!L228</f>
        <v>0.28773119999999996</v>
      </c>
      <c r="M229" s="15"/>
    </row>
    <row r="230" spans="1:13">
      <c r="A230" s="5">
        <f>'Tree Monitoring Data'!G229</f>
        <v>2020</v>
      </c>
      <c r="B230" s="4" t="str">
        <f>'Tree Monitoring Data'!A229</f>
        <v>A003</v>
      </c>
      <c r="C230" s="5">
        <f>'Tree Monitoring Data'!B229</f>
        <v>21</v>
      </c>
      <c r="D230" s="5" t="str">
        <f t="shared" si="0"/>
        <v>A003_21</v>
      </c>
      <c r="E230" s="5">
        <f>'Tree Monitoring Data'!D229</f>
        <v>12.624508799999999</v>
      </c>
      <c r="F230" s="5">
        <f>'Tree Monitoring Data'!E229</f>
        <v>4.45</v>
      </c>
      <c r="G230" s="33">
        <f t="shared" si="1"/>
        <v>3.6764273138888845E-2</v>
      </c>
      <c r="H230" s="5">
        <v>0.59499999999999997</v>
      </c>
      <c r="I230" s="5">
        <v>1.1499999999999999</v>
      </c>
      <c r="J230" s="5">
        <f>VLOOKUP(D230, 'ABG per sample plot (Rj calcs)'!I:J, 2, FALSE)</f>
        <v>0.32324455419542719</v>
      </c>
      <c r="K230" s="34">
        <f t="shared" si="2"/>
        <v>3.3287478997526709E-2</v>
      </c>
      <c r="L230" s="15">
        <f>'Tree Monitoring Data'!L229</f>
        <v>0.28773119999999996</v>
      </c>
      <c r="M230" s="15"/>
    </row>
    <row r="231" spans="1:13">
      <c r="A231" s="5">
        <f>'Tree Monitoring Data'!G230</f>
        <v>2018</v>
      </c>
      <c r="B231" s="4" t="str">
        <f>'Tree Monitoring Data'!A230</f>
        <v>B001</v>
      </c>
      <c r="C231" s="5">
        <f>'Tree Monitoring Data'!B230</f>
        <v>31</v>
      </c>
      <c r="D231" s="5" t="str">
        <f t="shared" si="0"/>
        <v>B001_31</v>
      </c>
      <c r="E231" s="5">
        <f>'Tree Monitoring Data'!D230</f>
        <v>9.7227909799999992</v>
      </c>
      <c r="F231" s="5">
        <f>'Tree Monitoring Data'!E230</f>
        <v>2.9</v>
      </c>
      <c r="G231" s="33">
        <f t="shared" si="1"/>
        <v>1.9648487350576147E-2</v>
      </c>
      <c r="H231" s="5">
        <v>0.59499999999999997</v>
      </c>
      <c r="I231" s="5">
        <v>1.1499999999999999</v>
      </c>
      <c r="J231" s="5">
        <f>VLOOKUP(D231, 'ABG per sample plot (Rj calcs)'!I:J, 2, FALSE)</f>
        <v>0.29093374301265018</v>
      </c>
      <c r="K231" s="34">
        <f t="shared" si="2"/>
        <v>1.7355929622720929E-2</v>
      </c>
      <c r="L231" s="15">
        <f>'Tree Monitoring Data'!L230</f>
        <v>0.1414272</v>
      </c>
      <c r="M231" s="15"/>
    </row>
    <row r="232" spans="1:13">
      <c r="A232" s="5">
        <f>'Tree Monitoring Data'!G231</f>
        <v>2018</v>
      </c>
      <c r="B232" s="4" t="str">
        <f>'Tree Monitoring Data'!A231</f>
        <v>B001</v>
      </c>
      <c r="C232" s="5">
        <f>'Tree Monitoring Data'!B231</f>
        <v>31</v>
      </c>
      <c r="D232" s="5" t="str">
        <f t="shared" si="0"/>
        <v>B001_31</v>
      </c>
      <c r="E232" s="5">
        <f>'Tree Monitoring Data'!D231</f>
        <v>7.8809825299999998</v>
      </c>
      <c r="F232" s="5">
        <f>'Tree Monitoring Data'!E231</f>
        <v>3.4</v>
      </c>
      <c r="G232" s="33">
        <f t="shared" si="1"/>
        <v>1.431549814686507E-2</v>
      </c>
      <c r="H232" s="5">
        <v>0.59499999999999997</v>
      </c>
      <c r="I232" s="5">
        <v>1.1499999999999999</v>
      </c>
      <c r="J232" s="5">
        <f>VLOOKUP(D232, 'ABG per sample plot (Rj calcs)'!I:J, 2, FALSE)</f>
        <v>0.29093374301265018</v>
      </c>
      <c r="K232" s="34">
        <f t="shared" si="2"/>
        <v>1.2645186060284511E-2</v>
      </c>
      <c r="L232" s="15">
        <f>'Tree Monitoring Data'!L231</f>
        <v>0.1414272</v>
      </c>
      <c r="M232" s="15"/>
    </row>
    <row r="233" spans="1:13">
      <c r="A233" s="5">
        <f>'Tree Monitoring Data'!G232</f>
        <v>2018</v>
      </c>
      <c r="B233" s="4" t="str">
        <f>'Tree Monitoring Data'!A232</f>
        <v>B001</v>
      </c>
      <c r="C233" s="5">
        <f>'Tree Monitoring Data'!B232</f>
        <v>31</v>
      </c>
      <c r="D233" s="5" t="str">
        <f t="shared" si="0"/>
        <v>B001_31</v>
      </c>
      <c r="E233" s="5">
        <f>'Tree Monitoring Data'!D232</f>
        <v>10.7709218</v>
      </c>
      <c r="F233" s="5">
        <f>'Tree Monitoring Data'!E232</f>
        <v>3.42</v>
      </c>
      <c r="G233" s="33">
        <f t="shared" si="1"/>
        <v>2.4947656201839297E-2</v>
      </c>
      <c r="H233" s="5">
        <v>0.59499999999999997</v>
      </c>
      <c r="I233" s="5">
        <v>1.1499999999999999</v>
      </c>
      <c r="J233" s="5">
        <f>VLOOKUP(D233, 'ABG per sample plot (Rj calcs)'!I:J, 2, FALSE)</f>
        <v>0.29093374301265018</v>
      </c>
      <c r="K233" s="34">
        <f t="shared" si="2"/>
        <v>2.2036798943622687E-2</v>
      </c>
      <c r="L233" s="15">
        <f>'Tree Monitoring Data'!L232</f>
        <v>0.1414272</v>
      </c>
      <c r="M233" s="15"/>
    </row>
    <row r="234" spans="1:13">
      <c r="A234" s="5">
        <f>'Tree Monitoring Data'!G233</f>
        <v>2018</v>
      </c>
      <c r="B234" s="4" t="str">
        <f>'Tree Monitoring Data'!A233</f>
        <v>B001</v>
      </c>
      <c r="C234" s="5">
        <f>'Tree Monitoring Data'!B233</f>
        <v>31</v>
      </c>
      <c r="D234" s="5" t="str">
        <f t="shared" si="0"/>
        <v>B001_31</v>
      </c>
      <c r="E234" s="5">
        <f>'Tree Monitoring Data'!D233</f>
        <v>11.2314235</v>
      </c>
      <c r="F234" s="5">
        <f>'Tree Monitoring Data'!E233</f>
        <v>3.51</v>
      </c>
      <c r="G234" s="33">
        <f t="shared" si="1"/>
        <v>2.7067348440781219E-2</v>
      </c>
      <c r="H234" s="5">
        <v>0.59499999999999997</v>
      </c>
      <c r="I234" s="5">
        <v>1.1499999999999999</v>
      </c>
      <c r="J234" s="5">
        <f>VLOOKUP(D234, 'ABG per sample plot (Rj calcs)'!I:J, 2, FALSE)</f>
        <v>0.29093374301265018</v>
      </c>
      <c r="K234" s="34">
        <f t="shared" si="2"/>
        <v>2.3909168488641375E-2</v>
      </c>
      <c r="L234" s="15">
        <f>'Tree Monitoring Data'!L233</f>
        <v>0.1414272</v>
      </c>
      <c r="M234" s="15"/>
    </row>
    <row r="235" spans="1:13">
      <c r="A235" s="5">
        <f>'Tree Monitoring Data'!G234</f>
        <v>2018</v>
      </c>
      <c r="B235" s="4" t="str">
        <f>'Tree Monitoring Data'!A234</f>
        <v>B001</v>
      </c>
      <c r="C235" s="5">
        <f>'Tree Monitoring Data'!B234</f>
        <v>31</v>
      </c>
      <c r="D235" s="5" t="str">
        <f t="shared" si="0"/>
        <v>B001_31</v>
      </c>
      <c r="E235" s="5">
        <f>'Tree Monitoring Data'!D234</f>
        <v>14.7868561</v>
      </c>
      <c r="F235" s="5">
        <f>'Tree Monitoring Data'!E234</f>
        <v>3.57</v>
      </c>
      <c r="G235" s="33">
        <f t="shared" si="1"/>
        <v>4.2930153366191527E-2</v>
      </c>
      <c r="H235" s="5">
        <v>0.59499999999999997</v>
      </c>
      <c r="I235" s="5">
        <v>1.1499999999999999</v>
      </c>
      <c r="J235" s="5">
        <f>VLOOKUP(D235, 'ABG per sample plot (Rj calcs)'!I:J, 2, FALSE)</f>
        <v>0.29093374301265018</v>
      </c>
      <c r="K235" s="34">
        <f t="shared" si="2"/>
        <v>3.7921123759910601E-2</v>
      </c>
      <c r="L235" s="15">
        <f>'Tree Monitoring Data'!L234</f>
        <v>0.1414272</v>
      </c>
      <c r="M235" s="15"/>
    </row>
    <row r="236" spans="1:13">
      <c r="A236" s="5">
        <f>'Tree Monitoring Data'!G235</f>
        <v>2018</v>
      </c>
      <c r="B236" s="4" t="str">
        <f>'Tree Monitoring Data'!A235</f>
        <v>B001</v>
      </c>
      <c r="C236" s="5">
        <f>'Tree Monitoring Data'!B235</f>
        <v>31</v>
      </c>
      <c r="D236" s="5" t="str">
        <f t="shared" si="0"/>
        <v>B001_31</v>
      </c>
      <c r="E236" s="5">
        <f>'Tree Monitoring Data'!D235</f>
        <v>14.0381517</v>
      </c>
      <c r="F236" s="5">
        <f>'Tree Monitoring Data'!E235</f>
        <v>3.58</v>
      </c>
      <c r="G236" s="33">
        <f t="shared" si="1"/>
        <v>3.9495366599484896E-2</v>
      </c>
      <c r="H236" s="5">
        <v>0.59499999999999997</v>
      </c>
      <c r="I236" s="5">
        <v>1.1499999999999999</v>
      </c>
      <c r="J236" s="5">
        <f>VLOOKUP(D236, 'ABG per sample plot (Rj calcs)'!I:J, 2, FALSE)</f>
        <v>0.29093374301265018</v>
      </c>
      <c r="K236" s="34">
        <f t="shared" si="2"/>
        <v>3.4887103057534993E-2</v>
      </c>
      <c r="L236" s="15">
        <f>'Tree Monitoring Data'!L235</f>
        <v>0.1414272</v>
      </c>
      <c r="M236" s="15"/>
    </row>
    <row r="237" spans="1:13">
      <c r="A237" s="5">
        <f>'Tree Monitoring Data'!G236</f>
        <v>2018</v>
      </c>
      <c r="B237" s="4" t="str">
        <f>'Tree Monitoring Data'!A236</f>
        <v>B001</v>
      </c>
      <c r="C237" s="5">
        <f>'Tree Monitoring Data'!B236</f>
        <v>31</v>
      </c>
      <c r="D237" s="5" t="str">
        <f t="shared" si="0"/>
        <v>B001_31</v>
      </c>
      <c r="E237" s="5">
        <f>'Tree Monitoring Data'!D236</f>
        <v>14.7697159</v>
      </c>
      <c r="F237" s="5">
        <f>'Tree Monitoring Data'!E236</f>
        <v>3.6</v>
      </c>
      <c r="G237" s="33">
        <f t="shared" si="1"/>
        <v>4.3017937441099892E-2</v>
      </c>
      <c r="H237" s="5">
        <v>0.59499999999999997</v>
      </c>
      <c r="I237" s="5">
        <v>1.1499999999999999</v>
      </c>
      <c r="J237" s="5">
        <f>VLOOKUP(D237, 'ABG per sample plot (Rj calcs)'!I:J, 2, FALSE)</f>
        <v>0.29093374301265018</v>
      </c>
      <c r="K237" s="34">
        <f t="shared" si="2"/>
        <v>3.799866531305518E-2</v>
      </c>
      <c r="L237" s="15">
        <f>'Tree Monitoring Data'!L236</f>
        <v>0.1414272</v>
      </c>
      <c r="M237" s="15"/>
    </row>
    <row r="238" spans="1:13">
      <c r="A238" s="5">
        <f>'Tree Monitoring Data'!G237</f>
        <v>2018</v>
      </c>
      <c r="B238" s="4" t="str">
        <f>'Tree Monitoring Data'!A237</f>
        <v>B001</v>
      </c>
      <c r="C238" s="5">
        <f>'Tree Monitoring Data'!B237</f>
        <v>31</v>
      </c>
      <c r="D238" s="5" t="str">
        <f t="shared" si="0"/>
        <v>B001_31</v>
      </c>
      <c r="E238" s="5">
        <f>'Tree Monitoring Data'!D237</f>
        <v>13.4445897</v>
      </c>
      <c r="F238" s="5">
        <f>'Tree Monitoring Data'!E237</f>
        <v>3.63</v>
      </c>
      <c r="G238" s="33">
        <f t="shared" si="1"/>
        <v>3.7032046763530876E-2</v>
      </c>
      <c r="H238" s="5">
        <v>0.59499999999999997</v>
      </c>
      <c r="I238" s="5">
        <v>1.1499999999999999</v>
      </c>
      <c r="J238" s="5">
        <f>VLOOKUP(D238, 'ABG per sample plot (Rj calcs)'!I:J, 2, FALSE)</f>
        <v>0.29093374301265018</v>
      </c>
      <c r="K238" s="34">
        <f t="shared" si="2"/>
        <v>3.2711199897752223E-2</v>
      </c>
      <c r="L238" s="15">
        <f>'Tree Monitoring Data'!L237</f>
        <v>0.1414272</v>
      </c>
      <c r="M238" s="15"/>
    </row>
    <row r="239" spans="1:13">
      <c r="A239" s="5">
        <f>'Tree Monitoring Data'!G238</f>
        <v>2018</v>
      </c>
      <c r="B239" s="4" t="str">
        <f>'Tree Monitoring Data'!A238</f>
        <v>B001</v>
      </c>
      <c r="C239" s="5">
        <f>'Tree Monitoring Data'!B238</f>
        <v>31</v>
      </c>
      <c r="D239" s="5" t="str">
        <f t="shared" si="0"/>
        <v>B001_31</v>
      </c>
      <c r="E239" s="5">
        <f>'Tree Monitoring Data'!D238</f>
        <v>14.718175499999999</v>
      </c>
      <c r="F239" s="5">
        <f>'Tree Monitoring Data'!E238</f>
        <v>3.63</v>
      </c>
      <c r="G239" s="33">
        <f t="shared" si="1"/>
        <v>4.2941335602843064E-2</v>
      </c>
      <c r="H239" s="5">
        <v>0.59499999999999997</v>
      </c>
      <c r="I239" s="5">
        <v>1.1499999999999999</v>
      </c>
      <c r="J239" s="5">
        <f>VLOOKUP(D239, 'ABG per sample plot (Rj calcs)'!I:J, 2, FALSE)</f>
        <v>0.29093374301265018</v>
      </c>
      <c r="K239" s="34">
        <f t="shared" si="2"/>
        <v>3.7931001268997483E-2</v>
      </c>
      <c r="L239" s="15">
        <f>'Tree Monitoring Data'!L238</f>
        <v>0.1414272</v>
      </c>
      <c r="M239" s="15"/>
    </row>
    <row r="240" spans="1:13">
      <c r="A240" s="5">
        <f>'Tree Monitoring Data'!G239</f>
        <v>2018</v>
      </c>
      <c r="B240" s="4" t="str">
        <f>'Tree Monitoring Data'!A239</f>
        <v>B001</v>
      </c>
      <c r="C240" s="5">
        <f>'Tree Monitoring Data'!B239</f>
        <v>31</v>
      </c>
      <c r="D240" s="5" t="str">
        <f t="shared" si="0"/>
        <v>B001_31</v>
      </c>
      <c r="E240" s="5">
        <f>'Tree Monitoring Data'!D239</f>
        <v>22.8873441</v>
      </c>
      <c r="F240" s="5">
        <f>'Tree Monitoring Data'!E239</f>
        <v>3.63</v>
      </c>
      <c r="G240" s="33">
        <f t="shared" si="1"/>
        <v>8.7539631679888139E-2</v>
      </c>
      <c r="H240" s="5">
        <v>0.59499999999999997</v>
      </c>
      <c r="I240" s="5">
        <v>1.1499999999999999</v>
      </c>
      <c r="J240" s="5">
        <f>VLOOKUP(D240, 'ABG per sample plot (Rj calcs)'!I:J, 2, FALSE)</f>
        <v>0.29093374301265018</v>
      </c>
      <c r="K240" s="34">
        <f t="shared" si="2"/>
        <v>7.7325631206439871E-2</v>
      </c>
      <c r="L240" s="15">
        <f>'Tree Monitoring Data'!L239</f>
        <v>0.1414272</v>
      </c>
      <c r="M240" s="15"/>
    </row>
    <row r="241" spans="1:13">
      <c r="A241" s="5">
        <f>'Tree Monitoring Data'!G240</f>
        <v>2018</v>
      </c>
      <c r="B241" s="4" t="str">
        <f>'Tree Monitoring Data'!A240</f>
        <v>B001</v>
      </c>
      <c r="C241" s="5">
        <f>'Tree Monitoring Data'!B240</f>
        <v>31</v>
      </c>
      <c r="D241" s="5" t="str">
        <f t="shared" si="0"/>
        <v>B001_31</v>
      </c>
      <c r="E241" s="5">
        <f>'Tree Monitoring Data'!D240</f>
        <v>10.1160464</v>
      </c>
      <c r="F241" s="5">
        <f>'Tree Monitoring Data'!E240</f>
        <v>3.64</v>
      </c>
      <c r="G241" s="33">
        <f t="shared" si="1"/>
        <v>2.3004968122907126E-2</v>
      </c>
      <c r="H241" s="5">
        <v>0.59499999999999997</v>
      </c>
      <c r="I241" s="5">
        <v>1.1499999999999999</v>
      </c>
      <c r="J241" s="5">
        <f>VLOOKUP(D241, 'ABG per sample plot (Rj calcs)'!I:J, 2, FALSE)</f>
        <v>0.29093374301265018</v>
      </c>
      <c r="K241" s="34">
        <f t="shared" si="2"/>
        <v>2.0320780963446874E-2</v>
      </c>
      <c r="L241" s="15">
        <f>'Tree Monitoring Data'!L240</f>
        <v>0.1414272</v>
      </c>
      <c r="M241" s="15"/>
    </row>
    <row r="242" spans="1:13">
      <c r="A242" s="5">
        <f>'Tree Monitoring Data'!G241</f>
        <v>2018</v>
      </c>
      <c r="B242" s="4" t="str">
        <f>'Tree Monitoring Data'!A241</f>
        <v>B001</v>
      </c>
      <c r="C242" s="5">
        <f>'Tree Monitoring Data'!B241</f>
        <v>31</v>
      </c>
      <c r="D242" s="5" t="str">
        <f t="shared" si="0"/>
        <v>B001_31</v>
      </c>
      <c r="E242" s="5">
        <f>'Tree Monitoring Data'!D241</f>
        <v>18.978851599999999</v>
      </c>
      <c r="F242" s="5">
        <f>'Tree Monitoring Data'!E241</f>
        <v>3.65</v>
      </c>
      <c r="G242" s="33">
        <f t="shared" si="1"/>
        <v>6.497225975730897E-2</v>
      </c>
      <c r="H242" s="5">
        <v>0.59499999999999997</v>
      </c>
      <c r="I242" s="5">
        <v>1.1499999999999999</v>
      </c>
      <c r="J242" s="5">
        <f>VLOOKUP(D242, 'ABG per sample plot (Rj calcs)'!I:J, 2, FALSE)</f>
        <v>0.29093374301265018</v>
      </c>
      <c r="K242" s="34">
        <f t="shared" si="2"/>
        <v>5.739138833727736E-2</v>
      </c>
      <c r="L242" s="15">
        <f>'Tree Monitoring Data'!L241</f>
        <v>0.1414272</v>
      </c>
      <c r="M242" s="15"/>
    </row>
    <row r="243" spans="1:13">
      <c r="A243" s="5">
        <f>'Tree Monitoring Data'!G242</f>
        <v>2018</v>
      </c>
      <c r="B243" s="4" t="str">
        <f>'Tree Monitoring Data'!A242</f>
        <v>B001</v>
      </c>
      <c r="C243" s="5">
        <f>'Tree Monitoring Data'!B242</f>
        <v>41</v>
      </c>
      <c r="D243" s="5" t="str">
        <f t="shared" si="0"/>
        <v>B001_41</v>
      </c>
      <c r="E243" s="5">
        <f>'Tree Monitoring Data'!D242</f>
        <v>10.934303699999999</v>
      </c>
      <c r="F243" s="5">
        <f>'Tree Monitoring Data'!E242</f>
        <v>3.7</v>
      </c>
      <c r="G243" s="33">
        <f t="shared" si="1"/>
        <v>2.6462687967809626E-2</v>
      </c>
      <c r="H243" s="5">
        <v>0.59499999999999997</v>
      </c>
      <c r="I243" s="5">
        <v>1.1499999999999999</v>
      </c>
      <c r="J243" s="5">
        <f>VLOOKUP(D243, 'ABG per sample plot (Rj calcs)'!I:J, 2, FALSE)</f>
        <v>0.31261254422317164</v>
      </c>
      <c r="K243" s="34">
        <f t="shared" si="2"/>
        <v>2.3767599041445882E-2</v>
      </c>
      <c r="L243" s="15">
        <f>'Tree Monitoring Data'!L242</f>
        <v>0.1414272</v>
      </c>
      <c r="M243" s="15"/>
    </row>
    <row r="244" spans="1:13">
      <c r="A244" s="5">
        <f>'Tree Monitoring Data'!G243</f>
        <v>2018</v>
      </c>
      <c r="B244" s="4" t="str">
        <f>'Tree Monitoring Data'!A243</f>
        <v>B001</v>
      </c>
      <c r="C244" s="5">
        <f>'Tree Monitoring Data'!B243</f>
        <v>41</v>
      </c>
      <c r="D244" s="5" t="str">
        <f t="shared" si="0"/>
        <v>B001_41</v>
      </c>
      <c r="E244" s="5">
        <f>'Tree Monitoring Data'!D243</f>
        <v>10.8832194</v>
      </c>
      <c r="F244" s="5">
        <f>'Tree Monitoring Data'!E243</f>
        <v>3.7</v>
      </c>
      <c r="G244" s="33">
        <f t="shared" si="1"/>
        <v>2.6253137097695136E-2</v>
      </c>
      <c r="H244" s="5">
        <v>0.59499999999999997</v>
      </c>
      <c r="I244" s="5">
        <v>1.1499999999999999</v>
      </c>
      <c r="J244" s="5">
        <f>VLOOKUP(D244, 'ABG per sample plot (Rj calcs)'!I:J, 2, FALSE)</f>
        <v>0.31261254422317164</v>
      </c>
      <c r="K244" s="34">
        <f t="shared" si="2"/>
        <v>2.3579389851747321E-2</v>
      </c>
      <c r="L244" s="15">
        <f>'Tree Monitoring Data'!L243</f>
        <v>0.1414272</v>
      </c>
      <c r="M244" s="15"/>
    </row>
    <row r="245" spans="1:13">
      <c r="A245" s="5">
        <f>'Tree Monitoring Data'!G244</f>
        <v>2018</v>
      </c>
      <c r="B245" s="4" t="str">
        <f>'Tree Monitoring Data'!A244</f>
        <v>B001</v>
      </c>
      <c r="C245" s="5">
        <f>'Tree Monitoring Data'!B244</f>
        <v>31</v>
      </c>
      <c r="D245" s="5" t="str">
        <f t="shared" si="0"/>
        <v>B001_31</v>
      </c>
      <c r="E245" s="5">
        <f>'Tree Monitoring Data'!D244</f>
        <v>9.5120879400000007</v>
      </c>
      <c r="F245" s="5">
        <f>'Tree Monitoring Data'!E244</f>
        <v>3.72</v>
      </c>
      <c r="G245" s="33">
        <f t="shared" si="1"/>
        <v>2.0859522349185818E-2</v>
      </c>
      <c r="H245" s="5">
        <v>0.59499999999999997</v>
      </c>
      <c r="I245" s="5">
        <v>1.1499999999999999</v>
      </c>
      <c r="J245" s="5">
        <f>VLOOKUP(D245, 'ABG per sample plot (Rj calcs)'!I:J, 2, FALSE)</f>
        <v>0.29093374301265018</v>
      </c>
      <c r="K245" s="34">
        <f t="shared" si="2"/>
        <v>1.8425662769680207E-2</v>
      </c>
      <c r="L245" s="15">
        <f>'Tree Monitoring Data'!L244</f>
        <v>0.1414272</v>
      </c>
      <c r="M245" s="15"/>
    </row>
    <row r="246" spans="1:13">
      <c r="A246" s="5">
        <f>'Tree Monitoring Data'!G245</f>
        <v>2018</v>
      </c>
      <c r="B246" s="4" t="str">
        <f>'Tree Monitoring Data'!A245</f>
        <v>B001</v>
      </c>
      <c r="C246" s="5">
        <f>'Tree Monitoring Data'!B245</f>
        <v>31</v>
      </c>
      <c r="D246" s="5" t="str">
        <f t="shared" si="0"/>
        <v>B001_31</v>
      </c>
      <c r="E246" s="5">
        <f>'Tree Monitoring Data'!D245</f>
        <v>16.3581553</v>
      </c>
      <c r="F246" s="5">
        <f>'Tree Monitoring Data'!E245</f>
        <v>3.72</v>
      </c>
      <c r="G246" s="33">
        <f t="shared" si="1"/>
        <v>5.1593027698517001E-2</v>
      </c>
      <c r="H246" s="5">
        <v>0.59499999999999997</v>
      </c>
      <c r="I246" s="5">
        <v>1.1499999999999999</v>
      </c>
      <c r="J246" s="5">
        <f>VLOOKUP(D246, 'ABG per sample plot (Rj calcs)'!I:J, 2, FALSE)</f>
        <v>0.29093374301265018</v>
      </c>
      <c r="K246" s="34">
        <f t="shared" si="2"/>
        <v>4.5573226161468132E-2</v>
      </c>
      <c r="L246" s="15">
        <f>'Tree Monitoring Data'!L245</f>
        <v>0.1414272</v>
      </c>
      <c r="M246" s="15"/>
    </row>
    <row r="247" spans="1:13">
      <c r="A247" s="5">
        <f>'Tree Monitoring Data'!G246</f>
        <v>2018</v>
      </c>
      <c r="B247" s="4" t="str">
        <f>'Tree Monitoring Data'!A246</f>
        <v>B001</v>
      </c>
      <c r="C247" s="5">
        <f>'Tree Monitoring Data'!B246</f>
        <v>31</v>
      </c>
      <c r="D247" s="5" t="str">
        <f t="shared" si="0"/>
        <v>B001_31</v>
      </c>
      <c r="E247" s="5">
        <f>'Tree Monitoring Data'!D246</f>
        <v>12.831481699999999</v>
      </c>
      <c r="F247" s="5">
        <f>'Tree Monitoring Data'!E246</f>
        <v>3.72</v>
      </c>
      <c r="G247" s="33">
        <f t="shared" si="1"/>
        <v>3.4675442149689623E-2</v>
      </c>
      <c r="H247" s="5">
        <v>0.59499999999999997</v>
      </c>
      <c r="I247" s="5">
        <v>1.1499999999999999</v>
      </c>
      <c r="J247" s="5">
        <f>VLOOKUP(D247, 'ABG per sample plot (Rj calcs)'!I:J, 2, FALSE)</f>
        <v>0.29093374301265018</v>
      </c>
      <c r="K247" s="34">
        <f t="shared" si="2"/>
        <v>3.0629560578824756E-2</v>
      </c>
      <c r="L247" s="15">
        <f>'Tree Monitoring Data'!L246</f>
        <v>0.1414272</v>
      </c>
      <c r="M247" s="15"/>
    </row>
    <row r="248" spans="1:13">
      <c r="A248" s="5">
        <f>'Tree Monitoring Data'!G247</f>
        <v>2018</v>
      </c>
      <c r="B248" s="4" t="str">
        <f>'Tree Monitoring Data'!A247</f>
        <v>B001</v>
      </c>
      <c r="C248" s="5">
        <f>'Tree Monitoring Data'!B247</f>
        <v>31</v>
      </c>
      <c r="D248" s="5" t="str">
        <f t="shared" si="0"/>
        <v>B001_31</v>
      </c>
      <c r="E248" s="5">
        <f>'Tree Monitoring Data'!D247</f>
        <v>16.640636900000001</v>
      </c>
      <c r="F248" s="5">
        <f>'Tree Monitoring Data'!E247</f>
        <v>3.76</v>
      </c>
      <c r="G248" s="33">
        <f t="shared" si="1"/>
        <v>5.3328948957109004E-2</v>
      </c>
      <c r="H248" s="5">
        <v>0.59499999999999997</v>
      </c>
      <c r="I248" s="5">
        <v>1.1499999999999999</v>
      </c>
      <c r="J248" s="5">
        <f>VLOOKUP(D248, 'ABG per sample plot (Rj calcs)'!I:J, 2, FALSE)</f>
        <v>0.29093374301265018</v>
      </c>
      <c r="K248" s="34">
        <f t="shared" si="2"/>
        <v>4.7106602581603839E-2</v>
      </c>
      <c r="L248" s="15">
        <f>'Tree Monitoring Data'!L247</f>
        <v>0.1414272</v>
      </c>
      <c r="M248" s="15"/>
    </row>
    <row r="249" spans="1:13">
      <c r="A249" s="5">
        <f>'Tree Monitoring Data'!G248</f>
        <v>2018</v>
      </c>
      <c r="B249" s="4" t="str">
        <f>'Tree Monitoring Data'!A248</f>
        <v>B001</v>
      </c>
      <c r="C249" s="5">
        <f>'Tree Monitoring Data'!B248</f>
        <v>31</v>
      </c>
      <c r="D249" s="5" t="str">
        <f t="shared" si="0"/>
        <v>B001_31</v>
      </c>
      <c r="E249" s="5">
        <f>'Tree Monitoring Data'!D248</f>
        <v>11.086144300000001</v>
      </c>
      <c r="F249" s="5">
        <f>'Tree Monitoring Data'!E248</f>
        <v>3.76</v>
      </c>
      <c r="G249" s="33">
        <f t="shared" si="1"/>
        <v>2.7280355531199278E-2</v>
      </c>
      <c r="H249" s="5">
        <v>0.59499999999999997</v>
      </c>
      <c r="I249" s="5">
        <v>1.1499999999999999</v>
      </c>
      <c r="J249" s="5">
        <f>VLOOKUP(D249, 'ABG per sample plot (Rj calcs)'!I:J, 2, FALSE)</f>
        <v>0.29093374301265018</v>
      </c>
      <c r="K249" s="34">
        <f t="shared" si="2"/>
        <v>2.4097322212868297E-2</v>
      </c>
      <c r="L249" s="15">
        <f>'Tree Monitoring Data'!L248</f>
        <v>0.1414272</v>
      </c>
      <c r="M249" s="15"/>
    </row>
    <row r="250" spans="1:13">
      <c r="A250" s="5">
        <f>'Tree Monitoring Data'!G249</f>
        <v>2018</v>
      </c>
      <c r="B250" s="4" t="str">
        <f>'Tree Monitoring Data'!A249</f>
        <v>B001</v>
      </c>
      <c r="C250" s="5">
        <f>'Tree Monitoring Data'!B249</f>
        <v>31</v>
      </c>
      <c r="D250" s="5" t="str">
        <f t="shared" si="0"/>
        <v>B001_31</v>
      </c>
      <c r="E250" s="5">
        <f>'Tree Monitoring Data'!D249</f>
        <v>17.4606827</v>
      </c>
      <c r="F250" s="5">
        <f>'Tree Monitoring Data'!E249</f>
        <v>3.76</v>
      </c>
      <c r="G250" s="33">
        <f t="shared" si="1"/>
        <v>5.7653966816666125E-2</v>
      </c>
      <c r="H250" s="5">
        <v>0.59499999999999997</v>
      </c>
      <c r="I250" s="5">
        <v>1.1499999999999999</v>
      </c>
      <c r="J250" s="5">
        <f>VLOOKUP(D250, 'ABG per sample plot (Rj calcs)'!I:J, 2, FALSE)</f>
        <v>0.29093374301265018</v>
      </c>
      <c r="K250" s="34">
        <f t="shared" si="2"/>
        <v>5.0926983471397035E-2</v>
      </c>
      <c r="L250" s="15">
        <f>'Tree Monitoring Data'!L249</f>
        <v>0.1414272</v>
      </c>
      <c r="M250" s="15"/>
    </row>
    <row r="251" spans="1:13">
      <c r="A251" s="5">
        <f>'Tree Monitoring Data'!G250</f>
        <v>2018</v>
      </c>
      <c r="B251" s="4" t="str">
        <f>'Tree Monitoring Data'!A250</f>
        <v>B001</v>
      </c>
      <c r="C251" s="5">
        <f>'Tree Monitoring Data'!B250</f>
        <v>31</v>
      </c>
      <c r="D251" s="5" t="str">
        <f t="shared" si="0"/>
        <v>B001_31</v>
      </c>
      <c r="E251" s="5">
        <f>'Tree Monitoring Data'!D250</f>
        <v>18.199421699999998</v>
      </c>
      <c r="F251" s="5">
        <f>'Tree Monitoring Data'!E250</f>
        <v>3.78</v>
      </c>
      <c r="G251" s="33">
        <f t="shared" si="1"/>
        <v>6.1821270549726061E-2</v>
      </c>
      <c r="H251" s="5">
        <v>0.59499999999999997</v>
      </c>
      <c r="I251" s="5">
        <v>1.1499999999999999</v>
      </c>
      <c r="J251" s="5">
        <f>VLOOKUP(D251, 'ABG per sample plot (Rj calcs)'!I:J, 2, FALSE)</f>
        <v>0.29093374301265018</v>
      </c>
      <c r="K251" s="34">
        <f t="shared" si="2"/>
        <v>5.4608052096019155E-2</v>
      </c>
      <c r="L251" s="15">
        <f>'Tree Monitoring Data'!L250</f>
        <v>0.1414272</v>
      </c>
      <c r="M251" s="15"/>
    </row>
    <row r="252" spans="1:13">
      <c r="A252" s="5">
        <f>'Tree Monitoring Data'!G251</f>
        <v>2018</v>
      </c>
      <c r="B252" s="4" t="str">
        <f>'Tree Monitoring Data'!A251</f>
        <v>B001</v>
      </c>
      <c r="C252" s="5">
        <f>'Tree Monitoring Data'!B251</f>
        <v>41</v>
      </c>
      <c r="D252" s="5" t="str">
        <f t="shared" si="0"/>
        <v>B001_41</v>
      </c>
      <c r="E252" s="5">
        <f>'Tree Monitoring Data'!D251</f>
        <v>10.966688</v>
      </c>
      <c r="F252" s="5">
        <f>'Tree Monitoring Data'!E251</f>
        <v>3.8</v>
      </c>
      <c r="G252" s="33">
        <f t="shared" si="1"/>
        <v>2.6908860825758631E-2</v>
      </c>
      <c r="H252" s="5">
        <v>0.59499999999999997</v>
      </c>
      <c r="I252" s="5">
        <v>1.1499999999999999</v>
      </c>
      <c r="J252" s="5">
        <f>VLOOKUP(D252, 'ABG per sample plot (Rj calcs)'!I:J, 2, FALSE)</f>
        <v>0.31261254422317164</v>
      </c>
      <c r="K252" s="34">
        <f t="shared" si="2"/>
        <v>2.4168331484189707E-2</v>
      </c>
      <c r="L252" s="15">
        <f>'Tree Monitoring Data'!L251</f>
        <v>0.1414272</v>
      </c>
      <c r="M252" s="15"/>
    </row>
    <row r="253" spans="1:13">
      <c r="A253" s="5">
        <f>'Tree Monitoring Data'!G252</f>
        <v>2018</v>
      </c>
      <c r="B253" s="4" t="str">
        <f>'Tree Monitoring Data'!A252</f>
        <v>B001</v>
      </c>
      <c r="C253" s="5">
        <f>'Tree Monitoring Data'!B252</f>
        <v>41</v>
      </c>
      <c r="D253" s="5" t="str">
        <f t="shared" si="0"/>
        <v>B001_41</v>
      </c>
      <c r="E253" s="5">
        <f>'Tree Monitoring Data'!D252</f>
        <v>14.084987699999999</v>
      </c>
      <c r="F253" s="5">
        <f>'Tree Monitoring Data'!E252</f>
        <v>3.8</v>
      </c>
      <c r="G253" s="33">
        <f t="shared" si="1"/>
        <v>4.0837527561623184E-2</v>
      </c>
      <c r="H253" s="5">
        <v>0.59499999999999997</v>
      </c>
      <c r="I253" s="5">
        <v>1.1499999999999999</v>
      </c>
      <c r="J253" s="5">
        <f>VLOOKUP(D253, 'ABG per sample plot (Rj calcs)'!I:J, 2, FALSE)</f>
        <v>0.31261254422317164</v>
      </c>
      <c r="K253" s="34">
        <f t="shared" si="2"/>
        <v>3.6678435014211239E-2</v>
      </c>
      <c r="L253" s="15">
        <f>'Tree Monitoring Data'!L252</f>
        <v>0.1414272</v>
      </c>
      <c r="M253" s="15"/>
    </row>
    <row r="254" spans="1:13">
      <c r="A254" s="5">
        <f>'Tree Monitoring Data'!G253</f>
        <v>2018</v>
      </c>
      <c r="B254" s="4" t="str">
        <f>'Tree Monitoring Data'!A253</f>
        <v>B001</v>
      </c>
      <c r="C254" s="5">
        <f>'Tree Monitoring Data'!B253</f>
        <v>41</v>
      </c>
      <c r="D254" s="5" t="str">
        <f t="shared" si="0"/>
        <v>B001_41</v>
      </c>
      <c r="E254" s="5">
        <f>'Tree Monitoring Data'!D253</f>
        <v>12.692544399999999</v>
      </c>
      <c r="F254" s="5">
        <f>'Tree Monitoring Data'!E253</f>
        <v>3.8</v>
      </c>
      <c r="G254" s="33">
        <f t="shared" si="1"/>
        <v>3.4389693003829984E-2</v>
      </c>
      <c r="H254" s="5">
        <v>0.59499999999999997</v>
      </c>
      <c r="I254" s="5">
        <v>1.1499999999999999</v>
      </c>
      <c r="J254" s="5">
        <f>VLOOKUP(D254, 'ABG per sample plot (Rj calcs)'!I:J, 2, FALSE)</f>
        <v>0.31261254422317164</v>
      </c>
      <c r="K254" s="34">
        <f t="shared" si="2"/>
        <v>3.0887279306913974E-2</v>
      </c>
      <c r="L254" s="15">
        <f>'Tree Monitoring Data'!L253</f>
        <v>0.1414272</v>
      </c>
      <c r="M254" s="15"/>
    </row>
    <row r="255" spans="1:13">
      <c r="A255" s="5">
        <f>'Tree Monitoring Data'!G254</f>
        <v>2018</v>
      </c>
      <c r="B255" s="4" t="str">
        <f>'Tree Monitoring Data'!A254</f>
        <v>B001</v>
      </c>
      <c r="C255" s="5">
        <f>'Tree Monitoring Data'!B254</f>
        <v>41</v>
      </c>
      <c r="D255" s="5" t="str">
        <f t="shared" si="0"/>
        <v>B001_41</v>
      </c>
      <c r="E255" s="5">
        <f>'Tree Monitoring Data'!D254</f>
        <v>12.1334117</v>
      </c>
      <c r="F255" s="5">
        <f>'Tree Monitoring Data'!E254</f>
        <v>3.8</v>
      </c>
      <c r="G255" s="33">
        <f t="shared" si="1"/>
        <v>3.1903813691497272E-2</v>
      </c>
      <c r="H255" s="5">
        <v>0.59499999999999997</v>
      </c>
      <c r="I255" s="5">
        <v>1.1499999999999999</v>
      </c>
      <c r="J255" s="5">
        <f>VLOOKUP(D255, 'ABG per sample plot (Rj calcs)'!I:J, 2, FALSE)</f>
        <v>0.31261254422317164</v>
      </c>
      <c r="K255" s="34">
        <f t="shared" si="2"/>
        <v>2.8654574041567512E-2</v>
      </c>
      <c r="L255" s="15">
        <f>'Tree Monitoring Data'!L254</f>
        <v>0.1414272</v>
      </c>
      <c r="M255" s="15"/>
    </row>
    <row r="256" spans="1:13">
      <c r="A256" s="5">
        <f>'Tree Monitoring Data'!G255</f>
        <v>2018</v>
      </c>
      <c r="B256" s="4" t="str">
        <f>'Tree Monitoring Data'!A255</f>
        <v>B001</v>
      </c>
      <c r="C256" s="5">
        <f>'Tree Monitoring Data'!B255</f>
        <v>41</v>
      </c>
      <c r="D256" s="5" t="str">
        <f t="shared" si="0"/>
        <v>B001_41</v>
      </c>
      <c r="E256" s="5">
        <f>'Tree Monitoring Data'!D255</f>
        <v>12.688552400000001</v>
      </c>
      <c r="F256" s="5">
        <f>'Tree Monitoring Data'!E255</f>
        <v>3.8</v>
      </c>
      <c r="G256" s="33">
        <f t="shared" si="1"/>
        <v>3.4371734194613937E-2</v>
      </c>
      <c r="H256" s="5">
        <v>0.59499999999999997</v>
      </c>
      <c r="I256" s="5">
        <v>1.1499999999999999</v>
      </c>
      <c r="J256" s="5">
        <f>VLOOKUP(D256, 'ABG per sample plot (Rj calcs)'!I:J, 2, FALSE)</f>
        <v>0.31261254422317164</v>
      </c>
      <c r="K256" s="34">
        <f t="shared" si="2"/>
        <v>3.0871149510227108E-2</v>
      </c>
      <c r="L256" s="15">
        <f>'Tree Monitoring Data'!L255</f>
        <v>0.1414272</v>
      </c>
      <c r="M256" s="15"/>
    </row>
    <row r="257" spans="1:13">
      <c r="A257" s="5">
        <f>'Tree Monitoring Data'!G256</f>
        <v>2018</v>
      </c>
      <c r="B257" s="4" t="str">
        <f>'Tree Monitoring Data'!A256</f>
        <v>B001</v>
      </c>
      <c r="C257" s="5">
        <f>'Tree Monitoring Data'!B256</f>
        <v>31</v>
      </c>
      <c r="D257" s="5" t="str">
        <f t="shared" si="0"/>
        <v>B001_31</v>
      </c>
      <c r="E257" s="5">
        <f>'Tree Monitoring Data'!D256</f>
        <v>9.7436106799999997</v>
      </c>
      <c r="F257" s="5">
        <f>'Tree Monitoring Data'!E256</f>
        <v>3.8</v>
      </c>
      <c r="G257" s="33">
        <f t="shared" si="1"/>
        <v>2.1953903868969879E-2</v>
      </c>
      <c r="H257" s="5">
        <v>0.59499999999999997</v>
      </c>
      <c r="I257" s="5">
        <v>1.1499999999999999</v>
      </c>
      <c r="J257" s="5">
        <f>VLOOKUP(D257, 'ABG per sample plot (Rj calcs)'!I:J, 2, FALSE)</f>
        <v>0.29093374301265018</v>
      </c>
      <c r="K257" s="34">
        <f t="shared" si="2"/>
        <v>1.9392353400815309E-2</v>
      </c>
      <c r="L257" s="15">
        <f>'Tree Monitoring Data'!L256</f>
        <v>0.1414272</v>
      </c>
      <c r="M257" s="15"/>
    </row>
    <row r="258" spans="1:13">
      <c r="A258" s="5">
        <f>'Tree Monitoring Data'!G257</f>
        <v>2018</v>
      </c>
      <c r="B258" s="4" t="str">
        <f>'Tree Monitoring Data'!A257</f>
        <v>B001</v>
      </c>
      <c r="C258" s="5">
        <f>'Tree Monitoring Data'!B257</f>
        <v>31</v>
      </c>
      <c r="D258" s="5" t="str">
        <f t="shared" ref="D258:D512" si="3">CONCATENATE(B258,"_",C258)</f>
        <v>B001_31</v>
      </c>
      <c r="E258" s="5">
        <f>'Tree Monitoring Data'!D257</f>
        <v>12.1626037</v>
      </c>
      <c r="F258" s="5">
        <f>'Tree Monitoring Data'!E257</f>
        <v>3.8</v>
      </c>
      <c r="G258" s="33">
        <f t="shared" ref="G258:G512" si="4">-0.007 + 0.002*E258 + 0.00002638*E258^2*F258 - 0.0000000003863*(E258^2*F258)^2</f>
        <v>3.2032127975764102E-2</v>
      </c>
      <c r="H258" s="5">
        <v>0.59499999999999997</v>
      </c>
      <c r="I258" s="5">
        <v>1.1499999999999999</v>
      </c>
      <c r="J258" s="5">
        <f>VLOOKUP(D258, 'ABG per sample plot (Rj calcs)'!I:J, 2, FALSE)</f>
        <v>0.29093374301265018</v>
      </c>
      <c r="K258" s="34">
        <f t="shared" ref="K258:K512" si="5">G258*H258*I258*(1+J258)</f>
        <v>2.8294664565974851E-2</v>
      </c>
      <c r="L258" s="15">
        <f>'Tree Monitoring Data'!L257</f>
        <v>0.1414272</v>
      </c>
      <c r="M258" s="15"/>
    </row>
    <row r="259" spans="1:13">
      <c r="A259" s="5">
        <f>'Tree Monitoring Data'!G258</f>
        <v>2018</v>
      </c>
      <c r="B259" s="4" t="str">
        <f>'Tree Monitoring Data'!A258</f>
        <v>B001</v>
      </c>
      <c r="C259" s="5">
        <f>'Tree Monitoring Data'!B258</f>
        <v>31</v>
      </c>
      <c r="D259" s="5" t="str">
        <f t="shared" si="3"/>
        <v>B001_31</v>
      </c>
      <c r="E259" s="5">
        <f>'Tree Monitoring Data'!D258</f>
        <v>15.378024699999999</v>
      </c>
      <c r="F259" s="5">
        <f>'Tree Monitoring Data'!E258</f>
        <v>3.8</v>
      </c>
      <c r="G259" s="33">
        <f t="shared" si="4"/>
        <v>4.7150159219861654E-2</v>
      </c>
      <c r="H259" s="5">
        <v>0.59499999999999997</v>
      </c>
      <c r="I259" s="5">
        <v>1.1499999999999999</v>
      </c>
      <c r="J259" s="5">
        <f>VLOOKUP(D259, 'ABG per sample plot (Rj calcs)'!I:J, 2, FALSE)</f>
        <v>0.29093374301265018</v>
      </c>
      <c r="K259" s="34">
        <f t="shared" si="5"/>
        <v>4.1648745296212812E-2</v>
      </c>
      <c r="L259" s="15">
        <f>'Tree Monitoring Data'!L258</f>
        <v>0.1414272</v>
      </c>
      <c r="M259" s="15"/>
    </row>
    <row r="260" spans="1:13">
      <c r="A260" s="5">
        <f>'Tree Monitoring Data'!G259</f>
        <v>2018</v>
      </c>
      <c r="B260" s="4" t="str">
        <f>'Tree Monitoring Data'!A259</f>
        <v>B001</v>
      </c>
      <c r="C260" s="5">
        <f>'Tree Monitoring Data'!B259</f>
        <v>31</v>
      </c>
      <c r="D260" s="5" t="str">
        <f t="shared" si="3"/>
        <v>B001_31</v>
      </c>
      <c r="E260" s="5">
        <f>'Tree Monitoring Data'!D259</f>
        <v>16.8884319</v>
      </c>
      <c r="F260" s="5">
        <f>'Tree Monitoring Data'!E259</f>
        <v>3.82</v>
      </c>
      <c r="G260" s="33">
        <f t="shared" si="4"/>
        <v>5.5060278810564932E-2</v>
      </c>
      <c r="H260" s="5">
        <v>0.59499999999999997</v>
      </c>
      <c r="I260" s="5">
        <v>1.1499999999999999</v>
      </c>
      <c r="J260" s="5">
        <f>VLOOKUP(D260, 'ABG per sample plot (Rj calcs)'!I:J, 2, FALSE)</f>
        <v>0.29093374301265018</v>
      </c>
      <c r="K260" s="34">
        <f t="shared" si="5"/>
        <v>4.8635923315264062E-2</v>
      </c>
      <c r="L260" s="15">
        <f>'Tree Monitoring Data'!L259</f>
        <v>0.1414272</v>
      </c>
      <c r="M260" s="15"/>
    </row>
    <row r="261" spans="1:13">
      <c r="A261" s="5">
        <f>'Tree Monitoring Data'!G260</f>
        <v>2018</v>
      </c>
      <c r="B261" s="4" t="str">
        <f>'Tree Monitoring Data'!A260</f>
        <v>B001</v>
      </c>
      <c r="C261" s="5">
        <f>'Tree Monitoring Data'!B260</f>
        <v>31</v>
      </c>
      <c r="D261" s="5" t="str">
        <f t="shared" si="3"/>
        <v>B001_31</v>
      </c>
      <c r="E261" s="5">
        <f>'Tree Monitoring Data'!D260</f>
        <v>13.3234648</v>
      </c>
      <c r="F261" s="5">
        <f>'Tree Monitoring Data'!E260</f>
        <v>3.87</v>
      </c>
      <c r="G261" s="33">
        <f t="shared" si="4"/>
        <v>3.7587201248086774E-2</v>
      </c>
      <c r="H261" s="5">
        <v>0.59499999999999997</v>
      </c>
      <c r="I261" s="5">
        <v>1.1499999999999999</v>
      </c>
      <c r="J261" s="5">
        <f>VLOOKUP(D261, 'ABG per sample plot (Rj calcs)'!I:J, 2, FALSE)</f>
        <v>0.29093374301265018</v>
      </c>
      <c r="K261" s="34">
        <f t="shared" si="5"/>
        <v>3.3201579741847828E-2</v>
      </c>
      <c r="L261" s="15">
        <f>'Tree Monitoring Data'!L260</f>
        <v>0.1414272</v>
      </c>
      <c r="M261" s="15"/>
    </row>
    <row r="262" spans="1:13">
      <c r="A262" s="5">
        <f>'Tree Monitoring Data'!G261</f>
        <v>2018</v>
      </c>
      <c r="B262" s="4" t="str">
        <f>'Tree Monitoring Data'!A261</f>
        <v>B001</v>
      </c>
      <c r="C262" s="5">
        <f>'Tree Monitoring Data'!B261</f>
        <v>41</v>
      </c>
      <c r="D262" s="5" t="str">
        <f t="shared" si="3"/>
        <v>B001_41</v>
      </c>
      <c r="E262" s="5">
        <f>'Tree Monitoring Data'!D261</f>
        <v>13.101071900000001</v>
      </c>
      <c r="F262" s="5">
        <f>'Tree Monitoring Data'!E261</f>
        <v>3.9</v>
      </c>
      <c r="G262" s="33">
        <f t="shared" si="4"/>
        <v>3.6687519561147651E-2</v>
      </c>
      <c r="H262" s="5">
        <v>0.59499999999999997</v>
      </c>
      <c r="I262" s="5">
        <v>1.1499999999999999</v>
      </c>
      <c r="J262" s="5">
        <f>VLOOKUP(D262, 'ABG per sample plot (Rj calcs)'!I:J, 2, FALSE)</f>
        <v>0.31261254422317164</v>
      </c>
      <c r="K262" s="34">
        <f t="shared" si="5"/>
        <v>3.2951084024996538E-2</v>
      </c>
      <c r="L262" s="15">
        <f>'Tree Monitoring Data'!L261</f>
        <v>0.1414272</v>
      </c>
      <c r="M262" s="15"/>
    </row>
    <row r="263" spans="1:13">
      <c r="A263" s="5">
        <f>'Tree Monitoring Data'!G262</f>
        <v>2018</v>
      </c>
      <c r="B263" s="4" t="str">
        <f>'Tree Monitoring Data'!A262</f>
        <v>B001</v>
      </c>
      <c r="C263" s="5">
        <f>'Tree Monitoring Data'!B262</f>
        <v>41</v>
      </c>
      <c r="D263" s="5" t="str">
        <f t="shared" si="3"/>
        <v>B001_41</v>
      </c>
      <c r="E263" s="5">
        <f>'Tree Monitoring Data'!D262</f>
        <v>14.4156078</v>
      </c>
      <c r="F263" s="5">
        <f>'Tree Monitoring Data'!E262</f>
        <v>3.9</v>
      </c>
      <c r="G263" s="33">
        <f t="shared" si="4"/>
        <v>4.2957359977235404E-2</v>
      </c>
      <c r="H263" s="5">
        <v>0.59499999999999997</v>
      </c>
      <c r="I263" s="5">
        <v>1.1499999999999999</v>
      </c>
      <c r="J263" s="5">
        <f>VLOOKUP(D263, 'ABG per sample plot (Rj calcs)'!I:J, 2, FALSE)</f>
        <v>0.31261254422317164</v>
      </c>
      <c r="K263" s="34">
        <f t="shared" si="5"/>
        <v>3.8582373380208652E-2</v>
      </c>
      <c r="L263" s="15">
        <f>'Tree Monitoring Data'!L262</f>
        <v>0.1414272</v>
      </c>
      <c r="M263" s="15"/>
    </row>
    <row r="264" spans="1:13">
      <c r="A264" s="5">
        <f>'Tree Monitoring Data'!G263</f>
        <v>2018</v>
      </c>
      <c r="B264" s="4" t="str">
        <f>'Tree Monitoring Data'!A263</f>
        <v>B001</v>
      </c>
      <c r="C264" s="5">
        <f>'Tree Monitoring Data'!B263</f>
        <v>41</v>
      </c>
      <c r="D264" s="5" t="str">
        <f t="shared" si="3"/>
        <v>B001_41</v>
      </c>
      <c r="E264" s="5">
        <f>'Tree Monitoring Data'!D263</f>
        <v>13.731668600000001</v>
      </c>
      <c r="F264" s="5">
        <f>'Tree Monitoring Data'!E263</f>
        <v>3.9</v>
      </c>
      <c r="G264" s="33">
        <f t="shared" si="4"/>
        <v>3.9653731489902151E-2</v>
      </c>
      <c r="H264" s="5">
        <v>0.59499999999999997</v>
      </c>
      <c r="I264" s="5">
        <v>1.1499999999999999</v>
      </c>
      <c r="J264" s="5">
        <f>VLOOKUP(D264, 'ABG per sample plot (Rj calcs)'!I:J, 2, FALSE)</f>
        <v>0.31261254422317164</v>
      </c>
      <c r="K264" s="34">
        <f t="shared" si="5"/>
        <v>3.5615202495514343E-2</v>
      </c>
      <c r="L264" s="15">
        <f>'Tree Monitoring Data'!L263</f>
        <v>0.1414272</v>
      </c>
      <c r="M264" s="15"/>
    </row>
    <row r="265" spans="1:13">
      <c r="A265" s="5">
        <f>'Tree Monitoring Data'!G264</f>
        <v>2018</v>
      </c>
      <c r="B265" s="4" t="str">
        <f>'Tree Monitoring Data'!A264</f>
        <v>B001</v>
      </c>
      <c r="C265" s="5">
        <f>'Tree Monitoring Data'!B264</f>
        <v>41</v>
      </c>
      <c r="D265" s="5" t="str">
        <f t="shared" si="3"/>
        <v>B001_41</v>
      </c>
      <c r="E265" s="5">
        <f>'Tree Monitoring Data'!D264</f>
        <v>11.656402</v>
      </c>
      <c r="F265" s="5">
        <f>'Tree Monitoring Data'!E264</f>
        <v>3.9</v>
      </c>
      <c r="G265" s="33">
        <f t="shared" si="4"/>
        <v>3.0183086433125686E-2</v>
      </c>
      <c r="H265" s="5">
        <v>0.59499999999999997</v>
      </c>
      <c r="I265" s="5">
        <v>1.1499999999999999</v>
      </c>
      <c r="J265" s="5">
        <f>VLOOKUP(D265, 'ABG per sample plot (Rj calcs)'!I:J, 2, FALSE)</f>
        <v>0.31261254422317164</v>
      </c>
      <c r="K265" s="34">
        <f t="shared" si="5"/>
        <v>2.7109094021306082E-2</v>
      </c>
      <c r="L265" s="15">
        <f>'Tree Monitoring Data'!L264</f>
        <v>0.1414272</v>
      </c>
      <c r="M265" s="15"/>
    </row>
    <row r="266" spans="1:13">
      <c r="A266" s="5">
        <f>'Tree Monitoring Data'!G265</f>
        <v>2018</v>
      </c>
      <c r="B266" s="4" t="str">
        <f>'Tree Monitoring Data'!A265</f>
        <v>B001</v>
      </c>
      <c r="C266" s="5">
        <f>'Tree Monitoring Data'!B265</f>
        <v>41</v>
      </c>
      <c r="D266" s="5" t="str">
        <f t="shared" si="3"/>
        <v>B001_41</v>
      </c>
      <c r="E266" s="5">
        <f>'Tree Monitoring Data'!D265</f>
        <v>11.3614783</v>
      </c>
      <c r="F266" s="5">
        <f>'Tree Monitoring Data'!E265</f>
        <v>3.9</v>
      </c>
      <c r="G266" s="33">
        <f t="shared" si="4"/>
        <v>2.8905390876952611E-2</v>
      </c>
      <c r="H266" s="5">
        <v>0.59499999999999997</v>
      </c>
      <c r="I266" s="5">
        <v>1.1499999999999999</v>
      </c>
      <c r="J266" s="5">
        <f>VLOOKUP(D266, 'ABG per sample plot (Rj calcs)'!I:J, 2, FALSE)</f>
        <v>0.31261254422317164</v>
      </c>
      <c r="K266" s="34">
        <f t="shared" si="5"/>
        <v>2.5961525198626406E-2</v>
      </c>
      <c r="L266" s="15">
        <f>'Tree Monitoring Data'!L265</f>
        <v>0.1414272</v>
      </c>
      <c r="M266" s="15"/>
    </row>
    <row r="267" spans="1:13">
      <c r="A267" s="5">
        <f>'Tree Monitoring Data'!G266</f>
        <v>2018</v>
      </c>
      <c r="B267" s="4" t="str">
        <f>'Tree Monitoring Data'!A266</f>
        <v>B001</v>
      </c>
      <c r="C267" s="5">
        <f>'Tree Monitoring Data'!B266</f>
        <v>41</v>
      </c>
      <c r="D267" s="5" t="str">
        <f t="shared" si="3"/>
        <v>B001_41</v>
      </c>
      <c r="E267" s="5">
        <f>'Tree Monitoring Data'!D266</f>
        <v>12.116699000000001</v>
      </c>
      <c r="F267" s="5">
        <f>'Tree Monitoring Data'!E266</f>
        <v>3.9</v>
      </c>
      <c r="G267" s="33">
        <f t="shared" si="4"/>
        <v>3.2211310632067308E-2</v>
      </c>
      <c r="H267" s="5">
        <v>0.59499999999999997</v>
      </c>
      <c r="I267" s="5">
        <v>1.1499999999999999</v>
      </c>
      <c r="J267" s="5">
        <f>VLOOKUP(D267, 'ABG per sample plot (Rj calcs)'!I:J, 2, FALSE)</f>
        <v>0.31261254422317164</v>
      </c>
      <c r="K267" s="34">
        <f t="shared" si="5"/>
        <v>2.8930753997240578E-2</v>
      </c>
      <c r="L267" s="15">
        <f>'Tree Monitoring Data'!L266</f>
        <v>0.1414272</v>
      </c>
      <c r="M267" s="15"/>
    </row>
    <row r="268" spans="1:13">
      <c r="A268" s="5">
        <f>'Tree Monitoring Data'!G267</f>
        <v>2018</v>
      </c>
      <c r="B268" s="4" t="str">
        <f>'Tree Monitoring Data'!A267</f>
        <v>B001</v>
      </c>
      <c r="C268" s="5">
        <f>'Tree Monitoring Data'!B267</f>
        <v>41</v>
      </c>
      <c r="D268" s="5" t="str">
        <f t="shared" si="3"/>
        <v>B001_41</v>
      </c>
      <c r="E268" s="5">
        <f>'Tree Monitoring Data'!D267</f>
        <v>16.364348100000001</v>
      </c>
      <c r="F268" s="5">
        <f>'Tree Monitoring Data'!E267</f>
        <v>3.9</v>
      </c>
      <c r="G268" s="33">
        <f t="shared" si="4"/>
        <v>5.285830570817153E-2</v>
      </c>
      <c r="H268" s="5">
        <v>0.59499999999999997</v>
      </c>
      <c r="I268" s="5">
        <v>1.1499999999999999</v>
      </c>
      <c r="J268" s="5">
        <f>VLOOKUP(D268, 'ABG per sample plot (Rj calcs)'!I:J, 2, FALSE)</f>
        <v>0.31261254422317164</v>
      </c>
      <c r="K268" s="34">
        <f t="shared" si="5"/>
        <v>4.7474958613812311E-2</v>
      </c>
      <c r="L268" s="15">
        <f>'Tree Monitoring Data'!L267</f>
        <v>0.1414272</v>
      </c>
      <c r="M268" s="15"/>
    </row>
    <row r="269" spans="1:13">
      <c r="A269" s="5">
        <f>'Tree Monitoring Data'!G268</f>
        <v>2018</v>
      </c>
      <c r="B269" s="4" t="str">
        <f>'Tree Monitoring Data'!A268</f>
        <v>B001</v>
      </c>
      <c r="C269" s="5">
        <f>'Tree Monitoring Data'!B268</f>
        <v>31</v>
      </c>
      <c r="D269" s="5" t="str">
        <f t="shared" si="3"/>
        <v>B001_31</v>
      </c>
      <c r="E269" s="5">
        <f>'Tree Monitoring Data'!D268</f>
        <v>13.527233900000001</v>
      </c>
      <c r="F269" s="5">
        <f>'Tree Monitoring Data'!E268</f>
        <v>3.9</v>
      </c>
      <c r="G269" s="33">
        <f t="shared" si="4"/>
        <v>3.8683700559119925E-2</v>
      </c>
      <c r="H269" s="5">
        <v>0.59499999999999997</v>
      </c>
      <c r="I269" s="5">
        <v>1.1499999999999999</v>
      </c>
      <c r="J269" s="5">
        <f>VLOOKUP(D269, 'ABG per sample plot (Rj calcs)'!I:J, 2, FALSE)</f>
        <v>0.29093374301265018</v>
      </c>
      <c r="K269" s="34">
        <f t="shared" si="5"/>
        <v>3.4170141063342908E-2</v>
      </c>
      <c r="L269" s="15">
        <f>'Tree Monitoring Data'!L268</f>
        <v>0.1414272</v>
      </c>
      <c r="M269" s="15"/>
    </row>
    <row r="270" spans="1:13">
      <c r="A270" s="5">
        <f>'Tree Monitoring Data'!G269</f>
        <v>2018</v>
      </c>
      <c r="B270" s="4" t="str">
        <f>'Tree Monitoring Data'!A269</f>
        <v>B001</v>
      </c>
      <c r="C270" s="5">
        <f>'Tree Monitoring Data'!B269</f>
        <v>41</v>
      </c>
      <c r="D270" s="5" t="str">
        <f t="shared" si="3"/>
        <v>B001_41</v>
      </c>
      <c r="E270" s="5">
        <f>'Tree Monitoring Data'!D269</f>
        <v>13.0662234</v>
      </c>
      <c r="F270" s="5">
        <f>'Tree Monitoring Data'!E269</f>
        <v>4</v>
      </c>
      <c r="G270" s="33">
        <f t="shared" si="4"/>
        <v>3.6967320328691579E-2</v>
      </c>
      <c r="H270" s="5">
        <v>0.59499999999999997</v>
      </c>
      <c r="I270" s="5">
        <v>1.1499999999999999</v>
      </c>
      <c r="J270" s="5">
        <f>VLOOKUP(D270, 'ABG per sample plot (Rj calcs)'!I:J, 2, FALSE)</f>
        <v>0.31261254422317164</v>
      </c>
      <c r="K270" s="34">
        <f t="shared" si="5"/>
        <v>3.3202388520691101E-2</v>
      </c>
      <c r="L270" s="15">
        <f>'Tree Monitoring Data'!L269</f>
        <v>0.1414272</v>
      </c>
      <c r="M270" s="15"/>
    </row>
    <row r="271" spans="1:13">
      <c r="A271" s="5">
        <f>'Tree Monitoring Data'!G270</f>
        <v>2018</v>
      </c>
      <c r="B271" s="4" t="str">
        <f>'Tree Monitoring Data'!A270</f>
        <v>B001</v>
      </c>
      <c r="C271" s="5">
        <f>'Tree Monitoring Data'!B270</f>
        <v>41</v>
      </c>
      <c r="D271" s="5" t="str">
        <f t="shared" si="3"/>
        <v>B001_41</v>
      </c>
      <c r="E271" s="5">
        <f>'Tree Monitoring Data'!D270</f>
        <v>14.206751799999999</v>
      </c>
      <c r="F271" s="5">
        <f>'Tree Monitoring Data'!E270</f>
        <v>4</v>
      </c>
      <c r="G271" s="33">
        <f t="shared" si="4"/>
        <v>4.245901326132203E-2</v>
      </c>
      <c r="H271" s="5">
        <v>0.59499999999999997</v>
      </c>
      <c r="I271" s="5">
        <v>1.1499999999999999</v>
      </c>
      <c r="J271" s="5">
        <f>VLOOKUP(D271, 'ABG per sample plot (Rj calcs)'!I:J, 2, FALSE)</f>
        <v>0.31261254422317164</v>
      </c>
      <c r="K271" s="34">
        <f t="shared" si="5"/>
        <v>3.8134780719105643E-2</v>
      </c>
      <c r="L271" s="15">
        <f>'Tree Monitoring Data'!L270</f>
        <v>0.1414272</v>
      </c>
      <c r="M271" s="15"/>
    </row>
    <row r="272" spans="1:13">
      <c r="A272" s="5">
        <f>'Tree Monitoring Data'!G271</f>
        <v>2018</v>
      </c>
      <c r="B272" s="4" t="str">
        <f>'Tree Monitoring Data'!A271</f>
        <v>B001</v>
      </c>
      <c r="C272" s="5">
        <f>'Tree Monitoring Data'!B271</f>
        <v>41</v>
      </c>
      <c r="D272" s="5" t="str">
        <f t="shared" si="3"/>
        <v>B001_41</v>
      </c>
      <c r="E272" s="5">
        <f>'Tree Monitoring Data'!D271</f>
        <v>10.1310591</v>
      </c>
      <c r="F272" s="5">
        <f>'Tree Monitoring Data'!E271</f>
        <v>4</v>
      </c>
      <c r="G272" s="33">
        <f t="shared" si="4"/>
        <v>2.4027405330243008E-2</v>
      </c>
      <c r="H272" s="5">
        <v>0.59499999999999997</v>
      </c>
      <c r="I272" s="5">
        <v>1.1499999999999999</v>
      </c>
      <c r="J272" s="5">
        <f>VLOOKUP(D272, 'ABG per sample plot (Rj calcs)'!I:J, 2, FALSE)</f>
        <v>0.31261254422317164</v>
      </c>
      <c r="K272" s="34">
        <f t="shared" si="5"/>
        <v>2.1580337439272783E-2</v>
      </c>
      <c r="L272" s="15">
        <f>'Tree Monitoring Data'!L271</f>
        <v>0.1414272</v>
      </c>
      <c r="M272" s="15"/>
    </row>
    <row r="273" spans="1:13">
      <c r="A273" s="5">
        <f>'Tree Monitoring Data'!G272</f>
        <v>2018</v>
      </c>
      <c r="B273" s="4" t="str">
        <f>'Tree Monitoring Data'!A272</f>
        <v>B001</v>
      </c>
      <c r="C273" s="5">
        <f>'Tree Monitoring Data'!B272</f>
        <v>31</v>
      </c>
      <c r="D273" s="5" t="str">
        <f t="shared" si="3"/>
        <v>B001_31</v>
      </c>
      <c r="E273" s="5">
        <f>'Tree Monitoring Data'!D272</f>
        <v>19.794166199999999</v>
      </c>
      <c r="F273" s="5">
        <f>'Tree Monitoring Data'!E272</f>
        <v>4.0999999999999996</v>
      </c>
      <c r="G273" s="33">
        <f t="shared" si="4"/>
        <v>7.3968735603434824E-2</v>
      </c>
      <c r="H273" s="5">
        <v>0.59499999999999997</v>
      </c>
      <c r="I273" s="5">
        <v>1.1499999999999999</v>
      </c>
      <c r="J273" s="5">
        <f>VLOOKUP(D273, 'ABG per sample plot (Rj calcs)'!I:J, 2, FALSE)</f>
        <v>0.29093374301265018</v>
      </c>
      <c r="K273" s="34">
        <f t="shared" si="5"/>
        <v>6.5338168099602967E-2</v>
      </c>
      <c r="L273" s="15">
        <f>'Tree Monitoring Data'!L272</f>
        <v>0.1414272</v>
      </c>
      <c r="M273" s="15"/>
    </row>
    <row r="274" spans="1:13">
      <c r="A274" s="5">
        <f>'Tree Monitoring Data'!G273</f>
        <v>2018</v>
      </c>
      <c r="B274" s="4" t="str">
        <f>'Tree Monitoring Data'!A273</f>
        <v>B001</v>
      </c>
      <c r="C274" s="5">
        <f>'Tree Monitoring Data'!B273</f>
        <v>31</v>
      </c>
      <c r="D274" s="5" t="str">
        <f t="shared" si="3"/>
        <v>B001_31</v>
      </c>
      <c r="E274" s="5">
        <f>'Tree Monitoring Data'!D273</f>
        <v>14.862038200000001</v>
      </c>
      <c r="F274" s="5">
        <f>'Tree Monitoring Data'!E273</f>
        <v>4.1399999999999997</v>
      </c>
      <c r="G274" s="33">
        <f t="shared" si="4"/>
        <v>4.6524080571116226E-2</v>
      </c>
      <c r="H274" s="5">
        <v>0.59499999999999997</v>
      </c>
      <c r="I274" s="5">
        <v>1.1499999999999999</v>
      </c>
      <c r="J274" s="5">
        <f>VLOOKUP(D274, 'ABG per sample plot (Rj calcs)'!I:J, 2, FALSE)</f>
        <v>0.29093374301265018</v>
      </c>
      <c r="K274" s="34">
        <f t="shared" si="5"/>
        <v>4.1095716619142908E-2</v>
      </c>
      <c r="L274" s="15">
        <f>'Tree Monitoring Data'!L273</f>
        <v>0.1414272</v>
      </c>
      <c r="M274" s="15"/>
    </row>
    <row r="275" spans="1:13">
      <c r="A275" s="5">
        <f>'Tree Monitoring Data'!G274</f>
        <v>2018</v>
      </c>
      <c r="B275" s="4" t="str">
        <f>'Tree Monitoring Data'!A274</f>
        <v>B001</v>
      </c>
      <c r="C275" s="5">
        <f>'Tree Monitoring Data'!B274</f>
        <v>31</v>
      </c>
      <c r="D275" s="5" t="str">
        <f t="shared" si="3"/>
        <v>B001_31</v>
      </c>
      <c r="E275" s="5">
        <f>'Tree Monitoring Data'!D274</f>
        <v>16.070709300000001</v>
      </c>
      <c r="F275" s="5">
        <f>'Tree Monitoring Data'!E274</f>
        <v>4.2</v>
      </c>
      <c r="G275" s="33">
        <f t="shared" si="4"/>
        <v>5.3301915441759329E-2</v>
      </c>
      <c r="H275" s="5">
        <v>0.59499999999999997</v>
      </c>
      <c r="I275" s="5">
        <v>1.1499999999999999</v>
      </c>
      <c r="J275" s="5">
        <f>VLOOKUP(D275, 'ABG per sample plot (Rj calcs)'!I:J, 2, FALSE)</f>
        <v>0.29093374301265018</v>
      </c>
      <c r="K275" s="34">
        <f t="shared" si="5"/>
        <v>4.7082723298609047E-2</v>
      </c>
      <c r="L275" s="15">
        <f>'Tree Monitoring Data'!L274</f>
        <v>0.1414272</v>
      </c>
      <c r="M275" s="15"/>
    </row>
    <row r="276" spans="1:13">
      <c r="A276" s="5">
        <f>'Tree Monitoring Data'!G275</f>
        <v>2018</v>
      </c>
      <c r="B276" s="4" t="str">
        <f>'Tree Monitoring Data'!A275</f>
        <v>B001</v>
      </c>
      <c r="C276" s="5">
        <f>'Tree Monitoring Data'!B275</f>
        <v>31</v>
      </c>
      <c r="D276" s="5" t="str">
        <f t="shared" si="3"/>
        <v>B001_31</v>
      </c>
      <c r="E276" s="5">
        <f>'Tree Monitoring Data'!D275</f>
        <v>13.281573</v>
      </c>
      <c r="F276" s="5">
        <f>'Tree Monitoring Data'!E275</f>
        <v>4.2</v>
      </c>
      <c r="G276" s="33">
        <f t="shared" si="4"/>
        <v>3.889553876107002E-2</v>
      </c>
      <c r="H276" s="5">
        <v>0.59499999999999997</v>
      </c>
      <c r="I276" s="5">
        <v>1.1499999999999999</v>
      </c>
      <c r="J276" s="5">
        <f>VLOOKUP(D276, 'ABG per sample plot (Rj calcs)'!I:J, 2, FALSE)</f>
        <v>0.29093374301265018</v>
      </c>
      <c r="K276" s="34">
        <f t="shared" si="5"/>
        <v>3.4357262283355894E-2</v>
      </c>
      <c r="L276" s="15">
        <f>'Tree Monitoring Data'!L275</f>
        <v>0.1414272</v>
      </c>
      <c r="M276" s="15"/>
    </row>
    <row r="277" spans="1:13">
      <c r="A277" s="5">
        <f>'Tree Monitoring Data'!G276</f>
        <v>2018</v>
      </c>
      <c r="B277" s="4" t="str">
        <f>'Tree Monitoring Data'!A276</f>
        <v>B001</v>
      </c>
      <c r="C277" s="5">
        <f>'Tree Monitoring Data'!B276</f>
        <v>31</v>
      </c>
      <c r="D277" s="5" t="str">
        <f t="shared" si="3"/>
        <v>B001_31</v>
      </c>
      <c r="E277" s="5">
        <f>'Tree Monitoring Data'!D276</f>
        <v>16.7529006</v>
      </c>
      <c r="F277" s="5">
        <f>'Tree Monitoring Data'!E276</f>
        <v>4.2</v>
      </c>
      <c r="G277" s="33">
        <f t="shared" si="4"/>
        <v>5.7065006996041293E-2</v>
      </c>
      <c r="H277" s="5">
        <v>0.59499999999999997</v>
      </c>
      <c r="I277" s="5">
        <v>1.1499999999999999</v>
      </c>
      <c r="J277" s="5">
        <f>VLOOKUP(D277, 'ABG per sample plot (Rj calcs)'!I:J, 2, FALSE)</f>
        <v>0.29093374301265018</v>
      </c>
      <c r="K277" s="34">
        <f t="shared" si="5"/>
        <v>5.0406742650055875E-2</v>
      </c>
      <c r="L277" s="15">
        <f>'Tree Monitoring Data'!L276</f>
        <v>0.1414272</v>
      </c>
      <c r="M277" s="15"/>
    </row>
    <row r="278" spans="1:13">
      <c r="A278" s="5">
        <f>'Tree Monitoring Data'!G277</f>
        <v>2018</v>
      </c>
      <c r="B278" s="4" t="str">
        <f>'Tree Monitoring Data'!A277</f>
        <v>B001</v>
      </c>
      <c r="C278" s="5">
        <f>'Tree Monitoring Data'!B277</f>
        <v>31</v>
      </c>
      <c r="D278" s="5" t="str">
        <f t="shared" si="3"/>
        <v>B001_31</v>
      </c>
      <c r="E278" s="5">
        <f>'Tree Monitoring Data'!D277</f>
        <v>17.0228842</v>
      </c>
      <c r="F278" s="5">
        <f>'Tree Monitoring Data'!E277</f>
        <v>4.3</v>
      </c>
      <c r="G278" s="33">
        <f t="shared" si="4"/>
        <v>5.9316729515365152E-2</v>
      </c>
      <c r="H278" s="5">
        <v>0.59499999999999997</v>
      </c>
      <c r="I278" s="5">
        <v>1.1499999999999999</v>
      </c>
      <c r="J278" s="5">
        <f>VLOOKUP(D278, 'ABG per sample plot (Rj calcs)'!I:J, 2, FALSE)</f>
        <v>0.29093374301265018</v>
      </c>
      <c r="K278" s="34">
        <f t="shared" si="5"/>
        <v>5.2395737368986998E-2</v>
      </c>
      <c r="L278" s="15">
        <f>'Tree Monitoring Data'!L277</f>
        <v>0.1414272</v>
      </c>
      <c r="M278" s="15"/>
    </row>
    <row r="279" spans="1:13">
      <c r="A279" s="5">
        <f>'Tree Monitoring Data'!G278</f>
        <v>2018</v>
      </c>
      <c r="B279" s="4" t="str">
        <f>'Tree Monitoring Data'!A278</f>
        <v>B001</v>
      </c>
      <c r="C279" s="5">
        <f>'Tree Monitoring Data'!B278</f>
        <v>31</v>
      </c>
      <c r="D279" s="5" t="str">
        <f t="shared" si="3"/>
        <v>B001_31</v>
      </c>
      <c r="E279" s="5">
        <f>'Tree Monitoring Data'!D278</f>
        <v>16.3983664</v>
      </c>
      <c r="F279" s="5">
        <f>'Tree Monitoring Data'!E278</f>
        <v>4.5</v>
      </c>
      <c r="G279" s="33">
        <f t="shared" si="4"/>
        <v>5.7152958403196903E-2</v>
      </c>
      <c r="H279" s="5">
        <v>0.59499999999999997</v>
      </c>
      <c r="I279" s="5">
        <v>1.1499999999999999</v>
      </c>
      <c r="J279" s="5">
        <f>VLOOKUP(D279, 'ABG per sample plot (Rj calcs)'!I:J, 2, FALSE)</f>
        <v>0.29093374301265018</v>
      </c>
      <c r="K279" s="34">
        <f t="shared" si="5"/>
        <v>5.0484432011357647E-2</v>
      </c>
      <c r="L279" s="15">
        <f>'Tree Monitoring Data'!L278</f>
        <v>0.1414272</v>
      </c>
      <c r="M279" s="15"/>
    </row>
    <row r="280" spans="1:13">
      <c r="A280" s="5">
        <f>'Tree Monitoring Data'!G279</f>
        <v>2018</v>
      </c>
      <c r="B280" s="4" t="str">
        <f>'Tree Monitoring Data'!A279</f>
        <v>B001</v>
      </c>
      <c r="C280" s="5">
        <f>'Tree Monitoring Data'!B279</f>
        <v>31</v>
      </c>
      <c r="D280" s="5" t="str">
        <f t="shared" si="3"/>
        <v>B001_31</v>
      </c>
      <c r="E280" s="5">
        <f>'Tree Monitoring Data'!D279</f>
        <v>16.317845200000001</v>
      </c>
      <c r="F280" s="5">
        <f>'Tree Monitoring Data'!E279</f>
        <v>4.7</v>
      </c>
      <c r="G280" s="33">
        <f t="shared" si="4"/>
        <v>5.8044676829228321E-2</v>
      </c>
      <c r="H280" s="5">
        <v>0.59499999999999997</v>
      </c>
      <c r="I280" s="5">
        <v>1.1499999999999999</v>
      </c>
      <c r="J280" s="5">
        <f>VLOOKUP(D280, 'ABG per sample plot (Rj calcs)'!I:J, 2, FALSE)</f>
        <v>0.29093374301265018</v>
      </c>
      <c r="K280" s="34">
        <f t="shared" si="5"/>
        <v>5.1272105992023184E-2</v>
      </c>
      <c r="L280" s="15">
        <f>'Tree Monitoring Data'!L279</f>
        <v>0.1414272</v>
      </c>
      <c r="M280" s="15"/>
    </row>
    <row r="281" spans="1:13">
      <c r="A281" s="5">
        <f>'Tree Monitoring Data'!G280</f>
        <v>2018</v>
      </c>
      <c r="B281" s="4" t="str">
        <f>'Tree Monitoring Data'!A280</f>
        <v>B001</v>
      </c>
      <c r="C281" s="5">
        <f>'Tree Monitoring Data'!B280</f>
        <v>31</v>
      </c>
      <c r="D281" s="5" t="str">
        <f t="shared" si="3"/>
        <v>B001_31</v>
      </c>
      <c r="E281" s="5">
        <f>'Tree Monitoring Data'!D280</f>
        <v>21.710507700000001</v>
      </c>
      <c r="F281" s="5">
        <f>'Tree Monitoring Data'!E280</f>
        <v>4.8</v>
      </c>
      <c r="G281" s="33">
        <f t="shared" si="4"/>
        <v>9.4127383436545281E-2</v>
      </c>
      <c r="H281" s="5">
        <v>0.59499999999999997</v>
      </c>
      <c r="I281" s="5">
        <v>1.1499999999999999</v>
      </c>
      <c r="J281" s="5">
        <f>VLOOKUP(D281, 'ABG per sample plot (Rj calcs)'!I:J, 2, FALSE)</f>
        <v>0.29093374301265018</v>
      </c>
      <c r="K281" s="34">
        <f t="shared" si="5"/>
        <v>8.3144733400947732E-2</v>
      </c>
      <c r="L281" s="15">
        <f>'Tree Monitoring Data'!L280</f>
        <v>0.1414272</v>
      </c>
      <c r="M281" s="15"/>
    </row>
    <row r="282" spans="1:13">
      <c r="A282" s="5">
        <f>'Tree Monitoring Data'!G281</f>
        <v>2018</v>
      </c>
      <c r="B282" s="4" t="str">
        <f>'Tree Monitoring Data'!A281</f>
        <v>B002</v>
      </c>
      <c r="C282" s="5">
        <f>'Tree Monitoring Data'!B281</f>
        <v>14</v>
      </c>
      <c r="D282" s="5" t="str">
        <f t="shared" si="3"/>
        <v>B002_14</v>
      </c>
      <c r="E282" s="5">
        <f>'Tree Monitoring Data'!D281</f>
        <v>6.2780575799999996</v>
      </c>
      <c r="F282" s="5">
        <f>'Tree Monitoring Data'!E281</f>
        <v>1.9</v>
      </c>
      <c r="G282" s="33">
        <f t="shared" si="4"/>
        <v>7.5294576454693523E-3</v>
      </c>
      <c r="H282" s="5">
        <v>0.59499999999999997</v>
      </c>
      <c r="I282" s="5">
        <v>1.1499999999999999</v>
      </c>
      <c r="J282" s="5">
        <f>VLOOKUP(D282, 'ABG per sample plot (Rj calcs)'!I:J, 2, FALSE)</f>
        <v>0.29261644551326843</v>
      </c>
      <c r="K282" s="34">
        <f t="shared" si="5"/>
        <v>6.6596005075718204E-3</v>
      </c>
      <c r="L282" s="15">
        <f>'Tree Monitoring Data'!L281</f>
        <v>0.1316736</v>
      </c>
      <c r="M282" s="15"/>
    </row>
    <row r="283" spans="1:13">
      <c r="A283" s="5">
        <f>'Tree Monitoring Data'!G282</f>
        <v>2018</v>
      </c>
      <c r="B283" s="4" t="str">
        <f>'Tree Monitoring Data'!A282</f>
        <v>B002</v>
      </c>
      <c r="C283" s="5">
        <f>'Tree Monitoring Data'!B282</f>
        <v>14</v>
      </c>
      <c r="D283" s="5" t="str">
        <f t="shared" si="3"/>
        <v>B002_14</v>
      </c>
      <c r="E283" s="5">
        <f>'Tree Monitoring Data'!D282</f>
        <v>16.224453100000002</v>
      </c>
      <c r="F283" s="5">
        <f>'Tree Monitoring Data'!E282</f>
        <v>2.4</v>
      </c>
      <c r="G283" s="33">
        <f t="shared" si="4"/>
        <v>4.1960526404335494E-2</v>
      </c>
      <c r="H283" s="5">
        <v>0.59499999999999997</v>
      </c>
      <c r="I283" s="5">
        <v>1.1499999999999999</v>
      </c>
      <c r="J283" s="5">
        <f>VLOOKUP(D283, 'ABG per sample plot (Rj calcs)'!I:J, 2, FALSE)</f>
        <v>0.29261644551326843</v>
      </c>
      <c r="K283" s="34">
        <f t="shared" si="5"/>
        <v>3.7112944397587409E-2</v>
      </c>
      <c r="L283" s="15">
        <f>'Tree Monitoring Data'!L282</f>
        <v>0.1316736</v>
      </c>
      <c r="M283" s="15"/>
    </row>
    <row r="284" spans="1:13">
      <c r="A284" s="5">
        <f>'Tree Monitoring Data'!G283</f>
        <v>2018</v>
      </c>
      <c r="B284" s="4" t="str">
        <f>'Tree Monitoring Data'!A283</f>
        <v>B002</v>
      </c>
      <c r="C284" s="5">
        <f>'Tree Monitoring Data'!B283</f>
        <v>31</v>
      </c>
      <c r="D284" s="5" t="str">
        <f t="shared" si="3"/>
        <v>B002_31</v>
      </c>
      <c r="E284" s="5">
        <f>'Tree Monitoring Data'!D283</f>
        <v>16.460037799999998</v>
      </c>
      <c r="F284" s="5">
        <f>'Tree Monitoring Data'!E283</f>
        <v>3.1</v>
      </c>
      <c r="G284" s="33">
        <f t="shared" si="4"/>
        <v>4.7803918671642472E-2</v>
      </c>
      <c r="H284" s="5">
        <v>0.59499999999999997</v>
      </c>
      <c r="I284" s="5">
        <v>1.1499999999999999</v>
      </c>
      <c r="J284" s="5">
        <f>VLOOKUP(D284, 'ABG per sample plot (Rj calcs)'!I:J, 2, FALSE)</f>
        <v>0.29219878865588772</v>
      </c>
      <c r="K284" s="34">
        <f t="shared" si="5"/>
        <v>4.2267604448992788E-2</v>
      </c>
      <c r="L284" s="15">
        <f>'Tree Monitoring Data'!L283</f>
        <v>0.1316736</v>
      </c>
      <c r="M284" s="15"/>
    </row>
    <row r="285" spans="1:13">
      <c r="A285" s="5">
        <f>'Tree Monitoring Data'!G284</f>
        <v>2018</v>
      </c>
      <c r="B285" s="4" t="str">
        <f>'Tree Monitoring Data'!A284</f>
        <v>B002</v>
      </c>
      <c r="C285" s="5">
        <f>'Tree Monitoring Data'!B284</f>
        <v>14</v>
      </c>
      <c r="D285" s="5" t="str">
        <f t="shared" si="3"/>
        <v>B002_14</v>
      </c>
      <c r="E285" s="5">
        <f>'Tree Monitoring Data'!D284</f>
        <v>19.109216700000001</v>
      </c>
      <c r="F285" s="5">
        <f>'Tree Monitoring Data'!E284</f>
        <v>3.2</v>
      </c>
      <c r="G285" s="33">
        <f t="shared" si="4"/>
        <v>6.1516494434227006E-2</v>
      </c>
      <c r="H285" s="5">
        <v>0.59499999999999997</v>
      </c>
      <c r="I285" s="5">
        <v>1.1499999999999999</v>
      </c>
      <c r="J285" s="5">
        <f>VLOOKUP(D285, 'ABG per sample plot (Rj calcs)'!I:J, 2, FALSE)</f>
        <v>0.29261644551326843</v>
      </c>
      <c r="K285" s="34">
        <f t="shared" si="5"/>
        <v>5.440966625328298E-2</v>
      </c>
      <c r="L285" s="15">
        <f>'Tree Monitoring Data'!L284</f>
        <v>0.1316736</v>
      </c>
      <c r="M285" s="15"/>
    </row>
    <row r="286" spans="1:13">
      <c r="A286" s="5">
        <f>'Tree Monitoring Data'!G285</f>
        <v>2018</v>
      </c>
      <c r="B286" s="4" t="str">
        <f>'Tree Monitoring Data'!A285</f>
        <v>B002</v>
      </c>
      <c r="C286" s="5">
        <f>'Tree Monitoring Data'!B285</f>
        <v>31</v>
      </c>
      <c r="D286" s="5" t="str">
        <f t="shared" si="3"/>
        <v>B002_31</v>
      </c>
      <c r="E286" s="5">
        <f>'Tree Monitoring Data'!D285</f>
        <v>14.2388092</v>
      </c>
      <c r="F286" s="5">
        <f>'Tree Monitoring Data'!E285</f>
        <v>3.2</v>
      </c>
      <c r="G286" s="33">
        <f t="shared" si="4"/>
        <v>3.8429829965615343E-2</v>
      </c>
      <c r="H286" s="5">
        <v>0.59499999999999997</v>
      </c>
      <c r="I286" s="5">
        <v>1.1499999999999999</v>
      </c>
      <c r="J286" s="5">
        <f>VLOOKUP(D286, 'ABG per sample plot (Rj calcs)'!I:J, 2, FALSE)</f>
        <v>0.29219878865588772</v>
      </c>
      <c r="K286" s="34">
        <f t="shared" si="5"/>
        <v>3.3979156880129251E-2</v>
      </c>
      <c r="L286" s="15">
        <f>'Tree Monitoring Data'!L285</f>
        <v>0.1316736</v>
      </c>
      <c r="M286" s="15"/>
    </row>
    <row r="287" spans="1:13">
      <c r="A287" s="5">
        <f>'Tree Monitoring Data'!G286</f>
        <v>2018</v>
      </c>
      <c r="B287" s="4" t="str">
        <f>'Tree Monitoring Data'!A286</f>
        <v>B002</v>
      </c>
      <c r="C287" s="5">
        <f>'Tree Monitoring Data'!B286</f>
        <v>31</v>
      </c>
      <c r="D287" s="5" t="str">
        <f t="shared" si="3"/>
        <v>B002_31</v>
      </c>
      <c r="E287" s="5">
        <f>'Tree Monitoring Data'!D286</f>
        <v>11.948286400000001</v>
      </c>
      <c r="F287" s="5">
        <f>'Tree Monitoring Data'!E286</f>
        <v>3.2</v>
      </c>
      <c r="G287" s="33">
        <f t="shared" si="4"/>
        <v>2.8867310816501578E-2</v>
      </c>
      <c r="H287" s="5">
        <v>0.59499999999999997</v>
      </c>
      <c r="I287" s="5">
        <v>1.1499999999999999</v>
      </c>
      <c r="J287" s="5">
        <f>VLOOKUP(D287, 'ABG per sample plot (Rj calcs)'!I:J, 2, FALSE)</f>
        <v>0.29219878865588772</v>
      </c>
      <c r="K287" s="34">
        <f t="shared" si="5"/>
        <v>2.5524101559101269E-2</v>
      </c>
      <c r="L287" s="15">
        <f>'Tree Monitoring Data'!L286</f>
        <v>0.1316736</v>
      </c>
      <c r="M287" s="15"/>
    </row>
    <row r="288" spans="1:13">
      <c r="A288" s="5">
        <f>'Tree Monitoring Data'!G287</f>
        <v>2018</v>
      </c>
      <c r="B288" s="4" t="str">
        <f>'Tree Monitoring Data'!A287</f>
        <v>B002</v>
      </c>
      <c r="C288" s="5">
        <f>'Tree Monitoring Data'!B287</f>
        <v>31</v>
      </c>
      <c r="D288" s="5" t="str">
        <f t="shared" si="3"/>
        <v>B002_31</v>
      </c>
      <c r="E288" s="5">
        <f>'Tree Monitoring Data'!D287</f>
        <v>13.1781831</v>
      </c>
      <c r="F288" s="5">
        <f>'Tree Monitoring Data'!E287</f>
        <v>3.2</v>
      </c>
      <c r="G288" s="33">
        <f t="shared" si="4"/>
        <v>3.389712771066531E-2</v>
      </c>
      <c r="H288" s="5">
        <v>0.59499999999999997</v>
      </c>
      <c r="I288" s="5">
        <v>1.1499999999999999</v>
      </c>
      <c r="J288" s="5">
        <f>VLOOKUP(D288, 'ABG per sample plot (Rj calcs)'!I:J, 2, FALSE)</f>
        <v>0.29219878865588772</v>
      </c>
      <c r="K288" s="34">
        <f t="shared" si="5"/>
        <v>2.9971400375620429E-2</v>
      </c>
      <c r="L288" s="15">
        <f>'Tree Monitoring Data'!L287</f>
        <v>0.1316736</v>
      </c>
      <c r="M288" s="15"/>
    </row>
    <row r="289" spans="1:13">
      <c r="A289" s="5">
        <f>'Tree Monitoring Data'!G288</f>
        <v>2018</v>
      </c>
      <c r="B289" s="4" t="str">
        <f>'Tree Monitoring Data'!A288</f>
        <v>B002</v>
      </c>
      <c r="C289" s="5">
        <f>'Tree Monitoring Data'!B288</f>
        <v>14</v>
      </c>
      <c r="D289" s="5" t="str">
        <f t="shared" si="3"/>
        <v>B002_14</v>
      </c>
      <c r="E289" s="5">
        <f>'Tree Monitoring Data'!D288</f>
        <v>10.504235100000001</v>
      </c>
      <c r="F289" s="5">
        <f>'Tree Monitoring Data'!E288</f>
        <v>3.3</v>
      </c>
      <c r="G289" s="33">
        <f t="shared" si="4"/>
        <v>2.3562701041635929E-2</v>
      </c>
      <c r="H289" s="5">
        <v>0.59499999999999997</v>
      </c>
      <c r="I289" s="5">
        <v>1.1499999999999999</v>
      </c>
      <c r="J289" s="5">
        <f>VLOOKUP(D289, 'ABG per sample plot (Rj calcs)'!I:J, 2, FALSE)</f>
        <v>0.29261644551326843</v>
      </c>
      <c r="K289" s="34">
        <f t="shared" si="5"/>
        <v>2.084056823283454E-2</v>
      </c>
      <c r="L289" s="15">
        <f>'Tree Monitoring Data'!L288</f>
        <v>0.1316736</v>
      </c>
      <c r="M289" s="15"/>
    </row>
    <row r="290" spans="1:13">
      <c r="A290" s="5">
        <f>'Tree Monitoring Data'!G289</f>
        <v>2018</v>
      </c>
      <c r="B290" s="4" t="str">
        <f>'Tree Monitoring Data'!A289</f>
        <v>B002</v>
      </c>
      <c r="C290" s="5">
        <f>'Tree Monitoring Data'!B289</f>
        <v>14</v>
      </c>
      <c r="D290" s="5" t="str">
        <f t="shared" si="3"/>
        <v>B002_14</v>
      </c>
      <c r="E290" s="5">
        <f>'Tree Monitoring Data'!D289</f>
        <v>13.3272779</v>
      </c>
      <c r="F290" s="5">
        <f>'Tree Monitoring Data'!E289</f>
        <v>3.3</v>
      </c>
      <c r="G290" s="33">
        <f t="shared" si="4"/>
        <v>3.4984053825215522E-2</v>
      </c>
      <c r="H290" s="5">
        <v>0.59499999999999997</v>
      </c>
      <c r="I290" s="5">
        <v>1.1499999999999999</v>
      </c>
      <c r="J290" s="5">
        <f>VLOOKUP(D290, 'ABG per sample plot (Rj calcs)'!I:J, 2, FALSE)</f>
        <v>0.29261644551326843</v>
      </c>
      <c r="K290" s="34">
        <f t="shared" si="5"/>
        <v>3.0942444141579643E-2</v>
      </c>
      <c r="L290" s="15">
        <f>'Tree Monitoring Data'!L289</f>
        <v>0.1316736</v>
      </c>
      <c r="M290" s="15"/>
    </row>
    <row r="291" spans="1:13">
      <c r="A291" s="5">
        <f>'Tree Monitoring Data'!G290</f>
        <v>2018</v>
      </c>
      <c r="B291" s="4" t="str">
        <f>'Tree Monitoring Data'!A290</f>
        <v>B002</v>
      </c>
      <c r="C291" s="5">
        <f>'Tree Monitoring Data'!B290</f>
        <v>14</v>
      </c>
      <c r="D291" s="5" t="str">
        <f t="shared" si="3"/>
        <v>B002_14</v>
      </c>
      <c r="E291" s="5">
        <f>'Tree Monitoring Data'!D290</f>
        <v>18.9280826</v>
      </c>
      <c r="F291" s="5">
        <f>'Tree Monitoring Data'!E290</f>
        <v>3.4</v>
      </c>
      <c r="G291" s="33">
        <f t="shared" si="4"/>
        <v>6.2417121548131858E-2</v>
      </c>
      <c r="H291" s="5">
        <v>0.59499999999999997</v>
      </c>
      <c r="I291" s="5">
        <v>1.1499999999999999</v>
      </c>
      <c r="J291" s="5">
        <f>VLOOKUP(D291, 'ABG per sample plot (Rj calcs)'!I:J, 2, FALSE)</f>
        <v>0.29261644551326843</v>
      </c>
      <c r="K291" s="34">
        <f t="shared" si="5"/>
        <v>5.5206246441034307E-2</v>
      </c>
      <c r="L291" s="15">
        <f>'Tree Monitoring Data'!L290</f>
        <v>0.1316736</v>
      </c>
      <c r="M291" s="15"/>
    </row>
    <row r="292" spans="1:13">
      <c r="A292" s="5">
        <f>'Tree Monitoring Data'!G291</f>
        <v>2018</v>
      </c>
      <c r="B292" s="4" t="str">
        <f>'Tree Monitoring Data'!A291</f>
        <v>B002</v>
      </c>
      <c r="C292" s="5">
        <f>'Tree Monitoring Data'!B291</f>
        <v>14</v>
      </c>
      <c r="D292" s="5" t="str">
        <f t="shared" si="3"/>
        <v>B002_14</v>
      </c>
      <c r="E292" s="5">
        <f>'Tree Monitoring Data'!D291</f>
        <v>16.080177200000001</v>
      </c>
      <c r="F292" s="5">
        <f>'Tree Monitoring Data'!E291</f>
        <v>3.4</v>
      </c>
      <c r="G292" s="33">
        <f t="shared" si="4"/>
        <v>4.8053633293643483E-2</v>
      </c>
      <c r="H292" s="5">
        <v>0.59499999999999997</v>
      </c>
      <c r="I292" s="5">
        <v>1.1499999999999999</v>
      </c>
      <c r="J292" s="5">
        <f>VLOOKUP(D292, 'ABG per sample plot (Rj calcs)'!I:J, 2, FALSE)</f>
        <v>0.29261644551326843</v>
      </c>
      <c r="K292" s="34">
        <f t="shared" si="5"/>
        <v>4.2502131725992306E-2</v>
      </c>
      <c r="L292" s="15">
        <f>'Tree Monitoring Data'!L291</f>
        <v>0.1316736</v>
      </c>
      <c r="M292" s="15"/>
    </row>
    <row r="293" spans="1:13">
      <c r="A293" s="5">
        <f>'Tree Monitoring Data'!G292</f>
        <v>2018</v>
      </c>
      <c r="B293" s="4" t="str">
        <f>'Tree Monitoring Data'!A292</f>
        <v>B002</v>
      </c>
      <c r="C293" s="5">
        <f>'Tree Monitoring Data'!B292</f>
        <v>31</v>
      </c>
      <c r="D293" s="5" t="str">
        <f t="shared" si="3"/>
        <v>B002_31</v>
      </c>
      <c r="E293" s="5">
        <f>'Tree Monitoring Data'!D292</f>
        <v>16.552114100000001</v>
      </c>
      <c r="F293" s="5">
        <f>'Tree Monitoring Data'!E292</f>
        <v>3.4</v>
      </c>
      <c r="G293" s="33">
        <f t="shared" si="4"/>
        <v>5.0342173833905692E-2</v>
      </c>
      <c r="H293" s="5">
        <v>0.59499999999999997</v>
      </c>
      <c r="I293" s="5">
        <v>1.1499999999999999</v>
      </c>
      <c r="J293" s="5">
        <f>VLOOKUP(D293, 'ABG per sample plot (Rj calcs)'!I:J, 2, FALSE)</f>
        <v>0.29219878865588772</v>
      </c>
      <c r="K293" s="34">
        <f t="shared" si="5"/>
        <v>4.4511896719801922E-2</v>
      </c>
      <c r="L293" s="15">
        <f>'Tree Monitoring Data'!L292</f>
        <v>0.1316736</v>
      </c>
      <c r="M293" s="15"/>
    </row>
    <row r="294" spans="1:13">
      <c r="A294" s="5">
        <f>'Tree Monitoring Data'!G293</f>
        <v>2018</v>
      </c>
      <c r="B294" s="4" t="str">
        <f>'Tree Monitoring Data'!A293</f>
        <v>B002</v>
      </c>
      <c r="C294" s="5">
        <f>'Tree Monitoring Data'!B293</f>
        <v>14</v>
      </c>
      <c r="D294" s="5" t="str">
        <f t="shared" si="3"/>
        <v>B002_14</v>
      </c>
      <c r="E294" s="5">
        <f>'Tree Monitoring Data'!D293</f>
        <v>13.097215500000001</v>
      </c>
      <c r="F294" s="5">
        <f>'Tree Monitoring Data'!E293</f>
        <v>3.45</v>
      </c>
      <c r="G294" s="33">
        <f t="shared" si="4"/>
        <v>3.4670895728845179E-2</v>
      </c>
      <c r="H294" s="5">
        <v>0.59499999999999997</v>
      </c>
      <c r="I294" s="5">
        <v>1.1499999999999999</v>
      </c>
      <c r="J294" s="5">
        <f>VLOOKUP(D294, 'ABG per sample plot (Rj calcs)'!I:J, 2, FALSE)</f>
        <v>0.29261644551326843</v>
      </c>
      <c r="K294" s="34">
        <f t="shared" si="5"/>
        <v>3.0665464322350157E-2</v>
      </c>
      <c r="L294" s="15">
        <f>'Tree Monitoring Data'!L293</f>
        <v>0.1316736</v>
      </c>
      <c r="M294" s="15"/>
    </row>
    <row r="295" spans="1:13">
      <c r="A295" s="5">
        <f>'Tree Monitoring Data'!G294</f>
        <v>2018</v>
      </c>
      <c r="B295" s="4" t="str">
        <f>'Tree Monitoring Data'!A294</f>
        <v>B002</v>
      </c>
      <c r="C295" s="5">
        <f>'Tree Monitoring Data'!B294</f>
        <v>14</v>
      </c>
      <c r="D295" s="5" t="str">
        <f t="shared" si="3"/>
        <v>B002_14</v>
      </c>
      <c r="E295" s="5">
        <f>'Tree Monitoring Data'!D294</f>
        <v>19.372513999999999</v>
      </c>
      <c r="F295" s="5">
        <f>'Tree Monitoring Data'!E294</f>
        <v>3.45</v>
      </c>
      <c r="G295" s="33">
        <f t="shared" si="4"/>
        <v>6.5253337429287336E-2</v>
      </c>
      <c r="H295" s="5">
        <v>0.59499999999999997</v>
      </c>
      <c r="I295" s="5">
        <v>1.1499999999999999</v>
      </c>
      <c r="J295" s="5">
        <f>VLOOKUP(D295, 'ABG per sample plot (Rj calcs)'!I:J, 2, FALSE)</f>
        <v>0.29261644551326843</v>
      </c>
      <c r="K295" s="34">
        <f t="shared" si="5"/>
        <v>5.771480225090618E-2</v>
      </c>
      <c r="L295" s="15">
        <f>'Tree Monitoring Data'!L294</f>
        <v>0.1316736</v>
      </c>
      <c r="M295" s="15"/>
    </row>
    <row r="296" spans="1:13">
      <c r="A296" s="5">
        <f>'Tree Monitoring Data'!G295</f>
        <v>2018</v>
      </c>
      <c r="B296" s="4" t="str">
        <f>'Tree Monitoring Data'!A295</f>
        <v>B002</v>
      </c>
      <c r="C296" s="5">
        <f>'Tree Monitoring Data'!B295</f>
        <v>14</v>
      </c>
      <c r="D296" s="5" t="str">
        <f t="shared" si="3"/>
        <v>B002_14</v>
      </c>
      <c r="E296" s="5">
        <f>'Tree Monitoring Data'!D295</f>
        <v>16.020205700000002</v>
      </c>
      <c r="F296" s="5">
        <f>'Tree Monitoring Data'!E295</f>
        <v>3.5</v>
      </c>
      <c r="G296" s="33">
        <f t="shared" si="4"/>
        <v>4.8424930670301507E-2</v>
      </c>
      <c r="H296" s="5">
        <v>0.59499999999999997</v>
      </c>
      <c r="I296" s="5">
        <v>1.1499999999999999</v>
      </c>
      <c r="J296" s="5">
        <f>VLOOKUP(D296, 'ABG per sample plot (Rj calcs)'!I:J, 2, FALSE)</f>
        <v>0.29261644551326843</v>
      </c>
      <c r="K296" s="34">
        <f t="shared" si="5"/>
        <v>4.2830534157413072E-2</v>
      </c>
      <c r="L296" s="15">
        <f>'Tree Monitoring Data'!L295</f>
        <v>0.1316736</v>
      </c>
      <c r="M296" s="15"/>
    </row>
    <row r="297" spans="1:13">
      <c r="A297" s="5">
        <f>'Tree Monitoring Data'!G296</f>
        <v>2018</v>
      </c>
      <c r="B297" s="4" t="str">
        <f>'Tree Monitoring Data'!A296</f>
        <v>B002</v>
      </c>
      <c r="C297" s="5">
        <f>'Tree Monitoring Data'!B296</f>
        <v>14</v>
      </c>
      <c r="D297" s="5" t="str">
        <f t="shared" si="3"/>
        <v>B002_14</v>
      </c>
      <c r="E297" s="5">
        <f>'Tree Monitoring Data'!D296</f>
        <v>14.005646799999999</v>
      </c>
      <c r="F297" s="5">
        <f>'Tree Monitoring Data'!E296</f>
        <v>3.5</v>
      </c>
      <c r="G297" s="33">
        <f t="shared" si="4"/>
        <v>3.8940490168218059E-2</v>
      </c>
      <c r="H297" s="5">
        <v>0.59499999999999997</v>
      </c>
      <c r="I297" s="5">
        <v>1.1499999999999999</v>
      </c>
      <c r="J297" s="5">
        <f>VLOOKUP(D297, 'ABG per sample plot (Rj calcs)'!I:J, 2, FALSE)</f>
        <v>0.29261644551326843</v>
      </c>
      <c r="K297" s="34">
        <f t="shared" si="5"/>
        <v>3.4441804483142838E-2</v>
      </c>
      <c r="L297" s="15">
        <f>'Tree Monitoring Data'!L296</f>
        <v>0.1316736</v>
      </c>
      <c r="M297" s="15"/>
    </row>
    <row r="298" spans="1:13">
      <c r="A298" s="5">
        <f>'Tree Monitoring Data'!G297</f>
        <v>2018</v>
      </c>
      <c r="B298" s="4" t="str">
        <f>'Tree Monitoring Data'!A297</f>
        <v>B002</v>
      </c>
      <c r="C298" s="5">
        <f>'Tree Monitoring Data'!B297</f>
        <v>14</v>
      </c>
      <c r="D298" s="5" t="str">
        <f t="shared" si="3"/>
        <v>B002_14</v>
      </c>
      <c r="E298" s="5">
        <f>'Tree Monitoring Data'!D297</f>
        <v>16.546005600000001</v>
      </c>
      <c r="F298" s="5">
        <f>'Tree Monitoring Data'!E297</f>
        <v>3.5</v>
      </c>
      <c r="G298" s="33">
        <f t="shared" si="4"/>
        <v>5.1014545762415466E-2</v>
      </c>
      <c r="H298" s="5">
        <v>0.59499999999999997</v>
      </c>
      <c r="I298" s="5">
        <v>1.1499999999999999</v>
      </c>
      <c r="J298" s="5">
        <f>VLOOKUP(D298, 'ABG per sample plot (Rj calcs)'!I:J, 2, FALSE)</f>
        <v>0.29261644551326843</v>
      </c>
      <c r="K298" s="34">
        <f t="shared" si="5"/>
        <v>4.5120978276218235E-2</v>
      </c>
      <c r="L298" s="15">
        <f>'Tree Monitoring Data'!L297</f>
        <v>0.1316736</v>
      </c>
      <c r="M298" s="15"/>
    </row>
    <row r="299" spans="1:13">
      <c r="A299" s="5">
        <f>'Tree Monitoring Data'!G298</f>
        <v>2018</v>
      </c>
      <c r="B299" s="4" t="str">
        <f>'Tree Monitoring Data'!A298</f>
        <v>B002</v>
      </c>
      <c r="C299" s="5">
        <f>'Tree Monitoring Data'!B298</f>
        <v>14</v>
      </c>
      <c r="D299" s="5" t="str">
        <f t="shared" si="3"/>
        <v>B002_14</v>
      </c>
      <c r="E299" s="5">
        <f>'Tree Monitoring Data'!D298</f>
        <v>14.323957</v>
      </c>
      <c r="F299" s="5">
        <f>'Tree Monitoring Data'!E298</f>
        <v>3.5</v>
      </c>
      <c r="G299" s="33">
        <f t="shared" si="4"/>
        <v>4.0392579678388267E-2</v>
      </c>
      <c r="H299" s="5">
        <v>0.59499999999999997</v>
      </c>
      <c r="I299" s="5">
        <v>1.1499999999999999</v>
      </c>
      <c r="J299" s="5">
        <f>VLOOKUP(D299, 'ABG per sample plot (Rj calcs)'!I:J, 2, FALSE)</f>
        <v>0.29261644551326843</v>
      </c>
      <c r="K299" s="34">
        <f t="shared" si="5"/>
        <v>3.572613816218121E-2</v>
      </c>
      <c r="L299" s="15">
        <f>'Tree Monitoring Data'!L298</f>
        <v>0.1316736</v>
      </c>
      <c r="M299" s="15"/>
    </row>
    <row r="300" spans="1:13">
      <c r="A300" s="5">
        <f>'Tree Monitoring Data'!G299</f>
        <v>2018</v>
      </c>
      <c r="B300" s="4" t="str">
        <f>'Tree Monitoring Data'!A299</f>
        <v>B002</v>
      </c>
      <c r="C300" s="5">
        <f>'Tree Monitoring Data'!B299</f>
        <v>14</v>
      </c>
      <c r="D300" s="5" t="str">
        <f t="shared" si="3"/>
        <v>B002_14</v>
      </c>
      <c r="E300" s="5">
        <f>'Tree Monitoring Data'!D299</f>
        <v>16.628468900000001</v>
      </c>
      <c r="F300" s="5">
        <f>'Tree Monitoring Data'!E299</f>
        <v>3.5</v>
      </c>
      <c r="G300" s="33">
        <f t="shared" si="4"/>
        <v>5.1424933674898164E-2</v>
      </c>
      <c r="H300" s="5">
        <v>0.59499999999999997</v>
      </c>
      <c r="I300" s="5">
        <v>1.1499999999999999</v>
      </c>
      <c r="J300" s="5">
        <f>VLOOKUP(D300, 'ABG per sample plot (Rj calcs)'!I:J, 2, FALSE)</f>
        <v>0.29261644551326843</v>
      </c>
      <c r="K300" s="34">
        <f t="shared" si="5"/>
        <v>4.548395522342448E-2</v>
      </c>
      <c r="L300" s="15">
        <f>'Tree Monitoring Data'!L299</f>
        <v>0.1316736</v>
      </c>
      <c r="M300" s="15"/>
    </row>
    <row r="301" spans="1:13">
      <c r="A301" s="5">
        <f>'Tree Monitoring Data'!G300</f>
        <v>2018</v>
      </c>
      <c r="B301" s="4" t="str">
        <f>'Tree Monitoring Data'!A300</f>
        <v>B002</v>
      </c>
      <c r="C301" s="5">
        <f>'Tree Monitoring Data'!B300</f>
        <v>14</v>
      </c>
      <c r="D301" s="5" t="str">
        <f t="shared" si="3"/>
        <v>B002_14</v>
      </c>
      <c r="E301" s="5">
        <f>'Tree Monitoring Data'!D300</f>
        <v>17.449088</v>
      </c>
      <c r="F301" s="5">
        <f>'Tree Monitoring Data'!E300</f>
        <v>3.5</v>
      </c>
      <c r="G301" s="33">
        <f t="shared" si="4"/>
        <v>5.5571269215689514E-2</v>
      </c>
      <c r="H301" s="5">
        <v>0.59499999999999997</v>
      </c>
      <c r="I301" s="5">
        <v>1.1499999999999999</v>
      </c>
      <c r="J301" s="5">
        <f>VLOOKUP(D301, 'ABG per sample plot (Rj calcs)'!I:J, 2, FALSE)</f>
        <v>0.29261644551326843</v>
      </c>
      <c r="K301" s="34">
        <f t="shared" si="5"/>
        <v>4.9151276240713478E-2</v>
      </c>
      <c r="L301" s="15">
        <f>'Tree Monitoring Data'!L300</f>
        <v>0.1316736</v>
      </c>
      <c r="M301" s="15"/>
    </row>
    <row r="302" spans="1:13">
      <c r="A302" s="5">
        <f>'Tree Monitoring Data'!G301</f>
        <v>2018</v>
      </c>
      <c r="B302" s="4" t="str">
        <f>'Tree Monitoring Data'!A301</f>
        <v>B002</v>
      </c>
      <c r="C302" s="5">
        <f>'Tree Monitoring Data'!B301</f>
        <v>14</v>
      </c>
      <c r="D302" s="5" t="str">
        <f t="shared" si="3"/>
        <v>B002_14</v>
      </c>
      <c r="E302" s="5">
        <f>'Tree Monitoring Data'!D301</f>
        <v>15.522312400000001</v>
      </c>
      <c r="F302" s="5">
        <f>'Tree Monitoring Data'!E301</f>
        <v>3.5</v>
      </c>
      <c r="G302" s="33">
        <f t="shared" si="4"/>
        <v>4.60160988915242E-2</v>
      </c>
      <c r="H302" s="5">
        <v>0.59499999999999997</v>
      </c>
      <c r="I302" s="5">
        <v>1.1499999999999999</v>
      </c>
      <c r="J302" s="5">
        <f>VLOOKUP(D302, 'ABG per sample plot (Rj calcs)'!I:J, 2, FALSE)</f>
        <v>0.29261644551326843</v>
      </c>
      <c r="K302" s="34">
        <f t="shared" si="5"/>
        <v>4.0699987962461943E-2</v>
      </c>
      <c r="L302" s="15">
        <f>'Tree Monitoring Data'!L301</f>
        <v>0.1316736</v>
      </c>
      <c r="M302" s="15"/>
    </row>
    <row r="303" spans="1:13">
      <c r="A303" s="5">
        <f>'Tree Monitoring Data'!G302</f>
        <v>2018</v>
      </c>
      <c r="B303" s="4" t="str">
        <f>'Tree Monitoring Data'!A302</f>
        <v>B002</v>
      </c>
      <c r="C303" s="5">
        <f>'Tree Monitoring Data'!B302</f>
        <v>14</v>
      </c>
      <c r="D303" s="5" t="str">
        <f t="shared" si="3"/>
        <v>B002_14</v>
      </c>
      <c r="E303" s="5">
        <f>'Tree Monitoring Data'!D302</f>
        <v>14.412105199999999</v>
      </c>
      <c r="F303" s="5">
        <f>'Tree Monitoring Data'!E302</f>
        <v>3.5</v>
      </c>
      <c r="G303" s="33">
        <f t="shared" si="4"/>
        <v>4.0797801793413094E-2</v>
      </c>
      <c r="H303" s="5">
        <v>0.59499999999999997</v>
      </c>
      <c r="I303" s="5">
        <v>1.1499999999999999</v>
      </c>
      <c r="J303" s="5">
        <f>VLOOKUP(D303, 'ABG per sample plot (Rj calcs)'!I:J, 2, FALSE)</f>
        <v>0.29261644551326843</v>
      </c>
      <c r="K303" s="34">
        <f t="shared" si="5"/>
        <v>3.6084546102030969E-2</v>
      </c>
      <c r="L303" s="15">
        <f>'Tree Monitoring Data'!L302</f>
        <v>0.1316736</v>
      </c>
      <c r="M303" s="15"/>
    </row>
    <row r="304" spans="1:13">
      <c r="A304" s="5">
        <f>'Tree Monitoring Data'!G303</f>
        <v>2018</v>
      </c>
      <c r="B304" s="4" t="str">
        <f>'Tree Monitoring Data'!A303</f>
        <v>B002</v>
      </c>
      <c r="C304" s="5">
        <f>'Tree Monitoring Data'!B303</f>
        <v>14</v>
      </c>
      <c r="D304" s="5" t="str">
        <f t="shared" si="3"/>
        <v>B002_14</v>
      </c>
      <c r="E304" s="5">
        <f>'Tree Monitoring Data'!D303</f>
        <v>19.593534999999999</v>
      </c>
      <c r="F304" s="5">
        <f>'Tree Monitoring Data'!E303</f>
        <v>3.5</v>
      </c>
      <c r="G304" s="33">
        <f t="shared" si="4"/>
        <v>6.6935719408187835E-2</v>
      </c>
      <c r="H304" s="5">
        <v>0.59499999999999997</v>
      </c>
      <c r="I304" s="5">
        <v>1.1499999999999999</v>
      </c>
      <c r="J304" s="5">
        <f>VLOOKUP(D304, 'ABG per sample plot (Rj calcs)'!I:J, 2, FALSE)</f>
        <v>0.29261644551326843</v>
      </c>
      <c r="K304" s="34">
        <f t="shared" si="5"/>
        <v>5.9202823355235933E-2</v>
      </c>
      <c r="L304" s="15">
        <f>'Tree Monitoring Data'!L303</f>
        <v>0.1316736</v>
      </c>
      <c r="M304" s="15"/>
    </row>
    <row r="305" spans="1:13">
      <c r="A305" s="5">
        <f>'Tree Monitoring Data'!G304</f>
        <v>2018</v>
      </c>
      <c r="B305" s="4" t="str">
        <f>'Tree Monitoring Data'!A304</f>
        <v>B002</v>
      </c>
      <c r="C305" s="5">
        <f>'Tree Monitoring Data'!B304</f>
        <v>31</v>
      </c>
      <c r="D305" s="5" t="str">
        <f t="shared" si="3"/>
        <v>B002_31</v>
      </c>
      <c r="E305" s="5">
        <f>'Tree Monitoring Data'!D304</f>
        <v>10.5042262</v>
      </c>
      <c r="F305" s="5">
        <f>'Tree Monitoring Data'!E304</f>
        <v>3.5</v>
      </c>
      <c r="G305" s="33">
        <f t="shared" si="4"/>
        <v>2.4138418310323633E-2</v>
      </c>
      <c r="H305" s="5">
        <v>0.59499999999999997</v>
      </c>
      <c r="I305" s="5">
        <v>1.1499999999999999</v>
      </c>
      <c r="J305" s="5">
        <f>VLOOKUP(D305, 'ABG per sample plot (Rj calcs)'!I:J, 2, FALSE)</f>
        <v>0.29219878865588772</v>
      </c>
      <c r="K305" s="34">
        <f t="shared" si="5"/>
        <v>2.1342876180782965E-2</v>
      </c>
      <c r="L305" s="15">
        <f>'Tree Monitoring Data'!L304</f>
        <v>0.1316736</v>
      </c>
      <c r="M305" s="15"/>
    </row>
    <row r="306" spans="1:13">
      <c r="A306" s="5">
        <f>'Tree Monitoring Data'!G305</f>
        <v>2018</v>
      </c>
      <c r="B306" s="4" t="str">
        <f>'Tree Monitoring Data'!A305</f>
        <v>B002</v>
      </c>
      <c r="C306" s="5">
        <f>'Tree Monitoring Data'!B305</f>
        <v>14</v>
      </c>
      <c r="D306" s="5" t="str">
        <f t="shared" si="3"/>
        <v>B002_14</v>
      </c>
      <c r="E306" s="5">
        <f>'Tree Monitoring Data'!D305</f>
        <v>17.739902099999998</v>
      </c>
      <c r="F306" s="5">
        <f>'Tree Monitoring Data'!E305</f>
        <v>3.54</v>
      </c>
      <c r="G306" s="33">
        <f t="shared" si="4"/>
        <v>5.7389069961446701E-2</v>
      </c>
      <c r="H306" s="5">
        <v>0.59499999999999997</v>
      </c>
      <c r="I306" s="5">
        <v>1.1499999999999999</v>
      </c>
      <c r="J306" s="5">
        <f>VLOOKUP(D306, 'ABG per sample plot (Rj calcs)'!I:J, 2, FALSE)</f>
        <v>0.29261644551326843</v>
      </c>
      <c r="K306" s="34">
        <f t="shared" si="5"/>
        <v>5.0759071561322436E-2</v>
      </c>
      <c r="L306" s="15">
        <f>'Tree Monitoring Data'!L305</f>
        <v>0.1316736</v>
      </c>
      <c r="M306" s="15"/>
    </row>
    <row r="307" spans="1:13">
      <c r="A307" s="5">
        <f>'Tree Monitoring Data'!G306</f>
        <v>2018</v>
      </c>
      <c r="B307" s="4" t="str">
        <f>'Tree Monitoring Data'!A306</f>
        <v>B002</v>
      </c>
      <c r="C307" s="5">
        <f>'Tree Monitoring Data'!B306</f>
        <v>14</v>
      </c>
      <c r="D307" s="5" t="str">
        <f t="shared" si="3"/>
        <v>B002_14</v>
      </c>
      <c r="E307" s="5">
        <f>'Tree Monitoring Data'!D306</f>
        <v>16.948334500000001</v>
      </c>
      <c r="F307" s="5">
        <f>'Tree Monitoring Data'!E306</f>
        <v>3.55</v>
      </c>
      <c r="G307" s="33">
        <f t="shared" si="4"/>
        <v>5.3395285003629611E-2</v>
      </c>
      <c r="H307" s="5">
        <v>0.59499999999999997</v>
      </c>
      <c r="I307" s="5">
        <v>1.1499999999999999</v>
      </c>
      <c r="J307" s="5">
        <f>VLOOKUP(D307, 'ABG per sample plot (Rj calcs)'!I:J, 2, FALSE)</f>
        <v>0.29261644551326843</v>
      </c>
      <c r="K307" s="34">
        <f t="shared" si="5"/>
        <v>4.7226677385731934E-2</v>
      </c>
      <c r="L307" s="15">
        <f>'Tree Monitoring Data'!L306</f>
        <v>0.1316736</v>
      </c>
      <c r="M307" s="15"/>
    </row>
    <row r="308" spans="1:13">
      <c r="A308" s="5">
        <f>'Tree Monitoring Data'!G307</f>
        <v>2018</v>
      </c>
      <c r="B308" s="4" t="str">
        <f>'Tree Monitoring Data'!A307</f>
        <v>B002</v>
      </c>
      <c r="C308" s="5">
        <f>'Tree Monitoring Data'!B307</f>
        <v>14</v>
      </c>
      <c r="D308" s="5" t="str">
        <f t="shared" si="3"/>
        <v>B002_14</v>
      </c>
      <c r="E308" s="5">
        <f>'Tree Monitoring Data'!D307</f>
        <v>13.687336699999999</v>
      </c>
      <c r="F308" s="5">
        <f>'Tree Monitoring Data'!E307</f>
        <v>3.55</v>
      </c>
      <c r="G308" s="33">
        <f t="shared" si="4"/>
        <v>3.7748308804427796E-2</v>
      </c>
      <c r="H308" s="5">
        <v>0.59499999999999997</v>
      </c>
      <c r="I308" s="5">
        <v>1.1499999999999999</v>
      </c>
      <c r="J308" s="5">
        <f>VLOOKUP(D308, 'ABG per sample plot (Rj calcs)'!I:J, 2, FALSE)</f>
        <v>0.29261644551326843</v>
      </c>
      <c r="K308" s="34">
        <f t="shared" si="5"/>
        <v>3.3387352490814731E-2</v>
      </c>
      <c r="L308" s="15">
        <f>'Tree Monitoring Data'!L307</f>
        <v>0.1316736</v>
      </c>
      <c r="M308" s="15"/>
    </row>
    <row r="309" spans="1:13">
      <c r="A309" s="5">
        <f>'Tree Monitoring Data'!G308</f>
        <v>2018</v>
      </c>
      <c r="B309" s="4" t="str">
        <f>'Tree Monitoring Data'!A308</f>
        <v>B002</v>
      </c>
      <c r="C309" s="5">
        <f>'Tree Monitoring Data'!B308</f>
        <v>14</v>
      </c>
      <c r="D309" s="5" t="str">
        <f t="shared" si="3"/>
        <v>B002_14</v>
      </c>
      <c r="E309" s="5">
        <f>'Tree Monitoring Data'!D308</f>
        <v>19.9217406</v>
      </c>
      <c r="F309" s="5">
        <f>'Tree Monitoring Data'!E308</f>
        <v>3.58</v>
      </c>
      <c r="G309" s="33">
        <f t="shared" si="4"/>
        <v>6.9544755737934685E-2</v>
      </c>
      <c r="H309" s="5">
        <v>0.59499999999999997</v>
      </c>
      <c r="I309" s="5">
        <v>1.1499999999999999</v>
      </c>
      <c r="J309" s="5">
        <f>VLOOKUP(D309, 'ABG per sample plot (Rj calcs)'!I:J, 2, FALSE)</f>
        <v>0.29261644551326843</v>
      </c>
      <c r="K309" s="34">
        <f t="shared" si="5"/>
        <v>6.151044503052492E-2</v>
      </c>
      <c r="L309" s="15">
        <f>'Tree Monitoring Data'!L308</f>
        <v>0.1316736</v>
      </c>
      <c r="M309" s="15"/>
    </row>
    <row r="310" spans="1:13">
      <c r="A310" s="5">
        <f>'Tree Monitoring Data'!G309</f>
        <v>2018</v>
      </c>
      <c r="B310" s="4" t="str">
        <f>'Tree Monitoring Data'!A309</f>
        <v>B002</v>
      </c>
      <c r="C310" s="5">
        <f>'Tree Monitoring Data'!B309</f>
        <v>14</v>
      </c>
      <c r="D310" s="5" t="str">
        <f t="shared" si="3"/>
        <v>B002_14</v>
      </c>
      <c r="E310" s="5">
        <f>'Tree Monitoring Data'!D309</f>
        <v>16.080177200000001</v>
      </c>
      <c r="F310" s="5">
        <f>'Tree Monitoring Data'!E309</f>
        <v>3.6</v>
      </c>
      <c r="G310" s="33">
        <f t="shared" si="4"/>
        <v>4.9381700715664487E-2</v>
      </c>
      <c r="H310" s="5">
        <v>0.59499999999999997</v>
      </c>
      <c r="I310" s="5">
        <v>1.1499999999999999</v>
      </c>
      <c r="J310" s="5">
        <f>VLOOKUP(D310, 'ABG per sample plot (Rj calcs)'!I:J, 2, FALSE)</f>
        <v>0.29261644551326843</v>
      </c>
      <c r="K310" s="34">
        <f t="shared" si="5"/>
        <v>4.3676771241110975E-2</v>
      </c>
      <c r="L310" s="15">
        <f>'Tree Monitoring Data'!L309</f>
        <v>0.1316736</v>
      </c>
      <c r="M310" s="15"/>
    </row>
    <row r="311" spans="1:13">
      <c r="A311" s="5">
        <f>'Tree Monitoring Data'!G310</f>
        <v>2018</v>
      </c>
      <c r="B311" s="4" t="str">
        <f>'Tree Monitoring Data'!A310</f>
        <v>B002</v>
      </c>
      <c r="C311" s="5">
        <f>'Tree Monitoring Data'!B310</f>
        <v>14</v>
      </c>
      <c r="D311" s="5" t="str">
        <f t="shared" si="3"/>
        <v>B002_14</v>
      </c>
      <c r="E311" s="5">
        <f>'Tree Monitoring Data'!D310</f>
        <v>13.050716400000001</v>
      </c>
      <c r="F311" s="5">
        <f>'Tree Monitoring Data'!E310</f>
        <v>3.6</v>
      </c>
      <c r="G311" s="33">
        <f t="shared" si="4"/>
        <v>3.5131262778784762E-2</v>
      </c>
      <c r="H311" s="5">
        <v>0.59499999999999997</v>
      </c>
      <c r="I311" s="5">
        <v>1.1499999999999999</v>
      </c>
      <c r="J311" s="5">
        <f>VLOOKUP(D311, 'ABG per sample plot (Rj calcs)'!I:J, 2, FALSE)</f>
        <v>0.29261644551326843</v>
      </c>
      <c r="K311" s="34">
        <f t="shared" si="5"/>
        <v>3.1072646457346535E-2</v>
      </c>
      <c r="L311" s="15">
        <f>'Tree Monitoring Data'!L310</f>
        <v>0.1316736</v>
      </c>
      <c r="M311" s="15"/>
    </row>
    <row r="312" spans="1:13">
      <c r="A312" s="5">
        <f>'Tree Monitoring Data'!G311</f>
        <v>2018</v>
      </c>
      <c r="B312" s="4" t="str">
        <f>'Tree Monitoring Data'!A311</f>
        <v>B002</v>
      </c>
      <c r="C312" s="5">
        <f>'Tree Monitoring Data'!B311</f>
        <v>14</v>
      </c>
      <c r="D312" s="5" t="str">
        <f t="shared" si="3"/>
        <v>B002_14</v>
      </c>
      <c r="E312" s="5">
        <f>'Tree Monitoring Data'!D311</f>
        <v>16.752914799999999</v>
      </c>
      <c r="F312" s="5">
        <f>'Tree Monitoring Data'!E311</f>
        <v>3.6</v>
      </c>
      <c r="G312" s="33">
        <f t="shared" si="4"/>
        <v>5.2765204612392695E-2</v>
      </c>
      <c r="H312" s="5">
        <v>0.59499999999999997</v>
      </c>
      <c r="I312" s="5">
        <v>1.1499999999999999</v>
      </c>
      <c r="J312" s="5">
        <f>VLOOKUP(D312, 'ABG per sample plot (Rj calcs)'!I:J, 2, FALSE)</f>
        <v>0.29261644551326843</v>
      </c>
      <c r="K312" s="34">
        <f t="shared" si="5"/>
        <v>4.6669388416078539E-2</v>
      </c>
      <c r="L312" s="15">
        <f>'Tree Monitoring Data'!L311</f>
        <v>0.1316736</v>
      </c>
      <c r="M312" s="15"/>
    </row>
    <row r="313" spans="1:13">
      <c r="A313" s="5">
        <f>'Tree Monitoring Data'!G312</f>
        <v>2018</v>
      </c>
      <c r="B313" s="4" t="str">
        <f>'Tree Monitoring Data'!A312</f>
        <v>B002</v>
      </c>
      <c r="C313" s="5">
        <f>'Tree Monitoring Data'!B312</f>
        <v>31</v>
      </c>
      <c r="D313" s="5" t="str">
        <f t="shared" si="3"/>
        <v>B002_31</v>
      </c>
      <c r="E313" s="5">
        <f>'Tree Monitoring Data'!D312</f>
        <v>14.718175499999999</v>
      </c>
      <c r="F313" s="5">
        <f>'Tree Monitoring Data'!E312</f>
        <v>3.6</v>
      </c>
      <c r="G313" s="33">
        <f t="shared" si="4"/>
        <v>4.2773830702359898E-2</v>
      </c>
      <c r="H313" s="5">
        <v>0.59499999999999997</v>
      </c>
      <c r="I313" s="5">
        <v>1.1499999999999999</v>
      </c>
      <c r="J313" s="5">
        <f>VLOOKUP(D313, 'ABG per sample plot (Rj calcs)'!I:J, 2, FALSE)</f>
        <v>0.29219878865588772</v>
      </c>
      <c r="K313" s="34">
        <f t="shared" si="5"/>
        <v>3.7820065951371787E-2</v>
      </c>
      <c r="L313" s="15">
        <f>'Tree Monitoring Data'!L312</f>
        <v>0.1316736</v>
      </c>
      <c r="M313" s="15"/>
    </row>
    <row r="314" spans="1:13">
      <c r="A314" s="5">
        <f>'Tree Monitoring Data'!G313</f>
        <v>2018</v>
      </c>
      <c r="B314" s="4" t="str">
        <f>'Tree Monitoring Data'!A313</f>
        <v>B002</v>
      </c>
      <c r="C314" s="5">
        <f>'Tree Monitoring Data'!B313</f>
        <v>31</v>
      </c>
      <c r="D314" s="5" t="str">
        <f t="shared" si="3"/>
        <v>B002_31</v>
      </c>
      <c r="E314" s="5">
        <f>'Tree Monitoring Data'!D313</f>
        <v>16.0864634</v>
      </c>
      <c r="F314" s="5">
        <f>'Tree Monitoring Data'!E313</f>
        <v>3.6</v>
      </c>
      <c r="G314" s="33">
        <f t="shared" si="4"/>
        <v>4.9412952481910064E-2</v>
      </c>
      <c r="H314" s="5">
        <v>0.59499999999999997</v>
      </c>
      <c r="I314" s="5">
        <v>1.1499999999999999</v>
      </c>
      <c r="J314" s="5">
        <f>VLOOKUP(D314, 'ABG per sample plot (Rj calcs)'!I:J, 2, FALSE)</f>
        <v>0.29219878865588772</v>
      </c>
      <c r="K314" s="34">
        <f t="shared" si="5"/>
        <v>4.3690291260603281E-2</v>
      </c>
      <c r="L314" s="15">
        <f>'Tree Monitoring Data'!L313</f>
        <v>0.1316736</v>
      </c>
      <c r="M314" s="15"/>
    </row>
    <row r="315" spans="1:13">
      <c r="A315" s="5">
        <f>'Tree Monitoring Data'!G314</f>
        <v>2018</v>
      </c>
      <c r="B315" s="4" t="str">
        <f>'Tree Monitoring Data'!A314</f>
        <v>B002</v>
      </c>
      <c r="C315" s="5">
        <f>'Tree Monitoring Data'!B314</f>
        <v>14</v>
      </c>
      <c r="D315" s="5" t="str">
        <f t="shared" si="3"/>
        <v>B002_14</v>
      </c>
      <c r="E315" s="5">
        <f>'Tree Monitoring Data'!D314</f>
        <v>18.243920899999999</v>
      </c>
      <c r="F315" s="5">
        <f>'Tree Monitoring Data'!E314</f>
        <v>3.7</v>
      </c>
      <c r="G315" s="33">
        <f t="shared" si="4"/>
        <v>6.1389216779470422E-2</v>
      </c>
      <c r="H315" s="5">
        <v>0.59499999999999997</v>
      </c>
      <c r="I315" s="5">
        <v>1.1499999999999999</v>
      </c>
      <c r="J315" s="5">
        <f>VLOOKUP(D315, 'ABG per sample plot (Rj calcs)'!I:J, 2, FALSE)</f>
        <v>0.29261644551326843</v>
      </c>
      <c r="K315" s="34">
        <f t="shared" si="5"/>
        <v>5.4297092629241206E-2</v>
      </c>
      <c r="L315" s="15">
        <f>'Tree Monitoring Data'!L314</f>
        <v>0.1316736</v>
      </c>
      <c r="M315" s="15"/>
    </row>
    <row r="316" spans="1:13">
      <c r="A316" s="5">
        <f>'Tree Monitoring Data'!G315</f>
        <v>2018</v>
      </c>
      <c r="B316" s="4" t="str">
        <f>'Tree Monitoring Data'!A315</f>
        <v>B002</v>
      </c>
      <c r="C316" s="5">
        <f>'Tree Monitoring Data'!B315</f>
        <v>31</v>
      </c>
      <c r="D316" s="5" t="str">
        <f t="shared" si="3"/>
        <v>B002_31</v>
      </c>
      <c r="E316" s="5">
        <f>'Tree Monitoring Data'!D315</f>
        <v>13.9766678</v>
      </c>
      <c r="F316" s="5">
        <f>'Tree Monitoring Data'!E315</f>
        <v>3.7</v>
      </c>
      <c r="G316" s="33">
        <f t="shared" si="4"/>
        <v>3.9818588558780968E-2</v>
      </c>
      <c r="H316" s="5">
        <v>0.59499999999999997</v>
      </c>
      <c r="I316" s="5">
        <v>1.1499999999999999</v>
      </c>
      <c r="J316" s="5">
        <f>VLOOKUP(D316, 'ABG per sample plot (Rj calcs)'!I:J, 2, FALSE)</f>
        <v>0.29219878865588772</v>
      </c>
      <c r="K316" s="34">
        <f t="shared" si="5"/>
        <v>3.5207079203699872E-2</v>
      </c>
      <c r="L316" s="15">
        <f>'Tree Monitoring Data'!L315</f>
        <v>0.1316736</v>
      </c>
      <c r="M316" s="15"/>
    </row>
    <row r="317" spans="1:13">
      <c r="A317" s="5">
        <f>'Tree Monitoring Data'!G316</f>
        <v>2018</v>
      </c>
      <c r="B317" s="4" t="str">
        <f>'Tree Monitoring Data'!A316</f>
        <v>B002</v>
      </c>
      <c r="C317" s="5">
        <f>'Tree Monitoring Data'!B316</f>
        <v>31</v>
      </c>
      <c r="D317" s="5" t="str">
        <f t="shared" si="3"/>
        <v>B002_31</v>
      </c>
      <c r="E317" s="5">
        <f>'Tree Monitoring Data'!D316</f>
        <v>13.158947599999999</v>
      </c>
      <c r="F317" s="5">
        <f>'Tree Monitoring Data'!E316</f>
        <v>3.7</v>
      </c>
      <c r="G317" s="33">
        <f t="shared" si="4"/>
        <v>3.6060578385202026E-2</v>
      </c>
      <c r="H317" s="5">
        <v>0.59499999999999997</v>
      </c>
      <c r="I317" s="5">
        <v>1.1499999999999999</v>
      </c>
      <c r="J317" s="5">
        <f>VLOOKUP(D317, 'ABG per sample plot (Rj calcs)'!I:J, 2, FALSE)</f>
        <v>0.29219878865588772</v>
      </c>
      <c r="K317" s="34">
        <f t="shared" si="5"/>
        <v>3.1884295382917593E-2</v>
      </c>
      <c r="L317" s="15">
        <f>'Tree Monitoring Data'!L316</f>
        <v>0.1316736</v>
      </c>
      <c r="M317" s="15"/>
    </row>
    <row r="318" spans="1:13">
      <c r="A318" s="5">
        <f>'Tree Monitoring Data'!G317</f>
        <v>2018</v>
      </c>
      <c r="B318" s="4" t="str">
        <f>'Tree Monitoring Data'!A317</f>
        <v>B002</v>
      </c>
      <c r="C318" s="5">
        <f>'Tree Monitoring Data'!B317</f>
        <v>31</v>
      </c>
      <c r="D318" s="5" t="str">
        <f t="shared" si="3"/>
        <v>B002_31</v>
      </c>
      <c r="E318" s="5">
        <f>'Tree Monitoring Data'!D317</f>
        <v>15.3615441</v>
      </c>
      <c r="F318" s="5">
        <f>'Tree Monitoring Data'!E317</f>
        <v>3.7</v>
      </c>
      <c r="G318" s="33">
        <f t="shared" si="4"/>
        <v>4.6461374858502866E-2</v>
      </c>
      <c r="H318" s="5">
        <v>0.59499999999999997</v>
      </c>
      <c r="I318" s="5">
        <v>1.1499999999999999</v>
      </c>
      <c r="J318" s="5">
        <f>VLOOKUP(D318, 'ABG per sample plot (Rj calcs)'!I:J, 2, FALSE)</f>
        <v>0.29219878865588772</v>
      </c>
      <c r="K318" s="34">
        <f t="shared" si="5"/>
        <v>4.1080544634105903E-2</v>
      </c>
      <c r="L318" s="15">
        <f>'Tree Monitoring Data'!L317</f>
        <v>0.1316736</v>
      </c>
      <c r="M318" s="15"/>
    </row>
    <row r="319" spans="1:13">
      <c r="A319" s="5">
        <f>'Tree Monitoring Data'!G318</f>
        <v>2018</v>
      </c>
      <c r="B319" s="4" t="str">
        <f>'Tree Monitoring Data'!A318</f>
        <v>B002</v>
      </c>
      <c r="C319" s="5">
        <f>'Tree Monitoring Data'!B318</f>
        <v>31</v>
      </c>
      <c r="D319" s="5" t="str">
        <f t="shared" si="3"/>
        <v>B002_31</v>
      </c>
      <c r="E319" s="5">
        <f>'Tree Monitoring Data'!D318</f>
        <v>18.560496300000001</v>
      </c>
      <c r="F319" s="5">
        <f>'Tree Monitoring Data'!E318</f>
        <v>3.7</v>
      </c>
      <c r="G319" s="33">
        <f t="shared" si="4"/>
        <v>6.3117875841464749E-2</v>
      </c>
      <c r="H319" s="5">
        <v>0.59499999999999997</v>
      </c>
      <c r="I319" s="5">
        <v>1.1499999999999999</v>
      </c>
      <c r="J319" s="5">
        <f>VLOOKUP(D319, 'ABG per sample plot (Rj calcs)'!I:J, 2, FALSE)</f>
        <v>0.29219878865588772</v>
      </c>
      <c r="K319" s="34">
        <f t="shared" si="5"/>
        <v>5.5808006620809668E-2</v>
      </c>
      <c r="L319" s="15">
        <f>'Tree Monitoring Data'!L318</f>
        <v>0.1316736</v>
      </c>
      <c r="M319" s="15"/>
    </row>
    <row r="320" spans="1:13">
      <c r="A320" s="5">
        <f>'Tree Monitoring Data'!G319</f>
        <v>2018</v>
      </c>
      <c r="B320" s="4" t="str">
        <f>'Tree Monitoring Data'!A319</f>
        <v>B002</v>
      </c>
      <c r="C320" s="5">
        <f>'Tree Monitoring Data'!B319</f>
        <v>31</v>
      </c>
      <c r="D320" s="5" t="str">
        <f t="shared" si="3"/>
        <v>B002_31</v>
      </c>
      <c r="E320" s="5">
        <f>'Tree Monitoring Data'!D319</f>
        <v>14.4120931</v>
      </c>
      <c r="F320" s="5">
        <f>'Tree Monitoring Data'!E319</f>
        <v>3.7</v>
      </c>
      <c r="G320" s="33">
        <f t="shared" si="4"/>
        <v>4.1869616613899631E-2</v>
      </c>
      <c r="H320" s="5">
        <v>0.59499999999999997</v>
      </c>
      <c r="I320" s="5">
        <v>1.1499999999999999</v>
      </c>
      <c r="J320" s="5">
        <f>VLOOKUP(D320, 'ABG per sample plot (Rj calcs)'!I:J, 2, FALSE)</f>
        <v>0.29219878865588772</v>
      </c>
      <c r="K320" s="34">
        <f t="shared" si="5"/>
        <v>3.7020571590025281E-2</v>
      </c>
      <c r="L320" s="15">
        <f>'Tree Monitoring Data'!L319</f>
        <v>0.1316736</v>
      </c>
      <c r="M320" s="15"/>
    </row>
    <row r="321" spans="1:13">
      <c r="A321" s="5">
        <f>'Tree Monitoring Data'!G320</f>
        <v>2018</v>
      </c>
      <c r="B321" s="4" t="str">
        <f>'Tree Monitoring Data'!A320</f>
        <v>B002</v>
      </c>
      <c r="C321" s="5">
        <f>'Tree Monitoring Data'!B320</f>
        <v>31</v>
      </c>
      <c r="D321" s="5" t="str">
        <f t="shared" si="3"/>
        <v>B002_31</v>
      </c>
      <c r="E321" s="5">
        <f>'Tree Monitoring Data'!D320</f>
        <v>17.576356000000001</v>
      </c>
      <c r="F321" s="5">
        <f>'Tree Monitoring Data'!E320</f>
        <v>3.7</v>
      </c>
      <c r="G321" s="33">
        <f t="shared" si="4"/>
        <v>5.780125482800233E-2</v>
      </c>
      <c r="H321" s="5">
        <v>0.59499999999999997</v>
      </c>
      <c r="I321" s="5">
        <v>1.1499999999999999</v>
      </c>
      <c r="J321" s="5">
        <f>VLOOKUP(D321, 'ABG per sample plot (Rj calcs)'!I:J, 2, FALSE)</f>
        <v>0.29219878865588772</v>
      </c>
      <c r="K321" s="34">
        <f t="shared" si="5"/>
        <v>5.110711932439773E-2</v>
      </c>
      <c r="L321" s="15">
        <f>'Tree Monitoring Data'!L320</f>
        <v>0.1316736</v>
      </c>
      <c r="M321" s="15"/>
    </row>
    <row r="322" spans="1:13">
      <c r="A322" s="5">
        <f>'Tree Monitoring Data'!G321</f>
        <v>2018</v>
      </c>
      <c r="B322" s="4" t="str">
        <f>'Tree Monitoring Data'!A321</f>
        <v>B002</v>
      </c>
      <c r="C322" s="5">
        <f>'Tree Monitoring Data'!B321</f>
        <v>31</v>
      </c>
      <c r="D322" s="5" t="str">
        <f t="shared" si="3"/>
        <v>B002_31</v>
      </c>
      <c r="E322" s="5">
        <f>'Tree Monitoring Data'!D321</f>
        <v>12.732395500000001</v>
      </c>
      <c r="F322" s="5">
        <f>'Tree Monitoring Data'!E321</f>
        <v>3.7</v>
      </c>
      <c r="G322" s="33">
        <f t="shared" si="4"/>
        <v>3.4149094625684516E-2</v>
      </c>
      <c r="H322" s="5">
        <v>0.59499999999999997</v>
      </c>
      <c r="I322" s="5">
        <v>1.1499999999999999</v>
      </c>
      <c r="J322" s="5">
        <f>VLOOKUP(D322, 'ABG per sample plot (Rj calcs)'!I:J, 2, FALSE)</f>
        <v>0.29219878865588772</v>
      </c>
      <c r="K322" s="34">
        <f t="shared" si="5"/>
        <v>3.0194186251636539E-2</v>
      </c>
      <c r="L322" s="15">
        <f>'Tree Monitoring Data'!L321</f>
        <v>0.1316736</v>
      </c>
      <c r="M322" s="15"/>
    </row>
    <row r="323" spans="1:13">
      <c r="A323" s="5">
        <f>'Tree Monitoring Data'!G322</f>
        <v>2018</v>
      </c>
      <c r="B323" s="4" t="str">
        <f>'Tree Monitoring Data'!A322</f>
        <v>B002</v>
      </c>
      <c r="C323" s="5">
        <f>'Tree Monitoring Data'!B322</f>
        <v>14</v>
      </c>
      <c r="D323" s="5" t="str">
        <f t="shared" si="3"/>
        <v>B002_14</v>
      </c>
      <c r="E323" s="5">
        <f>'Tree Monitoring Data'!D322</f>
        <v>18.398767500000002</v>
      </c>
      <c r="F323" s="5">
        <f>'Tree Monitoring Data'!E322</f>
        <v>3.71</v>
      </c>
      <c r="G323" s="33">
        <f t="shared" si="4"/>
        <v>6.2318600880333079E-2</v>
      </c>
      <c r="H323" s="5">
        <v>0.59499999999999997</v>
      </c>
      <c r="I323" s="5">
        <v>1.1499999999999999</v>
      </c>
      <c r="J323" s="5">
        <f>VLOOKUP(D323, 'ABG per sample plot (Rj calcs)'!I:J, 2, FALSE)</f>
        <v>0.29261644551326843</v>
      </c>
      <c r="K323" s="34">
        <f t="shared" si="5"/>
        <v>5.5119107589848407E-2</v>
      </c>
      <c r="L323" s="15">
        <f>'Tree Monitoring Data'!L322</f>
        <v>0.1316736</v>
      </c>
      <c r="M323" s="15"/>
    </row>
    <row r="324" spans="1:13">
      <c r="A324" s="5">
        <f>'Tree Monitoring Data'!G323</f>
        <v>2018</v>
      </c>
      <c r="B324" s="4" t="str">
        <f>'Tree Monitoring Data'!A323</f>
        <v>B002</v>
      </c>
      <c r="C324" s="5">
        <f>'Tree Monitoring Data'!B323</f>
        <v>31</v>
      </c>
      <c r="D324" s="5" t="str">
        <f t="shared" si="3"/>
        <v>B002_31</v>
      </c>
      <c r="E324" s="5">
        <f>'Tree Monitoring Data'!D323</f>
        <v>15.1222324</v>
      </c>
      <c r="F324" s="5">
        <f>'Tree Monitoring Data'!E323</f>
        <v>3.8</v>
      </c>
      <c r="G324" s="33">
        <f t="shared" si="4"/>
        <v>4.5876741630590467E-2</v>
      </c>
      <c r="H324" s="5">
        <v>0.59499999999999997</v>
      </c>
      <c r="I324" s="5">
        <v>1.1499999999999999</v>
      </c>
      <c r="J324" s="5">
        <f>VLOOKUP(D324, 'ABG per sample plot (Rj calcs)'!I:J, 2, FALSE)</f>
        <v>0.29219878865588772</v>
      </c>
      <c r="K324" s="34">
        <f t="shared" si="5"/>
        <v>4.056361952185987E-2</v>
      </c>
      <c r="L324" s="15">
        <f>'Tree Monitoring Data'!L323</f>
        <v>0.1316736</v>
      </c>
      <c r="M324" s="15"/>
    </row>
    <row r="325" spans="1:13">
      <c r="A325" s="5">
        <f>'Tree Monitoring Data'!G324</f>
        <v>2018</v>
      </c>
      <c r="B325" s="4" t="str">
        <f>'Tree Monitoring Data'!A324</f>
        <v>B002</v>
      </c>
      <c r="C325" s="5">
        <f>'Tree Monitoring Data'!B324</f>
        <v>31</v>
      </c>
      <c r="D325" s="5" t="str">
        <f t="shared" si="3"/>
        <v>B002_31</v>
      </c>
      <c r="E325" s="5">
        <f>'Tree Monitoring Data'!D324</f>
        <v>10.5042262</v>
      </c>
      <c r="F325" s="5">
        <f>'Tree Monitoring Data'!E324</f>
        <v>3.8</v>
      </c>
      <c r="G325" s="33">
        <f t="shared" si="4"/>
        <v>2.5001339608678827E-2</v>
      </c>
      <c r="H325" s="5">
        <v>0.59499999999999997</v>
      </c>
      <c r="I325" s="5">
        <v>1.1499999999999999</v>
      </c>
      <c r="J325" s="5">
        <f>VLOOKUP(D325, 'ABG per sample plot (Rj calcs)'!I:J, 2, FALSE)</f>
        <v>0.29219878865588772</v>
      </c>
      <c r="K325" s="34">
        <f t="shared" si="5"/>
        <v>2.2105859993051997E-2</v>
      </c>
      <c r="L325" s="15">
        <f>'Tree Monitoring Data'!L324</f>
        <v>0.1316736</v>
      </c>
      <c r="M325" s="15"/>
    </row>
    <row r="326" spans="1:13">
      <c r="A326" s="5">
        <f>'Tree Monitoring Data'!G325</f>
        <v>2018</v>
      </c>
      <c r="B326" s="4" t="str">
        <f>'Tree Monitoring Data'!A325</f>
        <v>B002</v>
      </c>
      <c r="C326" s="5">
        <f>'Tree Monitoring Data'!B325</f>
        <v>31</v>
      </c>
      <c r="D326" s="5" t="str">
        <f t="shared" si="3"/>
        <v>B002_31</v>
      </c>
      <c r="E326" s="5">
        <f>'Tree Monitoring Data'!D325</f>
        <v>12.066421999999999</v>
      </c>
      <c r="F326" s="5">
        <f>'Tree Monitoring Data'!E325</f>
        <v>3.8</v>
      </c>
      <c r="G326" s="33">
        <f t="shared" si="4"/>
        <v>3.1609972727320336E-2</v>
      </c>
      <c r="H326" s="5">
        <v>0.59499999999999997</v>
      </c>
      <c r="I326" s="5">
        <v>1.1499999999999999</v>
      </c>
      <c r="J326" s="5">
        <f>VLOOKUP(D326, 'ABG per sample plot (Rj calcs)'!I:J, 2, FALSE)</f>
        <v>0.29219878865588772</v>
      </c>
      <c r="K326" s="34">
        <f t="shared" si="5"/>
        <v>2.7949127624016183E-2</v>
      </c>
      <c r="L326" s="15">
        <f>'Tree Monitoring Data'!L325</f>
        <v>0.1316736</v>
      </c>
      <c r="M326" s="15"/>
    </row>
    <row r="327" spans="1:13">
      <c r="A327" s="5">
        <f>'Tree Monitoring Data'!G326</f>
        <v>2018</v>
      </c>
      <c r="B327" s="4" t="str">
        <f>'Tree Monitoring Data'!A326</f>
        <v>B002</v>
      </c>
      <c r="C327" s="5">
        <f>'Tree Monitoring Data'!B326</f>
        <v>31</v>
      </c>
      <c r="D327" s="5" t="str">
        <f t="shared" si="3"/>
        <v>B002_31</v>
      </c>
      <c r="E327" s="5">
        <f>'Tree Monitoring Data'!D326</f>
        <v>18.954812499999999</v>
      </c>
      <c r="F327" s="5">
        <f>'Tree Monitoring Data'!E326</f>
        <v>3.8</v>
      </c>
      <c r="G327" s="33">
        <f t="shared" si="4"/>
        <v>6.6205720243835892E-2</v>
      </c>
      <c r="H327" s="5">
        <v>0.59499999999999997</v>
      </c>
      <c r="I327" s="5">
        <v>1.1499999999999999</v>
      </c>
      <c r="J327" s="5">
        <f>VLOOKUP(D327, 'ABG per sample plot (Rj calcs)'!I:J, 2, FALSE)</f>
        <v>0.29219878865588772</v>
      </c>
      <c r="K327" s="34">
        <f t="shared" si="5"/>
        <v>5.8538238564679206E-2</v>
      </c>
      <c r="L327" s="15">
        <f>'Tree Monitoring Data'!L326</f>
        <v>0.1316736</v>
      </c>
      <c r="M327" s="15"/>
    </row>
    <row r="328" spans="1:13">
      <c r="A328" s="5">
        <f>'Tree Monitoring Data'!G327</f>
        <v>2018</v>
      </c>
      <c r="B328" s="4" t="str">
        <f>'Tree Monitoring Data'!A327</f>
        <v>B002</v>
      </c>
      <c r="C328" s="5">
        <f>'Tree Monitoring Data'!B327</f>
        <v>31</v>
      </c>
      <c r="D328" s="5" t="str">
        <f t="shared" si="3"/>
        <v>B002_31</v>
      </c>
      <c r="E328" s="5">
        <f>'Tree Monitoring Data'!D327</f>
        <v>17.782671700000002</v>
      </c>
      <c r="F328" s="5">
        <f>'Tree Monitoring Data'!E327</f>
        <v>3.8</v>
      </c>
      <c r="G328" s="33">
        <f t="shared" si="4"/>
        <v>5.9707041349561292E-2</v>
      </c>
      <c r="H328" s="5">
        <v>0.59499999999999997</v>
      </c>
      <c r="I328" s="5">
        <v>1.1499999999999999</v>
      </c>
      <c r="J328" s="5">
        <f>VLOOKUP(D328, 'ABG per sample plot (Rj calcs)'!I:J, 2, FALSE)</f>
        <v>0.29219878865588772</v>
      </c>
      <c r="K328" s="34">
        <f t="shared" si="5"/>
        <v>5.2792191031819515E-2</v>
      </c>
      <c r="L328" s="15">
        <f>'Tree Monitoring Data'!L327</f>
        <v>0.1316736</v>
      </c>
      <c r="M328" s="15"/>
    </row>
    <row r="329" spans="1:13">
      <c r="A329" s="5">
        <f>'Tree Monitoring Data'!G328</f>
        <v>2018</v>
      </c>
      <c r="B329" s="4" t="str">
        <f>'Tree Monitoring Data'!A328</f>
        <v>B002</v>
      </c>
      <c r="C329" s="5">
        <f>'Tree Monitoring Data'!B328</f>
        <v>31</v>
      </c>
      <c r="D329" s="5" t="str">
        <f t="shared" si="3"/>
        <v>B002_31</v>
      </c>
      <c r="E329" s="5">
        <f>'Tree Monitoring Data'!D328</f>
        <v>18.682919399999999</v>
      </c>
      <c r="F329" s="5">
        <f>'Tree Monitoring Data'!E328</f>
        <v>3.8</v>
      </c>
      <c r="G329" s="33">
        <f t="shared" si="4"/>
        <v>6.4676527718407012E-2</v>
      </c>
      <c r="H329" s="5">
        <v>0.59499999999999997</v>
      </c>
      <c r="I329" s="5">
        <v>1.1499999999999999</v>
      </c>
      <c r="J329" s="5">
        <f>VLOOKUP(D329, 'ABG per sample plot (Rj calcs)'!I:J, 2, FALSE)</f>
        <v>0.29219878865588772</v>
      </c>
      <c r="K329" s="34">
        <f t="shared" si="5"/>
        <v>5.7186146380874069E-2</v>
      </c>
      <c r="L329" s="15">
        <f>'Tree Monitoring Data'!L328</f>
        <v>0.1316736</v>
      </c>
      <c r="M329" s="15"/>
    </row>
    <row r="330" spans="1:13">
      <c r="A330" s="5">
        <f>'Tree Monitoring Data'!G329</f>
        <v>2018</v>
      </c>
      <c r="B330" s="4" t="str">
        <f>'Tree Monitoring Data'!A329</f>
        <v>B002</v>
      </c>
      <c r="C330" s="5">
        <f>'Tree Monitoring Data'!B329</f>
        <v>31</v>
      </c>
      <c r="D330" s="5" t="str">
        <f t="shared" si="3"/>
        <v>B002_31</v>
      </c>
      <c r="E330" s="5">
        <f>'Tree Monitoring Data'!D329</f>
        <v>14.440186799999999</v>
      </c>
      <c r="F330" s="5">
        <f>'Tree Monitoring Data'!E329</f>
        <v>3.8</v>
      </c>
      <c r="G330" s="33">
        <f t="shared" si="4"/>
        <v>4.2540611843080611E-2</v>
      </c>
      <c r="H330" s="5">
        <v>0.59499999999999997</v>
      </c>
      <c r="I330" s="5">
        <v>1.1499999999999999</v>
      </c>
      <c r="J330" s="5">
        <f>VLOOKUP(D330, 'ABG per sample plot (Rj calcs)'!I:J, 2, FALSE)</f>
        <v>0.29219878865588772</v>
      </c>
      <c r="K330" s="34">
        <f t="shared" si="5"/>
        <v>3.7613856862912479E-2</v>
      </c>
      <c r="L330" s="15">
        <f>'Tree Monitoring Data'!L329</f>
        <v>0.1316736</v>
      </c>
      <c r="M330" s="15"/>
    </row>
    <row r="331" spans="1:13">
      <c r="A331" s="5">
        <f>'Tree Monitoring Data'!G330</f>
        <v>2018</v>
      </c>
      <c r="B331" s="4" t="str">
        <f>'Tree Monitoring Data'!A330</f>
        <v>B002</v>
      </c>
      <c r="C331" s="5">
        <f>'Tree Monitoring Data'!B330</f>
        <v>14</v>
      </c>
      <c r="D331" s="5" t="str">
        <f t="shared" si="3"/>
        <v>B002_14</v>
      </c>
      <c r="E331" s="5">
        <f>'Tree Monitoring Data'!D330</f>
        <v>12.286936900000001</v>
      </c>
      <c r="F331" s="5">
        <f>'Tree Monitoring Data'!E330</f>
        <v>3.81</v>
      </c>
      <c r="G331" s="33">
        <f t="shared" si="4"/>
        <v>3.2619612214036392E-2</v>
      </c>
      <c r="H331" s="5">
        <v>0.59499999999999997</v>
      </c>
      <c r="I331" s="5">
        <v>1.1499999999999999</v>
      </c>
      <c r="J331" s="5">
        <f>VLOOKUP(D331, 'ABG per sample plot (Rj calcs)'!I:J, 2, FALSE)</f>
        <v>0.29261644551326843</v>
      </c>
      <c r="K331" s="34">
        <f t="shared" si="5"/>
        <v>2.885115984258271E-2</v>
      </c>
      <c r="L331" s="15">
        <f>'Tree Monitoring Data'!L330</f>
        <v>0.1316736</v>
      </c>
      <c r="M331" s="15"/>
    </row>
    <row r="332" spans="1:13">
      <c r="A332" s="5">
        <f>'Tree Monitoring Data'!G331</f>
        <v>2018</v>
      </c>
      <c r="B332" s="4" t="str">
        <f>'Tree Monitoring Data'!A331</f>
        <v>B002</v>
      </c>
      <c r="C332" s="5">
        <f>'Tree Monitoring Data'!B331</f>
        <v>31</v>
      </c>
      <c r="D332" s="5" t="str">
        <f t="shared" si="3"/>
        <v>B002_31</v>
      </c>
      <c r="E332" s="5">
        <f>'Tree Monitoring Data'!D331</f>
        <v>13.951272100000001</v>
      </c>
      <c r="F332" s="5">
        <f>'Tree Monitoring Data'!E331</f>
        <v>3.9</v>
      </c>
      <c r="G332" s="33">
        <f t="shared" si="4"/>
        <v>4.0704698418699371E-2</v>
      </c>
      <c r="H332" s="5">
        <v>0.59499999999999997</v>
      </c>
      <c r="I332" s="5">
        <v>1.1499999999999999</v>
      </c>
      <c r="J332" s="5">
        <f>VLOOKUP(D332, 'ABG per sample plot (Rj calcs)'!I:J, 2, FALSE)</f>
        <v>0.29219878865588772</v>
      </c>
      <c r="K332" s="34">
        <f t="shared" si="5"/>
        <v>3.5990566041141953E-2</v>
      </c>
      <c r="L332" s="15">
        <f>'Tree Monitoring Data'!L331</f>
        <v>0.1316736</v>
      </c>
      <c r="M332" s="15"/>
    </row>
    <row r="333" spans="1:13">
      <c r="A333" s="5">
        <f>'Tree Monitoring Data'!G332</f>
        <v>2018</v>
      </c>
      <c r="B333" s="4" t="str">
        <f>'Tree Monitoring Data'!A332</f>
        <v>B002</v>
      </c>
      <c r="C333" s="5">
        <f>'Tree Monitoring Data'!B332</f>
        <v>31</v>
      </c>
      <c r="D333" s="5" t="str">
        <f t="shared" si="3"/>
        <v>B002_31</v>
      </c>
      <c r="E333" s="5">
        <f>'Tree Monitoring Data'!D332</f>
        <v>19.611609099999999</v>
      </c>
      <c r="F333" s="5">
        <f>'Tree Monitoring Data'!E332</f>
        <v>3.9</v>
      </c>
      <c r="G333" s="33">
        <f t="shared" si="4"/>
        <v>7.092402617110885E-2</v>
      </c>
      <c r="H333" s="5">
        <v>0.59499999999999997</v>
      </c>
      <c r="I333" s="5">
        <v>1.1499999999999999</v>
      </c>
      <c r="J333" s="5">
        <f>VLOOKUP(D333, 'ABG per sample plot (Rj calcs)'!I:J, 2, FALSE)</f>
        <v>0.29219878865588772</v>
      </c>
      <c r="K333" s="34">
        <f t="shared" si="5"/>
        <v>6.2710103427331465E-2</v>
      </c>
      <c r="L333" s="15">
        <f>'Tree Monitoring Data'!L332</f>
        <v>0.1316736</v>
      </c>
      <c r="M333" s="15"/>
    </row>
    <row r="334" spans="1:13">
      <c r="A334" s="5">
        <f>'Tree Monitoring Data'!G333</f>
        <v>2018</v>
      </c>
      <c r="B334" s="4" t="str">
        <f>'Tree Monitoring Data'!A333</f>
        <v>B002</v>
      </c>
      <c r="C334" s="5">
        <f>'Tree Monitoring Data'!B333</f>
        <v>31</v>
      </c>
      <c r="D334" s="5" t="str">
        <f t="shared" si="3"/>
        <v>B002_31</v>
      </c>
      <c r="E334" s="5">
        <f>'Tree Monitoring Data'!D333</f>
        <v>17.480980800000001</v>
      </c>
      <c r="F334" s="5">
        <f>'Tree Monitoring Data'!E333</f>
        <v>3.9</v>
      </c>
      <c r="G334" s="33">
        <f t="shared" si="4"/>
        <v>5.8852448206551521E-2</v>
      </c>
      <c r="H334" s="5">
        <v>0.59499999999999997</v>
      </c>
      <c r="I334" s="5">
        <v>1.1499999999999999</v>
      </c>
      <c r="J334" s="5">
        <f>VLOOKUP(D334, 'ABG per sample plot (Rj calcs)'!I:J, 2, FALSE)</f>
        <v>0.29219878865588772</v>
      </c>
      <c r="K334" s="34">
        <f t="shared" si="5"/>
        <v>5.2036570866416915E-2</v>
      </c>
      <c r="L334" s="15">
        <f>'Tree Monitoring Data'!L333</f>
        <v>0.1316736</v>
      </c>
      <c r="M334" s="15"/>
    </row>
    <row r="335" spans="1:13">
      <c r="A335" s="5">
        <f>'Tree Monitoring Data'!G334</f>
        <v>2018</v>
      </c>
      <c r="B335" s="4" t="str">
        <f>'Tree Monitoring Data'!A334</f>
        <v>B002</v>
      </c>
      <c r="C335" s="5">
        <f>'Tree Monitoring Data'!B334</f>
        <v>31</v>
      </c>
      <c r="D335" s="5" t="str">
        <f t="shared" si="3"/>
        <v>B002_31</v>
      </c>
      <c r="E335" s="5">
        <f>'Tree Monitoring Data'!D334</f>
        <v>12.4140856</v>
      </c>
      <c r="F335" s="5">
        <f>'Tree Monitoring Data'!E334</f>
        <v>3.9</v>
      </c>
      <c r="G335" s="33">
        <f t="shared" si="4"/>
        <v>3.3543722423429005E-2</v>
      </c>
      <c r="H335" s="5">
        <v>0.59499999999999997</v>
      </c>
      <c r="I335" s="5">
        <v>1.1499999999999999</v>
      </c>
      <c r="J335" s="5">
        <f>VLOOKUP(D335, 'ABG per sample plot (Rj calcs)'!I:J, 2, FALSE)</f>
        <v>0.29219878865588772</v>
      </c>
      <c r="K335" s="34">
        <f t="shared" si="5"/>
        <v>2.9658924007444618E-2</v>
      </c>
      <c r="L335" s="15">
        <f>'Tree Monitoring Data'!L334</f>
        <v>0.1316736</v>
      </c>
      <c r="M335" s="15"/>
    </row>
    <row r="336" spans="1:13">
      <c r="A336" s="5">
        <f>'Tree Monitoring Data'!G335</f>
        <v>2018</v>
      </c>
      <c r="B336" s="4" t="str">
        <f>'Tree Monitoring Data'!A335</f>
        <v>B002</v>
      </c>
      <c r="C336" s="5">
        <f>'Tree Monitoring Data'!B335</f>
        <v>31</v>
      </c>
      <c r="D336" s="5" t="str">
        <f t="shared" si="3"/>
        <v>B002_31</v>
      </c>
      <c r="E336" s="5">
        <f>'Tree Monitoring Data'!D335</f>
        <v>12.732395500000001</v>
      </c>
      <c r="F336" s="5">
        <f>'Tree Monitoring Data'!E335</f>
        <v>3.9</v>
      </c>
      <c r="G336" s="33">
        <f t="shared" si="4"/>
        <v>3.498897601404314E-2</v>
      </c>
      <c r="H336" s="5">
        <v>0.59499999999999997</v>
      </c>
      <c r="I336" s="5">
        <v>1.1499999999999999</v>
      </c>
      <c r="J336" s="5">
        <f>VLOOKUP(D336, 'ABG per sample plot (Rj calcs)'!I:J, 2, FALSE)</f>
        <v>0.29219878865588772</v>
      </c>
      <c r="K336" s="34">
        <f t="shared" si="5"/>
        <v>3.0936798474518426E-2</v>
      </c>
      <c r="L336" s="15">
        <f>'Tree Monitoring Data'!L335</f>
        <v>0.1316736</v>
      </c>
      <c r="M336" s="15"/>
    </row>
    <row r="337" spans="1:13">
      <c r="A337" s="5">
        <f>'Tree Monitoring Data'!G336</f>
        <v>2018</v>
      </c>
      <c r="B337" s="4" t="str">
        <f>'Tree Monitoring Data'!A336</f>
        <v>B002</v>
      </c>
      <c r="C337" s="5">
        <f>'Tree Monitoring Data'!B336</f>
        <v>31</v>
      </c>
      <c r="D337" s="5" t="str">
        <f t="shared" si="3"/>
        <v>B002_31</v>
      </c>
      <c r="E337" s="5">
        <f>'Tree Monitoring Data'!D336</f>
        <v>12.095775700000001</v>
      </c>
      <c r="F337" s="5">
        <f>'Tree Monitoring Data'!E336</f>
        <v>4</v>
      </c>
      <c r="G337" s="33">
        <f t="shared" si="4"/>
        <v>3.2497643362713748E-2</v>
      </c>
      <c r="H337" s="5">
        <v>0.59499999999999997</v>
      </c>
      <c r="I337" s="5">
        <v>1.1499999999999999</v>
      </c>
      <c r="J337" s="5">
        <f>VLOOKUP(D337, 'ABG per sample plot (Rj calcs)'!I:J, 2, FALSE)</f>
        <v>0.29219878865588772</v>
      </c>
      <c r="K337" s="34">
        <f t="shared" si="5"/>
        <v>2.8733994478876177E-2</v>
      </c>
      <c r="L337" s="15">
        <f>'Tree Monitoring Data'!L336</f>
        <v>0.1316736</v>
      </c>
      <c r="M337" s="15"/>
    </row>
    <row r="338" spans="1:13">
      <c r="A338" s="5">
        <f>'Tree Monitoring Data'!G337</f>
        <v>2018</v>
      </c>
      <c r="B338" s="4" t="str">
        <f>'Tree Monitoring Data'!A337</f>
        <v>B002</v>
      </c>
      <c r="C338" s="5">
        <f>'Tree Monitoring Data'!B337</f>
        <v>31</v>
      </c>
      <c r="D338" s="5" t="str">
        <f t="shared" si="3"/>
        <v>B002_31</v>
      </c>
      <c r="E338" s="5">
        <f>'Tree Monitoring Data'!D337</f>
        <v>15.278874500000001</v>
      </c>
      <c r="F338" s="5">
        <f>'Tree Monitoring Data'!E337</f>
        <v>4</v>
      </c>
      <c r="G338" s="33">
        <f t="shared" si="4"/>
        <v>4.7853930992544286E-2</v>
      </c>
      <c r="H338" s="5">
        <v>0.59499999999999997</v>
      </c>
      <c r="I338" s="5">
        <v>1.1499999999999999</v>
      </c>
      <c r="J338" s="5">
        <f>VLOOKUP(D338, 'ABG per sample plot (Rj calcs)'!I:J, 2, FALSE)</f>
        <v>0.29219878865588772</v>
      </c>
      <c r="K338" s="34">
        <f t="shared" si="5"/>
        <v>4.2311824694031143E-2</v>
      </c>
      <c r="L338" s="15">
        <f>'Tree Monitoring Data'!L337</f>
        <v>0.1316736</v>
      </c>
      <c r="M338" s="15"/>
    </row>
    <row r="339" spans="1:13">
      <c r="A339" s="5">
        <f>'Tree Monitoring Data'!G338</f>
        <v>2018</v>
      </c>
      <c r="B339" s="4" t="str">
        <f>'Tree Monitoring Data'!A338</f>
        <v>B002</v>
      </c>
      <c r="C339" s="5">
        <f>'Tree Monitoring Data'!B338</f>
        <v>31</v>
      </c>
      <c r="D339" s="5" t="str">
        <f t="shared" si="3"/>
        <v>B002_31</v>
      </c>
      <c r="E339" s="5">
        <f>'Tree Monitoring Data'!D338</f>
        <v>18.631327800000001</v>
      </c>
      <c r="F339" s="5">
        <f>'Tree Monitoring Data'!E338</f>
        <v>4.0999999999999996</v>
      </c>
      <c r="G339" s="33">
        <f t="shared" si="4"/>
        <v>6.7024680214925539E-2</v>
      </c>
      <c r="H339" s="5">
        <v>0.59499999999999997</v>
      </c>
      <c r="I339" s="5">
        <v>1.1499999999999999</v>
      </c>
      <c r="J339" s="5">
        <f>VLOOKUP(D339, 'ABG per sample plot (Rj calcs)'!I:J, 2, FALSE)</f>
        <v>0.29219878865588772</v>
      </c>
      <c r="K339" s="34">
        <f t="shared" si="5"/>
        <v>5.9262352341948051E-2</v>
      </c>
      <c r="L339" s="15">
        <f>'Tree Monitoring Data'!L338</f>
        <v>0.1316736</v>
      </c>
      <c r="M339" s="15"/>
    </row>
    <row r="340" spans="1:13">
      <c r="A340" s="5">
        <f>'Tree Monitoring Data'!G339</f>
        <v>2018</v>
      </c>
      <c r="B340" s="4" t="str">
        <f>'Tree Monitoring Data'!A339</f>
        <v>B003</v>
      </c>
      <c r="C340" s="5">
        <f>'Tree Monitoring Data'!B339</f>
        <v>15</v>
      </c>
      <c r="D340" s="5" t="str">
        <f t="shared" si="3"/>
        <v>B003_15</v>
      </c>
      <c r="E340" s="5">
        <f>'Tree Monitoring Data'!D339</f>
        <v>11.267460099999999</v>
      </c>
      <c r="F340" s="5">
        <f>'Tree Monitoring Data'!E339</f>
        <v>2</v>
      </c>
      <c r="G340" s="33">
        <f t="shared" si="4"/>
        <v>2.2208195538761206E-2</v>
      </c>
      <c r="H340" s="5">
        <v>0.59499999999999997</v>
      </c>
      <c r="I340" s="5">
        <v>1.1499999999999999</v>
      </c>
      <c r="J340" s="5">
        <f>VLOOKUP(D340, 'ABG per sample plot (Rj calcs)'!I:J, 2, FALSE)</f>
        <v>0.29080579268957185</v>
      </c>
      <c r="K340" s="34">
        <f t="shared" si="5"/>
        <v>1.9615030350346771E-2</v>
      </c>
      <c r="L340" s="15">
        <f>'Tree Monitoring Data'!L339</f>
        <v>0.1316736</v>
      </c>
      <c r="M340" s="15"/>
    </row>
    <row r="341" spans="1:13">
      <c r="A341" s="5">
        <f>'Tree Monitoring Data'!G340</f>
        <v>2018</v>
      </c>
      <c r="B341" s="4" t="str">
        <f>'Tree Monitoring Data'!A340</f>
        <v>B003</v>
      </c>
      <c r="C341" s="5">
        <f>'Tree Monitoring Data'!B340</f>
        <v>15</v>
      </c>
      <c r="D341" s="5" t="str">
        <f t="shared" si="3"/>
        <v>B003_15</v>
      </c>
      <c r="E341" s="5">
        <f>'Tree Monitoring Data'!D340</f>
        <v>10.3927169</v>
      </c>
      <c r="F341" s="5">
        <f>'Tree Monitoring Data'!E340</f>
        <v>2</v>
      </c>
      <c r="G341" s="33">
        <f t="shared" si="4"/>
        <v>1.9465939594923185E-2</v>
      </c>
      <c r="H341" s="5">
        <v>0.59499999999999997</v>
      </c>
      <c r="I341" s="5">
        <v>1.1499999999999999</v>
      </c>
      <c r="J341" s="5">
        <f>VLOOKUP(D341, 'ABG per sample plot (Rj calcs)'!I:J, 2, FALSE)</f>
        <v>0.29080579268957185</v>
      </c>
      <c r="K341" s="34">
        <f t="shared" si="5"/>
        <v>1.7192977037959464E-2</v>
      </c>
      <c r="L341" s="15">
        <f>'Tree Monitoring Data'!L340</f>
        <v>0.1316736</v>
      </c>
      <c r="M341" s="15"/>
    </row>
    <row r="342" spans="1:13">
      <c r="A342" s="5">
        <f>'Tree Monitoring Data'!G341</f>
        <v>2018</v>
      </c>
      <c r="B342" s="4" t="str">
        <f>'Tree Monitoring Data'!A341</f>
        <v>B003</v>
      </c>
      <c r="C342" s="5">
        <f>'Tree Monitoring Data'!B341</f>
        <v>15</v>
      </c>
      <c r="D342" s="5" t="str">
        <f t="shared" si="3"/>
        <v>B003_15</v>
      </c>
      <c r="E342" s="5">
        <f>'Tree Monitoring Data'!D341</f>
        <v>17.825368699999999</v>
      </c>
      <c r="F342" s="5">
        <f>'Tree Monitoring Data'!E341</f>
        <v>3</v>
      </c>
      <c r="G342" s="33">
        <f t="shared" si="4"/>
        <v>5.3445967835151827E-2</v>
      </c>
      <c r="H342" s="5">
        <v>0.59499999999999997</v>
      </c>
      <c r="I342" s="5">
        <v>1.1499999999999999</v>
      </c>
      <c r="J342" s="5">
        <f>VLOOKUP(D342, 'ABG per sample plot (Rj calcs)'!I:J, 2, FALSE)</f>
        <v>0.29080579268957185</v>
      </c>
      <c r="K342" s="34">
        <f t="shared" si="5"/>
        <v>4.720528866743931E-2</v>
      </c>
      <c r="L342" s="15">
        <f>'Tree Monitoring Data'!L341</f>
        <v>0.1316736</v>
      </c>
      <c r="M342" s="15"/>
    </row>
    <row r="343" spans="1:13">
      <c r="A343" s="5">
        <f>'Tree Monitoring Data'!G342</f>
        <v>2018</v>
      </c>
      <c r="B343" s="4" t="str">
        <f>'Tree Monitoring Data'!A342</f>
        <v>B003</v>
      </c>
      <c r="C343" s="5">
        <f>'Tree Monitoring Data'!B342</f>
        <v>15</v>
      </c>
      <c r="D343" s="5" t="str">
        <f t="shared" si="3"/>
        <v>B003_15</v>
      </c>
      <c r="E343" s="5">
        <f>'Tree Monitoring Data'!D342</f>
        <v>18.266122200000002</v>
      </c>
      <c r="F343" s="5">
        <f>'Tree Monitoring Data'!E342</f>
        <v>3</v>
      </c>
      <c r="G343" s="33">
        <f t="shared" si="4"/>
        <v>5.5550364819066819E-2</v>
      </c>
      <c r="H343" s="5">
        <v>0.59499999999999997</v>
      </c>
      <c r="I343" s="5">
        <v>1.1499999999999999</v>
      </c>
      <c r="J343" s="5">
        <f>VLOOKUP(D343, 'ABG per sample plot (Rj calcs)'!I:J, 2, FALSE)</f>
        <v>0.29080579268957185</v>
      </c>
      <c r="K343" s="34">
        <f t="shared" si="5"/>
        <v>4.9063963346191404E-2</v>
      </c>
      <c r="L343" s="15">
        <f>'Tree Monitoring Data'!L342</f>
        <v>0.1316736</v>
      </c>
      <c r="M343" s="15"/>
    </row>
    <row r="344" spans="1:13">
      <c r="A344" s="5">
        <f>'Tree Monitoring Data'!G343</f>
        <v>2018</v>
      </c>
      <c r="B344" s="4" t="str">
        <f>'Tree Monitoring Data'!A343</f>
        <v>B003</v>
      </c>
      <c r="C344" s="5">
        <f>'Tree Monitoring Data'!B343</f>
        <v>15</v>
      </c>
      <c r="D344" s="5" t="str">
        <f t="shared" si="3"/>
        <v>B003_15</v>
      </c>
      <c r="E344" s="5">
        <f>'Tree Monitoring Data'!D343</f>
        <v>20.923899599999999</v>
      </c>
      <c r="F344" s="5">
        <f>'Tree Monitoring Data'!E343</f>
        <v>3</v>
      </c>
      <c r="G344" s="33">
        <f t="shared" si="4"/>
        <v>6.8829644720688671E-2</v>
      </c>
      <c r="H344" s="5">
        <v>0.59499999999999997</v>
      </c>
      <c r="I344" s="5">
        <v>1.1499999999999999</v>
      </c>
      <c r="J344" s="5">
        <f>VLOOKUP(D344, 'ABG per sample plot (Rj calcs)'!I:J, 2, FALSE)</f>
        <v>0.29080579268957185</v>
      </c>
      <c r="K344" s="34">
        <f t="shared" si="5"/>
        <v>6.0792673040161976E-2</v>
      </c>
      <c r="L344" s="15">
        <f>'Tree Monitoring Data'!L343</f>
        <v>0.1316736</v>
      </c>
      <c r="M344" s="15"/>
    </row>
    <row r="345" spans="1:13">
      <c r="A345" s="5">
        <f>'Tree Monitoring Data'!G344</f>
        <v>2018</v>
      </c>
      <c r="B345" s="4" t="str">
        <f>'Tree Monitoring Data'!A344</f>
        <v>B003</v>
      </c>
      <c r="C345" s="5">
        <f>'Tree Monitoring Data'!B344</f>
        <v>15</v>
      </c>
      <c r="D345" s="5" t="str">
        <f t="shared" si="3"/>
        <v>B003_15</v>
      </c>
      <c r="E345" s="5">
        <f>'Tree Monitoring Data'!D344</f>
        <v>15.5451417</v>
      </c>
      <c r="F345" s="5">
        <f>'Tree Monitoring Data'!E344</f>
        <v>3</v>
      </c>
      <c r="G345" s="33">
        <f t="shared" si="4"/>
        <v>4.3011554272308267E-2</v>
      </c>
      <c r="H345" s="5">
        <v>0.59499999999999997</v>
      </c>
      <c r="I345" s="5">
        <v>1.1499999999999999</v>
      </c>
      <c r="J345" s="5">
        <f>VLOOKUP(D345, 'ABG per sample plot (Rj calcs)'!I:J, 2, FALSE)</f>
        <v>0.29080579268957185</v>
      </c>
      <c r="K345" s="34">
        <f t="shared" si="5"/>
        <v>3.7989261261429569E-2</v>
      </c>
      <c r="L345" s="15">
        <f>'Tree Monitoring Data'!L344</f>
        <v>0.1316736</v>
      </c>
      <c r="M345" s="15"/>
    </row>
    <row r="346" spans="1:13">
      <c r="A346" s="5">
        <f>'Tree Monitoring Data'!G345</f>
        <v>2018</v>
      </c>
      <c r="B346" s="4" t="str">
        <f>'Tree Monitoring Data'!A345</f>
        <v>B003</v>
      </c>
      <c r="C346" s="5">
        <f>'Tree Monitoring Data'!B345</f>
        <v>15</v>
      </c>
      <c r="D346" s="5" t="str">
        <f t="shared" si="3"/>
        <v>B003_15</v>
      </c>
      <c r="E346" s="5">
        <f>'Tree Monitoring Data'!D345</f>
        <v>14.433180699999999</v>
      </c>
      <c r="F346" s="5">
        <f>'Tree Monitoring Data'!E345</f>
        <v>3</v>
      </c>
      <c r="G346" s="33">
        <f t="shared" si="4"/>
        <v>3.8201671092691888E-2</v>
      </c>
      <c r="H346" s="5">
        <v>0.59499999999999997</v>
      </c>
      <c r="I346" s="5">
        <v>1.1499999999999999</v>
      </c>
      <c r="J346" s="5">
        <f>VLOOKUP(D346, 'ABG per sample plot (Rj calcs)'!I:J, 2, FALSE)</f>
        <v>0.29080579268957185</v>
      </c>
      <c r="K346" s="34">
        <f t="shared" si="5"/>
        <v>3.3741009557002245E-2</v>
      </c>
      <c r="L346" s="15">
        <f>'Tree Monitoring Data'!L345</f>
        <v>0.1316736</v>
      </c>
      <c r="M346" s="15"/>
    </row>
    <row r="347" spans="1:13">
      <c r="A347" s="5">
        <f>'Tree Monitoring Data'!G346</f>
        <v>2018</v>
      </c>
      <c r="B347" s="4" t="str">
        <f>'Tree Monitoring Data'!A346</f>
        <v>B003</v>
      </c>
      <c r="C347" s="5">
        <f>'Tree Monitoring Data'!B346</f>
        <v>15</v>
      </c>
      <c r="D347" s="5" t="str">
        <f t="shared" si="3"/>
        <v>B003_15</v>
      </c>
      <c r="E347" s="5">
        <f>'Tree Monitoring Data'!D346</f>
        <v>17.825368699999999</v>
      </c>
      <c r="F347" s="5">
        <f>'Tree Monitoring Data'!E346</f>
        <v>3</v>
      </c>
      <c r="G347" s="33">
        <f t="shared" si="4"/>
        <v>5.3445967835151827E-2</v>
      </c>
      <c r="H347" s="5">
        <v>0.59499999999999997</v>
      </c>
      <c r="I347" s="5">
        <v>1.1499999999999999</v>
      </c>
      <c r="J347" s="5">
        <f>VLOOKUP(D347, 'ABG per sample plot (Rj calcs)'!I:J, 2, FALSE)</f>
        <v>0.29080579268957185</v>
      </c>
      <c r="K347" s="34">
        <f t="shared" si="5"/>
        <v>4.720528866743931E-2</v>
      </c>
      <c r="L347" s="15">
        <f>'Tree Monitoring Data'!L346</f>
        <v>0.1316736</v>
      </c>
      <c r="M347" s="15"/>
    </row>
    <row r="348" spans="1:13">
      <c r="A348" s="5">
        <f>'Tree Monitoring Data'!G347</f>
        <v>2018</v>
      </c>
      <c r="B348" s="4" t="str">
        <f>'Tree Monitoring Data'!A347</f>
        <v>B003</v>
      </c>
      <c r="C348" s="5">
        <f>'Tree Monitoring Data'!B347</f>
        <v>15</v>
      </c>
      <c r="D348" s="5" t="str">
        <f t="shared" si="3"/>
        <v>B003_15</v>
      </c>
      <c r="E348" s="5">
        <f>'Tree Monitoring Data'!D347</f>
        <v>17.5677217</v>
      </c>
      <c r="F348" s="5">
        <f>'Tree Monitoring Data'!E347</f>
        <v>3</v>
      </c>
      <c r="G348" s="33">
        <f t="shared" si="4"/>
        <v>5.2228860465644657E-2</v>
      </c>
      <c r="H348" s="5">
        <v>0.59499999999999997</v>
      </c>
      <c r="I348" s="5">
        <v>1.1499999999999999</v>
      </c>
      <c r="J348" s="5">
        <f>VLOOKUP(D348, 'ABG per sample plot (Rj calcs)'!I:J, 2, FALSE)</f>
        <v>0.29080579268957185</v>
      </c>
      <c r="K348" s="34">
        <f t="shared" si="5"/>
        <v>4.6130298222995234E-2</v>
      </c>
      <c r="L348" s="15">
        <f>'Tree Monitoring Data'!L347</f>
        <v>0.1316736</v>
      </c>
      <c r="M348" s="15"/>
    </row>
    <row r="349" spans="1:13">
      <c r="A349" s="5">
        <f>'Tree Monitoring Data'!G348</f>
        <v>2018</v>
      </c>
      <c r="B349" s="4" t="str">
        <f>'Tree Monitoring Data'!A348</f>
        <v>B003</v>
      </c>
      <c r="C349" s="5">
        <f>'Tree Monitoring Data'!B348</f>
        <v>15</v>
      </c>
      <c r="D349" s="5" t="str">
        <f t="shared" si="3"/>
        <v>B003_15</v>
      </c>
      <c r="E349" s="5">
        <f>'Tree Monitoring Data'!D348</f>
        <v>16.233817899999998</v>
      </c>
      <c r="F349" s="5">
        <f>'Tree Monitoring Data'!E348</f>
        <v>3</v>
      </c>
      <c r="G349" s="33">
        <f t="shared" si="4"/>
        <v>4.6082478989396533E-2</v>
      </c>
      <c r="H349" s="5">
        <v>0.59499999999999997</v>
      </c>
      <c r="I349" s="5">
        <v>1.1499999999999999</v>
      </c>
      <c r="J349" s="5">
        <f>VLOOKUP(D349, 'ABG per sample plot (Rj calcs)'!I:J, 2, FALSE)</f>
        <v>0.29080579268957185</v>
      </c>
      <c r="K349" s="34">
        <f t="shared" si="5"/>
        <v>4.0701605964275085E-2</v>
      </c>
      <c r="L349" s="15">
        <f>'Tree Monitoring Data'!L348</f>
        <v>0.1316736</v>
      </c>
      <c r="M349" s="15"/>
    </row>
    <row r="350" spans="1:13">
      <c r="A350" s="5">
        <f>'Tree Monitoring Data'!G349</f>
        <v>2018</v>
      </c>
      <c r="B350" s="4" t="str">
        <f>'Tree Monitoring Data'!A349</f>
        <v>B003</v>
      </c>
      <c r="C350" s="5">
        <f>'Tree Monitoring Data'!B349</f>
        <v>15</v>
      </c>
      <c r="D350" s="5" t="str">
        <f t="shared" si="3"/>
        <v>B003_15</v>
      </c>
      <c r="E350" s="5">
        <f>'Tree Monitoring Data'!D349</f>
        <v>14.383956599999999</v>
      </c>
      <c r="F350" s="5">
        <f>'Tree Monitoring Data'!E349</f>
        <v>3</v>
      </c>
      <c r="G350" s="33">
        <f t="shared" si="4"/>
        <v>3.7993010700369187E-2</v>
      </c>
      <c r="H350" s="5">
        <v>0.59499999999999997</v>
      </c>
      <c r="I350" s="5">
        <v>1.1499999999999999</v>
      </c>
      <c r="J350" s="5">
        <f>VLOOKUP(D350, 'ABG per sample plot (Rj calcs)'!I:J, 2, FALSE)</f>
        <v>0.29080579268957185</v>
      </c>
      <c r="K350" s="34">
        <f t="shared" si="5"/>
        <v>3.355671363250079E-2</v>
      </c>
      <c r="L350" s="15">
        <f>'Tree Monitoring Data'!L349</f>
        <v>0.1316736</v>
      </c>
      <c r="M350" s="15"/>
    </row>
    <row r="351" spans="1:13">
      <c r="A351" s="5">
        <f>'Tree Monitoring Data'!G350</f>
        <v>2018</v>
      </c>
      <c r="B351" s="4" t="str">
        <f>'Tree Monitoring Data'!A350</f>
        <v>B003</v>
      </c>
      <c r="C351" s="5">
        <f>'Tree Monitoring Data'!B350</f>
        <v>15</v>
      </c>
      <c r="D351" s="5" t="str">
        <f t="shared" si="3"/>
        <v>B003_15</v>
      </c>
      <c r="E351" s="5">
        <f>'Tree Monitoring Data'!D350</f>
        <v>13.7501145</v>
      </c>
      <c r="F351" s="5">
        <f>'Tree Monitoring Data'!E350</f>
        <v>3</v>
      </c>
      <c r="G351" s="33">
        <f t="shared" si="4"/>
        <v>3.5338606952310128E-2</v>
      </c>
      <c r="H351" s="5">
        <v>0.59499999999999997</v>
      </c>
      <c r="I351" s="5">
        <v>1.1499999999999999</v>
      </c>
      <c r="J351" s="5">
        <f>VLOOKUP(D351, 'ABG per sample plot (Rj calcs)'!I:J, 2, FALSE)</f>
        <v>0.29080579268957185</v>
      </c>
      <c r="K351" s="34">
        <f t="shared" si="5"/>
        <v>3.1212254354421279E-2</v>
      </c>
      <c r="L351" s="15">
        <f>'Tree Monitoring Data'!L350</f>
        <v>0.1316736</v>
      </c>
      <c r="M351" s="15"/>
    </row>
    <row r="352" spans="1:13">
      <c r="A352" s="5">
        <f>'Tree Monitoring Data'!G351</f>
        <v>2018</v>
      </c>
      <c r="B352" s="4" t="str">
        <f>'Tree Monitoring Data'!A351</f>
        <v>B003</v>
      </c>
      <c r="C352" s="5">
        <f>'Tree Monitoring Data'!B351</f>
        <v>15</v>
      </c>
      <c r="D352" s="5" t="str">
        <f t="shared" si="3"/>
        <v>B003_15</v>
      </c>
      <c r="E352" s="5">
        <f>'Tree Monitoring Data'!D351</f>
        <v>17.0020536</v>
      </c>
      <c r="F352" s="5">
        <f>'Tree Monitoring Data'!E351</f>
        <v>3</v>
      </c>
      <c r="G352" s="33">
        <f t="shared" si="4"/>
        <v>4.9590575481975679E-2</v>
      </c>
      <c r="H352" s="5">
        <v>0.59499999999999997</v>
      </c>
      <c r="I352" s="5">
        <v>1.1499999999999999</v>
      </c>
      <c r="J352" s="5">
        <f>VLOOKUP(D352, 'ABG per sample plot (Rj calcs)'!I:J, 2, FALSE)</f>
        <v>0.29080579268957185</v>
      </c>
      <c r="K352" s="34">
        <f t="shared" si="5"/>
        <v>4.3800075583465201E-2</v>
      </c>
      <c r="L352" s="15">
        <f>'Tree Monitoring Data'!L351</f>
        <v>0.1316736</v>
      </c>
      <c r="M352" s="15"/>
    </row>
    <row r="353" spans="1:13">
      <c r="A353" s="5">
        <f>'Tree Monitoring Data'!G352</f>
        <v>2018</v>
      </c>
      <c r="B353" s="4" t="str">
        <f>'Tree Monitoring Data'!A352</f>
        <v>B003</v>
      </c>
      <c r="C353" s="5">
        <f>'Tree Monitoring Data'!B352</f>
        <v>15</v>
      </c>
      <c r="D353" s="5" t="str">
        <f t="shared" si="3"/>
        <v>B003_15</v>
      </c>
      <c r="E353" s="5">
        <f>'Tree Monitoring Data'!D352</f>
        <v>15.8069118</v>
      </c>
      <c r="F353" s="5">
        <f>'Tree Monitoring Data'!E352</f>
        <v>3</v>
      </c>
      <c r="G353" s="33">
        <f t="shared" si="4"/>
        <v>4.4170574401350596E-2</v>
      </c>
      <c r="H353" s="5">
        <v>0.59499999999999997</v>
      </c>
      <c r="I353" s="5">
        <v>1.1499999999999999</v>
      </c>
      <c r="J353" s="5">
        <f>VLOOKUP(D353, 'ABG per sample plot (Rj calcs)'!I:J, 2, FALSE)</f>
        <v>0.29080579268957185</v>
      </c>
      <c r="K353" s="34">
        <f t="shared" si="5"/>
        <v>3.9012947088049241E-2</v>
      </c>
      <c r="L353" s="15">
        <f>'Tree Monitoring Data'!L352</f>
        <v>0.1316736</v>
      </c>
      <c r="M353" s="15"/>
    </row>
    <row r="354" spans="1:13">
      <c r="A354" s="5">
        <f>'Tree Monitoring Data'!G353</f>
        <v>2018</v>
      </c>
      <c r="B354" s="4" t="str">
        <f>'Tree Monitoring Data'!A353</f>
        <v>B003</v>
      </c>
      <c r="C354" s="5">
        <f>'Tree Monitoring Data'!B353</f>
        <v>15</v>
      </c>
      <c r="D354" s="5" t="str">
        <f t="shared" si="3"/>
        <v>B003_15</v>
      </c>
      <c r="E354" s="5">
        <f>'Tree Monitoring Data'!D353</f>
        <v>19.755755099999998</v>
      </c>
      <c r="F354" s="5">
        <f>'Tree Monitoring Data'!E353</f>
        <v>3</v>
      </c>
      <c r="G354" s="33">
        <f t="shared" si="4"/>
        <v>6.2869457275634047E-2</v>
      </c>
      <c r="H354" s="5">
        <v>0.59499999999999997</v>
      </c>
      <c r="I354" s="5">
        <v>1.1499999999999999</v>
      </c>
      <c r="J354" s="5">
        <f>VLOOKUP(D354, 'ABG per sample plot (Rj calcs)'!I:J, 2, FALSE)</f>
        <v>0.29080579268957185</v>
      </c>
      <c r="K354" s="34">
        <f t="shared" si="5"/>
        <v>5.5528433655001028E-2</v>
      </c>
      <c r="L354" s="15">
        <f>'Tree Monitoring Data'!L353</f>
        <v>0.1316736</v>
      </c>
      <c r="M354" s="15"/>
    </row>
    <row r="355" spans="1:13">
      <c r="A355" s="5">
        <f>'Tree Monitoring Data'!G354</f>
        <v>2018</v>
      </c>
      <c r="B355" s="4" t="str">
        <f>'Tree Monitoring Data'!A354</f>
        <v>B003</v>
      </c>
      <c r="C355" s="5">
        <f>'Tree Monitoring Data'!B354</f>
        <v>15</v>
      </c>
      <c r="D355" s="5" t="str">
        <f t="shared" si="3"/>
        <v>B003_15</v>
      </c>
      <c r="E355" s="5">
        <f>'Tree Monitoring Data'!D354</f>
        <v>17.215253799999999</v>
      </c>
      <c r="F355" s="5">
        <f>'Tree Monitoring Data'!E354</f>
        <v>3</v>
      </c>
      <c r="G355" s="33">
        <f t="shared" si="4"/>
        <v>5.0579464623057672E-2</v>
      </c>
      <c r="H355" s="5">
        <v>0.59499999999999997</v>
      </c>
      <c r="I355" s="5">
        <v>1.1499999999999999</v>
      </c>
      <c r="J355" s="5">
        <f>VLOOKUP(D355, 'ABG per sample plot (Rj calcs)'!I:J, 2, FALSE)</f>
        <v>0.29080579268957185</v>
      </c>
      <c r="K355" s="34">
        <f t="shared" si="5"/>
        <v>4.467349596026244E-2</v>
      </c>
      <c r="L355" s="15">
        <f>'Tree Monitoring Data'!L354</f>
        <v>0.1316736</v>
      </c>
      <c r="M355" s="15"/>
    </row>
    <row r="356" spans="1:13">
      <c r="A356" s="5">
        <f>'Tree Monitoring Data'!G355</f>
        <v>2018</v>
      </c>
      <c r="B356" s="4" t="str">
        <f>'Tree Monitoring Data'!A355</f>
        <v>B003</v>
      </c>
      <c r="C356" s="5">
        <f>'Tree Monitoring Data'!B355</f>
        <v>15</v>
      </c>
      <c r="D356" s="5" t="str">
        <f t="shared" si="3"/>
        <v>B003_15</v>
      </c>
      <c r="E356" s="5">
        <f>'Tree Monitoring Data'!D355</f>
        <v>14.323957</v>
      </c>
      <c r="F356" s="5">
        <f>'Tree Monitoring Data'!E355</f>
        <v>3</v>
      </c>
      <c r="G356" s="33">
        <f t="shared" si="4"/>
        <v>3.7739163452233944E-2</v>
      </c>
      <c r="H356" s="5">
        <v>0.59499999999999997</v>
      </c>
      <c r="I356" s="5">
        <v>1.1499999999999999</v>
      </c>
      <c r="J356" s="5">
        <f>VLOOKUP(D356, 'ABG per sample plot (Rj calcs)'!I:J, 2, FALSE)</f>
        <v>0.29080579268957185</v>
      </c>
      <c r="K356" s="34">
        <f t="shared" si="5"/>
        <v>3.3332507146753919E-2</v>
      </c>
      <c r="L356" s="15">
        <f>'Tree Monitoring Data'!L355</f>
        <v>0.1316736</v>
      </c>
      <c r="M356" s="15"/>
    </row>
    <row r="357" spans="1:13">
      <c r="A357" s="5">
        <f>'Tree Monitoring Data'!G356</f>
        <v>2018</v>
      </c>
      <c r="B357" s="4" t="str">
        <f>'Tree Monitoring Data'!A356</f>
        <v>B003</v>
      </c>
      <c r="C357" s="5">
        <f>'Tree Monitoring Data'!B356</f>
        <v>15</v>
      </c>
      <c r="D357" s="5" t="str">
        <f t="shared" si="3"/>
        <v>B003_15</v>
      </c>
      <c r="E357" s="5">
        <f>'Tree Monitoring Data'!D356</f>
        <v>15.410945999999999</v>
      </c>
      <c r="F357" s="5">
        <f>'Tree Monitoring Data'!E356</f>
        <v>3</v>
      </c>
      <c r="G357" s="33">
        <f t="shared" si="4"/>
        <v>4.2421321809618572E-2</v>
      </c>
      <c r="H357" s="5">
        <v>0.59499999999999997</v>
      </c>
      <c r="I357" s="5">
        <v>1.1499999999999999</v>
      </c>
      <c r="J357" s="5">
        <f>VLOOKUP(D357, 'ABG per sample plot (Rj calcs)'!I:J, 2, FALSE)</f>
        <v>0.29080579268957185</v>
      </c>
      <c r="K357" s="34">
        <f t="shared" si="5"/>
        <v>3.7467947962957771E-2</v>
      </c>
      <c r="L357" s="15">
        <f>'Tree Monitoring Data'!L356</f>
        <v>0.1316736</v>
      </c>
      <c r="M357" s="15"/>
    </row>
    <row r="358" spans="1:13">
      <c r="A358" s="5">
        <f>'Tree Monitoring Data'!G357</f>
        <v>2018</v>
      </c>
      <c r="B358" s="4" t="str">
        <f>'Tree Monitoring Data'!A357</f>
        <v>B003</v>
      </c>
      <c r="C358" s="5">
        <f>'Tree Monitoring Data'!B357</f>
        <v>15</v>
      </c>
      <c r="D358" s="5" t="str">
        <f t="shared" si="3"/>
        <v>B003_15</v>
      </c>
      <c r="E358" s="5">
        <f>'Tree Monitoring Data'!D357</f>
        <v>12.878783200000001</v>
      </c>
      <c r="F358" s="5">
        <f>'Tree Monitoring Data'!E357</f>
        <v>3</v>
      </c>
      <c r="G358" s="33">
        <f t="shared" si="4"/>
        <v>3.1788322766596641E-2</v>
      </c>
      <c r="H358" s="5">
        <v>0.59499999999999997</v>
      </c>
      <c r="I358" s="5">
        <v>1.1499999999999999</v>
      </c>
      <c r="J358" s="5">
        <f>VLOOKUP(D358, 'ABG per sample plot (Rj calcs)'!I:J, 2, FALSE)</f>
        <v>0.29080579268957185</v>
      </c>
      <c r="K358" s="34">
        <f t="shared" si="5"/>
        <v>2.8076523136025731E-2</v>
      </c>
      <c r="L358" s="15">
        <f>'Tree Monitoring Data'!L357</f>
        <v>0.1316736</v>
      </c>
      <c r="M358" s="15"/>
    </row>
    <row r="359" spans="1:13">
      <c r="A359" s="5">
        <f>'Tree Monitoring Data'!G358</f>
        <v>2018</v>
      </c>
      <c r="B359" s="4" t="str">
        <f>'Tree Monitoring Data'!A358</f>
        <v>B003</v>
      </c>
      <c r="C359" s="5">
        <f>'Tree Monitoring Data'!B358</f>
        <v>15</v>
      </c>
      <c r="D359" s="5" t="str">
        <f t="shared" si="3"/>
        <v>B003_15</v>
      </c>
      <c r="E359" s="5">
        <f>'Tree Monitoring Data'!D358</f>
        <v>18.1436788</v>
      </c>
      <c r="F359" s="5">
        <f>'Tree Monitoring Data'!E358</f>
        <v>3</v>
      </c>
      <c r="G359" s="33">
        <f t="shared" si="4"/>
        <v>5.4962934664389333E-2</v>
      </c>
      <c r="H359" s="5">
        <v>0.59499999999999997</v>
      </c>
      <c r="I359" s="5">
        <v>1.1499999999999999</v>
      </c>
      <c r="J359" s="5">
        <f>VLOOKUP(D359, 'ABG per sample plot (Rj calcs)'!I:J, 2, FALSE)</f>
        <v>0.29080579268957185</v>
      </c>
      <c r="K359" s="34">
        <f t="shared" si="5"/>
        <v>4.8545125141052359E-2</v>
      </c>
      <c r="L359" s="15">
        <f>'Tree Monitoring Data'!L358</f>
        <v>0.1316736</v>
      </c>
      <c r="M359" s="15"/>
    </row>
    <row r="360" spans="1:13">
      <c r="A360" s="5">
        <f>'Tree Monitoring Data'!G359</f>
        <v>2018</v>
      </c>
      <c r="B360" s="4" t="str">
        <f>'Tree Monitoring Data'!A359</f>
        <v>B003</v>
      </c>
      <c r="C360" s="5">
        <f>'Tree Monitoring Data'!B359</f>
        <v>15</v>
      </c>
      <c r="D360" s="5" t="str">
        <f t="shared" si="3"/>
        <v>B003_15</v>
      </c>
      <c r="E360" s="5">
        <f>'Tree Monitoring Data'!D359</f>
        <v>15.858108400000001</v>
      </c>
      <c r="F360" s="5">
        <f>'Tree Monitoring Data'!E359</f>
        <v>3</v>
      </c>
      <c r="G360" s="33">
        <f t="shared" si="4"/>
        <v>4.4398439076898735E-2</v>
      </c>
      <c r="H360" s="5">
        <v>0.59499999999999997</v>
      </c>
      <c r="I360" s="5">
        <v>1.1499999999999999</v>
      </c>
      <c r="J360" s="5">
        <f>VLOOKUP(D360, 'ABG per sample plot (Rj calcs)'!I:J, 2, FALSE)</f>
        <v>0.29080579268957185</v>
      </c>
      <c r="K360" s="34">
        <f t="shared" si="5"/>
        <v>3.9214204885822487E-2</v>
      </c>
      <c r="L360" s="15">
        <f>'Tree Monitoring Data'!L359</f>
        <v>0.1316736</v>
      </c>
      <c r="M360" s="15"/>
    </row>
    <row r="361" spans="1:13">
      <c r="A361" s="5">
        <f>'Tree Monitoring Data'!G360</f>
        <v>2018</v>
      </c>
      <c r="B361" s="4" t="str">
        <f>'Tree Monitoring Data'!A360</f>
        <v>B003</v>
      </c>
      <c r="C361" s="5">
        <f>'Tree Monitoring Data'!B360</f>
        <v>15</v>
      </c>
      <c r="D361" s="5" t="str">
        <f t="shared" si="3"/>
        <v>B003_15</v>
      </c>
      <c r="E361" s="5">
        <f>'Tree Monitoring Data'!D360</f>
        <v>18.056913399999999</v>
      </c>
      <c r="F361" s="5">
        <f>'Tree Monitoring Data'!E360</f>
        <v>3</v>
      </c>
      <c r="G361" s="33">
        <f t="shared" si="4"/>
        <v>5.45479837701092E-2</v>
      </c>
      <c r="H361" s="5">
        <v>0.59499999999999997</v>
      </c>
      <c r="I361" s="5">
        <v>1.1499999999999999</v>
      </c>
      <c r="J361" s="5">
        <f>VLOOKUP(D361, 'ABG per sample plot (Rj calcs)'!I:J, 2, FALSE)</f>
        <v>0.29080579268957185</v>
      </c>
      <c r="K361" s="34">
        <f t="shared" si="5"/>
        <v>4.8178626459473184E-2</v>
      </c>
      <c r="L361" s="15">
        <f>'Tree Monitoring Data'!L360</f>
        <v>0.1316736</v>
      </c>
      <c r="M361" s="15"/>
    </row>
    <row r="362" spans="1:13">
      <c r="A362" s="5">
        <f>'Tree Monitoring Data'!G361</f>
        <v>2018</v>
      </c>
      <c r="B362" s="4" t="str">
        <f>'Tree Monitoring Data'!A361</f>
        <v>B003</v>
      </c>
      <c r="C362" s="5">
        <f>'Tree Monitoring Data'!B361</f>
        <v>15</v>
      </c>
      <c r="D362" s="5" t="str">
        <f t="shared" si="3"/>
        <v>B003_15</v>
      </c>
      <c r="E362" s="5">
        <f>'Tree Monitoring Data'!D361</f>
        <v>20.933582099999999</v>
      </c>
      <c r="F362" s="5">
        <f>'Tree Monitoring Data'!E361</f>
        <v>3</v>
      </c>
      <c r="G362" s="33">
        <f t="shared" si="4"/>
        <v>6.8879849614605748E-2</v>
      </c>
      <c r="H362" s="5">
        <v>0.59499999999999997</v>
      </c>
      <c r="I362" s="5">
        <v>1.1499999999999999</v>
      </c>
      <c r="J362" s="5">
        <f>VLOOKUP(D362, 'ABG per sample plot (Rj calcs)'!I:J, 2, FALSE)</f>
        <v>0.29080579268957185</v>
      </c>
      <c r="K362" s="34">
        <f t="shared" si="5"/>
        <v>6.0837015702590376E-2</v>
      </c>
      <c r="L362" s="15">
        <f>'Tree Monitoring Data'!L361</f>
        <v>0.1316736</v>
      </c>
      <c r="M362" s="15"/>
    </row>
    <row r="363" spans="1:13">
      <c r="A363" s="5">
        <f>'Tree Monitoring Data'!G362</f>
        <v>2018</v>
      </c>
      <c r="B363" s="4" t="str">
        <f>'Tree Monitoring Data'!A362</f>
        <v>B003</v>
      </c>
      <c r="C363" s="5">
        <f>'Tree Monitoring Data'!B362</f>
        <v>15</v>
      </c>
      <c r="D363" s="5" t="str">
        <f t="shared" si="3"/>
        <v>B003_15</v>
      </c>
      <c r="E363" s="5">
        <f>'Tree Monitoring Data'!D362</f>
        <v>19.5235995</v>
      </c>
      <c r="F363" s="5">
        <f>'Tree Monitoring Data'!E362</f>
        <v>3</v>
      </c>
      <c r="G363" s="33">
        <f t="shared" si="4"/>
        <v>6.1707932783211829E-2</v>
      </c>
      <c r="H363" s="5">
        <v>0.59499999999999997</v>
      </c>
      <c r="I363" s="5">
        <v>1.1499999999999999</v>
      </c>
      <c r="J363" s="5">
        <f>VLOOKUP(D363, 'ABG per sample plot (Rj calcs)'!I:J, 2, FALSE)</f>
        <v>0.29080579268957185</v>
      </c>
      <c r="K363" s="34">
        <f t="shared" si="5"/>
        <v>5.4502535889837368E-2</v>
      </c>
      <c r="L363" s="15">
        <f>'Tree Monitoring Data'!L362</f>
        <v>0.1316736</v>
      </c>
      <c r="M363" s="15"/>
    </row>
    <row r="364" spans="1:13">
      <c r="A364" s="5">
        <f>'Tree Monitoring Data'!G363</f>
        <v>2018</v>
      </c>
      <c r="B364" s="4" t="str">
        <f>'Tree Monitoring Data'!A363</f>
        <v>B003</v>
      </c>
      <c r="C364" s="5">
        <f>'Tree Monitoring Data'!B363</f>
        <v>15</v>
      </c>
      <c r="D364" s="5" t="str">
        <f t="shared" si="3"/>
        <v>B003_15</v>
      </c>
      <c r="E364" s="5">
        <f>'Tree Monitoring Data'!D363</f>
        <v>17.159249899999999</v>
      </c>
      <c r="F364" s="5">
        <f>'Tree Monitoring Data'!E363</f>
        <v>3</v>
      </c>
      <c r="G364" s="33">
        <f t="shared" si="4"/>
        <v>5.0319058179711308E-2</v>
      </c>
      <c r="H364" s="5">
        <v>0.59499999999999997</v>
      </c>
      <c r="I364" s="5">
        <v>1.1499999999999999</v>
      </c>
      <c r="J364" s="5">
        <f>VLOOKUP(D364, 'ABG per sample plot (Rj calcs)'!I:J, 2, FALSE)</f>
        <v>0.29080579268957185</v>
      </c>
      <c r="K364" s="34">
        <f t="shared" si="5"/>
        <v>4.4443496171186835E-2</v>
      </c>
      <c r="L364" s="15">
        <f>'Tree Monitoring Data'!L363</f>
        <v>0.1316736</v>
      </c>
      <c r="M364" s="15"/>
    </row>
    <row r="365" spans="1:13">
      <c r="A365" s="5">
        <f>'Tree Monitoring Data'!G364</f>
        <v>2018</v>
      </c>
      <c r="B365" s="4" t="str">
        <f>'Tree Monitoring Data'!A364</f>
        <v>B003</v>
      </c>
      <c r="C365" s="5">
        <f>'Tree Monitoring Data'!B364</f>
        <v>15</v>
      </c>
      <c r="D365" s="5" t="str">
        <f t="shared" si="3"/>
        <v>B003_15</v>
      </c>
      <c r="E365" s="5">
        <f>'Tree Monitoring Data'!D364</f>
        <v>22.869648699999999</v>
      </c>
      <c r="F365" s="5">
        <f>'Tree Monitoring Data'!E364</f>
        <v>3</v>
      </c>
      <c r="G365" s="33">
        <f t="shared" si="4"/>
        <v>7.9180111984868018E-2</v>
      </c>
      <c r="H365" s="5">
        <v>0.59499999999999997</v>
      </c>
      <c r="I365" s="5">
        <v>1.1499999999999999</v>
      </c>
      <c r="J365" s="5">
        <f>VLOOKUP(D365, 'ABG per sample plot (Rj calcs)'!I:J, 2, FALSE)</f>
        <v>0.29080579268957185</v>
      </c>
      <c r="K365" s="34">
        <f t="shared" si="5"/>
        <v>6.9934556232463585E-2</v>
      </c>
      <c r="L365" s="15">
        <f>'Tree Monitoring Data'!L364</f>
        <v>0.1316736</v>
      </c>
      <c r="M365" s="15"/>
    </row>
    <row r="366" spans="1:13">
      <c r="A366" s="5">
        <f>'Tree Monitoring Data'!G365</f>
        <v>2018</v>
      </c>
      <c r="B366" s="4" t="str">
        <f>'Tree Monitoring Data'!A365</f>
        <v>B003</v>
      </c>
      <c r="C366" s="5">
        <f>'Tree Monitoring Data'!B365</f>
        <v>15</v>
      </c>
      <c r="D366" s="5" t="str">
        <f t="shared" si="3"/>
        <v>B003_15</v>
      </c>
      <c r="E366" s="5">
        <f>'Tree Monitoring Data'!D365</f>
        <v>19.645178600000001</v>
      </c>
      <c r="F366" s="5">
        <f>'Tree Monitoring Data'!E365</f>
        <v>3</v>
      </c>
      <c r="G366" s="33">
        <f t="shared" si="4"/>
        <v>6.231526346846631E-2</v>
      </c>
      <c r="H366" s="5">
        <v>0.59499999999999997</v>
      </c>
      <c r="I366" s="5">
        <v>1.1499999999999999</v>
      </c>
      <c r="J366" s="5">
        <f>VLOOKUP(D366, 'ABG per sample plot (Rj calcs)'!I:J, 2, FALSE)</f>
        <v>0.29080579268957185</v>
      </c>
      <c r="K366" s="34">
        <f t="shared" si="5"/>
        <v>5.5038950917486569E-2</v>
      </c>
      <c r="L366" s="15">
        <f>'Tree Monitoring Data'!L365</f>
        <v>0.1316736</v>
      </c>
      <c r="M366" s="15"/>
    </row>
    <row r="367" spans="1:13">
      <c r="A367" s="5">
        <f>'Tree Monitoring Data'!G366</f>
        <v>2018</v>
      </c>
      <c r="B367" s="4" t="str">
        <f>'Tree Monitoring Data'!A366</f>
        <v>B003</v>
      </c>
      <c r="C367" s="5">
        <f>'Tree Monitoring Data'!B366</f>
        <v>15</v>
      </c>
      <c r="D367" s="5" t="str">
        <f t="shared" si="3"/>
        <v>B003_15</v>
      </c>
      <c r="E367" s="5">
        <f>'Tree Monitoring Data'!D366</f>
        <v>14.673373099999999</v>
      </c>
      <c r="F367" s="5">
        <f>'Tree Monitoring Data'!E366</f>
        <v>3</v>
      </c>
      <c r="G367" s="33">
        <f t="shared" si="4"/>
        <v>3.9225040616340849E-2</v>
      </c>
      <c r="H367" s="5">
        <v>0.59499999999999997</v>
      </c>
      <c r="I367" s="5">
        <v>1.1499999999999999</v>
      </c>
      <c r="J367" s="5">
        <f>VLOOKUP(D367, 'ABG per sample plot (Rj calcs)'!I:J, 2, FALSE)</f>
        <v>0.29080579268957185</v>
      </c>
      <c r="K367" s="34">
        <f t="shared" si="5"/>
        <v>3.464488417531416E-2</v>
      </c>
      <c r="L367" s="15">
        <f>'Tree Monitoring Data'!L366</f>
        <v>0.1316736</v>
      </c>
      <c r="M367" s="15"/>
    </row>
    <row r="368" spans="1:13">
      <c r="A368" s="5">
        <f>'Tree Monitoring Data'!G367</f>
        <v>2018</v>
      </c>
      <c r="B368" s="4" t="str">
        <f>'Tree Monitoring Data'!A367</f>
        <v>B003</v>
      </c>
      <c r="C368" s="5">
        <f>'Tree Monitoring Data'!B367</f>
        <v>15</v>
      </c>
      <c r="D368" s="5" t="str">
        <f t="shared" si="3"/>
        <v>B003_15</v>
      </c>
      <c r="E368" s="5">
        <f>'Tree Monitoring Data'!D367</f>
        <v>13.0623567</v>
      </c>
      <c r="F368" s="5">
        <f>'Tree Monitoring Data'!E367</f>
        <v>3</v>
      </c>
      <c r="G368" s="33">
        <f t="shared" si="4"/>
        <v>3.2526771785144126E-2</v>
      </c>
      <c r="H368" s="5">
        <v>0.59499999999999997</v>
      </c>
      <c r="I368" s="5">
        <v>1.1499999999999999</v>
      </c>
      <c r="J368" s="5">
        <f>VLOOKUP(D368, 'ABG per sample plot (Rj calcs)'!I:J, 2, FALSE)</f>
        <v>0.29080579268957185</v>
      </c>
      <c r="K368" s="34">
        <f t="shared" si="5"/>
        <v>2.8728746315784381E-2</v>
      </c>
      <c r="L368" s="15">
        <f>'Tree Monitoring Data'!L367</f>
        <v>0.1316736</v>
      </c>
      <c r="M368" s="15"/>
    </row>
    <row r="369" spans="1:13">
      <c r="A369" s="5">
        <f>'Tree Monitoring Data'!G368</f>
        <v>2018</v>
      </c>
      <c r="B369" s="4" t="str">
        <f>'Tree Monitoring Data'!A368</f>
        <v>B003</v>
      </c>
      <c r="C369" s="5">
        <f>'Tree Monitoring Data'!B368</f>
        <v>15</v>
      </c>
      <c r="D369" s="5" t="str">
        <f t="shared" si="3"/>
        <v>B003_15</v>
      </c>
      <c r="E369" s="5">
        <f>'Tree Monitoring Data'!D368</f>
        <v>17.930216399999999</v>
      </c>
      <c r="F369" s="5">
        <f>'Tree Monitoring Data'!E368</f>
        <v>3</v>
      </c>
      <c r="G369" s="33">
        <f t="shared" si="4"/>
        <v>5.3944018797939981E-2</v>
      </c>
      <c r="H369" s="5">
        <v>0.59499999999999997</v>
      </c>
      <c r="I369" s="5">
        <v>1.1499999999999999</v>
      </c>
      <c r="J369" s="5">
        <f>VLOOKUP(D369, 'ABG per sample plot (Rj calcs)'!I:J, 2, FALSE)</f>
        <v>0.29080579268957185</v>
      </c>
      <c r="K369" s="34">
        <f t="shared" si="5"/>
        <v>4.7645184143596211E-2</v>
      </c>
      <c r="L369" s="15">
        <f>'Tree Monitoring Data'!L368</f>
        <v>0.1316736</v>
      </c>
      <c r="M369" s="15"/>
    </row>
    <row r="370" spans="1:13">
      <c r="A370" s="5">
        <f>'Tree Monitoring Data'!G369</f>
        <v>2018</v>
      </c>
      <c r="B370" s="4" t="str">
        <f>'Tree Monitoring Data'!A369</f>
        <v>B003</v>
      </c>
      <c r="C370" s="5">
        <f>'Tree Monitoring Data'!B369</f>
        <v>43</v>
      </c>
      <c r="D370" s="5" t="str">
        <f t="shared" si="3"/>
        <v>B003_43</v>
      </c>
      <c r="E370" s="5">
        <f>'Tree Monitoring Data'!D369</f>
        <v>14.3168696</v>
      </c>
      <c r="F370" s="5">
        <f>'Tree Monitoring Data'!E369</f>
        <v>3.55</v>
      </c>
      <c r="G370" s="33">
        <f t="shared" si="4"/>
        <v>4.0624694893993764E-2</v>
      </c>
      <c r="H370" s="5">
        <v>0.59499999999999997</v>
      </c>
      <c r="I370" s="5">
        <v>1.1499999999999999</v>
      </c>
      <c r="J370" s="5">
        <f>VLOOKUP(D370, 'ABG per sample plot (Rj calcs)'!I:J, 2, FALSE)</f>
        <v>0.28894697742675574</v>
      </c>
      <c r="K370" s="34">
        <f t="shared" si="5"/>
        <v>3.5829435911091355E-2</v>
      </c>
      <c r="L370" s="15">
        <f>'Tree Monitoring Data'!L369</f>
        <v>0.1316736</v>
      </c>
      <c r="M370" s="15"/>
    </row>
    <row r="371" spans="1:13">
      <c r="A371" s="5">
        <f>'Tree Monitoring Data'!G370</f>
        <v>2018</v>
      </c>
      <c r="B371" s="4" t="str">
        <f>'Tree Monitoring Data'!A370</f>
        <v>B003</v>
      </c>
      <c r="C371" s="5">
        <f>'Tree Monitoring Data'!B370</f>
        <v>43</v>
      </c>
      <c r="D371" s="5" t="str">
        <f t="shared" si="3"/>
        <v>B003_43</v>
      </c>
      <c r="E371" s="5">
        <f>'Tree Monitoring Data'!D370</f>
        <v>18.715430300000001</v>
      </c>
      <c r="F371" s="5">
        <f>'Tree Monitoring Data'!E370</f>
        <v>3.62</v>
      </c>
      <c r="G371" s="33">
        <f t="shared" si="4"/>
        <v>6.3258778757000339E-2</v>
      </c>
      <c r="H371" s="5">
        <v>0.59499999999999997</v>
      </c>
      <c r="I371" s="5">
        <v>1.1499999999999999</v>
      </c>
      <c r="J371" s="5">
        <f>VLOOKUP(D371, 'ABG per sample plot (Rj calcs)'!I:J, 2, FALSE)</f>
        <v>0.28894697742675574</v>
      </c>
      <c r="K371" s="34">
        <f t="shared" si="5"/>
        <v>5.5791837088306338E-2</v>
      </c>
      <c r="L371" s="15">
        <f>'Tree Monitoring Data'!L370</f>
        <v>0.1316736</v>
      </c>
      <c r="M371" s="15"/>
    </row>
    <row r="372" spans="1:13">
      <c r="A372" s="5">
        <f>'Tree Monitoring Data'!G371</f>
        <v>2018</v>
      </c>
      <c r="B372" s="4" t="str">
        <f>'Tree Monitoring Data'!A371</f>
        <v>B003</v>
      </c>
      <c r="C372" s="5">
        <f>'Tree Monitoring Data'!B371</f>
        <v>11</v>
      </c>
      <c r="D372" s="5" t="str">
        <f t="shared" si="3"/>
        <v>B003_11</v>
      </c>
      <c r="E372" s="5">
        <f>'Tree Monitoring Data'!D371</f>
        <v>12.4140856</v>
      </c>
      <c r="F372" s="5">
        <f>'Tree Monitoring Data'!E371</f>
        <v>3.63</v>
      </c>
      <c r="G372" s="33">
        <f t="shared" si="4"/>
        <v>3.2464714676591518E-2</v>
      </c>
      <c r="H372" s="5">
        <v>0.59499999999999997</v>
      </c>
      <c r="I372" s="5">
        <v>1.1499999999999999</v>
      </c>
      <c r="J372" s="5">
        <f>VLOOKUP(D372, 'ABG per sample plot (Rj calcs)'!I:J, 2, FALSE)</f>
        <v>0.29861239141021911</v>
      </c>
      <c r="K372" s="34">
        <f t="shared" si="5"/>
        <v>2.8847351011822016E-2</v>
      </c>
      <c r="L372" s="15">
        <f>'Tree Monitoring Data'!L371</f>
        <v>0.1316736</v>
      </c>
      <c r="M372" s="15"/>
    </row>
    <row r="373" spans="1:13">
      <c r="A373" s="5">
        <f>'Tree Monitoring Data'!G372</f>
        <v>2018</v>
      </c>
      <c r="B373" s="4" t="str">
        <f>'Tree Monitoring Data'!A372</f>
        <v>B003</v>
      </c>
      <c r="C373" s="5">
        <f>'Tree Monitoring Data'!B372</f>
        <v>43</v>
      </c>
      <c r="D373" s="5" t="str">
        <f t="shared" si="3"/>
        <v>B003_43</v>
      </c>
      <c r="E373" s="5">
        <f>'Tree Monitoring Data'!D372</f>
        <v>14.7456862</v>
      </c>
      <c r="F373" s="5">
        <f>'Tree Monitoring Data'!E372</f>
        <v>3.65</v>
      </c>
      <c r="G373" s="33">
        <f t="shared" si="4"/>
        <v>4.3184245582375852E-2</v>
      </c>
      <c r="H373" s="5">
        <v>0.59499999999999997</v>
      </c>
      <c r="I373" s="5">
        <v>1.1499999999999999</v>
      </c>
      <c r="J373" s="5">
        <f>VLOOKUP(D373, 'ABG per sample plot (Rj calcs)'!I:J, 2, FALSE)</f>
        <v>0.28894697742675574</v>
      </c>
      <c r="K373" s="34">
        <f t="shared" si="5"/>
        <v>3.8086862276750885E-2</v>
      </c>
      <c r="L373" s="15">
        <f>'Tree Monitoring Data'!L372</f>
        <v>0.1316736</v>
      </c>
      <c r="M373" s="15"/>
    </row>
    <row r="374" spans="1:13">
      <c r="A374" s="5">
        <f>'Tree Monitoring Data'!G373</f>
        <v>2018</v>
      </c>
      <c r="B374" s="4" t="str">
        <f>'Tree Monitoring Data'!A373</f>
        <v>B003</v>
      </c>
      <c r="C374" s="5">
        <f>'Tree Monitoring Data'!B373</f>
        <v>11</v>
      </c>
      <c r="D374" s="5" t="str">
        <f t="shared" si="3"/>
        <v>B003_11</v>
      </c>
      <c r="E374" s="5">
        <f>'Tree Monitoring Data'!D373</f>
        <v>17.498360399999999</v>
      </c>
      <c r="F374" s="5">
        <f>'Tree Monitoring Data'!E373</f>
        <v>3.7</v>
      </c>
      <c r="G374" s="33">
        <f t="shared" si="4"/>
        <v>5.7387144715371222E-2</v>
      </c>
      <c r="H374" s="5">
        <v>0.59499999999999997</v>
      </c>
      <c r="I374" s="5">
        <v>1.1499999999999999</v>
      </c>
      <c r="J374" s="5">
        <f>VLOOKUP(D374, 'ABG per sample plot (Rj calcs)'!I:J, 2, FALSE)</f>
        <v>0.29861239141021911</v>
      </c>
      <c r="K374" s="34">
        <f t="shared" si="5"/>
        <v>5.0992812463071018E-2</v>
      </c>
      <c r="L374" s="15">
        <f>'Tree Monitoring Data'!L373</f>
        <v>0.1316736</v>
      </c>
      <c r="M374" s="15"/>
    </row>
    <row r="375" spans="1:13">
      <c r="A375" s="5">
        <f>'Tree Monitoring Data'!G374</f>
        <v>2018</v>
      </c>
      <c r="B375" s="4" t="str">
        <f>'Tree Monitoring Data'!A374</f>
        <v>B003</v>
      </c>
      <c r="C375" s="5">
        <f>'Tree Monitoring Data'!B374</f>
        <v>11</v>
      </c>
      <c r="D375" s="5" t="str">
        <f t="shared" si="3"/>
        <v>B003_11</v>
      </c>
      <c r="E375" s="5">
        <f>'Tree Monitoring Data'!D374</f>
        <v>14.070593199999999</v>
      </c>
      <c r="F375" s="5">
        <f>'Tree Monitoring Data'!E374</f>
        <v>3.7</v>
      </c>
      <c r="G375" s="33">
        <f t="shared" si="4"/>
        <v>4.0258088036767115E-2</v>
      </c>
      <c r="H375" s="5">
        <v>0.59499999999999997</v>
      </c>
      <c r="I375" s="5">
        <v>1.1499999999999999</v>
      </c>
      <c r="J375" s="5">
        <f>VLOOKUP(D375, 'ABG per sample plot (Rj calcs)'!I:J, 2, FALSE)</f>
        <v>0.29861239141021911</v>
      </c>
      <c r="K375" s="34">
        <f t="shared" si="5"/>
        <v>3.577235186665078E-2</v>
      </c>
      <c r="L375" s="15">
        <f>'Tree Monitoring Data'!L374</f>
        <v>0.1316736</v>
      </c>
      <c r="M375" s="15"/>
    </row>
    <row r="376" spans="1:13">
      <c r="A376" s="5">
        <f>'Tree Monitoring Data'!G375</f>
        <v>2018</v>
      </c>
      <c r="B376" s="4" t="str">
        <f>'Tree Monitoring Data'!A375</f>
        <v>B003</v>
      </c>
      <c r="C376" s="5">
        <f>'Tree Monitoring Data'!B375</f>
        <v>11</v>
      </c>
      <c r="D376" s="5" t="str">
        <f t="shared" si="3"/>
        <v>B003_11</v>
      </c>
      <c r="E376" s="5">
        <f>'Tree Monitoring Data'!D375</f>
        <v>17.556168199999998</v>
      </c>
      <c r="F376" s="5">
        <f>'Tree Monitoring Data'!E375</f>
        <v>3.72</v>
      </c>
      <c r="G376" s="33">
        <f t="shared" si="4"/>
        <v>5.7851137509143773E-2</v>
      </c>
      <c r="H376" s="5">
        <v>0.59499999999999997</v>
      </c>
      <c r="I376" s="5">
        <v>1.1499999999999999</v>
      </c>
      <c r="J376" s="5">
        <f>VLOOKUP(D376, 'ABG per sample plot (Rj calcs)'!I:J, 2, FALSE)</f>
        <v>0.29861239141021911</v>
      </c>
      <c r="K376" s="34">
        <f t="shared" si="5"/>
        <v>5.1405105105167263E-2</v>
      </c>
      <c r="L376" s="15">
        <f>'Tree Monitoring Data'!L375</f>
        <v>0.1316736</v>
      </c>
      <c r="M376" s="15"/>
    </row>
    <row r="377" spans="1:13">
      <c r="A377" s="5">
        <f>'Tree Monitoring Data'!G376</f>
        <v>2018</v>
      </c>
      <c r="B377" s="4" t="str">
        <f>'Tree Monitoring Data'!A376</f>
        <v>B003</v>
      </c>
      <c r="C377" s="5">
        <f>'Tree Monitoring Data'!B376</f>
        <v>11</v>
      </c>
      <c r="D377" s="5" t="str">
        <f t="shared" si="3"/>
        <v>B003_11</v>
      </c>
      <c r="E377" s="5">
        <f>'Tree Monitoring Data'!D376</f>
        <v>12.4507595</v>
      </c>
      <c r="F377" s="5">
        <f>'Tree Monitoring Data'!E376</f>
        <v>3.75</v>
      </c>
      <c r="G377" s="33">
        <f t="shared" si="4"/>
        <v>3.3106464074972954E-2</v>
      </c>
      <c r="H377" s="5">
        <v>0.59499999999999997</v>
      </c>
      <c r="I377" s="5">
        <v>1.1499999999999999</v>
      </c>
      <c r="J377" s="5">
        <f>VLOOKUP(D377, 'ABG per sample plot (Rj calcs)'!I:J, 2, FALSE)</f>
        <v>0.29861239141021911</v>
      </c>
      <c r="K377" s="34">
        <f t="shared" si="5"/>
        <v>2.9417593822860279E-2</v>
      </c>
      <c r="L377" s="15">
        <f>'Tree Monitoring Data'!L376</f>
        <v>0.1316736</v>
      </c>
      <c r="M377" s="15"/>
    </row>
    <row r="378" spans="1:13">
      <c r="A378" s="5">
        <f>'Tree Monitoring Data'!G377</f>
        <v>2018</v>
      </c>
      <c r="B378" s="4" t="str">
        <f>'Tree Monitoring Data'!A377</f>
        <v>B003</v>
      </c>
      <c r="C378" s="5">
        <f>'Tree Monitoring Data'!B377</f>
        <v>43</v>
      </c>
      <c r="D378" s="5" t="str">
        <f t="shared" si="3"/>
        <v>B003_43</v>
      </c>
      <c r="E378" s="5">
        <f>'Tree Monitoring Data'!D377</f>
        <v>15.639352199999999</v>
      </c>
      <c r="F378" s="5">
        <f>'Tree Monitoring Data'!E377</f>
        <v>3.75</v>
      </c>
      <c r="G378" s="33">
        <f t="shared" si="4"/>
        <v>4.8149720358348393E-2</v>
      </c>
      <c r="H378" s="5">
        <v>0.59499999999999997</v>
      </c>
      <c r="I378" s="5">
        <v>1.1499999999999999</v>
      </c>
      <c r="J378" s="5">
        <f>VLOOKUP(D378, 'ABG per sample plot (Rj calcs)'!I:J, 2, FALSE)</f>
        <v>0.28894697742675574</v>
      </c>
      <c r="K378" s="34">
        <f t="shared" si="5"/>
        <v>4.2466222188698249E-2</v>
      </c>
      <c r="L378" s="15">
        <f>'Tree Monitoring Data'!L377</f>
        <v>0.1316736</v>
      </c>
      <c r="M378" s="15"/>
    </row>
    <row r="379" spans="1:13">
      <c r="A379" s="5">
        <f>'Tree Monitoring Data'!G378</f>
        <v>2018</v>
      </c>
      <c r="B379" s="4" t="str">
        <f>'Tree Monitoring Data'!A378</f>
        <v>B003</v>
      </c>
      <c r="C379" s="5">
        <f>'Tree Monitoring Data'!B378</f>
        <v>43</v>
      </c>
      <c r="D379" s="5" t="str">
        <f t="shared" si="3"/>
        <v>B003_43</v>
      </c>
      <c r="E379" s="5">
        <f>'Tree Monitoring Data'!D378</f>
        <v>12.4140856</v>
      </c>
      <c r="F379" s="5">
        <f>'Tree Monitoring Data'!E378</f>
        <v>3.75</v>
      </c>
      <c r="G379" s="33">
        <f t="shared" si="4"/>
        <v>3.2944438816659712E-2</v>
      </c>
      <c r="H379" s="5">
        <v>0.59499999999999997</v>
      </c>
      <c r="I379" s="5">
        <v>1.1499999999999999</v>
      </c>
      <c r="J379" s="5">
        <f>VLOOKUP(D379, 'ABG per sample plot (Rj calcs)'!I:J, 2, FALSE)</f>
        <v>0.28894697742675574</v>
      </c>
      <c r="K379" s="34">
        <f t="shared" si="5"/>
        <v>2.9055742136364821E-2</v>
      </c>
      <c r="L379" s="15">
        <f>'Tree Monitoring Data'!L378</f>
        <v>0.1316736</v>
      </c>
      <c r="M379" s="15"/>
    </row>
    <row r="380" spans="1:13">
      <c r="A380" s="5">
        <f>'Tree Monitoring Data'!G379</f>
        <v>2018</v>
      </c>
      <c r="B380" s="4" t="str">
        <f>'Tree Monitoring Data'!A379</f>
        <v>B003</v>
      </c>
      <c r="C380" s="5">
        <f>'Tree Monitoring Data'!B379</f>
        <v>11</v>
      </c>
      <c r="D380" s="5" t="str">
        <f t="shared" si="3"/>
        <v>B003_11</v>
      </c>
      <c r="E380" s="5">
        <f>'Tree Monitoring Data'!D379</f>
        <v>15.0819779</v>
      </c>
      <c r="F380" s="5">
        <f>'Tree Monitoring Data'!E379</f>
        <v>3.76</v>
      </c>
      <c r="G380" s="33">
        <f t="shared" si="4"/>
        <v>4.5443466161650528E-2</v>
      </c>
      <c r="H380" s="5">
        <v>0.59499999999999997</v>
      </c>
      <c r="I380" s="5">
        <v>1.1499999999999999</v>
      </c>
      <c r="J380" s="5">
        <f>VLOOKUP(D380, 'ABG per sample plot (Rj calcs)'!I:J, 2, FALSE)</f>
        <v>0.29861239141021911</v>
      </c>
      <c r="K380" s="34">
        <f t="shared" si="5"/>
        <v>4.0379951976113389E-2</v>
      </c>
      <c r="L380" s="15">
        <f>'Tree Monitoring Data'!L379</f>
        <v>0.1316736</v>
      </c>
      <c r="M380" s="15"/>
    </row>
    <row r="381" spans="1:13">
      <c r="A381" s="5">
        <f>'Tree Monitoring Data'!G380</f>
        <v>2018</v>
      </c>
      <c r="B381" s="4" t="str">
        <f>'Tree Monitoring Data'!A380</f>
        <v>B003</v>
      </c>
      <c r="C381" s="5">
        <f>'Tree Monitoring Data'!B380</f>
        <v>11</v>
      </c>
      <c r="D381" s="5" t="str">
        <f t="shared" si="3"/>
        <v>B003_11</v>
      </c>
      <c r="E381" s="5">
        <f>'Tree Monitoring Data'!D380</f>
        <v>12.894497400000001</v>
      </c>
      <c r="F381" s="5">
        <f>'Tree Monitoring Data'!E380</f>
        <v>3.82</v>
      </c>
      <c r="G381" s="33">
        <f t="shared" si="4"/>
        <v>3.5388257084674253E-2</v>
      </c>
      <c r="H381" s="5">
        <v>0.59499999999999997</v>
      </c>
      <c r="I381" s="5">
        <v>1.1499999999999999</v>
      </c>
      <c r="J381" s="5">
        <f>VLOOKUP(D381, 'ABG per sample plot (Rj calcs)'!I:J, 2, FALSE)</f>
        <v>0.29861239141021911</v>
      </c>
      <c r="K381" s="34">
        <f t="shared" si="5"/>
        <v>3.1445139253118967E-2</v>
      </c>
      <c r="L381" s="15">
        <f>'Tree Monitoring Data'!L380</f>
        <v>0.1316736</v>
      </c>
      <c r="M381" s="15"/>
    </row>
    <row r="382" spans="1:13">
      <c r="A382" s="5">
        <f>'Tree Monitoring Data'!G381</f>
        <v>2018</v>
      </c>
      <c r="B382" s="4" t="str">
        <f>'Tree Monitoring Data'!A381</f>
        <v>B003</v>
      </c>
      <c r="C382" s="5">
        <f>'Tree Monitoring Data'!B381</f>
        <v>43</v>
      </c>
      <c r="D382" s="5" t="str">
        <f t="shared" si="3"/>
        <v>B003_43</v>
      </c>
      <c r="E382" s="5">
        <f>'Tree Monitoring Data'!D381</f>
        <v>17.608032900000001</v>
      </c>
      <c r="F382" s="5">
        <f>'Tree Monitoring Data'!E381</f>
        <v>3.82</v>
      </c>
      <c r="G382" s="33">
        <f t="shared" si="4"/>
        <v>5.891770748878792E-2</v>
      </c>
      <c r="H382" s="5">
        <v>0.59499999999999997</v>
      </c>
      <c r="I382" s="5">
        <v>1.1499999999999999</v>
      </c>
      <c r="J382" s="5">
        <f>VLOOKUP(D382, 'ABG per sample plot (Rj calcs)'!I:J, 2, FALSE)</f>
        <v>0.28894697742675574</v>
      </c>
      <c r="K382" s="34">
        <f t="shared" si="5"/>
        <v>5.1963177323703591E-2</v>
      </c>
      <c r="L382" s="15">
        <f>'Tree Monitoring Data'!L381</f>
        <v>0.1316736</v>
      </c>
      <c r="M382" s="15"/>
    </row>
    <row r="383" spans="1:13">
      <c r="A383" s="5">
        <f>'Tree Monitoring Data'!G382</f>
        <v>2018</v>
      </c>
      <c r="B383" s="4" t="str">
        <f>'Tree Monitoring Data'!A382</f>
        <v>B003</v>
      </c>
      <c r="C383" s="5">
        <f>'Tree Monitoring Data'!B382</f>
        <v>43</v>
      </c>
      <c r="D383" s="5" t="str">
        <f t="shared" si="3"/>
        <v>B003_43</v>
      </c>
      <c r="E383" s="5">
        <f>'Tree Monitoring Data'!D382</f>
        <v>15.826116600000001</v>
      </c>
      <c r="F383" s="5">
        <f>'Tree Monitoring Data'!E382</f>
        <v>3.85</v>
      </c>
      <c r="G383" s="33">
        <f t="shared" si="4"/>
        <v>4.9731102145335444E-2</v>
      </c>
      <c r="H383" s="5">
        <v>0.59499999999999997</v>
      </c>
      <c r="I383" s="5">
        <v>1.1499999999999999</v>
      </c>
      <c r="J383" s="5">
        <f>VLOOKUP(D383, 'ABG per sample plot (Rj calcs)'!I:J, 2, FALSE)</f>
        <v>0.28894697742675574</v>
      </c>
      <c r="K383" s="34">
        <f t="shared" si="5"/>
        <v>4.386094078377123E-2</v>
      </c>
      <c r="L383" s="15">
        <f>'Tree Monitoring Data'!L382</f>
        <v>0.1316736</v>
      </c>
      <c r="M383" s="15"/>
    </row>
    <row r="384" spans="1:13">
      <c r="A384" s="5">
        <f>'Tree Monitoring Data'!G383</f>
        <v>2018</v>
      </c>
      <c r="B384" s="4" t="str">
        <f>'Tree Monitoring Data'!A383</f>
        <v>B003</v>
      </c>
      <c r="C384" s="5">
        <f>'Tree Monitoring Data'!B383</f>
        <v>43</v>
      </c>
      <c r="D384" s="5" t="str">
        <f t="shared" si="3"/>
        <v>B003_43</v>
      </c>
      <c r="E384" s="5">
        <f>'Tree Monitoring Data'!D383</f>
        <v>15.2689241</v>
      </c>
      <c r="F384" s="5">
        <f>'Tree Monitoring Data'!E383</f>
        <v>3.85</v>
      </c>
      <c r="G384" s="33">
        <f t="shared" si="4"/>
        <v>4.6905021508578629E-2</v>
      </c>
      <c r="H384" s="5">
        <v>0.59499999999999997</v>
      </c>
      <c r="I384" s="5">
        <v>1.1499999999999999</v>
      </c>
      <c r="J384" s="5">
        <f>VLOOKUP(D384, 'ABG per sample plot (Rj calcs)'!I:J, 2, FALSE)</f>
        <v>0.28894697742675574</v>
      </c>
      <c r="K384" s="34">
        <f t="shared" si="5"/>
        <v>4.1368445139964564E-2</v>
      </c>
      <c r="L384" s="15">
        <f>'Tree Monitoring Data'!L383</f>
        <v>0.1316736</v>
      </c>
      <c r="M384" s="15"/>
    </row>
    <row r="385" spans="1:13">
      <c r="A385" s="5">
        <f>'Tree Monitoring Data'!G384</f>
        <v>2018</v>
      </c>
      <c r="B385" s="4" t="str">
        <f>'Tree Monitoring Data'!A384</f>
        <v>B003</v>
      </c>
      <c r="C385" s="5">
        <f>'Tree Monitoring Data'!B384</f>
        <v>43</v>
      </c>
      <c r="D385" s="5" t="str">
        <f t="shared" si="3"/>
        <v>B003_43</v>
      </c>
      <c r="E385" s="5">
        <f>'Tree Monitoring Data'!D384</f>
        <v>12.878772400000001</v>
      </c>
      <c r="F385" s="5">
        <f>'Tree Monitoring Data'!E384</f>
        <v>3.91</v>
      </c>
      <c r="G385" s="33">
        <f t="shared" si="4"/>
        <v>3.5703122691193433E-2</v>
      </c>
      <c r="H385" s="5">
        <v>0.59499999999999997</v>
      </c>
      <c r="I385" s="5">
        <v>1.1499999999999999</v>
      </c>
      <c r="J385" s="5">
        <f>VLOOKUP(D385, 'ABG per sample plot (Rj calcs)'!I:J, 2, FALSE)</f>
        <v>0.28894697742675574</v>
      </c>
      <c r="K385" s="34">
        <f t="shared" si="5"/>
        <v>3.1488796399036484E-2</v>
      </c>
      <c r="L385" s="15">
        <f>'Tree Monitoring Data'!L384</f>
        <v>0.1316736</v>
      </c>
      <c r="M385" s="15"/>
    </row>
    <row r="386" spans="1:13">
      <c r="A386" s="5">
        <f>'Tree Monitoring Data'!G385</f>
        <v>2018</v>
      </c>
      <c r="B386" s="4" t="str">
        <f>'Tree Monitoring Data'!A385</f>
        <v>B003</v>
      </c>
      <c r="C386" s="5">
        <f>'Tree Monitoring Data'!B385</f>
        <v>11</v>
      </c>
      <c r="D386" s="5" t="str">
        <f t="shared" si="3"/>
        <v>B003_11</v>
      </c>
      <c r="E386" s="5">
        <f>'Tree Monitoring Data'!D385</f>
        <v>16.5000006</v>
      </c>
      <c r="F386" s="5">
        <f>'Tree Monitoring Data'!E385</f>
        <v>3.92</v>
      </c>
      <c r="G386" s="33">
        <f t="shared" si="4"/>
        <v>5.3713287103992154E-2</v>
      </c>
      <c r="H386" s="5">
        <v>0.59499999999999997</v>
      </c>
      <c r="I386" s="5">
        <v>1.1499999999999999</v>
      </c>
      <c r="J386" s="5">
        <f>VLOOKUP(D386, 'ABG per sample plot (Rj calcs)'!I:J, 2, FALSE)</f>
        <v>0.29861239141021911</v>
      </c>
      <c r="K386" s="34">
        <f t="shared" si="5"/>
        <v>4.77283124932215E-2</v>
      </c>
      <c r="L386" s="15">
        <f>'Tree Monitoring Data'!L385</f>
        <v>0.1316736</v>
      </c>
      <c r="M386" s="15"/>
    </row>
    <row r="387" spans="1:13">
      <c r="A387" s="5">
        <f>'Tree Monitoring Data'!G386</f>
        <v>2018</v>
      </c>
      <c r="B387" s="4" t="str">
        <f>'Tree Monitoring Data'!A386</f>
        <v>B003</v>
      </c>
      <c r="C387" s="5">
        <f>'Tree Monitoring Data'!B386</f>
        <v>11</v>
      </c>
      <c r="D387" s="5" t="str">
        <f t="shared" si="3"/>
        <v>B003_11</v>
      </c>
      <c r="E387" s="5">
        <f>'Tree Monitoring Data'!D386</f>
        <v>16.582692600000001</v>
      </c>
      <c r="F387" s="5">
        <f>'Tree Monitoring Data'!E386</f>
        <v>4</v>
      </c>
      <c r="G387" s="33">
        <f t="shared" si="4"/>
        <v>5.4714501248329175E-2</v>
      </c>
      <c r="H387" s="5">
        <v>0.59499999999999997</v>
      </c>
      <c r="I387" s="5">
        <v>1.1499999999999999</v>
      </c>
      <c r="J387" s="5">
        <f>VLOOKUP(D387, 'ABG per sample plot (Rj calcs)'!I:J, 2, FALSE)</f>
        <v>0.29861239141021911</v>
      </c>
      <c r="K387" s="34">
        <f t="shared" si="5"/>
        <v>4.8617966880990286E-2</v>
      </c>
      <c r="L387" s="15">
        <f>'Tree Monitoring Data'!L386</f>
        <v>0.1316736</v>
      </c>
      <c r="M387" s="15"/>
    </row>
    <row r="388" spans="1:13">
      <c r="A388" s="5">
        <f>'Tree Monitoring Data'!G387</f>
        <v>2018</v>
      </c>
      <c r="B388" s="4" t="str">
        <f>'Tree Monitoring Data'!A387</f>
        <v>B003</v>
      </c>
      <c r="C388" s="5">
        <f>'Tree Monitoring Data'!B387</f>
        <v>11</v>
      </c>
      <c r="D388" s="5" t="str">
        <f t="shared" si="3"/>
        <v>B003_11</v>
      </c>
      <c r="E388" s="5">
        <f>'Tree Monitoring Data'!D387</f>
        <v>15.4404904</v>
      </c>
      <c r="F388" s="5">
        <f>'Tree Monitoring Data'!E387</f>
        <v>4.05</v>
      </c>
      <c r="G388" s="33">
        <f t="shared" si="4"/>
        <v>4.8992186148695722E-2</v>
      </c>
      <c r="H388" s="5">
        <v>0.59499999999999997</v>
      </c>
      <c r="I388" s="5">
        <v>1.1499999999999999</v>
      </c>
      <c r="J388" s="5">
        <f>VLOOKUP(D388, 'ABG per sample plot (Rj calcs)'!I:J, 2, FALSE)</f>
        <v>0.29861239141021911</v>
      </c>
      <c r="K388" s="34">
        <f t="shared" si="5"/>
        <v>4.3533257715244834E-2</v>
      </c>
      <c r="L388" s="15">
        <f>'Tree Monitoring Data'!L387</f>
        <v>0.1316736</v>
      </c>
      <c r="M388" s="15"/>
    </row>
    <row r="389" spans="1:13">
      <c r="A389" s="5">
        <f>'Tree Monitoring Data'!G388</f>
        <v>2018</v>
      </c>
      <c r="B389" s="4" t="str">
        <f>'Tree Monitoring Data'!A388</f>
        <v>B003</v>
      </c>
      <c r="C389" s="5">
        <f>'Tree Monitoring Data'!B388</f>
        <v>11</v>
      </c>
      <c r="D389" s="5" t="str">
        <f t="shared" si="3"/>
        <v>B003_11</v>
      </c>
      <c r="E389" s="5">
        <f>'Tree Monitoring Data'!D388</f>
        <v>13.542206</v>
      </c>
      <c r="F389" s="5">
        <f>'Tree Monitoring Data'!E388</f>
        <v>4.05</v>
      </c>
      <c r="G389" s="33">
        <f t="shared" si="4"/>
        <v>3.9464655331151823E-2</v>
      </c>
      <c r="H389" s="5">
        <v>0.59499999999999997</v>
      </c>
      <c r="I389" s="5">
        <v>1.1499999999999999</v>
      </c>
      <c r="J389" s="5">
        <f>VLOOKUP(D389, 'ABG per sample plot (Rj calcs)'!I:J, 2, FALSE)</f>
        <v>0.29861239141021911</v>
      </c>
      <c r="K389" s="34">
        <f t="shared" si="5"/>
        <v>3.5067326980673656E-2</v>
      </c>
      <c r="L389" s="15">
        <f>'Tree Monitoring Data'!L388</f>
        <v>0.1316736</v>
      </c>
      <c r="M389" s="15"/>
    </row>
    <row r="390" spans="1:13">
      <c r="A390" s="5">
        <f>'Tree Monitoring Data'!G389</f>
        <v>2018</v>
      </c>
      <c r="B390" s="4" t="str">
        <f>'Tree Monitoring Data'!A389</f>
        <v>B003</v>
      </c>
      <c r="C390" s="5">
        <f>'Tree Monitoring Data'!B389</f>
        <v>43</v>
      </c>
      <c r="D390" s="5" t="str">
        <f t="shared" si="3"/>
        <v>B003_43</v>
      </c>
      <c r="E390" s="5">
        <f>'Tree Monitoring Data'!D389</f>
        <v>12.295170000000001</v>
      </c>
      <c r="F390" s="5">
        <f>'Tree Monitoring Data'!E389</f>
        <v>4.05</v>
      </c>
      <c r="G390" s="33">
        <f t="shared" si="4"/>
        <v>3.359651895764653E-2</v>
      </c>
      <c r="H390" s="5">
        <v>0.59499999999999997</v>
      </c>
      <c r="I390" s="5">
        <v>1.1499999999999999</v>
      </c>
      <c r="J390" s="5">
        <f>VLOOKUP(D390, 'ABG per sample plot (Rj calcs)'!I:J, 2, FALSE)</f>
        <v>0.28894697742675574</v>
      </c>
      <c r="K390" s="34">
        <f t="shared" si="5"/>
        <v>2.9630852021653751E-2</v>
      </c>
      <c r="L390" s="15">
        <f>'Tree Monitoring Data'!L389</f>
        <v>0.1316736</v>
      </c>
      <c r="M390" s="15"/>
    </row>
    <row r="391" spans="1:13">
      <c r="A391" s="5">
        <f>'Tree Monitoring Data'!G390</f>
        <v>2018</v>
      </c>
      <c r="B391" s="4" t="str">
        <f>'Tree Monitoring Data'!A390</f>
        <v>B003</v>
      </c>
      <c r="C391" s="5">
        <f>'Tree Monitoring Data'!B390</f>
        <v>43</v>
      </c>
      <c r="D391" s="5" t="str">
        <f t="shared" si="3"/>
        <v>B003_43</v>
      </c>
      <c r="E391" s="5">
        <f>'Tree Monitoring Data'!D390</f>
        <v>15.736231200000001</v>
      </c>
      <c r="F391" s="5">
        <f>'Tree Monitoring Data'!E390</f>
        <v>4.05</v>
      </c>
      <c r="G391" s="33">
        <f t="shared" si="4"/>
        <v>5.0540352453823705E-2</v>
      </c>
      <c r="H391" s="5">
        <v>0.59499999999999997</v>
      </c>
      <c r="I391" s="5">
        <v>1.1499999999999999</v>
      </c>
      <c r="J391" s="5">
        <f>VLOOKUP(D391, 'ABG per sample plot (Rj calcs)'!I:J, 2, FALSE)</f>
        <v>0.28894697742675574</v>
      </c>
      <c r="K391" s="34">
        <f t="shared" si="5"/>
        <v>4.4574668779505618E-2</v>
      </c>
      <c r="L391" s="15">
        <f>'Tree Monitoring Data'!L390</f>
        <v>0.1316736</v>
      </c>
      <c r="M391" s="15"/>
    </row>
    <row r="392" spans="1:13">
      <c r="A392" s="5">
        <f>'Tree Monitoring Data'!G391</f>
        <v>2018</v>
      </c>
      <c r="B392" s="4" t="str">
        <f>'Tree Monitoring Data'!A391</f>
        <v>B003</v>
      </c>
      <c r="C392" s="5">
        <f>'Tree Monitoring Data'!B391</f>
        <v>43</v>
      </c>
      <c r="D392" s="5" t="str">
        <f t="shared" si="3"/>
        <v>B003_43</v>
      </c>
      <c r="E392" s="5">
        <f>'Tree Monitoring Data'!D391</f>
        <v>15.9853691</v>
      </c>
      <c r="F392" s="5">
        <f>'Tree Monitoring Data'!E391</f>
        <v>4.05</v>
      </c>
      <c r="G392" s="33">
        <f t="shared" si="4"/>
        <v>5.1857786230025751E-2</v>
      </c>
      <c r="H392" s="5">
        <v>0.59499999999999997</v>
      </c>
      <c r="I392" s="5">
        <v>1.1499999999999999</v>
      </c>
      <c r="J392" s="5">
        <f>VLOOKUP(D392, 'ABG per sample plot (Rj calcs)'!I:J, 2, FALSE)</f>
        <v>0.28894697742675574</v>
      </c>
      <c r="K392" s="34">
        <f t="shared" si="5"/>
        <v>4.5736595267192717E-2</v>
      </c>
      <c r="L392" s="15">
        <f>'Tree Monitoring Data'!L391</f>
        <v>0.1316736</v>
      </c>
      <c r="M392" s="15"/>
    </row>
    <row r="393" spans="1:13">
      <c r="A393" s="5">
        <f>'Tree Monitoring Data'!G392</f>
        <v>2018</v>
      </c>
      <c r="B393" s="4" t="str">
        <f>'Tree Monitoring Data'!A392</f>
        <v>B003</v>
      </c>
      <c r="C393" s="5">
        <f>'Tree Monitoring Data'!B392</f>
        <v>11</v>
      </c>
      <c r="D393" s="5" t="str">
        <f t="shared" si="3"/>
        <v>B003_11</v>
      </c>
      <c r="E393" s="5">
        <f>'Tree Monitoring Data'!D392</f>
        <v>15.994873800000001</v>
      </c>
      <c r="F393" s="5">
        <f>'Tree Monitoring Data'!E392</f>
        <v>4.0999999999999996</v>
      </c>
      <c r="G393" s="33">
        <f t="shared" si="4"/>
        <v>5.2235430185968997E-2</v>
      </c>
      <c r="H393" s="5">
        <v>0.59499999999999997</v>
      </c>
      <c r="I393" s="5">
        <v>1.1499999999999999</v>
      </c>
      <c r="J393" s="5">
        <f>VLOOKUP(D393, 'ABG per sample plot (Rj calcs)'!I:J, 2, FALSE)</f>
        <v>0.29861239141021911</v>
      </c>
      <c r="K393" s="34">
        <f t="shared" si="5"/>
        <v>4.6415125000765174E-2</v>
      </c>
      <c r="L393" s="15">
        <f>'Tree Monitoring Data'!L392</f>
        <v>0.1316736</v>
      </c>
      <c r="M393" s="15"/>
    </row>
    <row r="394" spans="1:13">
      <c r="A394" s="5">
        <f>'Tree Monitoring Data'!G393</f>
        <v>2018</v>
      </c>
      <c r="B394" s="4" t="str">
        <f>'Tree Monitoring Data'!A393</f>
        <v>B003</v>
      </c>
      <c r="C394" s="5">
        <f>'Tree Monitoring Data'!B393</f>
        <v>11</v>
      </c>
      <c r="D394" s="5" t="str">
        <f t="shared" si="3"/>
        <v>B003_11</v>
      </c>
      <c r="E394" s="5">
        <f>'Tree Monitoring Data'!D393</f>
        <v>16.233804200000002</v>
      </c>
      <c r="F394" s="5">
        <f>'Tree Monitoring Data'!E393</f>
        <v>4.0999999999999996</v>
      </c>
      <c r="G394" s="33">
        <f t="shared" si="4"/>
        <v>5.3520181239798445E-2</v>
      </c>
      <c r="H394" s="5">
        <v>0.59499999999999997</v>
      </c>
      <c r="I394" s="5">
        <v>1.1499999999999999</v>
      </c>
      <c r="J394" s="5">
        <f>VLOOKUP(D394, 'ABG per sample plot (Rj calcs)'!I:J, 2, FALSE)</f>
        <v>0.29861239141021911</v>
      </c>
      <c r="K394" s="34">
        <f t="shared" si="5"/>
        <v>4.755672334782686E-2</v>
      </c>
      <c r="L394" s="15">
        <f>'Tree Monitoring Data'!L393</f>
        <v>0.1316736</v>
      </c>
      <c r="M394" s="15"/>
    </row>
    <row r="395" spans="1:13">
      <c r="A395" s="5">
        <f>'Tree Monitoring Data'!G394</f>
        <v>2018</v>
      </c>
      <c r="B395" s="4" t="str">
        <f>'Tree Monitoring Data'!A394</f>
        <v>B003</v>
      </c>
      <c r="C395" s="5">
        <f>'Tree Monitoring Data'!B394</f>
        <v>43</v>
      </c>
      <c r="D395" s="5" t="str">
        <f t="shared" si="3"/>
        <v>B003_43</v>
      </c>
      <c r="E395" s="5">
        <f>'Tree Monitoring Data'!D394</f>
        <v>13.4483573</v>
      </c>
      <c r="F395" s="5">
        <f>'Tree Monitoring Data'!E394</f>
        <v>4.0999999999999996</v>
      </c>
      <c r="G395" s="33">
        <f t="shared" si="4"/>
        <v>3.924558086269523E-2</v>
      </c>
      <c r="H395" s="5">
        <v>0.59499999999999997</v>
      </c>
      <c r="I395" s="5">
        <v>1.1499999999999999</v>
      </c>
      <c r="J395" s="5">
        <f>VLOOKUP(D395, 'ABG per sample plot (Rj calcs)'!I:J, 2, FALSE)</f>
        <v>0.28894697742675574</v>
      </c>
      <c r="K395" s="34">
        <f t="shared" si="5"/>
        <v>3.4613109784152163E-2</v>
      </c>
      <c r="L395" s="15">
        <f>'Tree Monitoring Data'!L394</f>
        <v>0.1316736</v>
      </c>
      <c r="M395" s="15"/>
    </row>
    <row r="396" spans="1:13">
      <c r="A396" s="5">
        <f>'Tree Monitoring Data'!G395</f>
        <v>2018</v>
      </c>
      <c r="B396" s="4" t="str">
        <f>'Tree Monitoring Data'!A395</f>
        <v>B003</v>
      </c>
      <c r="C396" s="5">
        <f>'Tree Monitoring Data'!B395</f>
        <v>43</v>
      </c>
      <c r="D396" s="5" t="str">
        <f t="shared" si="3"/>
        <v>B003_43</v>
      </c>
      <c r="E396" s="5">
        <f>'Tree Monitoring Data'!D395</f>
        <v>15.6069256</v>
      </c>
      <c r="F396" s="5">
        <f>'Tree Monitoring Data'!E395</f>
        <v>4.12</v>
      </c>
      <c r="G396" s="33">
        <f t="shared" si="4"/>
        <v>5.0298033758975007E-2</v>
      </c>
      <c r="H396" s="5">
        <v>0.59499999999999997</v>
      </c>
      <c r="I396" s="5">
        <v>1.1499999999999999</v>
      </c>
      <c r="J396" s="5">
        <f>VLOOKUP(D396, 'ABG per sample plot (Rj calcs)'!I:J, 2, FALSE)</f>
        <v>0.28894697742675574</v>
      </c>
      <c r="K396" s="34">
        <f t="shared" si="5"/>
        <v>4.4360952906197626E-2</v>
      </c>
      <c r="L396" s="15">
        <f>'Tree Monitoring Data'!L395</f>
        <v>0.1316736</v>
      </c>
      <c r="M396" s="15"/>
    </row>
    <row r="397" spans="1:13">
      <c r="A397" s="5">
        <f>'Tree Monitoring Data'!G396</f>
        <v>2018</v>
      </c>
      <c r="B397" s="4" t="str">
        <f>'Tree Monitoring Data'!A396</f>
        <v>B003</v>
      </c>
      <c r="C397" s="5">
        <f>'Tree Monitoring Data'!B396</f>
        <v>43</v>
      </c>
      <c r="D397" s="5" t="str">
        <f t="shared" si="3"/>
        <v>B003_43</v>
      </c>
      <c r="E397" s="5">
        <f>'Tree Monitoring Data'!D396</f>
        <v>11.3257502</v>
      </c>
      <c r="F397" s="5">
        <f>'Tree Monitoring Data'!E396</f>
        <v>4.12</v>
      </c>
      <c r="G397" s="33">
        <f t="shared" si="4"/>
        <v>2.9484995350456837E-2</v>
      </c>
      <c r="H397" s="5">
        <v>0.59499999999999997</v>
      </c>
      <c r="I397" s="5">
        <v>1.1499999999999999</v>
      </c>
      <c r="J397" s="5">
        <f>VLOOKUP(D397, 'ABG per sample plot (Rj calcs)'!I:J, 2, FALSE)</f>
        <v>0.28894697742675574</v>
      </c>
      <c r="K397" s="34">
        <f t="shared" si="5"/>
        <v>2.6004644564215786E-2</v>
      </c>
      <c r="L397" s="15">
        <f>'Tree Monitoring Data'!L396</f>
        <v>0.1316736</v>
      </c>
      <c r="M397" s="15"/>
    </row>
    <row r="398" spans="1:13">
      <c r="A398" s="5">
        <f>'Tree Monitoring Data'!G397</f>
        <v>2018</v>
      </c>
      <c r="B398" s="4" t="str">
        <f>'Tree Monitoring Data'!A397</f>
        <v>B003</v>
      </c>
      <c r="C398" s="5">
        <f>'Tree Monitoring Data'!B397</f>
        <v>43</v>
      </c>
      <c r="D398" s="5" t="str">
        <f t="shared" si="3"/>
        <v>B003_43</v>
      </c>
      <c r="E398" s="5">
        <f>'Tree Monitoring Data'!D397</f>
        <v>18.398752000000002</v>
      </c>
      <c r="F398" s="5">
        <f>'Tree Monitoring Data'!E397</f>
        <v>4.18</v>
      </c>
      <c r="G398" s="33">
        <f t="shared" si="4"/>
        <v>6.6351462134371444E-2</v>
      </c>
      <c r="H398" s="5">
        <v>0.59499999999999997</v>
      </c>
      <c r="I398" s="5">
        <v>1.1499999999999999</v>
      </c>
      <c r="J398" s="5">
        <f>VLOOKUP(D398, 'ABG per sample plot (Rj calcs)'!I:J, 2, FALSE)</f>
        <v>0.28894697742675574</v>
      </c>
      <c r="K398" s="34">
        <f t="shared" si="5"/>
        <v>5.8519466210247117E-2</v>
      </c>
      <c r="L398" s="15">
        <f>'Tree Monitoring Data'!L397</f>
        <v>0.1316736</v>
      </c>
      <c r="M398" s="15"/>
    </row>
    <row r="399" spans="1:13">
      <c r="A399" s="5">
        <f>'Tree Monitoring Data'!G398</f>
        <v>2018</v>
      </c>
      <c r="B399" s="4" t="str">
        <f>'Tree Monitoring Data'!A398</f>
        <v>B003</v>
      </c>
      <c r="C399" s="5">
        <f>'Tree Monitoring Data'!B398</f>
        <v>11</v>
      </c>
      <c r="D399" s="5" t="str">
        <f t="shared" si="3"/>
        <v>B003_11</v>
      </c>
      <c r="E399" s="5">
        <f>'Tree Monitoring Data'!D398</f>
        <v>10.6954016</v>
      </c>
      <c r="F399" s="5">
        <f>'Tree Monitoring Data'!E398</f>
        <v>4.2</v>
      </c>
      <c r="G399" s="33">
        <f t="shared" si="4"/>
        <v>2.6975768074318663E-2</v>
      </c>
      <c r="H399" s="5">
        <v>0.59499999999999997</v>
      </c>
      <c r="I399" s="5">
        <v>1.1499999999999999</v>
      </c>
      <c r="J399" s="5">
        <f>VLOOKUP(D399, 'ABG per sample plot (Rj calcs)'!I:J, 2, FALSE)</f>
        <v>0.29861239141021911</v>
      </c>
      <c r="K399" s="34">
        <f t="shared" si="5"/>
        <v>2.3970007382029264E-2</v>
      </c>
      <c r="L399" s="15">
        <f>'Tree Monitoring Data'!L398</f>
        <v>0.1316736</v>
      </c>
      <c r="M399" s="15"/>
    </row>
    <row r="400" spans="1:13">
      <c r="A400" s="5">
        <f>'Tree Monitoring Data'!G399</f>
        <v>2018</v>
      </c>
      <c r="B400" s="4" t="str">
        <f>'Tree Monitoring Data'!A399</f>
        <v>B003</v>
      </c>
      <c r="C400" s="5">
        <f>'Tree Monitoring Data'!B399</f>
        <v>11</v>
      </c>
      <c r="D400" s="5" t="str">
        <f t="shared" si="3"/>
        <v>B003_11</v>
      </c>
      <c r="E400" s="5">
        <f>'Tree Monitoring Data'!D399</f>
        <v>10.822536100000001</v>
      </c>
      <c r="F400" s="5">
        <f>'Tree Monitoring Data'!E399</f>
        <v>4.2</v>
      </c>
      <c r="G400" s="33">
        <f t="shared" si="4"/>
        <v>2.7528822692772573E-2</v>
      </c>
      <c r="H400" s="5">
        <v>0.59499999999999997</v>
      </c>
      <c r="I400" s="5">
        <v>1.1499999999999999</v>
      </c>
      <c r="J400" s="5">
        <f>VLOOKUP(D400, 'ABG per sample plot (Rj calcs)'!I:J, 2, FALSE)</f>
        <v>0.29861239141021911</v>
      </c>
      <c r="K400" s="34">
        <f t="shared" si="5"/>
        <v>2.4461438182089641E-2</v>
      </c>
      <c r="L400" s="15">
        <f>'Tree Monitoring Data'!L399</f>
        <v>0.1316736</v>
      </c>
      <c r="M400" s="15"/>
    </row>
    <row r="401" spans="1:13">
      <c r="A401" s="5">
        <f>'Tree Monitoring Data'!G400</f>
        <v>2018</v>
      </c>
      <c r="B401" s="4" t="str">
        <f>'Tree Monitoring Data'!A400</f>
        <v>B003</v>
      </c>
      <c r="C401" s="5">
        <f>'Tree Monitoring Data'!B400</f>
        <v>43</v>
      </c>
      <c r="D401" s="5" t="str">
        <f t="shared" si="3"/>
        <v>B003_43</v>
      </c>
      <c r="E401" s="5">
        <f>'Tree Monitoring Data'!D400</f>
        <v>17.370506200000001</v>
      </c>
      <c r="F401" s="5">
        <f>'Tree Monitoring Data'!E400</f>
        <v>4.2</v>
      </c>
      <c r="G401" s="33">
        <f t="shared" si="4"/>
        <v>6.0551584474309576E-2</v>
      </c>
      <c r="H401" s="5">
        <v>0.59499999999999997</v>
      </c>
      <c r="I401" s="5">
        <v>1.1499999999999999</v>
      </c>
      <c r="J401" s="5">
        <f>VLOOKUP(D401, 'ABG per sample plot (Rj calcs)'!I:J, 2, FALSE)</f>
        <v>0.28894697742675574</v>
      </c>
      <c r="K401" s="34">
        <f t="shared" si="5"/>
        <v>5.3404194687455178E-2</v>
      </c>
      <c r="L401" s="15">
        <f>'Tree Monitoring Data'!L400</f>
        <v>0.1316736</v>
      </c>
      <c r="M401" s="15"/>
    </row>
    <row r="402" spans="1:13">
      <c r="A402" s="5">
        <f>'Tree Monitoring Data'!G401</f>
        <v>2018</v>
      </c>
      <c r="B402" s="4" t="str">
        <f>'Tree Monitoring Data'!A401</f>
        <v>B003</v>
      </c>
      <c r="C402" s="5">
        <f>'Tree Monitoring Data'!B401</f>
        <v>43</v>
      </c>
      <c r="D402" s="5" t="str">
        <f t="shared" si="3"/>
        <v>B003_43</v>
      </c>
      <c r="E402" s="5">
        <f>'Tree Monitoring Data'!D401</f>
        <v>19.005526</v>
      </c>
      <c r="F402" s="5">
        <f>'Tree Monitoring Data'!E401</f>
        <v>4.2</v>
      </c>
      <c r="G402" s="33">
        <f t="shared" si="4"/>
        <v>7.0142593072435144E-2</v>
      </c>
      <c r="H402" s="5">
        <v>0.59499999999999997</v>
      </c>
      <c r="I402" s="5">
        <v>1.1499999999999999</v>
      </c>
      <c r="J402" s="5">
        <f>VLOOKUP(D402, 'ABG per sample plot (Rj calcs)'!I:J, 2, FALSE)</f>
        <v>0.28894697742675574</v>
      </c>
      <c r="K402" s="34">
        <f t="shared" si="5"/>
        <v>6.1863099518272062E-2</v>
      </c>
      <c r="L402" s="15">
        <f>'Tree Monitoring Data'!L401</f>
        <v>0.1316736</v>
      </c>
      <c r="M402" s="15"/>
    </row>
    <row r="403" spans="1:13">
      <c r="A403" s="5">
        <f>'Tree Monitoring Data'!G402</f>
        <v>2018</v>
      </c>
      <c r="B403" s="4" t="str">
        <f>'Tree Monitoring Data'!A402</f>
        <v>B003</v>
      </c>
      <c r="C403" s="5">
        <f>'Tree Monitoring Data'!B402</f>
        <v>11</v>
      </c>
      <c r="D403" s="5" t="str">
        <f t="shared" si="3"/>
        <v>B003_11</v>
      </c>
      <c r="E403" s="5">
        <f>'Tree Monitoring Data'!D402</f>
        <v>13.8638481</v>
      </c>
      <c r="F403" s="5">
        <f>'Tree Monitoring Data'!E402</f>
        <v>4.21</v>
      </c>
      <c r="G403" s="33">
        <f t="shared" si="4"/>
        <v>4.1821143859860327E-2</v>
      </c>
      <c r="H403" s="5">
        <v>0.59499999999999997</v>
      </c>
      <c r="I403" s="5">
        <v>1.1499999999999999</v>
      </c>
      <c r="J403" s="5">
        <f>VLOOKUP(D403, 'ABG per sample plot (Rj calcs)'!I:J, 2, FALSE)</f>
        <v>0.29861239141021911</v>
      </c>
      <c r="K403" s="34">
        <f t="shared" si="5"/>
        <v>3.7161245021234829E-2</v>
      </c>
      <c r="L403" s="15">
        <f>'Tree Monitoring Data'!L402</f>
        <v>0.1316736</v>
      </c>
      <c r="M403" s="15"/>
    </row>
    <row r="404" spans="1:13">
      <c r="A404" s="5">
        <f>'Tree Monitoring Data'!G403</f>
        <v>2018</v>
      </c>
      <c r="B404" s="4" t="str">
        <f>'Tree Monitoring Data'!A403</f>
        <v>B003</v>
      </c>
      <c r="C404" s="5">
        <f>'Tree Monitoring Data'!B403</f>
        <v>43</v>
      </c>
      <c r="D404" s="5" t="str">
        <f t="shared" si="3"/>
        <v>B003_43</v>
      </c>
      <c r="E404" s="5">
        <f>'Tree Monitoring Data'!D403</f>
        <v>13.7021222</v>
      </c>
      <c r="F404" s="5">
        <f>'Tree Monitoring Data'!E403</f>
        <v>4.2699999999999996</v>
      </c>
      <c r="G404" s="33">
        <f t="shared" si="4"/>
        <v>4.1304410153244965E-2</v>
      </c>
      <c r="H404" s="5">
        <v>0.59499999999999997</v>
      </c>
      <c r="I404" s="5">
        <v>1.1499999999999999</v>
      </c>
      <c r="J404" s="5">
        <f>VLOOKUP(D404, 'ABG per sample plot (Rj calcs)'!I:J, 2, FALSE)</f>
        <v>0.28894697742675574</v>
      </c>
      <c r="K404" s="34">
        <f t="shared" si="5"/>
        <v>3.6428918919706697E-2</v>
      </c>
      <c r="L404" s="15">
        <f>'Tree Monitoring Data'!L403</f>
        <v>0.1316736</v>
      </c>
      <c r="M404" s="15"/>
    </row>
    <row r="405" spans="1:13">
      <c r="A405" s="5">
        <f>'Tree Monitoring Data'!G404</f>
        <v>2018</v>
      </c>
      <c r="B405" s="4" t="str">
        <f>'Tree Monitoring Data'!A404</f>
        <v>B003</v>
      </c>
      <c r="C405" s="5">
        <f>'Tree Monitoring Data'!B404</f>
        <v>11</v>
      </c>
      <c r="D405" s="5" t="str">
        <f t="shared" si="3"/>
        <v>B003_11</v>
      </c>
      <c r="E405" s="5">
        <f>'Tree Monitoring Data'!D404</f>
        <v>15.410933</v>
      </c>
      <c r="F405" s="5">
        <f>'Tree Monitoring Data'!E404</f>
        <v>4.3</v>
      </c>
      <c r="G405" s="33">
        <f t="shared" si="4"/>
        <v>5.0359202834079332E-2</v>
      </c>
      <c r="H405" s="5">
        <v>0.59499999999999997</v>
      </c>
      <c r="I405" s="5">
        <v>1.1499999999999999</v>
      </c>
      <c r="J405" s="5">
        <f>VLOOKUP(D405, 'ABG per sample plot (Rj calcs)'!I:J, 2, FALSE)</f>
        <v>0.29861239141021911</v>
      </c>
      <c r="K405" s="34">
        <f t="shared" si="5"/>
        <v>4.4747955289368681E-2</v>
      </c>
      <c r="L405" s="15">
        <f>'Tree Monitoring Data'!L404</f>
        <v>0.1316736</v>
      </c>
      <c r="M405" s="15"/>
    </row>
    <row r="406" spans="1:13">
      <c r="A406" s="5">
        <f>'Tree Monitoring Data'!G405</f>
        <v>2018</v>
      </c>
      <c r="B406" s="4" t="str">
        <f>'Tree Monitoring Data'!A405</f>
        <v>B003</v>
      </c>
      <c r="C406" s="5">
        <f>'Tree Monitoring Data'!B405</f>
        <v>11</v>
      </c>
      <c r="D406" s="5" t="str">
        <f t="shared" si="3"/>
        <v>B003_11</v>
      </c>
      <c r="E406" s="5">
        <f>'Tree Monitoring Data'!D405</f>
        <v>14.4120931</v>
      </c>
      <c r="F406" s="5">
        <f>'Tree Monitoring Data'!E405</f>
        <v>4.3</v>
      </c>
      <c r="G406" s="33">
        <f t="shared" si="4"/>
        <v>4.507722851620289E-2</v>
      </c>
      <c r="H406" s="5">
        <v>0.59499999999999997</v>
      </c>
      <c r="I406" s="5">
        <v>1.1499999999999999</v>
      </c>
      <c r="J406" s="5">
        <f>VLOOKUP(D406, 'ABG per sample plot (Rj calcs)'!I:J, 2, FALSE)</f>
        <v>0.29861239141021911</v>
      </c>
      <c r="K406" s="34">
        <f t="shared" si="5"/>
        <v>4.0054522166635062E-2</v>
      </c>
      <c r="L406" s="15">
        <f>'Tree Monitoring Data'!L405</f>
        <v>0.1316736</v>
      </c>
      <c r="M406" s="15"/>
    </row>
    <row r="407" spans="1:13">
      <c r="A407" s="5">
        <f>'Tree Monitoring Data'!G406</f>
        <v>2018</v>
      </c>
      <c r="B407" s="4" t="str">
        <f>'Tree Monitoring Data'!A406</f>
        <v>B003</v>
      </c>
      <c r="C407" s="5">
        <f>'Tree Monitoring Data'!B406</f>
        <v>43</v>
      </c>
      <c r="D407" s="5" t="str">
        <f t="shared" si="3"/>
        <v>B003_43</v>
      </c>
      <c r="E407" s="5">
        <f>'Tree Monitoring Data'!D406</f>
        <v>13.4332806</v>
      </c>
      <c r="F407" s="5">
        <f>'Tree Monitoring Data'!E406</f>
        <v>4.3</v>
      </c>
      <c r="G407" s="33">
        <f t="shared" si="4"/>
        <v>4.0103480516374503E-2</v>
      </c>
      <c r="H407" s="5">
        <v>0.59499999999999997</v>
      </c>
      <c r="I407" s="5">
        <v>1.1499999999999999</v>
      </c>
      <c r="J407" s="5">
        <f>VLOOKUP(D407, 'ABG per sample plot (Rj calcs)'!I:J, 2, FALSE)</f>
        <v>0.28894697742675574</v>
      </c>
      <c r="K407" s="34">
        <f t="shared" si="5"/>
        <v>3.5369744652176578E-2</v>
      </c>
      <c r="L407" s="15">
        <f>'Tree Monitoring Data'!L406</f>
        <v>0.1316736</v>
      </c>
      <c r="M407" s="15"/>
    </row>
    <row r="408" spans="1:13">
      <c r="A408" s="5">
        <f>'Tree Monitoring Data'!G407</f>
        <v>2018</v>
      </c>
      <c r="B408" s="4" t="str">
        <f>'Tree Monitoring Data'!A407</f>
        <v>B003</v>
      </c>
      <c r="C408" s="5">
        <f>'Tree Monitoring Data'!B407</f>
        <v>11</v>
      </c>
      <c r="D408" s="5" t="str">
        <f t="shared" si="3"/>
        <v>B003_11</v>
      </c>
      <c r="E408" s="5">
        <f>'Tree Monitoring Data'!D407</f>
        <v>15.6263896</v>
      </c>
      <c r="F408" s="5">
        <f>'Tree Monitoring Data'!E407</f>
        <v>4.32</v>
      </c>
      <c r="G408" s="33">
        <f t="shared" si="4"/>
        <v>5.1650524690589311E-2</v>
      </c>
      <c r="H408" s="5">
        <v>0.59499999999999997</v>
      </c>
      <c r="I408" s="5">
        <v>1.1499999999999999</v>
      </c>
      <c r="J408" s="5">
        <f>VLOOKUP(D408, 'ABG per sample plot (Rj calcs)'!I:J, 2, FALSE)</f>
        <v>0.29861239141021911</v>
      </c>
      <c r="K408" s="34">
        <f t="shared" si="5"/>
        <v>4.5895392290897015E-2</v>
      </c>
      <c r="L408" s="15">
        <f>'Tree Monitoring Data'!L407</f>
        <v>0.1316736</v>
      </c>
      <c r="M408" s="15"/>
    </row>
    <row r="409" spans="1:13">
      <c r="A409" s="5">
        <f>'Tree Monitoring Data'!G408</f>
        <v>2018</v>
      </c>
      <c r="B409" s="4" t="str">
        <f>'Tree Monitoring Data'!A408</f>
        <v>B003</v>
      </c>
      <c r="C409" s="5">
        <f>'Tree Monitoring Data'!B408</f>
        <v>43</v>
      </c>
      <c r="D409" s="5" t="str">
        <f t="shared" si="3"/>
        <v>B003_43</v>
      </c>
      <c r="E409" s="5">
        <f>'Tree Monitoring Data'!D408</f>
        <v>14.5937359</v>
      </c>
      <c r="F409" s="5">
        <f>'Tree Monitoring Data'!E408</f>
        <v>4.3499999999999996</v>
      </c>
      <c r="G409" s="33">
        <f t="shared" si="4"/>
        <v>4.6295670753478992E-2</v>
      </c>
      <c r="H409" s="5">
        <v>0.59499999999999997</v>
      </c>
      <c r="I409" s="5">
        <v>1.1499999999999999</v>
      </c>
      <c r="J409" s="5">
        <f>VLOOKUP(D409, 'ABG per sample plot (Rj calcs)'!I:J, 2, FALSE)</f>
        <v>0.28894697742675574</v>
      </c>
      <c r="K409" s="34">
        <f t="shared" si="5"/>
        <v>4.0831020947999848E-2</v>
      </c>
      <c r="L409" s="15">
        <f>'Tree Monitoring Data'!L408</f>
        <v>0.1316736</v>
      </c>
      <c r="M409" s="15"/>
    </row>
    <row r="410" spans="1:13">
      <c r="A410" s="5">
        <f>'Tree Monitoring Data'!G409</f>
        <v>2018</v>
      </c>
      <c r="B410" s="4" t="str">
        <f>'Tree Monitoring Data'!A409</f>
        <v>B003</v>
      </c>
      <c r="C410" s="5">
        <f>'Tree Monitoring Data'!B409</f>
        <v>11</v>
      </c>
      <c r="D410" s="5" t="str">
        <f t="shared" si="3"/>
        <v>B003_11</v>
      </c>
      <c r="E410" s="5">
        <f>'Tree Monitoring Data'!D409</f>
        <v>16.429231099999999</v>
      </c>
      <c r="F410" s="5">
        <f>'Tree Monitoring Data'!E409</f>
        <v>4.37</v>
      </c>
      <c r="G410" s="33">
        <f t="shared" si="4"/>
        <v>5.6437486764520081E-2</v>
      </c>
      <c r="H410" s="5">
        <v>0.59499999999999997</v>
      </c>
      <c r="I410" s="5">
        <v>1.1499999999999999</v>
      </c>
      <c r="J410" s="5">
        <f>VLOOKUP(D410, 'ABG per sample plot (Rj calcs)'!I:J, 2, FALSE)</f>
        <v>0.29861239141021911</v>
      </c>
      <c r="K410" s="34">
        <f t="shared" si="5"/>
        <v>5.0148969647193023E-2</v>
      </c>
      <c r="L410" s="15">
        <f>'Tree Monitoring Data'!L409</f>
        <v>0.1316736</v>
      </c>
      <c r="M410" s="15"/>
    </row>
    <row r="411" spans="1:13">
      <c r="A411" s="5">
        <f>'Tree Monitoring Data'!G410</f>
        <v>2018</v>
      </c>
      <c r="B411" s="4" t="str">
        <f>'Tree Monitoring Data'!A410</f>
        <v>B003</v>
      </c>
      <c r="C411" s="5">
        <f>'Tree Monitoring Data'!B410</f>
        <v>43</v>
      </c>
      <c r="D411" s="5" t="str">
        <f t="shared" si="3"/>
        <v>B003_43</v>
      </c>
      <c r="E411" s="5">
        <f>'Tree Monitoring Data'!D410</f>
        <v>12.732395500000001</v>
      </c>
      <c r="F411" s="5">
        <f>'Tree Monitoring Data'!E410</f>
        <v>4.37</v>
      </c>
      <c r="G411" s="33">
        <f t="shared" si="4"/>
        <v>3.6959500311915527E-2</v>
      </c>
      <c r="H411" s="5">
        <v>0.59499999999999997</v>
      </c>
      <c r="I411" s="5">
        <v>1.1499999999999999</v>
      </c>
      <c r="J411" s="5">
        <f>VLOOKUP(D411, 'ABG per sample plot (Rj calcs)'!I:J, 2, FALSE)</f>
        <v>0.28894697742675574</v>
      </c>
      <c r="K411" s="34">
        <f t="shared" si="5"/>
        <v>3.2596873679598334E-2</v>
      </c>
      <c r="L411" s="15">
        <f>'Tree Monitoring Data'!L410</f>
        <v>0.1316736</v>
      </c>
      <c r="M411" s="15"/>
    </row>
    <row r="412" spans="1:13">
      <c r="A412" s="5">
        <f>'Tree Monitoring Data'!G411</f>
        <v>2018</v>
      </c>
      <c r="B412" s="4" t="str">
        <f>'Tree Monitoring Data'!A411</f>
        <v>B003</v>
      </c>
      <c r="C412" s="5">
        <f>'Tree Monitoring Data'!B411</f>
        <v>43</v>
      </c>
      <c r="D412" s="5" t="str">
        <f t="shared" si="3"/>
        <v>B003_43</v>
      </c>
      <c r="E412" s="5">
        <f>'Tree Monitoring Data'!D411</f>
        <v>11.410421599999999</v>
      </c>
      <c r="F412" s="5">
        <f>'Tree Monitoring Data'!E411</f>
        <v>4.4000000000000004</v>
      </c>
      <c r="G412" s="33">
        <f t="shared" si="4"/>
        <v>3.080637714611556E-2</v>
      </c>
      <c r="H412" s="5">
        <v>0.59499999999999997</v>
      </c>
      <c r="I412" s="5">
        <v>1.1499999999999999</v>
      </c>
      <c r="J412" s="5">
        <f>VLOOKUP(D412, 'ABG per sample plot (Rj calcs)'!I:J, 2, FALSE)</f>
        <v>0.28894697742675574</v>
      </c>
      <c r="K412" s="34">
        <f t="shared" si="5"/>
        <v>2.717005305491775E-2</v>
      </c>
      <c r="L412" s="15">
        <f>'Tree Monitoring Data'!L411</f>
        <v>0.1316736</v>
      </c>
      <c r="M412" s="15"/>
    </row>
    <row r="413" spans="1:13">
      <c r="A413" s="5">
        <f>'Tree Monitoring Data'!G412</f>
        <v>2018</v>
      </c>
      <c r="B413" s="4" t="str">
        <f>'Tree Monitoring Data'!A412</f>
        <v>B003</v>
      </c>
      <c r="C413" s="5">
        <f>'Tree Monitoring Data'!B412</f>
        <v>43</v>
      </c>
      <c r="D413" s="5" t="str">
        <f t="shared" si="3"/>
        <v>B003_43</v>
      </c>
      <c r="E413" s="5">
        <f>'Tree Monitoring Data'!D412</f>
        <v>12.847264600000001</v>
      </c>
      <c r="F413" s="5">
        <f>'Tree Monitoring Data'!E412</f>
        <v>4.42</v>
      </c>
      <c r="G413" s="33">
        <f t="shared" si="4"/>
        <v>3.7733955893684001E-2</v>
      </c>
      <c r="H413" s="5">
        <v>0.59499999999999997</v>
      </c>
      <c r="I413" s="5">
        <v>1.1499999999999999</v>
      </c>
      <c r="J413" s="5">
        <f>VLOOKUP(D413, 'ABG per sample plot (Rj calcs)'!I:J, 2, FALSE)</f>
        <v>0.28894697742675574</v>
      </c>
      <c r="K413" s="34">
        <f t="shared" si="5"/>
        <v>3.3279914049633541E-2</v>
      </c>
      <c r="L413" s="15">
        <f>'Tree Monitoring Data'!L412</f>
        <v>0.1316736</v>
      </c>
      <c r="M413" s="15"/>
    </row>
    <row r="414" spans="1:13">
      <c r="A414" s="5">
        <f>'Tree Monitoring Data'!G413</f>
        <v>2018</v>
      </c>
      <c r="B414" s="4" t="str">
        <f>'Tree Monitoring Data'!A413</f>
        <v>B003</v>
      </c>
      <c r="C414" s="5">
        <f>'Tree Monitoring Data'!B413</f>
        <v>43</v>
      </c>
      <c r="D414" s="5" t="str">
        <f t="shared" si="3"/>
        <v>B003_43</v>
      </c>
      <c r="E414" s="5">
        <f>'Tree Monitoring Data'!D413</f>
        <v>14.7422501</v>
      </c>
      <c r="F414" s="5">
        <f>'Tree Monitoring Data'!E413</f>
        <v>4.45</v>
      </c>
      <c r="G414" s="33">
        <f t="shared" si="4"/>
        <v>4.7636222004983075E-2</v>
      </c>
      <c r="H414" s="5">
        <v>0.59499999999999997</v>
      </c>
      <c r="I414" s="5">
        <v>1.1499999999999999</v>
      </c>
      <c r="J414" s="5">
        <f>VLOOKUP(D414, 'ABG per sample plot (Rj calcs)'!I:J, 2, FALSE)</f>
        <v>0.28894697742675574</v>
      </c>
      <c r="K414" s="34">
        <f t="shared" si="5"/>
        <v>4.2013336169729673E-2</v>
      </c>
      <c r="L414" s="15">
        <f>'Tree Monitoring Data'!L413</f>
        <v>0.1316736</v>
      </c>
      <c r="M414" s="15"/>
    </row>
    <row r="415" spans="1:13">
      <c r="A415" s="5">
        <f>'Tree Monitoring Data'!G414</f>
        <v>2018</v>
      </c>
      <c r="B415" s="4" t="str">
        <f>'Tree Monitoring Data'!A414</f>
        <v>B003</v>
      </c>
      <c r="C415" s="5">
        <f>'Tree Monitoring Data'!B414</f>
        <v>43</v>
      </c>
      <c r="D415" s="5" t="str">
        <f t="shared" si="3"/>
        <v>B003_43</v>
      </c>
      <c r="E415" s="5">
        <f>'Tree Monitoring Data'!D414</f>
        <v>19.629683199999999</v>
      </c>
      <c r="F415" s="5">
        <f>'Tree Monitoring Data'!E414</f>
        <v>4.4800000000000004</v>
      </c>
      <c r="G415" s="33">
        <f t="shared" si="4"/>
        <v>7.664678091008946E-2</v>
      </c>
      <c r="H415" s="5">
        <v>0.59499999999999997</v>
      </c>
      <c r="I415" s="5">
        <v>1.1499999999999999</v>
      </c>
      <c r="J415" s="5">
        <f>VLOOKUP(D415, 'ABG per sample plot (Rj calcs)'!I:J, 2, FALSE)</f>
        <v>0.28894697742675574</v>
      </c>
      <c r="K415" s="34">
        <f t="shared" si="5"/>
        <v>6.7599545832294466E-2</v>
      </c>
      <c r="L415" s="15">
        <f>'Tree Monitoring Data'!L414</f>
        <v>0.1316736</v>
      </c>
      <c r="M415" s="15"/>
    </row>
    <row r="416" spans="1:13">
      <c r="A416" s="5">
        <f>'Tree Monitoring Data'!G415</f>
        <v>2018</v>
      </c>
      <c r="B416" s="4" t="str">
        <f>'Tree Monitoring Data'!A415</f>
        <v>B003</v>
      </c>
      <c r="C416" s="5">
        <f>'Tree Monitoring Data'!B415</f>
        <v>11</v>
      </c>
      <c r="D416" s="5" t="str">
        <f t="shared" si="3"/>
        <v>B003_11</v>
      </c>
      <c r="E416" s="5">
        <f>'Tree Monitoring Data'!D415</f>
        <v>13.6910259</v>
      </c>
      <c r="F416" s="5">
        <f>'Tree Monitoring Data'!E415</f>
        <v>4.5</v>
      </c>
      <c r="G416" s="33">
        <f t="shared" si="4"/>
        <v>4.2358702907422691E-2</v>
      </c>
      <c r="H416" s="5">
        <v>0.59499999999999997</v>
      </c>
      <c r="I416" s="5">
        <v>1.1499999999999999</v>
      </c>
      <c r="J416" s="5">
        <f>VLOOKUP(D416, 'ABG per sample plot (Rj calcs)'!I:J, 2, FALSE)</f>
        <v>0.29861239141021911</v>
      </c>
      <c r="K416" s="34">
        <f t="shared" si="5"/>
        <v>3.7638906836195848E-2</v>
      </c>
      <c r="L416" s="15">
        <f>'Tree Monitoring Data'!L415</f>
        <v>0.1316736</v>
      </c>
      <c r="M416" s="15"/>
    </row>
    <row r="417" spans="1:13">
      <c r="A417" s="5">
        <f>'Tree Monitoring Data'!G416</f>
        <v>2018</v>
      </c>
      <c r="B417" s="4" t="str">
        <f>'Tree Monitoring Data'!A416</f>
        <v>B003</v>
      </c>
      <c r="C417" s="5">
        <f>'Tree Monitoring Data'!B416</f>
        <v>43</v>
      </c>
      <c r="D417" s="5" t="str">
        <f t="shared" si="3"/>
        <v>B003_43</v>
      </c>
      <c r="E417" s="5">
        <f>'Tree Monitoring Data'!D416</f>
        <v>16.789149299999998</v>
      </c>
      <c r="F417" s="5">
        <f>'Tree Monitoring Data'!E416</f>
        <v>4.54</v>
      </c>
      <c r="G417" s="33">
        <f t="shared" si="4"/>
        <v>5.9704546297600025E-2</v>
      </c>
      <c r="H417" s="5">
        <v>0.59499999999999997</v>
      </c>
      <c r="I417" s="5">
        <v>1.1499999999999999</v>
      </c>
      <c r="J417" s="5">
        <f>VLOOKUP(D417, 'ABG per sample plot (Rj calcs)'!I:J, 2, FALSE)</f>
        <v>0.28894697742675574</v>
      </c>
      <c r="K417" s="34">
        <f t="shared" si="5"/>
        <v>5.2657139229048536E-2</v>
      </c>
      <c r="L417" s="15">
        <f>'Tree Monitoring Data'!L416</f>
        <v>0.1316736</v>
      </c>
      <c r="M417" s="15"/>
    </row>
    <row r="418" spans="1:13">
      <c r="A418" s="5">
        <f>'Tree Monitoring Data'!G417</f>
        <v>2018</v>
      </c>
      <c r="B418" s="4" t="str">
        <f>'Tree Monitoring Data'!A417</f>
        <v>B003</v>
      </c>
      <c r="C418" s="5">
        <f>'Tree Monitoring Data'!B417</f>
        <v>43</v>
      </c>
      <c r="D418" s="5" t="str">
        <f t="shared" si="3"/>
        <v>B003_43</v>
      </c>
      <c r="E418" s="5">
        <f>'Tree Monitoring Data'!D417</f>
        <v>16.680167000000001</v>
      </c>
      <c r="F418" s="5">
        <f>'Tree Monitoring Data'!E417</f>
        <v>4.5999999999999996</v>
      </c>
      <c r="G418" s="33">
        <f t="shared" si="4"/>
        <v>5.9489977571170999E-2</v>
      </c>
      <c r="H418" s="5">
        <v>0.59499999999999997</v>
      </c>
      <c r="I418" s="5">
        <v>1.1499999999999999</v>
      </c>
      <c r="J418" s="5">
        <f>VLOOKUP(D418, 'ABG per sample plot (Rj calcs)'!I:J, 2, FALSE)</f>
        <v>0.28894697742675574</v>
      </c>
      <c r="K418" s="34">
        <f t="shared" si="5"/>
        <v>5.2467897772536083E-2</v>
      </c>
      <c r="L418" s="15">
        <f>'Tree Monitoring Data'!L417</f>
        <v>0.1316736</v>
      </c>
      <c r="M418" s="15"/>
    </row>
    <row r="419" spans="1:13">
      <c r="A419" s="5">
        <f>'Tree Monitoring Data'!G418</f>
        <v>2018</v>
      </c>
      <c r="B419" s="4" t="str">
        <f>'Tree Monitoring Data'!A418</f>
        <v>B003</v>
      </c>
      <c r="C419" s="5">
        <f>'Tree Monitoring Data'!B418</f>
        <v>43</v>
      </c>
      <c r="D419" s="5" t="str">
        <f t="shared" si="3"/>
        <v>B003_43</v>
      </c>
      <c r="E419" s="5">
        <f>'Tree Monitoring Data'!D418</f>
        <v>16.6649742</v>
      </c>
      <c r="F419" s="5">
        <f>'Tree Monitoring Data'!E418</f>
        <v>4.62</v>
      </c>
      <c r="G419" s="33">
        <f t="shared" si="4"/>
        <v>5.9541450149802944E-2</v>
      </c>
      <c r="H419" s="5">
        <v>0.59499999999999997</v>
      </c>
      <c r="I419" s="5">
        <v>1.1499999999999999</v>
      </c>
      <c r="J419" s="5">
        <f>VLOOKUP(D419, 'ABG per sample plot (Rj calcs)'!I:J, 2, FALSE)</f>
        <v>0.28894697742675574</v>
      </c>
      <c r="K419" s="34">
        <f t="shared" si="5"/>
        <v>5.2513294629351476E-2</v>
      </c>
      <c r="L419" s="15">
        <f>'Tree Monitoring Data'!L418</f>
        <v>0.1316736</v>
      </c>
      <c r="M419" s="15"/>
    </row>
    <row r="420" spans="1:13">
      <c r="A420" s="5">
        <f>'Tree Monitoring Data'!G419</f>
        <v>2018</v>
      </c>
      <c r="B420" s="4" t="str">
        <f>'Tree Monitoring Data'!A419</f>
        <v>B003</v>
      </c>
      <c r="C420" s="5">
        <f>'Tree Monitoring Data'!B419</f>
        <v>11</v>
      </c>
      <c r="D420" s="5" t="str">
        <f t="shared" si="3"/>
        <v>B003_11</v>
      </c>
      <c r="E420" s="5">
        <f>'Tree Monitoring Data'!D419</f>
        <v>11.7774658</v>
      </c>
      <c r="F420" s="5">
        <f>'Tree Monitoring Data'!E419</f>
        <v>4.6500000000000004</v>
      </c>
      <c r="G420" s="33">
        <f t="shared" si="4"/>
        <v>3.3409203590943015E-2</v>
      </c>
      <c r="H420" s="5">
        <v>0.59499999999999997</v>
      </c>
      <c r="I420" s="5">
        <v>1.1499999999999999</v>
      </c>
      <c r="J420" s="5">
        <f>VLOOKUP(D420, 'ABG per sample plot (Rj calcs)'!I:J, 2, FALSE)</f>
        <v>0.29861239141021911</v>
      </c>
      <c r="K420" s="34">
        <f t="shared" si="5"/>
        <v>2.9686600748358834E-2</v>
      </c>
      <c r="L420" s="15">
        <f>'Tree Monitoring Data'!L419</f>
        <v>0.1316736</v>
      </c>
      <c r="M420" s="15"/>
    </row>
    <row r="421" spans="1:13">
      <c r="A421" s="5">
        <f>'Tree Monitoring Data'!G420</f>
        <v>2018</v>
      </c>
      <c r="B421" s="4" t="str">
        <f>'Tree Monitoring Data'!A420</f>
        <v>B003</v>
      </c>
      <c r="C421" s="5">
        <f>'Tree Monitoring Data'!B420</f>
        <v>11</v>
      </c>
      <c r="D421" s="5" t="str">
        <f t="shared" si="3"/>
        <v>B003_11</v>
      </c>
      <c r="E421" s="5">
        <f>'Tree Monitoring Data'!D420</f>
        <v>11.7127658</v>
      </c>
      <c r="F421" s="5">
        <f>'Tree Monitoring Data'!E420</f>
        <v>4.72</v>
      </c>
      <c r="G421" s="33">
        <f t="shared" si="4"/>
        <v>3.3345438802121284E-2</v>
      </c>
      <c r="H421" s="5">
        <v>0.59499999999999997</v>
      </c>
      <c r="I421" s="5">
        <v>1.1499999999999999</v>
      </c>
      <c r="J421" s="5">
        <f>VLOOKUP(D421, 'ABG per sample plot (Rj calcs)'!I:J, 2, FALSE)</f>
        <v>0.29861239141021911</v>
      </c>
      <c r="K421" s="34">
        <f t="shared" si="5"/>
        <v>2.9629940917411307E-2</v>
      </c>
      <c r="L421" s="15">
        <f>'Tree Monitoring Data'!L420</f>
        <v>0.1316736</v>
      </c>
      <c r="M421" s="15"/>
    </row>
    <row r="422" spans="1:13">
      <c r="A422" s="5">
        <f>'Tree Monitoring Data'!G421</f>
        <v>2018</v>
      </c>
      <c r="B422" s="4" t="str">
        <f>'Tree Monitoring Data'!A421</f>
        <v>B003</v>
      </c>
      <c r="C422" s="5">
        <f>'Tree Monitoring Data'!B421</f>
        <v>43</v>
      </c>
      <c r="D422" s="5" t="str">
        <f t="shared" si="3"/>
        <v>B003_43</v>
      </c>
      <c r="E422" s="5">
        <f>'Tree Monitoring Data'!D421</f>
        <v>13.3690152</v>
      </c>
      <c r="F422" s="5">
        <f>'Tree Monitoring Data'!E421</f>
        <v>4.75</v>
      </c>
      <c r="G422" s="33">
        <f t="shared" si="4"/>
        <v>4.1855438273708412E-2</v>
      </c>
      <c r="H422" s="5">
        <v>0.59499999999999997</v>
      </c>
      <c r="I422" s="5">
        <v>1.1499999999999999</v>
      </c>
      <c r="J422" s="5">
        <f>VLOOKUP(D422, 'ABG per sample plot (Rj calcs)'!I:J, 2, FALSE)</f>
        <v>0.28894697742675574</v>
      </c>
      <c r="K422" s="34">
        <f t="shared" si="5"/>
        <v>3.6914904765972666E-2</v>
      </c>
      <c r="L422" s="15">
        <f>'Tree Monitoring Data'!L421</f>
        <v>0.1316736</v>
      </c>
      <c r="M422" s="15"/>
    </row>
    <row r="423" spans="1:13">
      <c r="A423" s="5">
        <f>'Tree Monitoring Data'!G422</f>
        <v>2018</v>
      </c>
      <c r="B423" s="4" t="str">
        <f>'Tree Monitoring Data'!A422</f>
        <v>B003</v>
      </c>
      <c r="C423" s="5">
        <f>'Tree Monitoring Data'!B422</f>
        <v>43</v>
      </c>
      <c r="D423" s="5" t="str">
        <f t="shared" si="3"/>
        <v>B003_43</v>
      </c>
      <c r="E423" s="5">
        <f>'Tree Monitoring Data'!D422</f>
        <v>19.4690151</v>
      </c>
      <c r="F423" s="5">
        <f>'Tree Monitoring Data'!E422</f>
        <v>4.76</v>
      </c>
      <c r="G423" s="33">
        <f t="shared" si="4"/>
        <v>7.8276429263418906E-2</v>
      </c>
      <c r="H423" s="5">
        <v>0.59499999999999997</v>
      </c>
      <c r="I423" s="5">
        <v>1.1499999999999999</v>
      </c>
      <c r="J423" s="5">
        <f>VLOOKUP(D423, 'ABG per sample plot (Rj calcs)'!I:J, 2, FALSE)</f>
        <v>0.28894697742675574</v>
      </c>
      <c r="K423" s="34">
        <f t="shared" si="5"/>
        <v>6.9036833703270351E-2</v>
      </c>
      <c r="L423" s="15">
        <f>'Tree Monitoring Data'!L422</f>
        <v>0.1316736</v>
      </c>
      <c r="M423" s="15"/>
    </row>
    <row r="424" spans="1:13">
      <c r="A424" s="5">
        <f>'Tree Monitoring Data'!G423</f>
        <v>2018</v>
      </c>
      <c r="B424" s="4" t="str">
        <f>'Tree Monitoring Data'!A423</f>
        <v>B003</v>
      </c>
      <c r="C424" s="5">
        <f>'Tree Monitoring Data'!B423</f>
        <v>43</v>
      </c>
      <c r="D424" s="5" t="str">
        <f t="shared" si="3"/>
        <v>B003_43</v>
      </c>
      <c r="E424" s="5">
        <f>'Tree Monitoring Data'!D423</f>
        <v>14.6457143</v>
      </c>
      <c r="F424" s="5">
        <f>'Tree Monitoring Data'!E423</f>
        <v>4.8600000000000003</v>
      </c>
      <c r="G424" s="33">
        <f t="shared" si="4"/>
        <v>4.9371598687666989E-2</v>
      </c>
      <c r="H424" s="5">
        <v>0.59499999999999997</v>
      </c>
      <c r="I424" s="5">
        <v>1.1499999999999999</v>
      </c>
      <c r="J424" s="5">
        <f>VLOOKUP(D424, 'ABG per sample plot (Rj calcs)'!I:J, 2, FALSE)</f>
        <v>0.28894697742675574</v>
      </c>
      <c r="K424" s="34">
        <f t="shared" si="5"/>
        <v>4.3543872406274269E-2</v>
      </c>
      <c r="L424" s="15">
        <f>'Tree Monitoring Data'!L423</f>
        <v>0.1316736</v>
      </c>
      <c r="M424" s="15"/>
    </row>
    <row r="425" spans="1:13">
      <c r="A425" s="5">
        <f>'Tree Monitoring Data'!G424</f>
        <v>2019</v>
      </c>
      <c r="B425" s="4" t="str">
        <f>'Tree Monitoring Data'!A424</f>
        <v>B004</v>
      </c>
      <c r="C425" s="5">
        <f>'Tree Monitoring Data'!B424</f>
        <v>24</v>
      </c>
      <c r="D425" s="5" t="str">
        <f t="shared" si="3"/>
        <v>B004_24</v>
      </c>
      <c r="E425" s="5">
        <f>'Tree Monitoring Data'!D424</f>
        <v>24.055046900000001</v>
      </c>
      <c r="F425" s="5">
        <f>'Tree Monitoring Data'!E424</f>
        <v>3.5</v>
      </c>
      <c r="G425" s="33">
        <f t="shared" si="4"/>
        <v>9.2951936761478324E-2</v>
      </c>
      <c r="H425" s="5">
        <v>0.59499999999999997</v>
      </c>
      <c r="I425" s="5">
        <v>1.1499999999999999</v>
      </c>
      <c r="J425" s="5">
        <f>VLOOKUP(D425, 'ABG per sample plot (Rj calcs)'!I:J, 2, FALSE)</f>
        <v>0.28650119856809536</v>
      </c>
      <c r="K425" s="34">
        <f t="shared" si="5"/>
        <v>8.1824515882674684E-2</v>
      </c>
      <c r="L425" s="15">
        <f>'Tree Monitoring Data'!L424</f>
        <v>0.1389888</v>
      </c>
      <c r="M425" s="15"/>
    </row>
    <row r="426" spans="1:13">
      <c r="A426" s="5">
        <f>'Tree Monitoring Data'!G425</f>
        <v>2019</v>
      </c>
      <c r="B426" s="4" t="str">
        <f>'Tree Monitoring Data'!A425</f>
        <v>B004</v>
      </c>
      <c r="C426" s="5">
        <f>'Tree Monitoring Data'!B425</f>
        <v>20</v>
      </c>
      <c r="D426" s="5" t="str">
        <f t="shared" si="3"/>
        <v>B004_20</v>
      </c>
      <c r="E426" s="5">
        <f>'Tree Monitoring Data'!D425</f>
        <v>16.873426599999998</v>
      </c>
      <c r="F426" s="5">
        <f>'Tree Monitoring Data'!E425</f>
        <v>3.5</v>
      </c>
      <c r="G426" s="33">
        <f t="shared" si="4"/>
        <v>5.2650764765764427E-2</v>
      </c>
      <c r="H426" s="5">
        <v>0.59499999999999997</v>
      </c>
      <c r="I426" s="5">
        <v>1.1499999999999999</v>
      </c>
      <c r="J426" s="5">
        <f>VLOOKUP(D426, 'ABG per sample plot (Rj calcs)'!I:J, 2, FALSE)</f>
        <v>0.29216013705388466</v>
      </c>
      <c r="K426" s="34">
        <f t="shared" si="5"/>
        <v>4.6551730385207768E-2</v>
      </c>
      <c r="L426" s="15">
        <f>'Tree Monitoring Data'!L425</f>
        <v>0.1389888</v>
      </c>
      <c r="M426" s="15"/>
    </row>
    <row r="427" spans="1:13">
      <c r="A427" s="5">
        <f>'Tree Monitoring Data'!G426</f>
        <v>2019</v>
      </c>
      <c r="B427" s="4" t="str">
        <f>'Tree Monitoring Data'!A426</f>
        <v>B004</v>
      </c>
      <c r="C427" s="5">
        <f>'Tree Monitoring Data'!B426</f>
        <v>20</v>
      </c>
      <c r="D427" s="5" t="str">
        <f t="shared" si="3"/>
        <v>B004_20</v>
      </c>
      <c r="E427" s="5">
        <f>'Tree Monitoring Data'!D426</f>
        <v>16.661933999999999</v>
      </c>
      <c r="F427" s="5">
        <f>'Tree Monitoring Data'!E426</f>
        <v>3.5</v>
      </c>
      <c r="G427" s="33">
        <f t="shared" si="4"/>
        <v>5.1591804320465715E-2</v>
      </c>
      <c r="H427" s="5">
        <v>0.59499999999999997</v>
      </c>
      <c r="I427" s="5">
        <v>1.1499999999999999</v>
      </c>
      <c r="J427" s="5">
        <f>VLOOKUP(D427, 'ABG per sample plot (Rj calcs)'!I:J, 2, FALSE)</f>
        <v>0.29216013705388466</v>
      </c>
      <c r="K427" s="34">
        <f t="shared" si="5"/>
        <v>4.5615439310283078E-2</v>
      </c>
      <c r="L427" s="15">
        <f>'Tree Monitoring Data'!L426</f>
        <v>0.1389888</v>
      </c>
      <c r="M427" s="15"/>
    </row>
    <row r="428" spans="1:13">
      <c r="A428" s="5">
        <f>'Tree Monitoring Data'!G427</f>
        <v>2019</v>
      </c>
      <c r="B428" s="4" t="str">
        <f>'Tree Monitoring Data'!A427</f>
        <v>B004</v>
      </c>
      <c r="C428" s="5">
        <f>'Tree Monitoring Data'!B427</f>
        <v>20</v>
      </c>
      <c r="D428" s="5" t="str">
        <f t="shared" si="3"/>
        <v>B004_20</v>
      </c>
      <c r="E428" s="5">
        <f>'Tree Monitoring Data'!D427</f>
        <v>13.867501799999999</v>
      </c>
      <c r="F428" s="5">
        <f>'Tree Monitoring Data'!E427</f>
        <v>3.5</v>
      </c>
      <c r="G428" s="33">
        <f t="shared" si="4"/>
        <v>3.8315758562830794E-2</v>
      </c>
      <c r="H428" s="5">
        <v>0.59499999999999997</v>
      </c>
      <c r="I428" s="5">
        <v>1.1499999999999999</v>
      </c>
      <c r="J428" s="5">
        <f>VLOOKUP(D428, 'ABG per sample plot (Rj calcs)'!I:J, 2, FALSE)</f>
        <v>0.29216013705388466</v>
      </c>
      <c r="K428" s="34">
        <f t="shared" si="5"/>
        <v>3.3877283075694722E-2</v>
      </c>
      <c r="L428" s="15">
        <f>'Tree Monitoring Data'!L427</f>
        <v>0.1389888</v>
      </c>
      <c r="M428" s="15"/>
    </row>
    <row r="429" spans="1:13">
      <c r="A429" s="5">
        <f>'Tree Monitoring Data'!G428</f>
        <v>2019</v>
      </c>
      <c r="B429" s="4" t="str">
        <f>'Tree Monitoring Data'!A428</f>
        <v>B004</v>
      </c>
      <c r="C429" s="5">
        <f>'Tree Monitoring Data'!B428</f>
        <v>24</v>
      </c>
      <c r="D429" s="5" t="str">
        <f t="shared" si="3"/>
        <v>B004_24</v>
      </c>
      <c r="E429" s="5">
        <f>'Tree Monitoring Data'!D428</f>
        <v>12.0117178</v>
      </c>
      <c r="F429" s="5">
        <f>'Tree Monitoring Data'!E428</f>
        <v>3.5</v>
      </c>
      <c r="G429" s="33">
        <f t="shared" si="4"/>
        <v>3.0246423767256427E-2</v>
      </c>
      <c r="H429" s="5">
        <v>0.59499999999999997</v>
      </c>
      <c r="I429" s="5">
        <v>1.1499999999999999</v>
      </c>
      <c r="J429" s="5">
        <f>VLOOKUP(D429, 'ABG per sample plot (Rj calcs)'!I:J, 2, FALSE)</f>
        <v>0.28650119856809536</v>
      </c>
      <c r="K429" s="34">
        <f t="shared" si="5"/>
        <v>2.6625577348525404E-2</v>
      </c>
      <c r="L429" s="15">
        <f>'Tree Monitoring Data'!L428</f>
        <v>0.1389888</v>
      </c>
      <c r="M429" s="15"/>
    </row>
    <row r="430" spans="1:13">
      <c r="A430" s="5">
        <f>'Tree Monitoring Data'!G429</f>
        <v>2019</v>
      </c>
      <c r="B430" s="4" t="str">
        <f>'Tree Monitoring Data'!A429</f>
        <v>B004</v>
      </c>
      <c r="C430" s="5">
        <f>'Tree Monitoring Data'!B429</f>
        <v>20</v>
      </c>
      <c r="D430" s="5" t="str">
        <f t="shared" si="3"/>
        <v>B004_20</v>
      </c>
      <c r="E430" s="5">
        <f>'Tree Monitoring Data'!D429</f>
        <v>14.4436947</v>
      </c>
      <c r="F430" s="5">
        <f>'Tree Monitoring Data'!E429</f>
        <v>3.6</v>
      </c>
      <c r="G430" s="33">
        <f t="shared" si="4"/>
        <v>4.1481750810481589E-2</v>
      </c>
      <c r="H430" s="5">
        <v>0.59499999999999997</v>
      </c>
      <c r="I430" s="5">
        <v>1.1499999999999999</v>
      </c>
      <c r="J430" s="5">
        <f>VLOOKUP(D430, 'ABG per sample plot (Rj calcs)'!I:J, 2, FALSE)</f>
        <v>0.29216013705388466</v>
      </c>
      <c r="K430" s="34">
        <f t="shared" si="5"/>
        <v>3.6676528597957891E-2</v>
      </c>
      <c r="L430" s="15">
        <f>'Tree Monitoring Data'!L429</f>
        <v>0.1389888</v>
      </c>
      <c r="M430" s="15"/>
    </row>
    <row r="431" spans="1:13">
      <c r="A431" s="5">
        <f>'Tree Monitoring Data'!G430</f>
        <v>2019</v>
      </c>
      <c r="B431" s="4" t="str">
        <f>'Tree Monitoring Data'!A430</f>
        <v>B004</v>
      </c>
      <c r="C431" s="5">
        <f>'Tree Monitoring Data'!B430</f>
        <v>20</v>
      </c>
      <c r="D431" s="5" t="str">
        <f t="shared" si="3"/>
        <v>B004_20</v>
      </c>
      <c r="E431" s="5">
        <f>'Tree Monitoring Data'!D430</f>
        <v>13.429508800000001</v>
      </c>
      <c r="F431" s="5">
        <f>'Tree Monitoring Data'!E430</f>
        <v>3.6</v>
      </c>
      <c r="G431" s="33">
        <f t="shared" si="4"/>
        <v>3.682381505047836E-2</v>
      </c>
      <c r="H431" s="5">
        <v>0.59499999999999997</v>
      </c>
      <c r="I431" s="5">
        <v>1.1499999999999999</v>
      </c>
      <c r="J431" s="5">
        <f>VLOOKUP(D431, 'ABG per sample plot (Rj calcs)'!I:J, 2, FALSE)</f>
        <v>0.29216013705388466</v>
      </c>
      <c r="K431" s="34">
        <f t="shared" si="5"/>
        <v>3.2558165443767162E-2</v>
      </c>
      <c r="L431" s="15">
        <f>'Tree Monitoring Data'!L430</f>
        <v>0.1389888</v>
      </c>
      <c r="M431" s="15"/>
    </row>
    <row r="432" spans="1:13">
      <c r="A432" s="5">
        <f>'Tree Monitoring Data'!G431</f>
        <v>2019</v>
      </c>
      <c r="B432" s="4" t="str">
        <f>'Tree Monitoring Data'!A431</f>
        <v>B004</v>
      </c>
      <c r="C432" s="5">
        <f>'Tree Monitoring Data'!B431</f>
        <v>20</v>
      </c>
      <c r="D432" s="5" t="str">
        <f t="shared" si="3"/>
        <v>B004_20</v>
      </c>
      <c r="E432" s="5">
        <f>'Tree Monitoring Data'!D431</f>
        <v>14.005635</v>
      </c>
      <c r="F432" s="5">
        <f>'Tree Monitoring Data'!E431</f>
        <v>3.6</v>
      </c>
      <c r="G432" s="33">
        <f t="shared" si="4"/>
        <v>3.9447347525605109E-2</v>
      </c>
      <c r="H432" s="5">
        <v>0.59499999999999997</v>
      </c>
      <c r="I432" s="5">
        <v>1.1499999999999999</v>
      </c>
      <c r="J432" s="5">
        <f>VLOOKUP(D432, 'ABG per sample plot (Rj calcs)'!I:J, 2, FALSE)</f>
        <v>0.29216013705388466</v>
      </c>
      <c r="K432" s="34">
        <f t="shared" si="5"/>
        <v>3.4877789422303379E-2</v>
      </c>
      <c r="L432" s="15">
        <f>'Tree Monitoring Data'!L431</f>
        <v>0.1389888</v>
      </c>
      <c r="M432" s="15"/>
    </row>
    <row r="433" spans="1:13">
      <c r="A433" s="5">
        <f>'Tree Monitoring Data'!G432</f>
        <v>2019</v>
      </c>
      <c r="B433" s="4" t="str">
        <f>'Tree Monitoring Data'!A432</f>
        <v>B004</v>
      </c>
      <c r="C433" s="5">
        <f>'Tree Monitoring Data'!B432</f>
        <v>20</v>
      </c>
      <c r="D433" s="5" t="str">
        <f t="shared" si="3"/>
        <v>B004_20</v>
      </c>
      <c r="E433" s="5">
        <f>'Tree Monitoring Data'!D432</f>
        <v>17.4751838</v>
      </c>
      <c r="F433" s="5">
        <f>'Tree Monitoring Data'!E432</f>
        <v>3.6</v>
      </c>
      <c r="G433" s="33">
        <f t="shared" si="4"/>
        <v>5.6484997706969964E-2</v>
      </c>
      <c r="H433" s="5">
        <v>0.59499999999999997</v>
      </c>
      <c r="I433" s="5">
        <v>1.1499999999999999</v>
      </c>
      <c r="J433" s="5">
        <f>VLOOKUP(D433, 'ABG per sample plot (Rj calcs)'!I:J, 2, FALSE)</f>
        <v>0.29216013705388466</v>
      </c>
      <c r="K433" s="34">
        <f t="shared" si="5"/>
        <v>4.9941807982506865E-2</v>
      </c>
      <c r="L433" s="15">
        <f>'Tree Monitoring Data'!L432</f>
        <v>0.1389888</v>
      </c>
      <c r="M433" s="15"/>
    </row>
    <row r="434" spans="1:13">
      <c r="A434" s="5">
        <f>'Tree Monitoring Data'!G433</f>
        <v>2019</v>
      </c>
      <c r="B434" s="4" t="str">
        <f>'Tree Monitoring Data'!A433</f>
        <v>B004</v>
      </c>
      <c r="C434" s="5">
        <f>'Tree Monitoring Data'!B433</f>
        <v>20</v>
      </c>
      <c r="D434" s="5" t="str">
        <f t="shared" si="3"/>
        <v>B004_20</v>
      </c>
      <c r="E434" s="5">
        <f>'Tree Monitoring Data'!D433</f>
        <v>17.188733899999999</v>
      </c>
      <c r="F434" s="5">
        <f>'Tree Monitoring Data'!E433</f>
        <v>3.6</v>
      </c>
      <c r="G434" s="33">
        <f t="shared" si="4"/>
        <v>5.4998983785770859E-2</v>
      </c>
      <c r="H434" s="5">
        <v>0.59499999999999997</v>
      </c>
      <c r="I434" s="5">
        <v>1.1499999999999999</v>
      </c>
      <c r="J434" s="5">
        <f>VLOOKUP(D434, 'ABG per sample plot (Rj calcs)'!I:J, 2, FALSE)</f>
        <v>0.29216013705388466</v>
      </c>
      <c r="K434" s="34">
        <f t="shared" si="5"/>
        <v>4.8627933061295703E-2</v>
      </c>
      <c r="L434" s="15">
        <f>'Tree Monitoring Data'!L433</f>
        <v>0.1389888</v>
      </c>
      <c r="M434" s="15"/>
    </row>
    <row r="435" spans="1:13">
      <c r="A435" s="5">
        <f>'Tree Monitoring Data'!G434</f>
        <v>2019</v>
      </c>
      <c r="B435" s="4" t="str">
        <f>'Tree Monitoring Data'!A434</f>
        <v>B004</v>
      </c>
      <c r="C435" s="5">
        <f>'Tree Monitoring Data'!B434</f>
        <v>20</v>
      </c>
      <c r="D435" s="5" t="str">
        <f t="shared" si="3"/>
        <v>B004_20</v>
      </c>
      <c r="E435" s="5">
        <f>'Tree Monitoring Data'!D434</f>
        <v>13.823594099999999</v>
      </c>
      <c r="F435" s="5">
        <f>'Tree Monitoring Data'!E434</f>
        <v>3.6</v>
      </c>
      <c r="G435" s="33">
        <f t="shared" si="4"/>
        <v>3.8611974131349092E-2</v>
      </c>
      <c r="H435" s="5">
        <v>0.59499999999999997</v>
      </c>
      <c r="I435" s="5">
        <v>1.1499999999999999</v>
      </c>
      <c r="J435" s="5">
        <f>VLOOKUP(D435, 'ABG per sample plot (Rj calcs)'!I:J, 2, FALSE)</f>
        <v>0.29216013705388466</v>
      </c>
      <c r="K435" s="34">
        <f t="shared" si="5"/>
        <v>3.4139185202718164E-2</v>
      </c>
      <c r="L435" s="15">
        <f>'Tree Monitoring Data'!L434</f>
        <v>0.1389888</v>
      </c>
      <c r="M435" s="15"/>
    </row>
    <row r="436" spans="1:13">
      <c r="A436" s="5">
        <f>'Tree Monitoring Data'!G435</f>
        <v>2019</v>
      </c>
      <c r="B436" s="4" t="str">
        <f>'Tree Monitoring Data'!A435</f>
        <v>B004</v>
      </c>
      <c r="C436" s="5">
        <f>'Tree Monitoring Data'!B435</f>
        <v>24</v>
      </c>
      <c r="D436" s="5" t="str">
        <f t="shared" si="3"/>
        <v>B004_24</v>
      </c>
      <c r="E436" s="5">
        <f>'Tree Monitoring Data'!D435</f>
        <v>17.367589500000001</v>
      </c>
      <c r="F436" s="5">
        <f>'Tree Monitoring Data'!E435</f>
        <v>3.6</v>
      </c>
      <c r="G436" s="33">
        <f t="shared" si="4"/>
        <v>5.5925177930718217E-2</v>
      </c>
      <c r="H436" s="5">
        <v>0.59499999999999997</v>
      </c>
      <c r="I436" s="5">
        <v>1.1499999999999999</v>
      </c>
      <c r="J436" s="5">
        <f>VLOOKUP(D436, 'ABG per sample plot (Rj calcs)'!I:J, 2, FALSE)</f>
        <v>0.28650119856809536</v>
      </c>
      <c r="K436" s="34">
        <f t="shared" si="5"/>
        <v>4.9230287923703535E-2</v>
      </c>
      <c r="L436" s="15">
        <f>'Tree Monitoring Data'!L435</f>
        <v>0.1389888</v>
      </c>
      <c r="M436" s="15"/>
    </row>
    <row r="437" spans="1:13">
      <c r="A437" s="5">
        <f>'Tree Monitoring Data'!G436</f>
        <v>2019</v>
      </c>
      <c r="B437" s="4" t="str">
        <f>'Tree Monitoring Data'!A436</f>
        <v>B004</v>
      </c>
      <c r="C437" s="5">
        <f>'Tree Monitoring Data'!B436</f>
        <v>24</v>
      </c>
      <c r="D437" s="5" t="str">
        <f t="shared" si="3"/>
        <v>B004_24</v>
      </c>
      <c r="E437" s="5">
        <f>'Tree Monitoring Data'!D436</f>
        <v>16.146188599999999</v>
      </c>
      <c r="F437" s="5">
        <f>'Tree Monitoring Data'!E436</f>
        <v>3.6</v>
      </c>
      <c r="G437" s="33">
        <f t="shared" si="4"/>
        <v>4.9710219282862275E-2</v>
      </c>
      <c r="H437" s="5">
        <v>0.59499999999999997</v>
      </c>
      <c r="I437" s="5">
        <v>1.1499999999999999</v>
      </c>
      <c r="J437" s="5">
        <f>VLOOKUP(D437, 'ABG per sample plot (Rj calcs)'!I:J, 2, FALSE)</f>
        <v>0.28650119856809536</v>
      </c>
      <c r="K437" s="34">
        <f t="shared" si="5"/>
        <v>4.3759331639095969E-2</v>
      </c>
      <c r="L437" s="15">
        <f>'Tree Monitoring Data'!L436</f>
        <v>0.1389888</v>
      </c>
      <c r="M437" s="15"/>
    </row>
    <row r="438" spans="1:13">
      <c r="A438" s="5">
        <f>'Tree Monitoring Data'!G437</f>
        <v>2019</v>
      </c>
      <c r="B438" s="4" t="str">
        <f>'Tree Monitoring Data'!A437</f>
        <v>B004</v>
      </c>
      <c r="C438" s="5">
        <f>'Tree Monitoring Data'!B437</f>
        <v>24</v>
      </c>
      <c r="D438" s="5" t="str">
        <f t="shared" si="3"/>
        <v>B004_24</v>
      </c>
      <c r="E438" s="5">
        <f>'Tree Monitoring Data'!D437</f>
        <v>14.963950499999999</v>
      </c>
      <c r="F438" s="5">
        <f>'Tree Monitoring Data'!E437</f>
        <v>3.6</v>
      </c>
      <c r="G438" s="33">
        <f t="shared" si="4"/>
        <v>4.3942094229711806E-2</v>
      </c>
      <c r="H438" s="5">
        <v>0.59499999999999997</v>
      </c>
      <c r="I438" s="5">
        <v>1.1499999999999999</v>
      </c>
      <c r="J438" s="5">
        <f>VLOOKUP(D438, 'ABG per sample plot (Rj calcs)'!I:J, 2, FALSE)</f>
        <v>0.28650119856809536</v>
      </c>
      <c r="K438" s="34">
        <f t="shared" si="5"/>
        <v>3.8681717804799162E-2</v>
      </c>
      <c r="L438" s="15">
        <f>'Tree Monitoring Data'!L437</f>
        <v>0.1389888</v>
      </c>
      <c r="M438" s="15"/>
    </row>
    <row r="439" spans="1:13">
      <c r="A439" s="5">
        <f>'Tree Monitoring Data'!G438</f>
        <v>2019</v>
      </c>
      <c r="B439" s="4" t="str">
        <f>'Tree Monitoring Data'!A438</f>
        <v>B004</v>
      </c>
      <c r="C439" s="5">
        <f>'Tree Monitoring Data'!B438</f>
        <v>24</v>
      </c>
      <c r="D439" s="5" t="str">
        <f t="shared" si="3"/>
        <v>B004_24</v>
      </c>
      <c r="E439" s="5">
        <f>'Tree Monitoring Data'!D438</f>
        <v>17.665481799999998</v>
      </c>
      <c r="F439" s="5">
        <f>'Tree Monitoring Data'!E438</f>
        <v>3.6</v>
      </c>
      <c r="G439" s="33">
        <f t="shared" si="4"/>
        <v>5.7479991842487074E-2</v>
      </c>
      <c r="H439" s="5">
        <v>0.59499999999999997</v>
      </c>
      <c r="I439" s="5">
        <v>1.1499999999999999</v>
      </c>
      <c r="J439" s="5">
        <f>VLOOKUP(D439, 'ABG per sample plot (Rj calcs)'!I:J, 2, FALSE)</f>
        <v>0.28650119856809536</v>
      </c>
      <c r="K439" s="34">
        <f t="shared" si="5"/>
        <v>5.0598972644545825E-2</v>
      </c>
      <c r="L439" s="15">
        <f>'Tree Monitoring Data'!L438</f>
        <v>0.1389888</v>
      </c>
      <c r="M439" s="15"/>
    </row>
    <row r="440" spans="1:13">
      <c r="A440" s="5">
        <f>'Tree Monitoring Data'!G439</f>
        <v>2019</v>
      </c>
      <c r="B440" s="4" t="str">
        <f>'Tree Monitoring Data'!A439</f>
        <v>B004</v>
      </c>
      <c r="C440" s="5">
        <f>'Tree Monitoring Data'!B439</f>
        <v>24</v>
      </c>
      <c r="D440" s="5" t="str">
        <f t="shared" si="3"/>
        <v>B004_24</v>
      </c>
      <c r="E440" s="5">
        <f>'Tree Monitoring Data'!D439</f>
        <v>19.143633999999999</v>
      </c>
      <c r="F440" s="5">
        <f>'Tree Monitoring Data'!E439</f>
        <v>3.6</v>
      </c>
      <c r="G440" s="33">
        <f t="shared" si="4"/>
        <v>6.5418620059478003E-2</v>
      </c>
      <c r="H440" s="5">
        <v>0.59499999999999997</v>
      </c>
      <c r="I440" s="5">
        <v>1.1499999999999999</v>
      </c>
      <c r="J440" s="5">
        <f>VLOOKUP(D440, 'ABG per sample plot (Rj calcs)'!I:J, 2, FALSE)</f>
        <v>0.28650119856809536</v>
      </c>
      <c r="K440" s="34">
        <f t="shared" si="5"/>
        <v>5.758725533406827E-2</v>
      </c>
      <c r="L440" s="15">
        <f>'Tree Monitoring Data'!L439</f>
        <v>0.1389888</v>
      </c>
      <c r="M440" s="15"/>
    </row>
    <row r="441" spans="1:13">
      <c r="A441" s="5">
        <f>'Tree Monitoring Data'!G440</f>
        <v>2019</v>
      </c>
      <c r="B441" s="4" t="str">
        <f>'Tree Monitoring Data'!A440</f>
        <v>B004</v>
      </c>
      <c r="C441" s="5">
        <f>'Tree Monitoring Data'!B440</f>
        <v>24</v>
      </c>
      <c r="D441" s="5" t="str">
        <f t="shared" si="3"/>
        <v>B004_24</v>
      </c>
      <c r="E441" s="5">
        <f>'Tree Monitoring Data'!D440</f>
        <v>17.633908000000002</v>
      </c>
      <c r="F441" s="5">
        <f>'Tree Monitoring Data'!E440</f>
        <v>3.6</v>
      </c>
      <c r="G441" s="33">
        <f t="shared" si="4"/>
        <v>5.7314475389775313E-2</v>
      </c>
      <c r="H441" s="5">
        <v>0.59499999999999997</v>
      </c>
      <c r="I441" s="5">
        <v>1.1499999999999999</v>
      </c>
      <c r="J441" s="5">
        <f>VLOOKUP(D441, 'ABG per sample plot (Rj calcs)'!I:J, 2, FALSE)</f>
        <v>0.28650119856809536</v>
      </c>
      <c r="K441" s="34">
        <f t="shared" si="5"/>
        <v>5.045327042374638E-2</v>
      </c>
      <c r="L441" s="15">
        <f>'Tree Monitoring Data'!L440</f>
        <v>0.1389888</v>
      </c>
      <c r="M441" s="15"/>
    </row>
    <row r="442" spans="1:13">
      <c r="A442" s="5">
        <f>'Tree Monitoring Data'!G441</f>
        <v>2019</v>
      </c>
      <c r="B442" s="4" t="str">
        <f>'Tree Monitoring Data'!A441</f>
        <v>B004</v>
      </c>
      <c r="C442" s="5">
        <f>'Tree Monitoring Data'!B441</f>
        <v>24</v>
      </c>
      <c r="D442" s="5" t="str">
        <f t="shared" si="3"/>
        <v>B004_24</v>
      </c>
      <c r="E442" s="5">
        <f>'Tree Monitoring Data'!D441</f>
        <v>17.682680000000001</v>
      </c>
      <c r="F442" s="5">
        <f>'Tree Monitoring Data'!E441</f>
        <v>3.6</v>
      </c>
      <c r="G442" s="33">
        <f t="shared" si="4"/>
        <v>5.757022019772453E-2</v>
      </c>
      <c r="H442" s="5">
        <v>0.59499999999999997</v>
      </c>
      <c r="I442" s="5">
        <v>1.1499999999999999</v>
      </c>
      <c r="J442" s="5">
        <f>VLOOKUP(D442, 'ABG per sample plot (Rj calcs)'!I:J, 2, FALSE)</f>
        <v>0.28650119856809536</v>
      </c>
      <c r="K442" s="34">
        <f t="shared" si="5"/>
        <v>5.0678399623083556E-2</v>
      </c>
      <c r="L442" s="15">
        <f>'Tree Monitoring Data'!L441</f>
        <v>0.1389888</v>
      </c>
      <c r="M442" s="15"/>
    </row>
    <row r="443" spans="1:13">
      <c r="A443" s="5">
        <f>'Tree Monitoring Data'!G442</f>
        <v>2019</v>
      </c>
      <c r="B443" s="4" t="str">
        <f>'Tree Monitoring Data'!A442</f>
        <v>B004</v>
      </c>
      <c r="C443" s="5">
        <f>'Tree Monitoring Data'!B442</f>
        <v>20</v>
      </c>
      <c r="D443" s="5" t="str">
        <f t="shared" si="3"/>
        <v>B004_20</v>
      </c>
      <c r="E443" s="5">
        <f>'Tree Monitoring Data'!D442</f>
        <v>15.5971844</v>
      </c>
      <c r="F443" s="5">
        <f>'Tree Monitoring Data'!E442</f>
        <v>3.7</v>
      </c>
      <c r="G443" s="33">
        <f t="shared" si="4"/>
        <v>4.7626213963482732E-2</v>
      </c>
      <c r="H443" s="5">
        <v>0.59499999999999997</v>
      </c>
      <c r="I443" s="5">
        <v>1.1499999999999999</v>
      </c>
      <c r="J443" s="5">
        <f>VLOOKUP(D443, 'ABG per sample plot (Rj calcs)'!I:J, 2, FALSE)</f>
        <v>0.29216013705388466</v>
      </c>
      <c r="K443" s="34">
        <f t="shared" si="5"/>
        <v>4.210922066488005E-2</v>
      </c>
      <c r="L443" s="15">
        <f>'Tree Monitoring Data'!L442</f>
        <v>0.1389888</v>
      </c>
      <c r="M443" s="15"/>
    </row>
    <row r="444" spans="1:13">
      <c r="A444" s="5">
        <f>'Tree Monitoring Data'!G443</f>
        <v>2019</v>
      </c>
      <c r="B444" s="4" t="str">
        <f>'Tree Monitoring Data'!A443</f>
        <v>B004</v>
      </c>
      <c r="C444" s="5">
        <f>'Tree Monitoring Data'!B443</f>
        <v>20</v>
      </c>
      <c r="D444" s="5" t="str">
        <f t="shared" si="3"/>
        <v>B004_20</v>
      </c>
      <c r="E444" s="5">
        <f>'Tree Monitoring Data'!D443</f>
        <v>15.0819779</v>
      </c>
      <c r="F444" s="5">
        <f>'Tree Monitoring Data'!E443</f>
        <v>3.7</v>
      </c>
      <c r="G444" s="33">
        <f t="shared" si="4"/>
        <v>4.5092379279328167E-2</v>
      </c>
      <c r="H444" s="5">
        <v>0.59499999999999997</v>
      </c>
      <c r="I444" s="5">
        <v>1.1499999999999999</v>
      </c>
      <c r="J444" s="5">
        <f>VLOOKUP(D444, 'ABG per sample plot (Rj calcs)'!I:J, 2, FALSE)</f>
        <v>0.29216013705388466</v>
      </c>
      <c r="K444" s="34">
        <f t="shared" si="5"/>
        <v>3.9868903936676518E-2</v>
      </c>
      <c r="L444" s="15">
        <f>'Tree Monitoring Data'!L443</f>
        <v>0.1389888</v>
      </c>
      <c r="M444" s="15"/>
    </row>
    <row r="445" spans="1:13">
      <c r="A445" s="5">
        <f>'Tree Monitoring Data'!G444</f>
        <v>2019</v>
      </c>
      <c r="B445" s="4" t="str">
        <f>'Tree Monitoring Data'!A444</f>
        <v>B004</v>
      </c>
      <c r="C445" s="5">
        <f>'Tree Monitoring Data'!B444</f>
        <v>20</v>
      </c>
      <c r="D445" s="5" t="str">
        <f t="shared" si="3"/>
        <v>B004_20</v>
      </c>
      <c r="E445" s="5">
        <f>'Tree Monitoring Data'!D444</f>
        <v>15.0987636</v>
      </c>
      <c r="F445" s="5">
        <f>'Tree Monitoring Data'!E444</f>
        <v>3.7</v>
      </c>
      <c r="G445" s="33">
        <f t="shared" si="4"/>
        <v>4.5174178164502331E-2</v>
      </c>
      <c r="H445" s="5">
        <v>0.59499999999999997</v>
      </c>
      <c r="I445" s="5">
        <v>1.1499999999999999</v>
      </c>
      <c r="J445" s="5">
        <f>VLOOKUP(D445, 'ABG per sample plot (Rj calcs)'!I:J, 2, FALSE)</f>
        <v>0.29216013705388466</v>
      </c>
      <c r="K445" s="34">
        <f t="shared" si="5"/>
        <v>3.9941227285926598E-2</v>
      </c>
      <c r="L445" s="15">
        <f>'Tree Monitoring Data'!L444</f>
        <v>0.1389888</v>
      </c>
      <c r="M445" s="15"/>
    </row>
    <row r="446" spans="1:13">
      <c r="A446" s="5">
        <f>'Tree Monitoring Data'!G445</f>
        <v>2019</v>
      </c>
      <c r="B446" s="4" t="str">
        <f>'Tree Monitoring Data'!A445</f>
        <v>B004</v>
      </c>
      <c r="C446" s="5">
        <f>'Tree Monitoring Data'!B445</f>
        <v>20</v>
      </c>
      <c r="D446" s="5" t="str">
        <f t="shared" si="3"/>
        <v>B004_20</v>
      </c>
      <c r="E446" s="5">
        <f>'Tree Monitoring Data'!D445</f>
        <v>15.278874500000001</v>
      </c>
      <c r="F446" s="5">
        <f>'Tree Monitoring Data'!E445</f>
        <v>3.7</v>
      </c>
      <c r="G446" s="33">
        <f t="shared" si="4"/>
        <v>4.6055084890996419E-2</v>
      </c>
      <c r="H446" s="5">
        <v>0.59499999999999997</v>
      </c>
      <c r="I446" s="5">
        <v>1.1499999999999999</v>
      </c>
      <c r="J446" s="5">
        <f>VLOOKUP(D446, 'ABG per sample plot (Rj calcs)'!I:J, 2, FALSE)</f>
        <v>0.29216013705388466</v>
      </c>
      <c r="K446" s="34">
        <f t="shared" si="5"/>
        <v>4.0720090282669499E-2</v>
      </c>
      <c r="L446" s="15">
        <f>'Tree Monitoring Data'!L445</f>
        <v>0.1389888</v>
      </c>
      <c r="M446" s="15"/>
    </row>
    <row r="447" spans="1:13">
      <c r="A447" s="5">
        <f>'Tree Monitoring Data'!G446</f>
        <v>2019</v>
      </c>
      <c r="B447" s="4" t="str">
        <f>'Tree Monitoring Data'!A446</f>
        <v>B004</v>
      </c>
      <c r="C447" s="5">
        <f>'Tree Monitoring Data'!B446</f>
        <v>20</v>
      </c>
      <c r="D447" s="5" t="str">
        <f t="shared" si="3"/>
        <v>B004_20</v>
      </c>
      <c r="E447" s="5">
        <f>'Tree Monitoring Data'!D446</f>
        <v>19.0985932</v>
      </c>
      <c r="F447" s="5">
        <f>'Tree Monitoring Data'!E446</f>
        <v>3.7</v>
      </c>
      <c r="G447" s="33">
        <f t="shared" si="4"/>
        <v>6.6095973430269975E-2</v>
      </c>
      <c r="H447" s="5">
        <v>0.59499999999999997</v>
      </c>
      <c r="I447" s="5">
        <v>1.1499999999999999</v>
      </c>
      <c r="J447" s="5">
        <f>VLOOKUP(D447, 'ABG per sample plot (Rj calcs)'!I:J, 2, FALSE)</f>
        <v>0.29216013705388466</v>
      </c>
      <c r="K447" s="34">
        <f t="shared" si="5"/>
        <v>5.8439453792597004E-2</v>
      </c>
      <c r="L447" s="15">
        <f>'Tree Monitoring Data'!L446</f>
        <v>0.1389888</v>
      </c>
      <c r="M447" s="15"/>
    </row>
    <row r="448" spans="1:13">
      <c r="A448" s="5">
        <f>'Tree Monitoring Data'!G447</f>
        <v>2019</v>
      </c>
      <c r="B448" s="4" t="str">
        <f>'Tree Monitoring Data'!A447</f>
        <v>B004</v>
      </c>
      <c r="C448" s="5">
        <f>'Tree Monitoring Data'!B447</f>
        <v>20</v>
      </c>
      <c r="D448" s="5" t="str">
        <f t="shared" si="3"/>
        <v>B004_20</v>
      </c>
      <c r="E448" s="5">
        <f>'Tree Monitoring Data'!D447</f>
        <v>13.5084955</v>
      </c>
      <c r="F448" s="5">
        <f>'Tree Monitoring Data'!E447</f>
        <v>3.7</v>
      </c>
      <c r="G448" s="33">
        <f t="shared" si="4"/>
        <v>3.7651981588331447E-2</v>
      </c>
      <c r="H448" s="5">
        <v>0.59499999999999997</v>
      </c>
      <c r="I448" s="5">
        <v>1.1499999999999999</v>
      </c>
      <c r="J448" s="5">
        <f>VLOOKUP(D448, 'ABG per sample plot (Rj calcs)'!I:J, 2, FALSE)</f>
        <v>0.29216013705388466</v>
      </c>
      <c r="K448" s="34">
        <f t="shared" si="5"/>
        <v>3.3290397645060012E-2</v>
      </c>
      <c r="L448" s="15">
        <f>'Tree Monitoring Data'!L447</f>
        <v>0.1389888</v>
      </c>
      <c r="M448" s="15"/>
    </row>
    <row r="449" spans="1:13">
      <c r="A449" s="5">
        <f>'Tree Monitoring Data'!G448</f>
        <v>2019</v>
      </c>
      <c r="B449" s="4" t="str">
        <f>'Tree Monitoring Data'!A448</f>
        <v>B004</v>
      </c>
      <c r="C449" s="5">
        <f>'Tree Monitoring Data'!B448</f>
        <v>20</v>
      </c>
      <c r="D449" s="5" t="str">
        <f t="shared" si="3"/>
        <v>B004_20</v>
      </c>
      <c r="E449" s="5">
        <f>'Tree Monitoring Data'!D448</f>
        <v>20.0838152</v>
      </c>
      <c r="F449" s="5">
        <f>'Tree Monitoring Data'!E448</f>
        <v>3.7</v>
      </c>
      <c r="G449" s="33">
        <f t="shared" si="4"/>
        <v>7.1677525733197342E-2</v>
      </c>
      <c r="H449" s="5">
        <v>0.59499999999999997</v>
      </c>
      <c r="I449" s="5">
        <v>1.1499999999999999</v>
      </c>
      <c r="J449" s="5">
        <f>VLOOKUP(D449, 'ABG per sample plot (Rj calcs)'!I:J, 2, FALSE)</f>
        <v>0.29216013705388466</v>
      </c>
      <c r="K449" s="34">
        <f t="shared" si="5"/>
        <v>6.3374442279331436E-2</v>
      </c>
      <c r="L449" s="15">
        <f>'Tree Monitoring Data'!L448</f>
        <v>0.1389888</v>
      </c>
      <c r="M449" s="15"/>
    </row>
    <row r="450" spans="1:13">
      <c r="A450" s="5">
        <f>'Tree Monitoring Data'!G449</f>
        <v>2019</v>
      </c>
      <c r="B450" s="4" t="str">
        <f>'Tree Monitoring Data'!A449</f>
        <v>B004</v>
      </c>
      <c r="C450" s="5">
        <f>'Tree Monitoring Data'!B449</f>
        <v>20</v>
      </c>
      <c r="D450" s="5" t="str">
        <f t="shared" si="3"/>
        <v>B004_20</v>
      </c>
      <c r="E450" s="5">
        <f>'Tree Monitoring Data'!D449</f>
        <v>15.278874500000001</v>
      </c>
      <c r="F450" s="5">
        <f>'Tree Monitoring Data'!E449</f>
        <v>3.7</v>
      </c>
      <c r="G450" s="33">
        <f t="shared" si="4"/>
        <v>4.6055084890996419E-2</v>
      </c>
      <c r="H450" s="5">
        <v>0.59499999999999997</v>
      </c>
      <c r="I450" s="5">
        <v>1.1499999999999999</v>
      </c>
      <c r="J450" s="5">
        <f>VLOOKUP(D450, 'ABG per sample plot (Rj calcs)'!I:J, 2, FALSE)</f>
        <v>0.29216013705388466</v>
      </c>
      <c r="K450" s="34">
        <f t="shared" si="5"/>
        <v>4.0720090282669499E-2</v>
      </c>
      <c r="L450" s="15">
        <f>'Tree Monitoring Data'!L449</f>
        <v>0.1389888</v>
      </c>
      <c r="M450" s="15"/>
    </row>
    <row r="451" spans="1:13">
      <c r="A451" s="5">
        <f>'Tree Monitoring Data'!G450</f>
        <v>2019</v>
      </c>
      <c r="B451" s="4" t="str">
        <f>'Tree Monitoring Data'!A450</f>
        <v>B004</v>
      </c>
      <c r="C451" s="5">
        <f>'Tree Monitoring Data'!B450</f>
        <v>20</v>
      </c>
      <c r="D451" s="5" t="str">
        <f t="shared" si="3"/>
        <v>B004_20</v>
      </c>
      <c r="E451" s="5">
        <f>'Tree Monitoring Data'!D450</f>
        <v>15.278874500000001</v>
      </c>
      <c r="F451" s="5">
        <f>'Tree Monitoring Data'!E450</f>
        <v>3.7</v>
      </c>
      <c r="G451" s="33">
        <f t="shared" si="4"/>
        <v>4.6055084890996419E-2</v>
      </c>
      <c r="H451" s="5">
        <v>0.59499999999999997</v>
      </c>
      <c r="I451" s="5">
        <v>1.1499999999999999</v>
      </c>
      <c r="J451" s="5">
        <f>VLOOKUP(D451, 'ABG per sample plot (Rj calcs)'!I:J, 2, FALSE)</f>
        <v>0.29216013705388466</v>
      </c>
      <c r="K451" s="34">
        <f t="shared" si="5"/>
        <v>4.0720090282669499E-2</v>
      </c>
      <c r="L451" s="15">
        <f>'Tree Monitoring Data'!L450</f>
        <v>0.1389888</v>
      </c>
      <c r="M451" s="15"/>
    </row>
    <row r="452" spans="1:13">
      <c r="A452" s="5">
        <f>'Tree Monitoring Data'!G451</f>
        <v>2019</v>
      </c>
      <c r="B452" s="4" t="str">
        <f>'Tree Monitoring Data'!A451</f>
        <v>B004</v>
      </c>
      <c r="C452" s="5">
        <f>'Tree Monitoring Data'!B451</f>
        <v>20</v>
      </c>
      <c r="D452" s="5" t="str">
        <f t="shared" si="3"/>
        <v>B004_20</v>
      </c>
      <c r="E452" s="5">
        <f>'Tree Monitoring Data'!D451</f>
        <v>13.687325100000001</v>
      </c>
      <c r="F452" s="5">
        <f>'Tree Monitoring Data'!E451</f>
        <v>3.7</v>
      </c>
      <c r="G452" s="33">
        <f t="shared" si="4"/>
        <v>3.8474827735274331E-2</v>
      </c>
      <c r="H452" s="5">
        <v>0.59499999999999997</v>
      </c>
      <c r="I452" s="5">
        <v>1.1499999999999999</v>
      </c>
      <c r="J452" s="5">
        <f>VLOOKUP(D452, 'ABG per sample plot (Rj calcs)'!I:J, 2, FALSE)</f>
        <v>0.29216013705388466</v>
      </c>
      <c r="K452" s="34">
        <f t="shared" si="5"/>
        <v>3.4017925766472973E-2</v>
      </c>
      <c r="L452" s="15">
        <f>'Tree Monitoring Data'!L451</f>
        <v>0.1389888</v>
      </c>
      <c r="M452" s="15"/>
    </row>
    <row r="453" spans="1:13">
      <c r="A453" s="5">
        <f>'Tree Monitoring Data'!G452</f>
        <v>2019</v>
      </c>
      <c r="B453" s="4" t="str">
        <f>'Tree Monitoring Data'!A452</f>
        <v>B004</v>
      </c>
      <c r="C453" s="5">
        <f>'Tree Monitoring Data'!B452</f>
        <v>20</v>
      </c>
      <c r="D453" s="5" t="str">
        <f t="shared" si="3"/>
        <v>B004_20</v>
      </c>
      <c r="E453" s="5">
        <f>'Tree Monitoring Data'!D452</f>
        <v>16.918402499999999</v>
      </c>
      <c r="F453" s="5">
        <f>'Tree Monitoring Data'!E452</f>
        <v>3.7</v>
      </c>
      <c r="G453" s="33">
        <f t="shared" si="4"/>
        <v>5.4341522153292028E-2</v>
      </c>
      <c r="H453" s="5">
        <v>0.59499999999999997</v>
      </c>
      <c r="I453" s="5">
        <v>1.1499999999999999</v>
      </c>
      <c r="J453" s="5">
        <f>VLOOKUP(D453, 'ABG per sample plot (Rj calcs)'!I:J, 2, FALSE)</f>
        <v>0.29216013705388466</v>
      </c>
      <c r="K453" s="34">
        <f t="shared" si="5"/>
        <v>4.8046631407085462E-2</v>
      </c>
      <c r="L453" s="15">
        <f>'Tree Monitoring Data'!L452</f>
        <v>0.1389888</v>
      </c>
      <c r="M453" s="15"/>
    </row>
    <row r="454" spans="1:13">
      <c r="A454" s="5">
        <f>'Tree Monitoring Data'!G453</f>
        <v>2019</v>
      </c>
      <c r="B454" s="4" t="str">
        <f>'Tree Monitoring Data'!A453</f>
        <v>B004</v>
      </c>
      <c r="C454" s="5">
        <f>'Tree Monitoring Data'!B453</f>
        <v>24</v>
      </c>
      <c r="D454" s="5" t="str">
        <f t="shared" si="3"/>
        <v>B004_24</v>
      </c>
      <c r="E454" s="5">
        <f>'Tree Monitoring Data'!D453</f>
        <v>16.2119447</v>
      </c>
      <c r="F454" s="5">
        <f>'Tree Monitoring Data'!E453</f>
        <v>3.7</v>
      </c>
      <c r="G454" s="33">
        <f t="shared" si="4"/>
        <v>5.0712080365835369E-2</v>
      </c>
      <c r="H454" s="5">
        <v>0.59499999999999997</v>
      </c>
      <c r="I454" s="5">
        <v>1.1499999999999999</v>
      </c>
      <c r="J454" s="5">
        <f>VLOOKUP(D454, 'ABG per sample plot (Rj calcs)'!I:J, 2, FALSE)</f>
        <v>0.28650119856809536</v>
      </c>
      <c r="K454" s="34">
        <f t="shared" si="5"/>
        <v>4.4641258374052813E-2</v>
      </c>
      <c r="L454" s="15">
        <f>'Tree Monitoring Data'!L453</f>
        <v>0.1389888</v>
      </c>
      <c r="M454" s="15"/>
    </row>
    <row r="455" spans="1:13">
      <c r="A455" s="5">
        <f>'Tree Monitoring Data'!G454</f>
        <v>2019</v>
      </c>
      <c r="B455" s="4" t="str">
        <f>'Tree Monitoring Data'!A454</f>
        <v>B004</v>
      </c>
      <c r="C455" s="5">
        <f>'Tree Monitoring Data'!B454</f>
        <v>24</v>
      </c>
      <c r="D455" s="5" t="str">
        <f t="shared" si="3"/>
        <v>B004_24</v>
      </c>
      <c r="E455" s="5">
        <f>'Tree Monitoring Data'!D454</f>
        <v>22.1013445</v>
      </c>
      <c r="F455" s="5">
        <f>'Tree Monitoring Data'!E454</f>
        <v>3.7</v>
      </c>
      <c r="G455" s="33">
        <f t="shared" si="4"/>
        <v>8.3618400003025506E-2</v>
      </c>
      <c r="H455" s="5">
        <v>0.59499999999999997</v>
      </c>
      <c r="I455" s="5">
        <v>1.1499999999999999</v>
      </c>
      <c r="J455" s="5">
        <f>VLOOKUP(D455, 'ABG per sample plot (Rj calcs)'!I:J, 2, FALSE)</f>
        <v>0.28650119856809536</v>
      </c>
      <c r="K455" s="34">
        <f t="shared" si="5"/>
        <v>7.3608311322103853E-2</v>
      </c>
      <c r="L455" s="15">
        <f>'Tree Monitoring Data'!L454</f>
        <v>0.1389888</v>
      </c>
      <c r="M455" s="15"/>
    </row>
    <row r="456" spans="1:13">
      <c r="A456" s="5">
        <f>'Tree Monitoring Data'!G455</f>
        <v>2019</v>
      </c>
      <c r="B456" s="4" t="str">
        <f>'Tree Monitoring Data'!A455</f>
        <v>B004</v>
      </c>
      <c r="C456" s="5">
        <f>'Tree Monitoring Data'!B455</f>
        <v>24</v>
      </c>
      <c r="D456" s="5" t="str">
        <f t="shared" si="3"/>
        <v>B004_24</v>
      </c>
      <c r="E456" s="5">
        <f>'Tree Monitoring Data'!D455</f>
        <v>18.059703500000001</v>
      </c>
      <c r="F456" s="5">
        <f>'Tree Monitoring Data'!E455</f>
        <v>3.7</v>
      </c>
      <c r="G456" s="33">
        <f t="shared" si="4"/>
        <v>6.0391323737140339E-2</v>
      </c>
      <c r="H456" s="5">
        <v>0.59499999999999997</v>
      </c>
      <c r="I456" s="5">
        <v>1.1499999999999999</v>
      </c>
      <c r="J456" s="5">
        <f>VLOOKUP(D456, 'ABG per sample plot (Rj calcs)'!I:J, 2, FALSE)</f>
        <v>0.28650119856809536</v>
      </c>
      <c r="K456" s="34">
        <f t="shared" si="5"/>
        <v>5.3161784471319057E-2</v>
      </c>
      <c r="L456" s="15">
        <f>'Tree Monitoring Data'!L455</f>
        <v>0.1389888</v>
      </c>
      <c r="M456" s="15"/>
    </row>
    <row r="457" spans="1:13">
      <c r="A457" s="5">
        <f>'Tree Monitoring Data'!G456</f>
        <v>2019</v>
      </c>
      <c r="B457" s="4" t="str">
        <f>'Tree Monitoring Data'!A456</f>
        <v>B004</v>
      </c>
      <c r="C457" s="5">
        <f>'Tree Monitoring Data'!B456</f>
        <v>24</v>
      </c>
      <c r="D457" s="5" t="str">
        <f t="shared" si="3"/>
        <v>B004_24</v>
      </c>
      <c r="E457" s="5">
        <f>'Tree Monitoring Data'!D456</f>
        <v>17.332550600000001</v>
      </c>
      <c r="F457" s="5">
        <f>'Tree Monitoring Data'!E456</f>
        <v>3.7</v>
      </c>
      <c r="G457" s="33">
        <f t="shared" si="4"/>
        <v>5.6510347884274829E-2</v>
      </c>
      <c r="H457" s="5">
        <v>0.59499999999999997</v>
      </c>
      <c r="I457" s="5">
        <v>1.1499999999999999</v>
      </c>
      <c r="J457" s="5">
        <f>VLOOKUP(D457, 'ABG per sample plot (Rj calcs)'!I:J, 2, FALSE)</f>
        <v>0.28650119856809536</v>
      </c>
      <c r="K457" s="34">
        <f t="shared" si="5"/>
        <v>4.9745406272250964E-2</v>
      </c>
      <c r="L457" s="15">
        <f>'Tree Monitoring Data'!L456</f>
        <v>0.1389888</v>
      </c>
      <c r="M457" s="15"/>
    </row>
    <row r="458" spans="1:13">
      <c r="A458" s="5">
        <f>'Tree Monitoring Data'!G457</f>
        <v>2019</v>
      </c>
      <c r="B458" s="4" t="str">
        <f>'Tree Monitoring Data'!A457</f>
        <v>B004</v>
      </c>
      <c r="C458" s="5">
        <f>'Tree Monitoring Data'!B457</f>
        <v>24</v>
      </c>
      <c r="D458" s="5" t="str">
        <f t="shared" si="3"/>
        <v>B004_24</v>
      </c>
      <c r="E458" s="5">
        <f>'Tree Monitoring Data'!D457</f>
        <v>21.066247499999999</v>
      </c>
      <c r="F458" s="5">
        <f>'Tree Monitoring Data'!E457</f>
        <v>3.7</v>
      </c>
      <c r="G458" s="33">
        <f t="shared" si="4"/>
        <v>7.7407205578309851E-2</v>
      </c>
      <c r="H458" s="5">
        <v>0.59499999999999997</v>
      </c>
      <c r="I458" s="5">
        <v>1.1499999999999999</v>
      </c>
      <c r="J458" s="5">
        <f>VLOOKUP(D458, 'ABG per sample plot (Rj calcs)'!I:J, 2, FALSE)</f>
        <v>0.28650119856809536</v>
      </c>
      <c r="K458" s="34">
        <f t="shared" si="5"/>
        <v>6.814066863963153E-2</v>
      </c>
      <c r="L458" s="15">
        <f>'Tree Monitoring Data'!L457</f>
        <v>0.1389888</v>
      </c>
      <c r="M458" s="15"/>
    </row>
    <row r="459" spans="1:13">
      <c r="A459" s="5">
        <f>'Tree Monitoring Data'!G458</f>
        <v>2019</v>
      </c>
      <c r="B459" s="4" t="str">
        <f>'Tree Monitoring Data'!A458</f>
        <v>B004</v>
      </c>
      <c r="C459" s="5">
        <f>'Tree Monitoring Data'!B458</f>
        <v>24</v>
      </c>
      <c r="D459" s="5" t="str">
        <f t="shared" si="3"/>
        <v>B004_24</v>
      </c>
      <c r="E459" s="5">
        <f>'Tree Monitoring Data'!D458</f>
        <v>18.912000899999999</v>
      </c>
      <c r="F459" s="5">
        <f>'Tree Monitoring Data'!E458</f>
        <v>3.7</v>
      </c>
      <c r="G459" s="33">
        <f t="shared" si="4"/>
        <v>6.5057616514264088E-2</v>
      </c>
      <c r="H459" s="5">
        <v>0.59499999999999997</v>
      </c>
      <c r="I459" s="5">
        <v>1.1499999999999999</v>
      </c>
      <c r="J459" s="5">
        <f>VLOOKUP(D459, 'ABG per sample plot (Rj calcs)'!I:J, 2, FALSE)</f>
        <v>0.28650119856809536</v>
      </c>
      <c r="K459" s="34">
        <f t="shared" si="5"/>
        <v>5.7269468084569029E-2</v>
      </c>
      <c r="L459" s="15">
        <f>'Tree Monitoring Data'!L458</f>
        <v>0.1389888</v>
      </c>
      <c r="M459" s="15"/>
    </row>
    <row r="460" spans="1:13">
      <c r="A460" s="5">
        <f>'Tree Monitoring Data'!G459</f>
        <v>2019</v>
      </c>
      <c r="B460" s="4" t="str">
        <f>'Tree Monitoring Data'!A459</f>
        <v>B004</v>
      </c>
      <c r="C460" s="5">
        <f>'Tree Monitoring Data'!B459</f>
        <v>24</v>
      </c>
      <c r="D460" s="5" t="str">
        <f t="shared" si="3"/>
        <v>B004_24</v>
      </c>
      <c r="E460" s="5">
        <f>'Tree Monitoring Data'!D459</f>
        <v>18.780283300000001</v>
      </c>
      <c r="F460" s="5">
        <f>'Tree Monitoring Data'!E459</f>
        <v>3.7</v>
      </c>
      <c r="G460" s="33">
        <f t="shared" si="4"/>
        <v>6.4328244282131436E-2</v>
      </c>
      <c r="H460" s="5">
        <v>0.59499999999999997</v>
      </c>
      <c r="I460" s="5">
        <v>1.1499999999999999</v>
      </c>
      <c r="J460" s="5">
        <f>VLOOKUP(D460, 'ABG per sample plot (Rj calcs)'!I:J, 2, FALSE)</f>
        <v>0.28650119856809536</v>
      </c>
      <c r="K460" s="34">
        <f t="shared" si="5"/>
        <v>5.6627410136431112E-2</v>
      </c>
      <c r="L460" s="15">
        <f>'Tree Monitoring Data'!L459</f>
        <v>0.1389888</v>
      </c>
      <c r="M460" s="15"/>
    </row>
    <row r="461" spans="1:13">
      <c r="A461" s="5">
        <f>'Tree Monitoring Data'!G460</f>
        <v>2019</v>
      </c>
      <c r="B461" s="4" t="str">
        <f>'Tree Monitoring Data'!A460</f>
        <v>B004</v>
      </c>
      <c r="C461" s="5">
        <f>'Tree Monitoring Data'!B460</f>
        <v>24</v>
      </c>
      <c r="D461" s="5" t="str">
        <f t="shared" si="3"/>
        <v>B004_24</v>
      </c>
      <c r="E461" s="5">
        <f>'Tree Monitoring Data'!D460</f>
        <v>15.915494300000001</v>
      </c>
      <c r="F461" s="5">
        <f>'Tree Monitoring Data'!E460</f>
        <v>3.7</v>
      </c>
      <c r="G461" s="33">
        <f t="shared" si="4"/>
        <v>4.9215557804612585E-2</v>
      </c>
      <c r="H461" s="5">
        <v>0.59499999999999997</v>
      </c>
      <c r="I461" s="5">
        <v>1.1499999999999999</v>
      </c>
      <c r="J461" s="5">
        <f>VLOOKUP(D461, 'ABG per sample plot (Rj calcs)'!I:J, 2, FALSE)</f>
        <v>0.28650119856809536</v>
      </c>
      <c r="K461" s="34">
        <f t="shared" si="5"/>
        <v>4.3323886855546681E-2</v>
      </c>
      <c r="L461" s="15">
        <f>'Tree Monitoring Data'!L460</f>
        <v>0.1389888</v>
      </c>
      <c r="M461" s="15"/>
    </row>
    <row r="462" spans="1:13">
      <c r="A462" s="5">
        <f>'Tree Monitoring Data'!G461</f>
        <v>2019</v>
      </c>
      <c r="B462" s="4" t="str">
        <f>'Tree Monitoring Data'!A461</f>
        <v>B004</v>
      </c>
      <c r="C462" s="5">
        <f>'Tree Monitoring Data'!B461</f>
        <v>24</v>
      </c>
      <c r="D462" s="5" t="str">
        <f t="shared" si="3"/>
        <v>B004_24</v>
      </c>
      <c r="E462" s="5">
        <f>'Tree Monitoring Data'!D461</f>
        <v>16.484641799999999</v>
      </c>
      <c r="F462" s="5">
        <f>'Tree Monitoring Data'!E461</f>
        <v>3.7</v>
      </c>
      <c r="G462" s="33">
        <f t="shared" si="4"/>
        <v>5.2102548752736531E-2</v>
      </c>
      <c r="H462" s="5">
        <v>0.59499999999999997</v>
      </c>
      <c r="I462" s="5">
        <v>1.1499999999999999</v>
      </c>
      <c r="J462" s="5">
        <f>VLOOKUP(D462, 'ABG per sample plot (Rj calcs)'!I:J, 2, FALSE)</f>
        <v>0.28650119856809536</v>
      </c>
      <c r="K462" s="34">
        <f t="shared" si="5"/>
        <v>4.586527162834686E-2</v>
      </c>
      <c r="L462" s="15">
        <f>'Tree Monitoring Data'!L461</f>
        <v>0.1389888</v>
      </c>
      <c r="M462" s="15"/>
    </row>
    <row r="463" spans="1:13">
      <c r="A463" s="5">
        <f>'Tree Monitoring Data'!G462</f>
        <v>2019</v>
      </c>
      <c r="B463" s="4" t="str">
        <f>'Tree Monitoring Data'!A462</f>
        <v>B004</v>
      </c>
      <c r="C463" s="5">
        <f>'Tree Monitoring Data'!B462</f>
        <v>24</v>
      </c>
      <c r="D463" s="5" t="str">
        <f t="shared" si="3"/>
        <v>B004_24</v>
      </c>
      <c r="E463" s="5">
        <f>'Tree Monitoring Data'!D462</f>
        <v>20.244608899999999</v>
      </c>
      <c r="F463" s="5">
        <f>'Tree Monitoring Data'!E462</f>
        <v>3.7</v>
      </c>
      <c r="G463" s="33">
        <f t="shared" si="4"/>
        <v>7.2604157368920286E-2</v>
      </c>
      <c r="H463" s="5">
        <v>0.59499999999999997</v>
      </c>
      <c r="I463" s="5">
        <v>1.1499999999999999</v>
      </c>
      <c r="J463" s="5">
        <f>VLOOKUP(D463, 'ABG per sample plot (Rj calcs)'!I:J, 2, FALSE)</f>
        <v>0.28650119856809536</v>
      </c>
      <c r="K463" s="34">
        <f t="shared" si="5"/>
        <v>6.3912600799550537E-2</v>
      </c>
      <c r="L463" s="15">
        <f>'Tree Monitoring Data'!L462</f>
        <v>0.1389888</v>
      </c>
      <c r="M463" s="15"/>
    </row>
    <row r="464" spans="1:13">
      <c r="A464" s="5">
        <f>'Tree Monitoring Data'!G463</f>
        <v>2019</v>
      </c>
      <c r="B464" s="4" t="str">
        <f>'Tree Monitoring Data'!A463</f>
        <v>B004</v>
      </c>
      <c r="C464" s="5">
        <f>'Tree Monitoring Data'!B463</f>
        <v>24</v>
      </c>
      <c r="D464" s="5" t="str">
        <f t="shared" si="3"/>
        <v>B004_24</v>
      </c>
      <c r="E464" s="5">
        <f>'Tree Monitoring Data'!D463</f>
        <v>19.143633999999999</v>
      </c>
      <c r="F464" s="5">
        <f>'Tree Monitoring Data'!E463</f>
        <v>3.7</v>
      </c>
      <c r="G464" s="33">
        <f t="shared" si="4"/>
        <v>6.6347516587848265E-2</v>
      </c>
      <c r="H464" s="5">
        <v>0.59499999999999997</v>
      </c>
      <c r="I464" s="5">
        <v>1.1499999999999999</v>
      </c>
      <c r="J464" s="5">
        <f>VLOOKUP(D464, 'ABG per sample plot (Rj calcs)'!I:J, 2, FALSE)</f>
        <v>0.28650119856809536</v>
      </c>
      <c r="K464" s="34">
        <f t="shared" si="5"/>
        <v>5.8404952214704896E-2</v>
      </c>
      <c r="L464" s="15">
        <f>'Tree Monitoring Data'!L463</f>
        <v>0.1389888</v>
      </c>
      <c r="M464" s="15"/>
    </row>
    <row r="465" spans="1:13">
      <c r="A465" s="5">
        <f>'Tree Monitoring Data'!G464</f>
        <v>2019</v>
      </c>
      <c r="B465" s="4" t="str">
        <f>'Tree Monitoring Data'!A464</f>
        <v>B004</v>
      </c>
      <c r="C465" s="5">
        <f>'Tree Monitoring Data'!B464</f>
        <v>24</v>
      </c>
      <c r="D465" s="5" t="str">
        <f t="shared" si="3"/>
        <v>B004_24</v>
      </c>
      <c r="E465" s="5">
        <f>'Tree Monitoring Data'!D464</f>
        <v>14.759422199999999</v>
      </c>
      <c r="F465" s="5">
        <f>'Tree Monitoring Data'!E464</f>
        <v>3.7</v>
      </c>
      <c r="G465" s="33">
        <f t="shared" si="4"/>
        <v>4.3530427884997273E-2</v>
      </c>
      <c r="H465" s="5">
        <v>0.59499999999999997</v>
      </c>
      <c r="I465" s="5">
        <v>1.1499999999999999</v>
      </c>
      <c r="J465" s="5">
        <f>VLOOKUP(D465, 'ABG per sample plot (Rj calcs)'!I:J, 2, FALSE)</f>
        <v>0.28650119856809536</v>
      </c>
      <c r="K465" s="34">
        <f t="shared" si="5"/>
        <v>3.8319332678302079E-2</v>
      </c>
      <c r="L465" s="15">
        <f>'Tree Monitoring Data'!L464</f>
        <v>0.1389888</v>
      </c>
      <c r="M465" s="15"/>
    </row>
    <row r="466" spans="1:13">
      <c r="A466" s="5">
        <f>'Tree Monitoring Data'!G465</f>
        <v>2019</v>
      </c>
      <c r="B466" s="4" t="str">
        <f>'Tree Monitoring Data'!A465</f>
        <v>B004</v>
      </c>
      <c r="C466" s="5">
        <f>'Tree Monitoring Data'!B465</f>
        <v>24</v>
      </c>
      <c r="D466" s="5" t="str">
        <f t="shared" si="3"/>
        <v>B004_24</v>
      </c>
      <c r="E466" s="5">
        <f>'Tree Monitoring Data'!D465</f>
        <v>13.452123800000001</v>
      </c>
      <c r="F466" s="5">
        <f>'Tree Monitoring Data'!E465</f>
        <v>3.7</v>
      </c>
      <c r="G466" s="33">
        <f t="shared" si="4"/>
        <v>3.7393816162714963E-2</v>
      </c>
      <c r="H466" s="5">
        <v>0.59499999999999997</v>
      </c>
      <c r="I466" s="5">
        <v>1.1499999999999999</v>
      </c>
      <c r="J466" s="5">
        <f>VLOOKUP(D466, 'ABG per sample plot (Rj calcs)'!I:J, 2, FALSE)</f>
        <v>0.28650119856809536</v>
      </c>
      <c r="K466" s="34">
        <f t="shared" si="5"/>
        <v>3.2917344286987671E-2</v>
      </c>
      <c r="L466" s="15">
        <f>'Tree Monitoring Data'!L465</f>
        <v>0.1389888</v>
      </c>
      <c r="M466" s="15"/>
    </row>
    <row r="467" spans="1:13">
      <c r="A467" s="5">
        <f>'Tree Monitoring Data'!G466</f>
        <v>2019</v>
      </c>
      <c r="B467" s="4" t="str">
        <f>'Tree Monitoring Data'!A466</f>
        <v>B004</v>
      </c>
      <c r="C467" s="5">
        <f>'Tree Monitoring Data'!B466</f>
        <v>24</v>
      </c>
      <c r="D467" s="5" t="str">
        <f t="shared" si="3"/>
        <v>B004_24</v>
      </c>
      <c r="E467" s="5">
        <f>'Tree Monitoring Data'!D466</f>
        <v>19.893731299999999</v>
      </c>
      <c r="F467" s="5">
        <f>'Tree Monitoring Data'!E466</f>
        <v>3.7</v>
      </c>
      <c r="G467" s="33">
        <f t="shared" si="4"/>
        <v>7.0587755896004981E-2</v>
      </c>
      <c r="H467" s="5">
        <v>0.59499999999999997</v>
      </c>
      <c r="I467" s="5">
        <v>1.1499999999999999</v>
      </c>
      <c r="J467" s="5">
        <f>VLOOKUP(D467, 'ABG per sample plot (Rj calcs)'!I:J, 2, FALSE)</f>
        <v>0.28650119856809536</v>
      </c>
      <c r="K467" s="34">
        <f t="shared" si="5"/>
        <v>6.2137585882219806E-2</v>
      </c>
      <c r="L467" s="15">
        <f>'Tree Monitoring Data'!L466</f>
        <v>0.1389888</v>
      </c>
      <c r="M467" s="15"/>
    </row>
    <row r="468" spans="1:13">
      <c r="A468" s="5">
        <f>'Tree Monitoring Data'!G467</f>
        <v>2019</v>
      </c>
      <c r="B468" s="4" t="str">
        <f>'Tree Monitoring Data'!A467</f>
        <v>B004</v>
      </c>
      <c r="C468" s="5">
        <f>'Tree Monitoring Data'!B467</f>
        <v>24</v>
      </c>
      <c r="D468" s="5" t="str">
        <f t="shared" si="3"/>
        <v>B004_24</v>
      </c>
      <c r="E468" s="5">
        <f>'Tree Monitoring Data'!D467</f>
        <v>16.5551745</v>
      </c>
      <c r="F468" s="5">
        <f>'Tree Monitoring Data'!E467</f>
        <v>3.7</v>
      </c>
      <c r="G468" s="33">
        <f t="shared" si="4"/>
        <v>5.2464347227655465E-2</v>
      </c>
      <c r="H468" s="5">
        <v>0.59499999999999997</v>
      </c>
      <c r="I468" s="5">
        <v>1.1499999999999999</v>
      </c>
      <c r="J468" s="5">
        <f>VLOOKUP(D468, 'ABG per sample plot (Rj calcs)'!I:J, 2, FALSE)</f>
        <v>0.28650119856809536</v>
      </c>
      <c r="K468" s="34">
        <f t="shared" si="5"/>
        <v>4.6183758645280105E-2</v>
      </c>
      <c r="L468" s="15">
        <f>'Tree Monitoring Data'!L467</f>
        <v>0.1389888</v>
      </c>
      <c r="M468" s="15"/>
    </row>
    <row r="469" spans="1:13">
      <c r="A469" s="5">
        <f>'Tree Monitoring Data'!G468</f>
        <v>2019</v>
      </c>
      <c r="B469" s="4" t="str">
        <f>'Tree Monitoring Data'!A468</f>
        <v>B004</v>
      </c>
      <c r="C469" s="5">
        <f>'Tree Monitoring Data'!B468</f>
        <v>20</v>
      </c>
      <c r="D469" s="5" t="str">
        <f t="shared" si="3"/>
        <v>B004_20</v>
      </c>
      <c r="E469" s="5">
        <f>'Tree Monitoring Data'!D468</f>
        <v>14.4120931</v>
      </c>
      <c r="F469" s="5">
        <f>'Tree Monitoring Data'!E468</f>
        <v>3.8</v>
      </c>
      <c r="G469" s="33">
        <f t="shared" si="4"/>
        <v>4.2405051900622381E-2</v>
      </c>
      <c r="H469" s="5">
        <v>0.59499999999999997</v>
      </c>
      <c r="I469" s="5">
        <v>1.1499999999999999</v>
      </c>
      <c r="J469" s="5">
        <f>VLOOKUP(D469, 'ABG per sample plot (Rj calcs)'!I:J, 2, FALSE)</f>
        <v>0.29216013705388466</v>
      </c>
      <c r="K469" s="34">
        <f t="shared" si="5"/>
        <v>3.7492875019587667E-2</v>
      </c>
      <c r="L469" s="15">
        <f>'Tree Monitoring Data'!L468</f>
        <v>0.1389888</v>
      </c>
      <c r="M469" s="15"/>
    </row>
    <row r="470" spans="1:13">
      <c r="A470" s="5">
        <f>'Tree Monitoring Data'!G469</f>
        <v>2019</v>
      </c>
      <c r="B470" s="4" t="str">
        <f>'Tree Monitoring Data'!A469</f>
        <v>B004</v>
      </c>
      <c r="C470" s="5">
        <f>'Tree Monitoring Data'!B469</f>
        <v>20</v>
      </c>
      <c r="D470" s="5" t="str">
        <f t="shared" si="3"/>
        <v>B004_20</v>
      </c>
      <c r="E470" s="5">
        <f>'Tree Monitoring Data'!D469</f>
        <v>16.045470600000002</v>
      </c>
      <c r="F470" s="5">
        <f>'Tree Monitoring Data'!E469</f>
        <v>3.8</v>
      </c>
      <c r="G470" s="33">
        <f t="shared" si="4"/>
        <v>5.0529728903474978E-2</v>
      </c>
      <c r="H470" s="5">
        <v>0.59499999999999997</v>
      </c>
      <c r="I470" s="5">
        <v>1.1499999999999999</v>
      </c>
      <c r="J470" s="5">
        <f>VLOOKUP(D470, 'ABG per sample plot (Rj calcs)'!I:J, 2, FALSE)</f>
        <v>0.29216013705388466</v>
      </c>
      <c r="K470" s="34">
        <f t="shared" si="5"/>
        <v>4.4676394100199843E-2</v>
      </c>
      <c r="L470" s="15">
        <f>'Tree Monitoring Data'!L469</f>
        <v>0.1389888</v>
      </c>
      <c r="M470" s="15"/>
    </row>
    <row r="471" spans="1:13">
      <c r="A471" s="5">
        <f>'Tree Monitoring Data'!G470</f>
        <v>2019</v>
      </c>
      <c r="B471" s="4" t="str">
        <f>'Tree Monitoring Data'!A470</f>
        <v>B004</v>
      </c>
      <c r="C471" s="5">
        <f>'Tree Monitoring Data'!B470</f>
        <v>20</v>
      </c>
      <c r="D471" s="5" t="str">
        <f t="shared" si="3"/>
        <v>B004_20</v>
      </c>
      <c r="E471" s="5">
        <f>'Tree Monitoring Data'!D470</f>
        <v>18.011952399999998</v>
      </c>
      <c r="F471" s="5">
        <f>'Tree Monitoring Data'!E470</f>
        <v>3.8</v>
      </c>
      <c r="G471" s="33">
        <f t="shared" si="4"/>
        <v>6.0958977679917092E-2</v>
      </c>
      <c r="H471" s="5">
        <v>0.59499999999999997</v>
      </c>
      <c r="I471" s="5">
        <v>1.1499999999999999</v>
      </c>
      <c r="J471" s="5">
        <f>VLOOKUP(D471, 'ABG per sample plot (Rj calcs)'!I:J, 2, FALSE)</f>
        <v>0.29216013705388466</v>
      </c>
      <c r="K471" s="34">
        <f t="shared" si="5"/>
        <v>5.3897524682464087E-2</v>
      </c>
      <c r="L471" s="15">
        <f>'Tree Monitoring Data'!L470</f>
        <v>0.1389888</v>
      </c>
      <c r="M471" s="15"/>
    </row>
    <row r="472" spans="1:13">
      <c r="A472" s="5">
        <f>'Tree Monitoring Data'!G471</f>
        <v>2019</v>
      </c>
      <c r="B472" s="4" t="str">
        <f>'Tree Monitoring Data'!A471</f>
        <v>B004</v>
      </c>
      <c r="C472" s="5">
        <f>'Tree Monitoring Data'!B471</f>
        <v>20</v>
      </c>
      <c r="D472" s="5" t="str">
        <f t="shared" si="3"/>
        <v>B004_20</v>
      </c>
      <c r="E472" s="5">
        <f>'Tree Monitoring Data'!D471</f>
        <v>15.308687000000001</v>
      </c>
      <c r="F472" s="5">
        <f>'Tree Monitoring Data'!E471</f>
        <v>3.8</v>
      </c>
      <c r="G472" s="33">
        <f t="shared" si="4"/>
        <v>4.6803778411922368E-2</v>
      </c>
      <c r="H472" s="5">
        <v>0.59499999999999997</v>
      </c>
      <c r="I472" s="5">
        <v>1.1499999999999999</v>
      </c>
      <c r="J472" s="5">
        <f>VLOOKUP(D472, 'ABG per sample plot (Rj calcs)'!I:J, 2, FALSE)</f>
        <v>0.29216013705388466</v>
      </c>
      <c r="K472" s="34">
        <f t="shared" si="5"/>
        <v>4.1382055575716094E-2</v>
      </c>
      <c r="L472" s="15">
        <f>'Tree Monitoring Data'!L471</f>
        <v>0.1389888</v>
      </c>
      <c r="M472" s="15"/>
    </row>
    <row r="473" spans="1:13">
      <c r="A473" s="5">
        <f>'Tree Monitoring Data'!G472</f>
        <v>2019</v>
      </c>
      <c r="B473" s="4" t="str">
        <f>'Tree Monitoring Data'!A472</f>
        <v>B004</v>
      </c>
      <c r="C473" s="5">
        <f>'Tree Monitoring Data'!B472</f>
        <v>20</v>
      </c>
      <c r="D473" s="5" t="str">
        <f t="shared" si="3"/>
        <v>B004_20</v>
      </c>
      <c r="E473" s="5">
        <f>'Tree Monitoring Data'!D472</f>
        <v>15.867675999999999</v>
      </c>
      <c r="F473" s="5">
        <f>'Tree Monitoring Data'!E472</f>
        <v>3.8</v>
      </c>
      <c r="G473" s="33">
        <f t="shared" si="4"/>
        <v>4.9621474428948285E-2</v>
      </c>
      <c r="H473" s="5">
        <v>0.59499999999999997</v>
      </c>
      <c r="I473" s="5">
        <v>1.1499999999999999</v>
      </c>
      <c r="J473" s="5">
        <f>VLOOKUP(D473, 'ABG per sample plot (Rj calcs)'!I:J, 2, FALSE)</f>
        <v>0.29216013705388466</v>
      </c>
      <c r="K473" s="34">
        <f t="shared" si="5"/>
        <v>4.387335130286487E-2</v>
      </c>
      <c r="L473" s="15">
        <f>'Tree Monitoring Data'!L472</f>
        <v>0.1389888</v>
      </c>
      <c r="M473" s="15"/>
    </row>
    <row r="474" spans="1:13">
      <c r="A474" s="5">
        <f>'Tree Monitoring Data'!G473</f>
        <v>2019</v>
      </c>
      <c r="B474" s="4" t="str">
        <f>'Tree Monitoring Data'!A473</f>
        <v>B004</v>
      </c>
      <c r="C474" s="5">
        <f>'Tree Monitoring Data'!B473</f>
        <v>20</v>
      </c>
      <c r="D474" s="5" t="str">
        <f t="shared" si="3"/>
        <v>B004_20</v>
      </c>
      <c r="E474" s="5">
        <f>'Tree Monitoring Data'!D473</f>
        <v>19.487221399999999</v>
      </c>
      <c r="F474" s="5">
        <f>'Tree Monitoring Data'!E473</f>
        <v>3.8</v>
      </c>
      <c r="G474" s="33">
        <f t="shared" si="4"/>
        <v>6.923784587818306E-2</v>
      </c>
      <c r="H474" s="5">
        <v>0.59499999999999997</v>
      </c>
      <c r="I474" s="5">
        <v>1.1499999999999999</v>
      </c>
      <c r="J474" s="5">
        <f>VLOOKUP(D474, 'ABG per sample plot (Rj calcs)'!I:J, 2, FALSE)</f>
        <v>0.29216013705388466</v>
      </c>
      <c r="K474" s="34">
        <f t="shared" si="5"/>
        <v>6.1217373538884651E-2</v>
      </c>
      <c r="L474" s="15">
        <f>'Tree Monitoring Data'!L473</f>
        <v>0.1389888</v>
      </c>
      <c r="M474" s="15"/>
    </row>
    <row r="475" spans="1:13">
      <c r="A475" s="5">
        <f>'Tree Monitoring Data'!G474</f>
        <v>2019</v>
      </c>
      <c r="B475" s="4" t="str">
        <f>'Tree Monitoring Data'!A474</f>
        <v>B004</v>
      </c>
      <c r="C475" s="5">
        <f>'Tree Monitoring Data'!B474</f>
        <v>20</v>
      </c>
      <c r="D475" s="5" t="str">
        <f t="shared" si="3"/>
        <v>B004_20</v>
      </c>
      <c r="E475" s="5">
        <f>'Tree Monitoring Data'!D474</f>
        <v>16.9542973</v>
      </c>
      <c r="F475" s="5">
        <f>'Tree Monitoring Data'!E474</f>
        <v>3.8</v>
      </c>
      <c r="G475" s="33">
        <f t="shared" si="4"/>
        <v>5.5262647015065086E-2</v>
      </c>
      <c r="H475" s="5">
        <v>0.59499999999999997</v>
      </c>
      <c r="I475" s="5">
        <v>1.1499999999999999</v>
      </c>
      <c r="J475" s="5">
        <f>VLOOKUP(D475, 'ABG per sample plot (Rj calcs)'!I:J, 2, FALSE)</f>
        <v>0.29216013705388466</v>
      </c>
      <c r="K475" s="34">
        <f t="shared" si="5"/>
        <v>4.8861053693392949E-2</v>
      </c>
      <c r="L475" s="15">
        <f>'Tree Monitoring Data'!L474</f>
        <v>0.1389888</v>
      </c>
      <c r="M475" s="15"/>
    </row>
    <row r="476" spans="1:13">
      <c r="A476" s="5">
        <f>'Tree Monitoring Data'!G475</f>
        <v>2019</v>
      </c>
      <c r="B476" s="4" t="str">
        <f>'Tree Monitoring Data'!A475</f>
        <v>B004</v>
      </c>
      <c r="C476" s="5">
        <f>'Tree Monitoring Data'!B475</f>
        <v>24</v>
      </c>
      <c r="D476" s="5" t="str">
        <f t="shared" si="3"/>
        <v>B004_24</v>
      </c>
      <c r="E476" s="5">
        <f>'Tree Monitoring Data'!D475</f>
        <v>16.8944303</v>
      </c>
      <c r="F476" s="5">
        <f>'Tree Monitoring Data'!E475</f>
        <v>3.8</v>
      </c>
      <c r="G476" s="33">
        <f t="shared" si="4"/>
        <v>5.494625195766429E-2</v>
      </c>
      <c r="H476" s="5">
        <v>0.59499999999999997</v>
      </c>
      <c r="I476" s="5">
        <v>1.1499999999999999</v>
      </c>
      <c r="J476" s="5">
        <f>VLOOKUP(D476, 'ABG per sample plot (Rj calcs)'!I:J, 2, FALSE)</f>
        <v>0.28650119856809536</v>
      </c>
      <c r="K476" s="34">
        <f t="shared" si="5"/>
        <v>4.8368550700996098E-2</v>
      </c>
      <c r="L476" s="15">
        <f>'Tree Monitoring Data'!L475</f>
        <v>0.1389888</v>
      </c>
      <c r="M476" s="15"/>
    </row>
    <row r="477" spans="1:13">
      <c r="A477" s="5">
        <f>'Tree Monitoring Data'!G476</f>
        <v>2019</v>
      </c>
      <c r="B477" s="4" t="str">
        <f>'Tree Monitoring Data'!A476</f>
        <v>B004</v>
      </c>
      <c r="C477" s="5">
        <f>'Tree Monitoring Data'!B476</f>
        <v>24</v>
      </c>
      <c r="D477" s="5" t="str">
        <f t="shared" si="3"/>
        <v>B004_24</v>
      </c>
      <c r="E477" s="5">
        <f>'Tree Monitoring Data'!D476</f>
        <v>16.704446699999998</v>
      </c>
      <c r="F477" s="5">
        <f>'Tree Monitoring Data'!E476</f>
        <v>3.8</v>
      </c>
      <c r="G477" s="33">
        <f t="shared" si="4"/>
        <v>5.394650230504483E-2</v>
      </c>
      <c r="H477" s="5">
        <v>0.59499999999999997</v>
      </c>
      <c r="I477" s="5">
        <v>1.1499999999999999</v>
      </c>
      <c r="J477" s="5">
        <f>VLOOKUP(D477, 'ABG per sample plot (Rj calcs)'!I:J, 2, FALSE)</f>
        <v>0.28650119856809536</v>
      </c>
      <c r="K477" s="34">
        <f t="shared" si="5"/>
        <v>4.7488482633782227E-2</v>
      </c>
      <c r="L477" s="15">
        <f>'Tree Monitoring Data'!L476</f>
        <v>0.1389888</v>
      </c>
      <c r="M477" s="15"/>
    </row>
    <row r="478" spans="1:13">
      <c r="A478" s="5">
        <f>'Tree Monitoring Data'!G477</f>
        <v>2019</v>
      </c>
      <c r="B478" s="4" t="str">
        <f>'Tree Monitoring Data'!A477</f>
        <v>B004</v>
      </c>
      <c r="C478" s="5">
        <f>'Tree Monitoring Data'!B477</f>
        <v>24</v>
      </c>
      <c r="D478" s="5" t="str">
        <f t="shared" si="3"/>
        <v>B004_24</v>
      </c>
      <c r="E478" s="5">
        <f>'Tree Monitoring Data'!D477</f>
        <v>14.5798437</v>
      </c>
      <c r="F478" s="5">
        <f>'Tree Monitoring Data'!E477</f>
        <v>3.8</v>
      </c>
      <c r="G478" s="33">
        <f t="shared" si="4"/>
        <v>4.3216679484763335E-2</v>
      </c>
      <c r="H478" s="5">
        <v>0.59499999999999997</v>
      </c>
      <c r="I478" s="5">
        <v>1.1499999999999999</v>
      </c>
      <c r="J478" s="5">
        <f>VLOOKUP(D478, 'ABG per sample plot (Rj calcs)'!I:J, 2, FALSE)</f>
        <v>0.28650119856809536</v>
      </c>
      <c r="K478" s="34">
        <f t="shared" si="5"/>
        <v>3.8043143586901189E-2</v>
      </c>
      <c r="L478" s="15">
        <f>'Tree Monitoring Data'!L477</f>
        <v>0.1389888</v>
      </c>
      <c r="M478" s="15"/>
    </row>
    <row r="479" spans="1:13">
      <c r="A479" s="5">
        <f>'Tree Monitoring Data'!G478</f>
        <v>2019</v>
      </c>
      <c r="B479" s="4" t="str">
        <f>'Tree Monitoring Data'!A478</f>
        <v>B004</v>
      </c>
      <c r="C479" s="5">
        <f>'Tree Monitoring Data'!B478</f>
        <v>24</v>
      </c>
      <c r="D479" s="5" t="str">
        <f t="shared" si="3"/>
        <v>B004_24</v>
      </c>
      <c r="E479" s="5">
        <f>'Tree Monitoring Data'!D478</f>
        <v>13.687325100000001</v>
      </c>
      <c r="F479" s="5">
        <f>'Tree Monitoring Data'!E478</f>
        <v>3.8</v>
      </c>
      <c r="G479" s="33">
        <f t="shared" si="4"/>
        <v>3.895886964226869E-2</v>
      </c>
      <c r="H479" s="5">
        <v>0.59499999999999997</v>
      </c>
      <c r="I479" s="5">
        <v>1.1499999999999999</v>
      </c>
      <c r="J479" s="5">
        <f>VLOOKUP(D479, 'ABG per sample plot (Rj calcs)'!I:J, 2, FALSE)</f>
        <v>0.28650119856809536</v>
      </c>
      <c r="K479" s="34">
        <f t="shared" si="5"/>
        <v>3.4295042781034013E-2</v>
      </c>
      <c r="L479" s="15">
        <f>'Tree Monitoring Data'!L478</f>
        <v>0.1389888</v>
      </c>
      <c r="M479" s="15"/>
    </row>
    <row r="480" spans="1:13">
      <c r="A480" s="5">
        <f>'Tree Monitoring Data'!G479</f>
        <v>2019</v>
      </c>
      <c r="B480" s="4" t="str">
        <f>'Tree Monitoring Data'!A479</f>
        <v>B004</v>
      </c>
      <c r="C480" s="5">
        <f>'Tree Monitoring Data'!B479</f>
        <v>24</v>
      </c>
      <c r="D480" s="5" t="str">
        <f t="shared" si="3"/>
        <v>B004_24</v>
      </c>
      <c r="E480" s="5">
        <f>'Tree Monitoring Data'!D479</f>
        <v>16.549053099999998</v>
      </c>
      <c r="F480" s="5">
        <f>'Tree Monitoring Data'!E479</f>
        <v>3.8</v>
      </c>
      <c r="G480" s="33">
        <f t="shared" si="4"/>
        <v>5.313365352727311E-2</v>
      </c>
      <c r="H480" s="5">
        <v>0.59499999999999997</v>
      </c>
      <c r="I480" s="5">
        <v>1.1499999999999999</v>
      </c>
      <c r="J480" s="5">
        <f>VLOOKUP(D480, 'ABG per sample plot (Rj calcs)'!I:J, 2, FALSE)</f>
        <v>0.28650119856809536</v>
      </c>
      <c r="K480" s="34">
        <f t="shared" si="5"/>
        <v>4.6772941247079695E-2</v>
      </c>
      <c r="L480" s="15">
        <f>'Tree Monitoring Data'!L479</f>
        <v>0.1389888</v>
      </c>
      <c r="M480" s="15"/>
    </row>
    <row r="481" spans="1:13">
      <c r="A481" s="5">
        <f>'Tree Monitoring Data'!G480</f>
        <v>2019</v>
      </c>
      <c r="B481" s="4" t="str">
        <f>'Tree Monitoring Data'!A480</f>
        <v>B004</v>
      </c>
      <c r="C481" s="5">
        <f>'Tree Monitoring Data'!B480</f>
        <v>24</v>
      </c>
      <c r="D481" s="5" t="str">
        <f t="shared" si="3"/>
        <v>B004_24</v>
      </c>
      <c r="E481" s="5">
        <f>'Tree Monitoring Data'!D480</f>
        <v>20.222074500000002</v>
      </c>
      <c r="F481" s="5">
        <f>'Tree Monitoring Data'!E480</f>
        <v>3.8</v>
      </c>
      <c r="G481" s="33">
        <f t="shared" si="4"/>
        <v>7.3504344897606363E-2</v>
      </c>
      <c r="H481" s="5">
        <v>0.59499999999999997</v>
      </c>
      <c r="I481" s="5">
        <v>1.1499999999999999</v>
      </c>
      <c r="J481" s="5">
        <f>VLOOKUP(D481, 'ABG per sample plot (Rj calcs)'!I:J, 2, FALSE)</f>
        <v>0.28650119856809536</v>
      </c>
      <c r="K481" s="34">
        <f t="shared" si="5"/>
        <v>6.4705025479494221E-2</v>
      </c>
      <c r="L481" s="15">
        <f>'Tree Monitoring Data'!L480</f>
        <v>0.1389888</v>
      </c>
      <c r="M481" s="15"/>
    </row>
    <row r="482" spans="1:13">
      <c r="A482" s="5">
        <f>'Tree Monitoring Data'!G481</f>
        <v>2019</v>
      </c>
      <c r="B482" s="4" t="str">
        <f>'Tree Monitoring Data'!A481</f>
        <v>B004</v>
      </c>
      <c r="C482" s="5">
        <f>'Tree Monitoring Data'!B481</f>
        <v>24</v>
      </c>
      <c r="D482" s="5" t="str">
        <f t="shared" si="3"/>
        <v>B004_24</v>
      </c>
      <c r="E482" s="5">
        <f>'Tree Monitoring Data'!D481</f>
        <v>20.846260000000001</v>
      </c>
      <c r="F482" s="5">
        <f>'Tree Monitoring Data'!E481</f>
        <v>3.8</v>
      </c>
      <c r="G482" s="33">
        <f t="shared" si="4"/>
        <v>7.7201782701699695E-2</v>
      </c>
      <c r="H482" s="5">
        <v>0.59499999999999997</v>
      </c>
      <c r="I482" s="5">
        <v>1.1499999999999999</v>
      </c>
      <c r="J482" s="5">
        <f>VLOOKUP(D482, 'ABG per sample plot (Rj calcs)'!I:J, 2, FALSE)</f>
        <v>0.28650119856809536</v>
      </c>
      <c r="K482" s="34">
        <f t="shared" si="5"/>
        <v>6.7959837254988248E-2</v>
      </c>
      <c r="L482" s="15">
        <f>'Tree Monitoring Data'!L481</f>
        <v>0.1389888</v>
      </c>
      <c r="M482" s="15"/>
    </row>
    <row r="483" spans="1:13">
      <c r="A483" s="5">
        <f>'Tree Monitoring Data'!G482</f>
        <v>2019</v>
      </c>
      <c r="B483" s="4" t="str">
        <f>'Tree Monitoring Data'!A482</f>
        <v>B004</v>
      </c>
      <c r="C483" s="5">
        <f>'Tree Monitoring Data'!B482</f>
        <v>24</v>
      </c>
      <c r="D483" s="5" t="str">
        <f t="shared" si="3"/>
        <v>B004_24</v>
      </c>
      <c r="E483" s="5">
        <f>'Tree Monitoring Data'!D482</f>
        <v>17.579238</v>
      </c>
      <c r="F483" s="5">
        <f>'Tree Monitoring Data'!E482</f>
        <v>3.8</v>
      </c>
      <c r="G483" s="33">
        <f t="shared" si="4"/>
        <v>5.8604128574714677E-2</v>
      </c>
      <c r="H483" s="5">
        <v>0.59499999999999997</v>
      </c>
      <c r="I483" s="5">
        <v>1.1499999999999999</v>
      </c>
      <c r="J483" s="5">
        <f>VLOOKUP(D483, 'ABG per sample plot (Rj calcs)'!I:J, 2, FALSE)</f>
        <v>0.28650119856809536</v>
      </c>
      <c r="K483" s="34">
        <f t="shared" si="5"/>
        <v>5.1588537220661E-2</v>
      </c>
      <c r="L483" s="15">
        <f>'Tree Monitoring Data'!L482</f>
        <v>0.1389888</v>
      </c>
      <c r="M483" s="15"/>
    </row>
    <row r="484" spans="1:13">
      <c r="A484" s="5">
        <f>'Tree Monitoring Data'!G483</f>
        <v>2019</v>
      </c>
      <c r="B484" s="4" t="str">
        <f>'Tree Monitoring Data'!A483</f>
        <v>B004</v>
      </c>
      <c r="C484" s="5">
        <f>'Tree Monitoring Data'!B483</f>
        <v>20</v>
      </c>
      <c r="D484" s="5" t="str">
        <f t="shared" si="3"/>
        <v>B004_20</v>
      </c>
      <c r="E484" s="5">
        <f>'Tree Monitoring Data'!D483</f>
        <v>17.344238099999998</v>
      </c>
      <c r="F484" s="5">
        <f>'Tree Monitoring Data'!E483</f>
        <v>3.9</v>
      </c>
      <c r="G484" s="33">
        <f t="shared" si="4"/>
        <v>5.8105996444888217E-2</v>
      </c>
      <c r="H484" s="5">
        <v>0.59499999999999997</v>
      </c>
      <c r="I484" s="5">
        <v>1.1499999999999999</v>
      </c>
      <c r="J484" s="5">
        <f>VLOOKUP(D484, 'ABG per sample plot (Rj calcs)'!I:J, 2, FALSE)</f>
        <v>0.29216013705388466</v>
      </c>
      <c r="K484" s="34">
        <f t="shared" si="5"/>
        <v>5.1375031156719896E-2</v>
      </c>
      <c r="L484" s="15">
        <f>'Tree Monitoring Data'!L483</f>
        <v>0.1389888</v>
      </c>
      <c r="M484" s="15"/>
    </row>
    <row r="485" spans="1:13">
      <c r="A485" s="5">
        <f>'Tree Monitoring Data'!G484</f>
        <v>2019</v>
      </c>
      <c r="B485" s="4" t="str">
        <f>'Tree Monitoring Data'!A484</f>
        <v>B004</v>
      </c>
      <c r="C485" s="5">
        <f>'Tree Monitoring Data'!B484</f>
        <v>20</v>
      </c>
      <c r="D485" s="5" t="str">
        <f t="shared" si="3"/>
        <v>B004_20</v>
      </c>
      <c r="E485" s="5">
        <f>'Tree Monitoring Data'!D484</f>
        <v>15.278874500000001</v>
      </c>
      <c r="F485" s="5">
        <f>'Tree Monitoring Data'!E484</f>
        <v>3.9</v>
      </c>
      <c r="G485" s="33">
        <f t="shared" si="4"/>
        <v>4.7254736662260641E-2</v>
      </c>
      <c r="H485" s="5">
        <v>0.59499999999999997</v>
      </c>
      <c r="I485" s="5">
        <v>1.1499999999999999</v>
      </c>
      <c r="J485" s="5">
        <f>VLOOKUP(D485, 'ABG per sample plot (Rj calcs)'!I:J, 2, FALSE)</f>
        <v>0.29216013705388466</v>
      </c>
      <c r="K485" s="34">
        <f t="shared" si="5"/>
        <v>4.178077508108561E-2</v>
      </c>
      <c r="L485" s="15">
        <f>'Tree Monitoring Data'!L484</f>
        <v>0.1389888</v>
      </c>
      <c r="M485" s="15"/>
    </row>
    <row r="486" spans="1:13">
      <c r="A486" s="5">
        <f>'Tree Monitoring Data'!G485</f>
        <v>2019</v>
      </c>
      <c r="B486" s="4" t="str">
        <f>'Tree Monitoring Data'!A485</f>
        <v>B005</v>
      </c>
      <c r="C486" s="5">
        <f>'Tree Monitoring Data'!B485</f>
        <v>32</v>
      </c>
      <c r="D486" s="5" t="str">
        <f t="shared" si="3"/>
        <v>B005_32</v>
      </c>
      <c r="E486" s="5">
        <f>'Tree Monitoring Data'!D485</f>
        <v>19.3358682</v>
      </c>
      <c r="F486" s="5">
        <f>'Tree Monitoring Data'!E485</f>
        <v>3</v>
      </c>
      <c r="G486" s="33">
        <f t="shared" si="4"/>
        <v>6.0774283187278538E-2</v>
      </c>
      <c r="H486" s="5">
        <v>0.59499999999999997</v>
      </c>
      <c r="I486" s="5">
        <v>1.1499999999999999</v>
      </c>
      <c r="J486" s="5">
        <f>VLOOKUP(D486, 'ABG per sample plot (Rj calcs)'!I:J, 2, FALSE)</f>
        <v>0.29417406822665909</v>
      </c>
      <c r="K486" s="34">
        <f t="shared" si="5"/>
        <v>5.3817974025499891E-2</v>
      </c>
      <c r="L486" s="15">
        <f>'Tree Monitoring Data'!L485</f>
        <v>0.17068800000000001</v>
      </c>
      <c r="M486" s="15"/>
    </row>
    <row r="487" spans="1:13">
      <c r="A487" s="5">
        <f>'Tree Monitoring Data'!G486</f>
        <v>2019</v>
      </c>
      <c r="B487" s="4" t="str">
        <f>'Tree Monitoring Data'!A486</f>
        <v>B005</v>
      </c>
      <c r="C487" s="5">
        <f>'Tree Monitoring Data'!B486</f>
        <v>32</v>
      </c>
      <c r="D487" s="5" t="str">
        <f t="shared" si="3"/>
        <v>B005_32</v>
      </c>
      <c r="E487" s="5">
        <f>'Tree Monitoring Data'!D486</f>
        <v>10.8225453</v>
      </c>
      <c r="F487" s="5">
        <f>'Tree Monitoring Data'!E486</f>
        <v>3.1</v>
      </c>
      <c r="G487" s="33">
        <f t="shared" si="4"/>
        <v>2.4172613143197817E-2</v>
      </c>
      <c r="H487" s="5">
        <v>0.59499999999999997</v>
      </c>
      <c r="I487" s="5">
        <v>1.1499999999999999</v>
      </c>
      <c r="J487" s="5">
        <f>VLOOKUP(D487, 'ABG per sample plot (Rj calcs)'!I:J, 2, FALSE)</f>
        <v>0.29417406822665909</v>
      </c>
      <c r="K487" s="34">
        <f t="shared" si="5"/>
        <v>2.1405782150654643E-2</v>
      </c>
      <c r="L487" s="15">
        <f>'Tree Monitoring Data'!L486</f>
        <v>0.17068800000000001</v>
      </c>
      <c r="M487" s="15"/>
    </row>
    <row r="488" spans="1:13">
      <c r="A488" s="5">
        <f>'Tree Monitoring Data'!G487</f>
        <v>2019</v>
      </c>
      <c r="B488" s="4" t="str">
        <f>'Tree Monitoring Data'!A487</f>
        <v>B005</v>
      </c>
      <c r="C488" s="5">
        <f>'Tree Monitoring Data'!B487</f>
        <v>32</v>
      </c>
      <c r="D488" s="5" t="str">
        <f t="shared" si="3"/>
        <v>B005_32</v>
      </c>
      <c r="E488" s="5">
        <f>'Tree Monitoring Data'!D487</f>
        <v>17.1740055</v>
      </c>
      <c r="F488" s="5">
        <f>'Tree Monitoring Data'!E487</f>
        <v>3.3</v>
      </c>
      <c r="G488" s="33">
        <f t="shared" si="4"/>
        <v>5.2658316040341158E-2</v>
      </c>
      <c r="H488" s="5">
        <v>0.59499999999999997</v>
      </c>
      <c r="I488" s="5">
        <v>1.1499999999999999</v>
      </c>
      <c r="J488" s="5">
        <f>VLOOKUP(D488, 'ABG per sample plot (Rj calcs)'!I:J, 2, FALSE)</f>
        <v>0.29417406822665909</v>
      </c>
      <c r="K488" s="34">
        <f t="shared" si="5"/>
        <v>4.6630971790365093E-2</v>
      </c>
      <c r="L488" s="15">
        <f>'Tree Monitoring Data'!L487</f>
        <v>0.17068800000000001</v>
      </c>
      <c r="M488" s="15"/>
    </row>
    <row r="489" spans="1:13">
      <c r="A489" s="5">
        <f>'Tree Monitoring Data'!G488</f>
        <v>2019</v>
      </c>
      <c r="B489" s="4" t="str">
        <f>'Tree Monitoring Data'!A488</f>
        <v>B005</v>
      </c>
      <c r="C489" s="5">
        <f>'Tree Monitoring Data'!B488</f>
        <v>32</v>
      </c>
      <c r="D489" s="5" t="str">
        <f t="shared" si="3"/>
        <v>B005_32</v>
      </c>
      <c r="E489" s="5">
        <f>'Tree Monitoring Data'!D488</f>
        <v>15.4700045</v>
      </c>
      <c r="F489" s="5">
        <f>'Tree Monitoring Data'!E488</f>
        <v>3.3</v>
      </c>
      <c r="G489" s="33">
        <f t="shared" si="4"/>
        <v>4.4532919729965328E-2</v>
      </c>
      <c r="H489" s="5">
        <v>0.59499999999999997</v>
      </c>
      <c r="I489" s="5">
        <v>1.1499999999999999</v>
      </c>
      <c r="J489" s="5">
        <f>VLOOKUP(D489, 'ABG per sample plot (Rj calcs)'!I:J, 2, FALSE)</f>
        <v>0.29417406822665909</v>
      </c>
      <c r="K489" s="34">
        <f t="shared" si="5"/>
        <v>3.9435619666981517E-2</v>
      </c>
      <c r="L489" s="15">
        <f>'Tree Monitoring Data'!L488</f>
        <v>0.17068800000000001</v>
      </c>
      <c r="M489" s="15"/>
    </row>
    <row r="490" spans="1:13">
      <c r="A490" s="5">
        <f>'Tree Monitoring Data'!G489</f>
        <v>2019</v>
      </c>
      <c r="B490" s="4" t="str">
        <f>'Tree Monitoring Data'!A489</f>
        <v>B005</v>
      </c>
      <c r="C490" s="5">
        <f>'Tree Monitoring Data'!B489</f>
        <v>32</v>
      </c>
      <c r="D490" s="5" t="str">
        <f t="shared" si="3"/>
        <v>B005_32</v>
      </c>
      <c r="E490" s="5">
        <f>'Tree Monitoring Data'!D489</f>
        <v>17.682694999999999</v>
      </c>
      <c r="F490" s="5">
        <f>'Tree Monitoring Data'!E489</f>
        <v>3.3</v>
      </c>
      <c r="G490" s="33">
        <f t="shared" si="4"/>
        <v>5.5173946356300824E-2</v>
      </c>
      <c r="H490" s="5">
        <v>0.59499999999999997</v>
      </c>
      <c r="I490" s="5">
        <v>1.1499999999999999</v>
      </c>
      <c r="J490" s="5">
        <f>VLOOKUP(D490, 'ABG per sample plot (Rj calcs)'!I:J, 2, FALSE)</f>
        <v>0.29417406822665909</v>
      </c>
      <c r="K490" s="34">
        <f t="shared" si="5"/>
        <v>4.8858659554034456E-2</v>
      </c>
      <c r="L490" s="15">
        <f>'Tree Monitoring Data'!L489</f>
        <v>0.17068800000000001</v>
      </c>
      <c r="M490" s="15"/>
    </row>
    <row r="491" spans="1:13">
      <c r="A491" s="5">
        <f>'Tree Monitoring Data'!G490</f>
        <v>2019</v>
      </c>
      <c r="B491" s="4" t="str">
        <f>'Tree Monitoring Data'!A490</f>
        <v>B005</v>
      </c>
      <c r="C491" s="5">
        <f>'Tree Monitoring Data'!B490</f>
        <v>32</v>
      </c>
      <c r="D491" s="5" t="str">
        <f t="shared" si="3"/>
        <v>B005_32</v>
      </c>
      <c r="E491" s="5">
        <f>'Tree Monitoring Data'!D490</f>
        <v>14.4050732</v>
      </c>
      <c r="F491" s="5">
        <f>'Tree Monitoring Data'!E490</f>
        <v>3.3</v>
      </c>
      <c r="G491" s="33">
        <f t="shared" si="4"/>
        <v>3.9693245337537819E-2</v>
      </c>
      <c r="H491" s="5">
        <v>0.59499999999999997</v>
      </c>
      <c r="I491" s="5">
        <v>1.1499999999999999</v>
      </c>
      <c r="J491" s="5">
        <f>VLOOKUP(D491, 'ABG per sample plot (Rj calcs)'!I:J, 2, FALSE)</f>
        <v>0.29417406822665909</v>
      </c>
      <c r="K491" s="34">
        <f t="shared" si="5"/>
        <v>3.5149901151126428E-2</v>
      </c>
      <c r="L491" s="15">
        <f>'Tree Monitoring Data'!L490</f>
        <v>0.17068800000000001</v>
      </c>
      <c r="M491" s="15"/>
    </row>
    <row r="492" spans="1:13">
      <c r="A492" s="5">
        <f>'Tree Monitoring Data'!G491</f>
        <v>2019</v>
      </c>
      <c r="B492" s="4" t="str">
        <f>'Tree Monitoring Data'!A491</f>
        <v>B005</v>
      </c>
      <c r="C492" s="5">
        <f>'Tree Monitoring Data'!B491</f>
        <v>32</v>
      </c>
      <c r="D492" s="5" t="str">
        <f t="shared" si="3"/>
        <v>B005_32</v>
      </c>
      <c r="E492" s="5">
        <f>'Tree Monitoring Data'!D491</f>
        <v>16.774069300000001</v>
      </c>
      <c r="F492" s="5">
        <f>'Tree Monitoring Data'!E491</f>
        <v>3.4</v>
      </c>
      <c r="G492" s="33">
        <f t="shared" si="4"/>
        <v>5.143118476287447E-2</v>
      </c>
      <c r="H492" s="5">
        <v>0.59499999999999997</v>
      </c>
      <c r="I492" s="5">
        <v>1.1499999999999999</v>
      </c>
      <c r="J492" s="5">
        <f>VLOOKUP(D492, 'ABG per sample plot (Rj calcs)'!I:J, 2, FALSE)</f>
        <v>0.29417406822665909</v>
      </c>
      <c r="K492" s="34">
        <f t="shared" si="5"/>
        <v>4.5544299669312338E-2</v>
      </c>
      <c r="L492" s="15">
        <f>'Tree Monitoring Data'!L491</f>
        <v>0.17068800000000001</v>
      </c>
      <c r="M492" s="15"/>
    </row>
    <row r="493" spans="1:13">
      <c r="A493" s="5">
        <f>'Tree Monitoring Data'!G492</f>
        <v>2019</v>
      </c>
      <c r="B493" s="4" t="str">
        <f>'Tree Monitoring Data'!A492</f>
        <v>B005</v>
      </c>
      <c r="C493" s="5">
        <f>'Tree Monitoring Data'!B492</f>
        <v>32</v>
      </c>
      <c r="D493" s="5" t="str">
        <f t="shared" si="3"/>
        <v>B005_32</v>
      </c>
      <c r="E493" s="5">
        <f>'Tree Monitoring Data'!D492</f>
        <v>16.233817899999998</v>
      </c>
      <c r="F493" s="5">
        <f>'Tree Monitoring Data'!E492</f>
        <v>3.4</v>
      </c>
      <c r="G493" s="33">
        <f t="shared" si="4"/>
        <v>4.879463706410038E-2</v>
      </c>
      <c r="H493" s="5">
        <v>0.59499999999999997</v>
      </c>
      <c r="I493" s="5">
        <v>1.1499999999999999</v>
      </c>
      <c r="J493" s="5">
        <f>VLOOKUP(D493, 'ABG per sample plot (Rj calcs)'!I:J, 2, FALSE)</f>
        <v>0.29417406822665909</v>
      </c>
      <c r="K493" s="34">
        <f t="shared" si="5"/>
        <v>4.3209534895002059E-2</v>
      </c>
      <c r="L493" s="15">
        <f>'Tree Monitoring Data'!L492</f>
        <v>0.17068800000000001</v>
      </c>
      <c r="M493" s="15"/>
    </row>
    <row r="494" spans="1:13">
      <c r="A494" s="5">
        <f>'Tree Monitoring Data'!G493</f>
        <v>2019</v>
      </c>
      <c r="B494" s="4" t="str">
        <f>'Tree Monitoring Data'!A493</f>
        <v>B005</v>
      </c>
      <c r="C494" s="5">
        <f>'Tree Monitoring Data'!B493</f>
        <v>32</v>
      </c>
      <c r="D494" s="5" t="str">
        <f t="shared" si="3"/>
        <v>B005_32</v>
      </c>
      <c r="E494" s="5">
        <f>'Tree Monitoring Data'!D493</f>
        <v>14.306262200000001</v>
      </c>
      <c r="F494" s="5">
        <f>'Tree Monitoring Data'!E493</f>
        <v>3.4</v>
      </c>
      <c r="G494" s="33">
        <f t="shared" si="4"/>
        <v>3.9782646009530589E-2</v>
      </c>
      <c r="H494" s="5">
        <v>0.59499999999999997</v>
      </c>
      <c r="I494" s="5">
        <v>1.1499999999999999</v>
      </c>
      <c r="J494" s="5">
        <f>VLOOKUP(D494, 'ABG per sample plot (Rj calcs)'!I:J, 2, FALSE)</f>
        <v>0.29417406822665909</v>
      </c>
      <c r="K494" s="34">
        <f t="shared" si="5"/>
        <v>3.522906889759482E-2</v>
      </c>
      <c r="L494" s="15">
        <f>'Tree Monitoring Data'!L493</f>
        <v>0.17068800000000001</v>
      </c>
      <c r="M494" s="15"/>
    </row>
    <row r="495" spans="1:13">
      <c r="A495" s="5">
        <f>'Tree Monitoring Data'!G494</f>
        <v>2019</v>
      </c>
      <c r="B495" s="4" t="str">
        <f>'Tree Monitoring Data'!A494</f>
        <v>B005</v>
      </c>
      <c r="C495" s="5">
        <f>'Tree Monitoring Data'!B494</f>
        <v>32</v>
      </c>
      <c r="D495" s="5" t="str">
        <f t="shared" si="3"/>
        <v>B005_32</v>
      </c>
      <c r="E495" s="5">
        <f>'Tree Monitoring Data'!D494</f>
        <v>20.3817947</v>
      </c>
      <c r="F495" s="5">
        <f>'Tree Monitoring Data'!E494</f>
        <v>3.4</v>
      </c>
      <c r="G495" s="33">
        <f t="shared" si="4"/>
        <v>7.0252579543159444E-2</v>
      </c>
      <c r="H495" s="5">
        <v>0.59499999999999997</v>
      </c>
      <c r="I495" s="5">
        <v>1.1499999999999999</v>
      </c>
      <c r="J495" s="5">
        <f>VLOOKUP(D495, 'ABG per sample plot (Rj calcs)'!I:J, 2, FALSE)</f>
        <v>0.29417406822665909</v>
      </c>
      <c r="K495" s="34">
        <f t="shared" si="5"/>
        <v>6.2211371369486422E-2</v>
      </c>
      <c r="L495" s="15">
        <f>'Tree Monitoring Data'!L494</f>
        <v>0.17068800000000001</v>
      </c>
      <c r="M495" s="15"/>
    </row>
    <row r="496" spans="1:13">
      <c r="A496" s="5">
        <f>'Tree Monitoring Data'!G495</f>
        <v>2019</v>
      </c>
      <c r="B496" s="4" t="str">
        <f>'Tree Monitoring Data'!A495</f>
        <v>B005</v>
      </c>
      <c r="C496" s="5">
        <f>'Tree Monitoring Data'!B495</f>
        <v>32</v>
      </c>
      <c r="D496" s="5" t="str">
        <f t="shared" si="3"/>
        <v>B005_32</v>
      </c>
      <c r="E496" s="5">
        <f>'Tree Monitoring Data'!D495</f>
        <v>15.2788874</v>
      </c>
      <c r="F496" s="5">
        <f>'Tree Monitoring Data'!E495</f>
        <v>3.4</v>
      </c>
      <c r="G496" s="33">
        <f t="shared" si="4"/>
        <v>4.4252509791630146E-2</v>
      </c>
      <c r="H496" s="5">
        <v>0.59499999999999997</v>
      </c>
      <c r="I496" s="5">
        <v>1.1499999999999999</v>
      </c>
      <c r="J496" s="5">
        <f>VLOOKUP(D496, 'ABG per sample plot (Rj calcs)'!I:J, 2, FALSE)</f>
        <v>0.29417406822665909</v>
      </c>
      <c r="K496" s="34">
        <f t="shared" si="5"/>
        <v>3.9187305841028017E-2</v>
      </c>
      <c r="L496" s="15">
        <f>'Tree Monitoring Data'!L495</f>
        <v>0.17068800000000001</v>
      </c>
      <c r="M496" s="15"/>
    </row>
    <row r="497" spans="1:13">
      <c r="A497" s="5">
        <f>'Tree Monitoring Data'!G496</f>
        <v>2019</v>
      </c>
      <c r="B497" s="4" t="str">
        <f>'Tree Monitoring Data'!A496</f>
        <v>B005</v>
      </c>
      <c r="C497" s="5">
        <f>'Tree Monitoring Data'!B496</f>
        <v>32</v>
      </c>
      <c r="D497" s="5" t="str">
        <f t="shared" si="3"/>
        <v>B005_32</v>
      </c>
      <c r="E497" s="5">
        <f>'Tree Monitoring Data'!D496</f>
        <v>12.095785899999999</v>
      </c>
      <c r="F497" s="5">
        <f>'Tree Monitoring Data'!E496</f>
        <v>3.4</v>
      </c>
      <c r="G497" s="33">
        <f t="shared" si="4"/>
        <v>3.021864079468288E-2</v>
      </c>
      <c r="H497" s="5">
        <v>0.59499999999999997</v>
      </c>
      <c r="I497" s="5">
        <v>1.1499999999999999</v>
      </c>
      <c r="J497" s="5">
        <f>VLOOKUP(D497, 'ABG per sample plot (Rj calcs)'!I:J, 2, FALSE)</f>
        <v>0.29417406822665909</v>
      </c>
      <c r="K497" s="34">
        <f t="shared" si="5"/>
        <v>2.6759773050101205E-2</v>
      </c>
      <c r="L497" s="15">
        <f>'Tree Monitoring Data'!L496</f>
        <v>0.17068800000000001</v>
      </c>
      <c r="M497" s="15"/>
    </row>
    <row r="498" spans="1:13">
      <c r="A498" s="5">
        <f>'Tree Monitoring Data'!G497</f>
        <v>2019</v>
      </c>
      <c r="B498" s="4" t="str">
        <f>'Tree Monitoring Data'!A497</f>
        <v>B005</v>
      </c>
      <c r="C498" s="5">
        <f>'Tree Monitoring Data'!B497</f>
        <v>32</v>
      </c>
      <c r="D498" s="5" t="str">
        <f t="shared" si="3"/>
        <v>B005_32</v>
      </c>
      <c r="E498" s="5">
        <f>'Tree Monitoring Data'!D497</f>
        <v>15.044996100000001</v>
      </c>
      <c r="F498" s="5">
        <f>'Tree Monitoring Data'!E497</f>
        <v>3.4</v>
      </c>
      <c r="G498" s="33">
        <f t="shared" si="4"/>
        <v>4.3163150219238409E-2</v>
      </c>
      <c r="H498" s="5">
        <v>0.59499999999999997</v>
      </c>
      <c r="I498" s="5">
        <v>1.1499999999999999</v>
      </c>
      <c r="J498" s="5">
        <f>VLOOKUP(D498, 'ABG per sample plot (Rj calcs)'!I:J, 2, FALSE)</f>
        <v>0.29417406822665909</v>
      </c>
      <c r="K498" s="34">
        <f t="shared" si="5"/>
        <v>3.8222635883658942E-2</v>
      </c>
      <c r="L498" s="15">
        <f>'Tree Monitoring Data'!L497</f>
        <v>0.17068800000000001</v>
      </c>
      <c r="M498" s="15"/>
    </row>
    <row r="499" spans="1:13">
      <c r="A499" s="5">
        <f>'Tree Monitoring Data'!G498</f>
        <v>2019</v>
      </c>
      <c r="B499" s="4" t="str">
        <f>'Tree Monitoring Data'!A498</f>
        <v>B005</v>
      </c>
      <c r="C499" s="5">
        <f>'Tree Monitoring Data'!B498</f>
        <v>32</v>
      </c>
      <c r="D499" s="5" t="str">
        <f t="shared" si="3"/>
        <v>B005_32</v>
      </c>
      <c r="E499" s="5">
        <f>'Tree Monitoring Data'!D498</f>
        <v>16.230696900000002</v>
      </c>
      <c r="F499" s="5">
        <f>'Tree Monitoring Data'!E498</f>
        <v>3.4</v>
      </c>
      <c r="G499" s="33">
        <f t="shared" si="4"/>
        <v>4.8779545750318884E-2</v>
      </c>
      <c r="H499" s="5">
        <v>0.59499999999999997</v>
      </c>
      <c r="I499" s="5">
        <v>1.1499999999999999</v>
      </c>
      <c r="J499" s="5">
        <f>VLOOKUP(D499, 'ABG per sample plot (Rj calcs)'!I:J, 2, FALSE)</f>
        <v>0.29417406822665909</v>
      </c>
      <c r="K499" s="34">
        <f t="shared" si="5"/>
        <v>4.3196170954030506E-2</v>
      </c>
      <c r="L499" s="15">
        <f>'Tree Monitoring Data'!L498</f>
        <v>0.17068800000000001</v>
      </c>
      <c r="M499" s="15"/>
    </row>
    <row r="500" spans="1:13">
      <c r="A500" s="5">
        <f>'Tree Monitoring Data'!G499</f>
        <v>2019</v>
      </c>
      <c r="B500" s="4" t="str">
        <f>'Tree Monitoring Data'!A499</f>
        <v>B005</v>
      </c>
      <c r="C500" s="5">
        <f>'Tree Monitoring Data'!B499</f>
        <v>32</v>
      </c>
      <c r="D500" s="5" t="str">
        <f t="shared" si="3"/>
        <v>B005_32</v>
      </c>
      <c r="E500" s="5">
        <f>'Tree Monitoring Data'!D499</f>
        <v>14.0706051</v>
      </c>
      <c r="F500" s="5">
        <f>'Tree Monitoring Data'!E499</f>
        <v>3.5</v>
      </c>
      <c r="G500" s="33">
        <f t="shared" si="4"/>
        <v>3.9235395277020114E-2</v>
      </c>
      <c r="H500" s="5">
        <v>0.59499999999999997</v>
      </c>
      <c r="I500" s="5">
        <v>1.1499999999999999</v>
      </c>
      <c r="J500" s="5">
        <f>VLOOKUP(D500, 'ABG per sample plot (Rj calcs)'!I:J, 2, FALSE)</f>
        <v>0.29417406822665909</v>
      </c>
      <c r="K500" s="34">
        <f t="shared" si="5"/>
        <v>3.4744457246694276E-2</v>
      </c>
      <c r="L500" s="15">
        <f>'Tree Monitoring Data'!L499</f>
        <v>0.17068800000000001</v>
      </c>
      <c r="M500" s="15"/>
    </row>
    <row r="501" spans="1:13">
      <c r="A501" s="5">
        <f>'Tree Monitoring Data'!G500</f>
        <v>2019</v>
      </c>
      <c r="B501" s="4" t="str">
        <f>'Tree Monitoring Data'!A500</f>
        <v>B005</v>
      </c>
      <c r="C501" s="5">
        <f>'Tree Monitoring Data'!B500</f>
        <v>32</v>
      </c>
      <c r="D501" s="5" t="str">
        <f t="shared" si="3"/>
        <v>B005_32</v>
      </c>
      <c r="E501" s="5">
        <f>'Tree Monitoring Data'!D500</f>
        <v>18.2799844</v>
      </c>
      <c r="F501" s="5">
        <f>'Tree Monitoring Data'!E500</f>
        <v>3.5</v>
      </c>
      <c r="G501" s="33">
        <f t="shared" si="4"/>
        <v>5.9884359666489105E-2</v>
      </c>
      <c r="H501" s="5">
        <v>0.59499999999999997</v>
      </c>
      <c r="I501" s="5">
        <v>1.1499999999999999</v>
      </c>
      <c r="J501" s="5">
        <f>VLOOKUP(D501, 'ABG per sample plot (Rj calcs)'!I:J, 2, FALSE)</f>
        <v>0.29417406822665909</v>
      </c>
      <c r="K501" s="34">
        <f t="shared" si="5"/>
        <v>5.3029912391289576E-2</v>
      </c>
      <c r="L501" s="15">
        <f>'Tree Monitoring Data'!L500</f>
        <v>0.17068800000000001</v>
      </c>
      <c r="M501" s="15"/>
    </row>
    <row r="502" spans="1:13">
      <c r="A502" s="5">
        <f>'Tree Monitoring Data'!G501</f>
        <v>2019</v>
      </c>
      <c r="B502" s="4" t="str">
        <f>'Tree Monitoring Data'!A501</f>
        <v>B005</v>
      </c>
      <c r="C502" s="5">
        <f>'Tree Monitoring Data'!B501</f>
        <v>32</v>
      </c>
      <c r="D502" s="5" t="str">
        <f t="shared" si="3"/>
        <v>B005_32</v>
      </c>
      <c r="E502" s="5">
        <f>'Tree Monitoring Data'!D501</f>
        <v>12.7324062</v>
      </c>
      <c r="F502" s="5">
        <f>'Tree Monitoring Data'!E501</f>
        <v>3.5</v>
      </c>
      <c r="G502" s="33">
        <f t="shared" si="4"/>
        <v>3.3308447191338554E-2</v>
      </c>
      <c r="H502" s="5">
        <v>0.59499999999999997</v>
      </c>
      <c r="I502" s="5">
        <v>1.1499999999999999</v>
      </c>
      <c r="J502" s="5">
        <f>VLOOKUP(D502, 'ABG per sample plot (Rj calcs)'!I:J, 2, FALSE)</f>
        <v>0.29417406822665909</v>
      </c>
      <c r="K502" s="34">
        <f t="shared" si="5"/>
        <v>2.9495915899974356E-2</v>
      </c>
      <c r="L502" s="15">
        <f>'Tree Monitoring Data'!L501</f>
        <v>0.17068800000000001</v>
      </c>
      <c r="M502" s="15"/>
    </row>
    <row r="503" spans="1:13">
      <c r="A503" s="5">
        <f>'Tree Monitoring Data'!G502</f>
        <v>2019</v>
      </c>
      <c r="B503" s="4" t="str">
        <f>'Tree Monitoring Data'!A502</f>
        <v>B005</v>
      </c>
      <c r="C503" s="5">
        <f>'Tree Monitoring Data'!B502</f>
        <v>32</v>
      </c>
      <c r="D503" s="5" t="str">
        <f t="shared" si="3"/>
        <v>B005_32</v>
      </c>
      <c r="E503" s="5">
        <f>'Tree Monitoring Data'!D502</f>
        <v>12.6365523</v>
      </c>
      <c r="F503" s="5">
        <f>'Tree Monitoring Data'!E502</f>
        <v>3.5</v>
      </c>
      <c r="G503" s="33">
        <f t="shared" si="4"/>
        <v>3.2895922282068821E-2</v>
      </c>
      <c r="H503" s="5">
        <v>0.59499999999999997</v>
      </c>
      <c r="I503" s="5">
        <v>1.1499999999999999</v>
      </c>
      <c r="J503" s="5">
        <f>VLOOKUP(D503, 'ABG per sample plot (Rj calcs)'!I:J, 2, FALSE)</f>
        <v>0.29417406822665909</v>
      </c>
      <c r="K503" s="34">
        <f t="shared" si="5"/>
        <v>2.9130609166803417E-2</v>
      </c>
      <c r="L503" s="15">
        <f>'Tree Monitoring Data'!L502</f>
        <v>0.17068800000000001</v>
      </c>
      <c r="M503" s="15"/>
    </row>
    <row r="504" spans="1:13">
      <c r="A504" s="5">
        <f>'Tree Monitoring Data'!G503</f>
        <v>2019</v>
      </c>
      <c r="B504" s="4" t="str">
        <f>'Tree Monitoring Data'!A503</f>
        <v>B005</v>
      </c>
      <c r="C504" s="5">
        <f>'Tree Monitoring Data'!B503</f>
        <v>32</v>
      </c>
      <c r="D504" s="5" t="str">
        <f t="shared" si="3"/>
        <v>B005_32</v>
      </c>
      <c r="E504" s="5">
        <f>'Tree Monitoring Data'!D503</f>
        <v>15.1857632</v>
      </c>
      <c r="F504" s="5">
        <f>'Tree Monitoring Data'!E503</f>
        <v>3.5</v>
      </c>
      <c r="G504" s="33">
        <f t="shared" si="4"/>
        <v>4.4411852007580001E-2</v>
      </c>
      <c r="H504" s="5">
        <v>0.59499999999999997</v>
      </c>
      <c r="I504" s="5">
        <v>1.1499999999999999</v>
      </c>
      <c r="J504" s="5">
        <f>VLOOKUP(D504, 'ABG per sample plot (Rj calcs)'!I:J, 2, FALSE)</f>
        <v>0.29417406822665909</v>
      </c>
      <c r="K504" s="34">
        <f t="shared" si="5"/>
        <v>3.9328409524846536E-2</v>
      </c>
      <c r="L504" s="15">
        <f>'Tree Monitoring Data'!L503</f>
        <v>0.17068800000000001</v>
      </c>
      <c r="M504" s="15"/>
    </row>
    <row r="505" spans="1:13">
      <c r="A505" s="5">
        <f>'Tree Monitoring Data'!G504</f>
        <v>2019</v>
      </c>
      <c r="B505" s="4" t="str">
        <f>'Tree Monitoring Data'!A504</f>
        <v>B005</v>
      </c>
      <c r="C505" s="5">
        <f>'Tree Monitoring Data'!B504</f>
        <v>32</v>
      </c>
      <c r="D505" s="5" t="str">
        <f t="shared" si="3"/>
        <v>B005_32</v>
      </c>
      <c r="E505" s="5">
        <f>'Tree Monitoring Data'!D504</f>
        <v>12.9141376</v>
      </c>
      <c r="F505" s="5">
        <f>'Tree Monitoring Data'!E504</f>
        <v>3.5</v>
      </c>
      <c r="G505" s="33">
        <f t="shared" si="4"/>
        <v>3.4094986162850491E-2</v>
      </c>
      <c r="H505" s="5">
        <v>0.59499999999999997</v>
      </c>
      <c r="I505" s="5">
        <v>1.1499999999999999</v>
      </c>
      <c r="J505" s="5">
        <f>VLOOKUP(D505, 'ABG per sample plot (Rj calcs)'!I:J, 2, FALSE)</f>
        <v>0.29417406822665909</v>
      </c>
      <c r="K505" s="34">
        <f t="shared" si="5"/>
        <v>3.0192426524516505E-2</v>
      </c>
      <c r="L505" s="15">
        <f>'Tree Monitoring Data'!L504</f>
        <v>0.17068800000000001</v>
      </c>
      <c r="M505" s="15"/>
    </row>
    <row r="506" spans="1:13">
      <c r="A506" s="5">
        <f>'Tree Monitoring Data'!G505</f>
        <v>2019</v>
      </c>
      <c r="B506" s="4" t="str">
        <f>'Tree Monitoring Data'!A505</f>
        <v>B005</v>
      </c>
      <c r="C506" s="5">
        <f>'Tree Monitoring Data'!B505</f>
        <v>32</v>
      </c>
      <c r="D506" s="5" t="str">
        <f t="shared" si="3"/>
        <v>B005_32</v>
      </c>
      <c r="E506" s="5">
        <f>'Tree Monitoring Data'!D505</f>
        <v>16.230696900000002</v>
      </c>
      <c r="F506" s="5">
        <f>'Tree Monitoring Data'!E505</f>
        <v>3.5</v>
      </c>
      <c r="G506" s="33">
        <f t="shared" si="4"/>
        <v>4.94559907551975E-2</v>
      </c>
      <c r="H506" s="5">
        <v>0.59499999999999997</v>
      </c>
      <c r="I506" s="5">
        <v>1.1499999999999999</v>
      </c>
      <c r="J506" s="5">
        <f>VLOOKUP(D506, 'ABG per sample plot (Rj calcs)'!I:J, 2, FALSE)</f>
        <v>0.29417406822665909</v>
      </c>
      <c r="K506" s="34">
        <f t="shared" si="5"/>
        <v>4.3795189120810908E-2</v>
      </c>
      <c r="L506" s="15">
        <f>'Tree Monitoring Data'!L505</f>
        <v>0.17068800000000001</v>
      </c>
      <c r="M506" s="15"/>
    </row>
    <row r="507" spans="1:13">
      <c r="A507" s="5">
        <f>'Tree Monitoring Data'!G506</f>
        <v>2019</v>
      </c>
      <c r="B507" s="4" t="str">
        <f>'Tree Monitoring Data'!A506</f>
        <v>B005</v>
      </c>
      <c r="C507" s="5">
        <f>'Tree Monitoring Data'!B506</f>
        <v>32</v>
      </c>
      <c r="D507" s="5" t="str">
        <f t="shared" si="3"/>
        <v>B005_32</v>
      </c>
      <c r="E507" s="5">
        <f>'Tree Monitoring Data'!D506</f>
        <v>18.682935199999999</v>
      </c>
      <c r="F507" s="5">
        <f>'Tree Monitoring Data'!E506</f>
        <v>3.5</v>
      </c>
      <c r="G507" s="33">
        <f t="shared" si="4"/>
        <v>6.20172921669742E-2</v>
      </c>
      <c r="H507" s="5">
        <v>0.59499999999999997</v>
      </c>
      <c r="I507" s="5">
        <v>1.1499999999999999</v>
      </c>
      <c r="J507" s="5">
        <f>VLOOKUP(D507, 'ABG per sample plot (Rj calcs)'!I:J, 2, FALSE)</f>
        <v>0.29417406822665909</v>
      </c>
      <c r="K507" s="34">
        <f t="shared" si="5"/>
        <v>5.491870646485391E-2</v>
      </c>
      <c r="L507" s="15">
        <f>'Tree Monitoring Data'!L506</f>
        <v>0.17068800000000001</v>
      </c>
      <c r="M507" s="15"/>
    </row>
    <row r="508" spans="1:13">
      <c r="A508" s="5">
        <f>'Tree Monitoring Data'!G507</f>
        <v>2019</v>
      </c>
      <c r="B508" s="4" t="str">
        <f>'Tree Monitoring Data'!A507</f>
        <v>B005</v>
      </c>
      <c r="C508" s="5">
        <f>'Tree Monitoring Data'!B507</f>
        <v>32</v>
      </c>
      <c r="D508" s="5" t="str">
        <f t="shared" si="3"/>
        <v>B005_32</v>
      </c>
      <c r="E508" s="5">
        <f>'Tree Monitoring Data'!D507</f>
        <v>18.478446000000002</v>
      </c>
      <c r="F508" s="5">
        <f>'Tree Monitoring Data'!E507</f>
        <v>3.6</v>
      </c>
      <c r="G508" s="33">
        <f t="shared" si="4"/>
        <v>6.180029491462477E-2</v>
      </c>
      <c r="H508" s="5">
        <v>0.59499999999999997</v>
      </c>
      <c r="I508" s="5">
        <v>1.1499999999999999</v>
      </c>
      <c r="J508" s="5">
        <f>VLOOKUP(D508, 'ABG per sample plot (Rj calcs)'!I:J, 2, FALSE)</f>
        <v>0.29417406822665909</v>
      </c>
      <c r="K508" s="34">
        <f t="shared" si="5"/>
        <v>5.4726547020462611E-2</v>
      </c>
      <c r="L508" s="15">
        <f>'Tree Monitoring Data'!L507</f>
        <v>0.17068800000000001</v>
      </c>
      <c r="M508" s="15"/>
    </row>
    <row r="509" spans="1:13">
      <c r="A509" s="5">
        <f>'Tree Monitoring Data'!G508</f>
        <v>2019</v>
      </c>
      <c r="B509" s="4" t="str">
        <f>'Tree Monitoring Data'!A508</f>
        <v>B005</v>
      </c>
      <c r="C509" s="5">
        <f>'Tree Monitoring Data'!B508</f>
        <v>32</v>
      </c>
      <c r="D509" s="5" t="str">
        <f t="shared" si="3"/>
        <v>B005_32</v>
      </c>
      <c r="E509" s="5">
        <f>'Tree Monitoring Data'!D508</f>
        <v>13.687336699999999</v>
      </c>
      <c r="F509" s="5">
        <f>'Tree Monitoring Data'!E508</f>
        <v>3.6</v>
      </c>
      <c r="G509" s="33">
        <f t="shared" si="4"/>
        <v>3.7990567427199459E-2</v>
      </c>
      <c r="H509" s="5">
        <v>0.59499999999999997</v>
      </c>
      <c r="I509" s="5">
        <v>1.1499999999999999</v>
      </c>
      <c r="J509" s="5">
        <f>VLOOKUP(D509, 'ABG per sample plot (Rj calcs)'!I:J, 2, FALSE)</f>
        <v>0.29417406822665909</v>
      </c>
      <c r="K509" s="34">
        <f t="shared" si="5"/>
        <v>3.3642114127624953E-2</v>
      </c>
      <c r="L509" s="15">
        <f>'Tree Monitoring Data'!L508</f>
        <v>0.17068800000000001</v>
      </c>
      <c r="M509" s="15"/>
    </row>
    <row r="510" spans="1:13">
      <c r="A510" s="5">
        <f>'Tree Monitoring Data'!G509</f>
        <v>2019</v>
      </c>
      <c r="B510" s="4" t="str">
        <f>'Tree Monitoring Data'!A509</f>
        <v>B005</v>
      </c>
      <c r="C510" s="5">
        <f>'Tree Monitoring Data'!B509</f>
        <v>32</v>
      </c>
      <c r="D510" s="5" t="str">
        <f t="shared" si="3"/>
        <v>B005_32</v>
      </c>
      <c r="E510" s="5">
        <f>'Tree Monitoring Data'!D509</f>
        <v>17.097137400000001</v>
      </c>
      <c r="F510" s="5">
        <f>'Tree Monitoring Data'!E509</f>
        <v>3.6</v>
      </c>
      <c r="G510" s="33">
        <f t="shared" si="4"/>
        <v>5.4526788205165225E-2</v>
      </c>
      <c r="H510" s="5">
        <v>0.59499999999999997</v>
      </c>
      <c r="I510" s="5">
        <v>1.1499999999999999</v>
      </c>
      <c r="J510" s="5">
        <f>VLOOKUP(D510, 'ABG per sample plot (Rj calcs)'!I:J, 2, FALSE)</f>
        <v>0.29417406822665909</v>
      </c>
      <c r="K510" s="34">
        <f t="shared" si="5"/>
        <v>4.8285576026897176E-2</v>
      </c>
      <c r="L510" s="15">
        <f>'Tree Monitoring Data'!L509</f>
        <v>0.17068800000000001</v>
      </c>
      <c r="M510" s="15"/>
    </row>
    <row r="511" spans="1:13">
      <c r="A511" s="5">
        <f>'Tree Monitoring Data'!G510</f>
        <v>2019</v>
      </c>
      <c r="B511" s="4" t="str">
        <f>'Tree Monitoring Data'!A510</f>
        <v>B005</v>
      </c>
      <c r="C511" s="5">
        <f>'Tree Monitoring Data'!B510</f>
        <v>32</v>
      </c>
      <c r="D511" s="5" t="str">
        <f t="shared" si="3"/>
        <v>B005_32</v>
      </c>
      <c r="E511" s="5">
        <f>'Tree Monitoring Data'!D510</f>
        <v>14.579856100000001</v>
      </c>
      <c r="F511" s="5">
        <f>'Tree Monitoring Data'!E510</f>
        <v>3.6</v>
      </c>
      <c r="G511" s="33">
        <f t="shared" si="4"/>
        <v>4.212104318491381E-2</v>
      </c>
      <c r="H511" s="5">
        <v>0.59499999999999997</v>
      </c>
      <c r="I511" s="5">
        <v>1.1499999999999999</v>
      </c>
      <c r="J511" s="5">
        <f>VLOOKUP(D511, 'ABG per sample plot (Rj calcs)'!I:J, 2, FALSE)</f>
        <v>0.29417406822665909</v>
      </c>
      <c r="K511" s="34">
        <f t="shared" si="5"/>
        <v>3.7299809872988497E-2</v>
      </c>
      <c r="L511" s="15">
        <f>'Tree Monitoring Data'!L510</f>
        <v>0.17068800000000001</v>
      </c>
      <c r="M511" s="15"/>
    </row>
    <row r="512" spans="1:13">
      <c r="A512" s="5">
        <f>'Tree Monitoring Data'!G511</f>
        <v>2019</v>
      </c>
      <c r="B512" s="4" t="str">
        <f>'Tree Monitoring Data'!A511</f>
        <v>B005</v>
      </c>
      <c r="C512" s="5">
        <f>'Tree Monitoring Data'!B511</f>
        <v>32</v>
      </c>
      <c r="D512" s="5" t="str">
        <f t="shared" si="3"/>
        <v>B005_32</v>
      </c>
      <c r="E512" s="5">
        <f>'Tree Monitoring Data'!D511</f>
        <v>13.572112000000001</v>
      </c>
      <c r="F512" s="5">
        <f>'Tree Monitoring Data'!E511</f>
        <v>3.6</v>
      </c>
      <c r="G512" s="33">
        <f t="shared" si="4"/>
        <v>3.74676697416855E-2</v>
      </c>
      <c r="H512" s="5">
        <v>0.59499999999999997</v>
      </c>
      <c r="I512" s="5">
        <v>1.1499999999999999</v>
      </c>
      <c r="J512" s="5">
        <f>VLOOKUP(D512, 'ABG per sample plot (Rj calcs)'!I:J, 2, FALSE)</f>
        <v>0.29417406822665909</v>
      </c>
      <c r="K512" s="34">
        <f t="shared" si="5"/>
        <v>3.3179068040018037E-2</v>
      </c>
      <c r="L512" s="15">
        <f>'Tree Monitoring Data'!L511</f>
        <v>0.17068800000000001</v>
      </c>
      <c r="M512" s="15"/>
    </row>
    <row r="513" spans="1:13">
      <c r="A513" s="5">
        <f>'Tree Monitoring Data'!G512</f>
        <v>2019</v>
      </c>
      <c r="B513" s="4" t="str">
        <f>'Tree Monitoring Data'!A512</f>
        <v>B005</v>
      </c>
      <c r="C513" s="5">
        <f>'Tree Monitoring Data'!B512</f>
        <v>32</v>
      </c>
      <c r="D513" s="5" t="str">
        <f t="shared" ref="D513:D767" si="6">CONCATENATE(B513,"_",C513)</f>
        <v>B005_32</v>
      </c>
      <c r="E513" s="5">
        <f>'Tree Monitoring Data'!D512</f>
        <v>15.5353618</v>
      </c>
      <c r="F513" s="5">
        <f>'Tree Monitoring Data'!E512</f>
        <v>3.6</v>
      </c>
      <c r="G513" s="33">
        <f t="shared" ref="G513:G767" si="7">-0.007 + 0.002*E513 + 0.00002638*E513^2*F513 - 0.0000000003863*(E513^2*F513)^2</f>
        <v>4.6699391191172716E-2</v>
      </c>
      <c r="H513" s="5">
        <v>0.59499999999999997</v>
      </c>
      <c r="I513" s="5">
        <v>1.1499999999999999</v>
      </c>
      <c r="J513" s="5">
        <f>VLOOKUP(D513, 'ABG per sample plot (Rj calcs)'!I:J, 2, FALSE)</f>
        <v>0.29417406822665909</v>
      </c>
      <c r="K513" s="34">
        <f t="shared" ref="K513:K767" si="8">G513*H513*I513*(1+J513)</f>
        <v>4.1354113785076724E-2</v>
      </c>
      <c r="L513" s="15">
        <f>'Tree Monitoring Data'!L512</f>
        <v>0.17068800000000001</v>
      </c>
      <c r="M513" s="15"/>
    </row>
    <row r="514" spans="1:13">
      <c r="A514" s="5">
        <f>'Tree Monitoring Data'!G513</f>
        <v>2019</v>
      </c>
      <c r="B514" s="4" t="str">
        <f>'Tree Monitoring Data'!A513</f>
        <v>B005</v>
      </c>
      <c r="C514" s="5">
        <f>'Tree Monitoring Data'!B513</f>
        <v>32</v>
      </c>
      <c r="D514" s="5" t="str">
        <f t="shared" si="6"/>
        <v>B005_32</v>
      </c>
      <c r="E514" s="5">
        <f>'Tree Monitoring Data'!D513</f>
        <v>14.1960619</v>
      </c>
      <c r="F514" s="5">
        <f>'Tree Monitoring Data'!E513</f>
        <v>3.6</v>
      </c>
      <c r="G514" s="33">
        <f t="shared" si="7"/>
        <v>4.0327521477937882E-2</v>
      </c>
      <c r="H514" s="5">
        <v>0.59499999999999997</v>
      </c>
      <c r="I514" s="5">
        <v>1.1499999999999999</v>
      </c>
      <c r="J514" s="5">
        <f>VLOOKUP(D514, 'ABG per sample plot (Rj calcs)'!I:J, 2, FALSE)</f>
        <v>0.29417406822665909</v>
      </c>
      <c r="K514" s="34">
        <f t="shared" si="8"/>
        <v>3.571157716043212E-2</v>
      </c>
      <c r="L514" s="15">
        <f>'Tree Monitoring Data'!L513</f>
        <v>0.17068800000000001</v>
      </c>
      <c r="M514" s="15"/>
    </row>
    <row r="515" spans="1:13">
      <c r="A515" s="5">
        <f>'Tree Monitoring Data'!G514</f>
        <v>2019</v>
      </c>
      <c r="B515" s="4" t="str">
        <f>'Tree Monitoring Data'!A514</f>
        <v>B005</v>
      </c>
      <c r="C515" s="5">
        <f>'Tree Monitoring Data'!B514</f>
        <v>32</v>
      </c>
      <c r="D515" s="5" t="str">
        <f t="shared" si="6"/>
        <v>B005_32</v>
      </c>
      <c r="E515" s="5">
        <f>'Tree Monitoring Data'!D514</f>
        <v>16.601026600000001</v>
      </c>
      <c r="F515" s="5">
        <f>'Tree Monitoring Data'!E514</f>
        <v>3.7</v>
      </c>
      <c r="G515" s="33">
        <f t="shared" si="7"/>
        <v>5.2700020728553079E-2</v>
      </c>
      <c r="H515" s="5">
        <v>0.59499999999999997</v>
      </c>
      <c r="I515" s="5">
        <v>1.1499999999999999</v>
      </c>
      <c r="J515" s="5">
        <f>VLOOKUP(D515, 'ABG per sample plot (Rj calcs)'!I:J, 2, FALSE)</f>
        <v>0.29417406822665909</v>
      </c>
      <c r="K515" s="34">
        <f t="shared" si="8"/>
        <v>4.6667902901835624E-2</v>
      </c>
      <c r="L515" s="15">
        <f>'Tree Monitoring Data'!L514</f>
        <v>0.17068800000000001</v>
      </c>
      <c r="M515" s="15"/>
    </row>
    <row r="516" spans="1:13">
      <c r="A516" s="5">
        <f>'Tree Monitoring Data'!G515</f>
        <v>2019</v>
      </c>
      <c r="B516" s="4" t="str">
        <f>'Tree Monitoring Data'!A515</f>
        <v>B005</v>
      </c>
      <c r="C516" s="5">
        <f>'Tree Monitoring Data'!B515</f>
        <v>32</v>
      </c>
      <c r="D516" s="5" t="str">
        <f t="shared" si="6"/>
        <v>B005_32</v>
      </c>
      <c r="E516" s="5">
        <f>'Tree Monitoring Data'!D515</f>
        <v>15.597197599999999</v>
      </c>
      <c r="F516" s="5">
        <f>'Tree Monitoring Data'!E515</f>
        <v>3.7</v>
      </c>
      <c r="G516" s="33">
        <f t="shared" si="7"/>
        <v>4.7626279494798827E-2</v>
      </c>
      <c r="H516" s="5">
        <v>0.59499999999999997</v>
      </c>
      <c r="I516" s="5">
        <v>1.1499999999999999</v>
      </c>
      <c r="J516" s="5">
        <f>VLOOKUP(D516, 'ABG per sample plot (Rj calcs)'!I:J, 2, FALSE)</f>
        <v>0.29417406822665909</v>
      </c>
      <c r="K516" s="34">
        <f t="shared" si="8"/>
        <v>4.2174909161558125E-2</v>
      </c>
      <c r="L516" s="15">
        <f>'Tree Monitoring Data'!L515</f>
        <v>0.17068800000000001</v>
      </c>
      <c r="M516" s="15"/>
    </row>
    <row r="517" spans="1:13">
      <c r="A517" s="5">
        <f>'Tree Monitoring Data'!G516</f>
        <v>2019</v>
      </c>
      <c r="B517" s="4" t="str">
        <f>'Tree Monitoring Data'!A516</f>
        <v>B005</v>
      </c>
      <c r="C517" s="5">
        <f>'Tree Monitoring Data'!B516</f>
        <v>32</v>
      </c>
      <c r="D517" s="5" t="str">
        <f t="shared" si="6"/>
        <v>B005_32</v>
      </c>
      <c r="E517" s="5">
        <f>'Tree Monitoring Data'!D516</f>
        <v>17.320869800000001</v>
      </c>
      <c r="F517" s="5">
        <f>'Tree Monitoring Data'!E516</f>
        <v>3.7</v>
      </c>
      <c r="G517" s="33">
        <f t="shared" si="7"/>
        <v>5.6448762673161096E-2</v>
      </c>
      <c r="H517" s="5">
        <v>0.59499999999999997</v>
      </c>
      <c r="I517" s="5">
        <v>1.1499999999999999</v>
      </c>
      <c r="J517" s="5">
        <f>VLOOKUP(D517, 'ABG per sample plot (Rj calcs)'!I:J, 2, FALSE)</f>
        <v>0.29417406822665909</v>
      </c>
      <c r="K517" s="34">
        <f t="shared" si="8"/>
        <v>4.9987558618407639E-2</v>
      </c>
      <c r="L517" s="15">
        <f>'Tree Monitoring Data'!L516</f>
        <v>0.17068800000000001</v>
      </c>
      <c r="M517" s="15"/>
    </row>
    <row r="518" spans="1:13">
      <c r="A518" s="5">
        <f>'Tree Monitoring Data'!G517</f>
        <v>2019</v>
      </c>
      <c r="B518" s="4" t="str">
        <f>'Tree Monitoring Data'!A517</f>
        <v>B005</v>
      </c>
      <c r="C518" s="5">
        <f>'Tree Monitoring Data'!B517</f>
        <v>32</v>
      </c>
      <c r="D518" s="5" t="str">
        <f t="shared" si="6"/>
        <v>B005_32</v>
      </c>
      <c r="E518" s="5">
        <f>'Tree Monitoring Data'!D517</f>
        <v>14.0706051</v>
      </c>
      <c r="F518" s="5">
        <f>'Tree Monitoring Data'!E517</f>
        <v>3.7</v>
      </c>
      <c r="G518" s="33">
        <f t="shared" si="7"/>
        <v>4.0258143821839738E-2</v>
      </c>
      <c r="H518" s="5">
        <v>0.59499999999999997</v>
      </c>
      <c r="I518" s="5">
        <v>1.1499999999999999</v>
      </c>
      <c r="J518" s="5">
        <f>VLOOKUP(D518, 'ABG per sample plot (Rj calcs)'!I:J, 2, FALSE)</f>
        <v>0.29417406822665909</v>
      </c>
      <c r="K518" s="34">
        <f t="shared" si="8"/>
        <v>3.5650140567550656E-2</v>
      </c>
      <c r="L518" s="15">
        <f>'Tree Monitoring Data'!L517</f>
        <v>0.17068800000000001</v>
      </c>
      <c r="M518" s="15"/>
    </row>
    <row r="519" spans="1:13">
      <c r="A519" s="5">
        <f>'Tree Monitoring Data'!G518</f>
        <v>2019</v>
      </c>
      <c r="B519" s="4" t="str">
        <f>'Tree Monitoring Data'!A518</f>
        <v>B005</v>
      </c>
      <c r="C519" s="5">
        <f>'Tree Monitoring Data'!B518</f>
        <v>32</v>
      </c>
      <c r="D519" s="5" t="str">
        <f t="shared" si="6"/>
        <v>B005_32</v>
      </c>
      <c r="E519" s="5">
        <f>'Tree Monitoring Data'!D518</f>
        <v>13.962173399999999</v>
      </c>
      <c r="F519" s="5">
        <f>'Tree Monitoring Data'!E518</f>
        <v>3.7</v>
      </c>
      <c r="G519" s="33">
        <f t="shared" si="7"/>
        <v>3.9750909392259975E-2</v>
      </c>
      <c r="H519" s="5">
        <v>0.59499999999999997</v>
      </c>
      <c r="I519" s="5">
        <v>1.1499999999999999</v>
      </c>
      <c r="J519" s="5">
        <f>VLOOKUP(D519, 'ABG per sample plot (Rj calcs)'!I:J, 2, FALSE)</f>
        <v>0.29417406822665909</v>
      </c>
      <c r="K519" s="34">
        <f t="shared" si="8"/>
        <v>3.5200964897772011E-2</v>
      </c>
      <c r="L519" s="15">
        <f>'Tree Monitoring Data'!L518</f>
        <v>0.17068800000000001</v>
      </c>
      <c r="M519" s="15"/>
    </row>
    <row r="520" spans="1:13">
      <c r="A520" s="5">
        <f>'Tree Monitoring Data'!G519</f>
        <v>2019</v>
      </c>
      <c r="B520" s="4" t="str">
        <f>'Tree Monitoring Data'!A519</f>
        <v>B005</v>
      </c>
      <c r="C520" s="5">
        <f>'Tree Monitoring Data'!B519</f>
        <v>32</v>
      </c>
      <c r="D520" s="5" t="str">
        <f t="shared" si="6"/>
        <v>B005_32</v>
      </c>
      <c r="E520" s="5">
        <f>'Tree Monitoring Data'!D519</f>
        <v>14.020108</v>
      </c>
      <c r="F520" s="5">
        <f>'Tree Monitoring Data'!E519</f>
        <v>3.7</v>
      </c>
      <c r="G520" s="33">
        <f t="shared" si="7"/>
        <v>4.0021655299901891E-2</v>
      </c>
      <c r="H520" s="5">
        <v>0.59499999999999997</v>
      </c>
      <c r="I520" s="5">
        <v>1.1499999999999999</v>
      </c>
      <c r="J520" s="5">
        <f>VLOOKUP(D520, 'ABG per sample plot (Rj calcs)'!I:J, 2, FALSE)</f>
        <v>0.29417406822665909</v>
      </c>
      <c r="K520" s="34">
        <f t="shared" si="8"/>
        <v>3.5440720851455276E-2</v>
      </c>
      <c r="L520" s="15">
        <f>'Tree Monitoring Data'!L519</f>
        <v>0.17068800000000001</v>
      </c>
      <c r="M520" s="15"/>
    </row>
    <row r="521" spans="1:13">
      <c r="A521" s="5">
        <f>'Tree Monitoring Data'!G520</f>
        <v>2020</v>
      </c>
      <c r="B521" s="4" t="str">
        <f>'Tree Monitoring Data'!A520</f>
        <v>B009</v>
      </c>
      <c r="C521" s="5">
        <f>'Tree Monitoring Data'!B520</f>
        <v>34</v>
      </c>
      <c r="D521" s="5" t="str">
        <f t="shared" si="6"/>
        <v>B009_34</v>
      </c>
      <c r="E521" s="5">
        <f>'Tree Monitoring Data'!D520</f>
        <v>5.7295779500000004</v>
      </c>
      <c r="F521" s="5">
        <f>'Tree Monitoring Data'!E520</f>
        <v>2.2999999999999998</v>
      </c>
      <c r="G521" s="33">
        <f t="shared" si="7"/>
        <v>6.4487635521385533E-3</v>
      </c>
      <c r="H521" s="5">
        <v>0.59499999999999997</v>
      </c>
      <c r="I521" s="5">
        <v>1.1499999999999999</v>
      </c>
      <c r="J521" s="5">
        <f>VLOOKUP(D521, 'ABG per sample plot (Rj calcs)'!I:J, 2, FALSE)</f>
        <v>0.30147914317686975</v>
      </c>
      <c r="K521" s="34">
        <f t="shared" si="8"/>
        <v>5.7428632162886545E-3</v>
      </c>
      <c r="L521" s="15">
        <f>'Tree Monitoring Data'!L520</f>
        <v>0.1414272</v>
      </c>
      <c r="M521" s="15"/>
    </row>
    <row r="522" spans="1:13">
      <c r="A522" s="5">
        <f>'Tree Monitoring Data'!G521</f>
        <v>2020</v>
      </c>
      <c r="B522" s="4" t="str">
        <f>'Tree Monitoring Data'!A521</f>
        <v>B009</v>
      </c>
      <c r="C522" s="5">
        <f>'Tree Monitoring Data'!B521</f>
        <v>34</v>
      </c>
      <c r="D522" s="5" t="str">
        <f t="shared" si="6"/>
        <v>B009_34</v>
      </c>
      <c r="E522" s="5">
        <f>'Tree Monitoring Data'!D521</f>
        <v>6.5311728100000002</v>
      </c>
      <c r="F522" s="5">
        <f>'Tree Monitoring Data'!E521</f>
        <v>2.4</v>
      </c>
      <c r="G522" s="33">
        <f t="shared" si="7"/>
        <v>8.7589474459177832E-3</v>
      </c>
      <c r="H522" s="5">
        <v>0.59499999999999997</v>
      </c>
      <c r="I522" s="5">
        <v>1.1499999999999999</v>
      </c>
      <c r="J522" s="5">
        <f>VLOOKUP(D522, 'ABG per sample plot (Rj calcs)'!I:J, 2, FALSE)</f>
        <v>0.30147914317686975</v>
      </c>
      <c r="K522" s="34">
        <f t="shared" si="8"/>
        <v>7.8001676901125671E-3</v>
      </c>
      <c r="L522" s="15">
        <f>'Tree Monitoring Data'!L521</f>
        <v>0.1414272</v>
      </c>
      <c r="M522" s="15"/>
    </row>
    <row r="523" spans="1:13">
      <c r="A523" s="5">
        <f>'Tree Monitoring Data'!G522</f>
        <v>2020</v>
      </c>
      <c r="B523" s="4" t="str">
        <f>'Tree Monitoring Data'!A522</f>
        <v>B009</v>
      </c>
      <c r="C523" s="5">
        <f>'Tree Monitoring Data'!B522</f>
        <v>6</v>
      </c>
      <c r="D523" s="5" t="str">
        <f t="shared" si="6"/>
        <v>B009_6</v>
      </c>
      <c r="E523" s="5">
        <f>'Tree Monitoring Data'!D522</f>
        <v>8.4096554999999995</v>
      </c>
      <c r="F523" s="5">
        <f>'Tree Monitoring Data'!E522</f>
        <v>2.5</v>
      </c>
      <c r="G523" s="33">
        <f t="shared" si="7"/>
        <v>1.4471371210739334E-2</v>
      </c>
      <c r="H523" s="5">
        <v>0.59499999999999997</v>
      </c>
      <c r="I523" s="5">
        <v>1.1499999999999999</v>
      </c>
      <c r="J523" s="5">
        <f>VLOOKUP(D523, 'ABG per sample plot (Rj calcs)'!I:J, 2, FALSE)</f>
        <v>0.30081459871844757</v>
      </c>
      <c r="K523" s="34">
        <f t="shared" si="8"/>
        <v>1.288071266186565E-2</v>
      </c>
      <c r="L523" s="15">
        <f>'Tree Monitoring Data'!L522</f>
        <v>0.1414272</v>
      </c>
      <c r="M523" s="15"/>
    </row>
    <row r="524" spans="1:13">
      <c r="A524" s="5">
        <f>'Tree Monitoring Data'!G523</f>
        <v>2020</v>
      </c>
      <c r="B524" s="4" t="str">
        <f>'Tree Monitoring Data'!A523</f>
        <v>B009</v>
      </c>
      <c r="C524" s="5">
        <f>'Tree Monitoring Data'!B523</f>
        <v>34</v>
      </c>
      <c r="D524" s="5" t="str">
        <f t="shared" si="6"/>
        <v>B009_34</v>
      </c>
      <c r="E524" s="5">
        <f>'Tree Monitoring Data'!D523</f>
        <v>7.6659172</v>
      </c>
      <c r="F524" s="5">
        <f>'Tree Monitoring Data'!E523</f>
        <v>2.7</v>
      </c>
      <c r="G524" s="33">
        <f t="shared" si="7"/>
        <v>1.2507796495256785E-2</v>
      </c>
      <c r="H524" s="5">
        <v>0.59499999999999997</v>
      </c>
      <c r="I524" s="5">
        <v>1.1499999999999999</v>
      </c>
      <c r="J524" s="5">
        <f>VLOOKUP(D524, 'ABG per sample plot (Rj calcs)'!I:J, 2, FALSE)</f>
        <v>0.30147914317686975</v>
      </c>
      <c r="K524" s="34">
        <f t="shared" si="8"/>
        <v>1.1138656864789797E-2</v>
      </c>
      <c r="L524" s="15">
        <f>'Tree Monitoring Data'!L523</f>
        <v>0.1414272</v>
      </c>
      <c r="M524" s="15"/>
    </row>
    <row r="525" spans="1:13">
      <c r="A525" s="5">
        <f>'Tree Monitoring Data'!G524</f>
        <v>2020</v>
      </c>
      <c r="B525" s="4" t="str">
        <f>'Tree Monitoring Data'!A524</f>
        <v>B009</v>
      </c>
      <c r="C525" s="5">
        <f>'Tree Monitoring Data'!B524</f>
        <v>34</v>
      </c>
      <c r="D525" s="5" t="str">
        <f t="shared" si="6"/>
        <v>B009_34</v>
      </c>
      <c r="E525" s="5">
        <f>'Tree Monitoring Data'!D524</f>
        <v>9.4157334099999996</v>
      </c>
      <c r="F525" s="5">
        <f>'Tree Monitoring Data'!E524</f>
        <v>2.7</v>
      </c>
      <c r="G525" s="33">
        <f t="shared" si="7"/>
        <v>1.8123947159149931E-2</v>
      </c>
      <c r="H525" s="5">
        <v>0.59499999999999997</v>
      </c>
      <c r="I525" s="5">
        <v>1.1499999999999999</v>
      </c>
      <c r="J525" s="5">
        <f>VLOOKUP(D525, 'ABG per sample plot (Rj calcs)'!I:J, 2, FALSE)</f>
        <v>0.30147914317686975</v>
      </c>
      <c r="K525" s="34">
        <f t="shared" si="8"/>
        <v>1.6140047411061464E-2</v>
      </c>
      <c r="L525" s="15">
        <f>'Tree Monitoring Data'!L524</f>
        <v>0.1414272</v>
      </c>
      <c r="M525" s="15"/>
    </row>
    <row r="526" spans="1:13">
      <c r="A526" s="5">
        <f>'Tree Monitoring Data'!G525</f>
        <v>2020</v>
      </c>
      <c r="B526" s="4" t="str">
        <f>'Tree Monitoring Data'!A525</f>
        <v>B009</v>
      </c>
      <c r="C526" s="5">
        <f>'Tree Monitoring Data'!B525</f>
        <v>6</v>
      </c>
      <c r="D526" s="5" t="str">
        <f t="shared" si="6"/>
        <v>B009_6</v>
      </c>
      <c r="E526" s="5">
        <f>'Tree Monitoring Data'!D525</f>
        <v>13.147404</v>
      </c>
      <c r="F526" s="5">
        <f>'Tree Monitoring Data'!E525</f>
        <v>2.8</v>
      </c>
      <c r="G526" s="33">
        <f t="shared" si="7"/>
        <v>3.1972022942943767E-2</v>
      </c>
      <c r="H526" s="5">
        <v>0.59499999999999997</v>
      </c>
      <c r="I526" s="5">
        <v>1.1499999999999999</v>
      </c>
      <c r="J526" s="5">
        <f>VLOOKUP(D526, 'ABG per sample plot (Rj calcs)'!I:J, 2, FALSE)</f>
        <v>0.30081459871844757</v>
      </c>
      <c r="K526" s="34">
        <f t="shared" si="8"/>
        <v>2.8457734567752482E-2</v>
      </c>
      <c r="L526" s="15">
        <f>'Tree Monitoring Data'!L525</f>
        <v>0.1414272</v>
      </c>
      <c r="M526" s="15"/>
    </row>
    <row r="527" spans="1:13">
      <c r="A527" s="5">
        <f>'Tree Monitoring Data'!G526</f>
        <v>2020</v>
      </c>
      <c r="B527" s="4" t="str">
        <f>'Tree Monitoring Data'!A526</f>
        <v>B009</v>
      </c>
      <c r="C527" s="5">
        <f>'Tree Monitoring Data'!B526</f>
        <v>34</v>
      </c>
      <c r="D527" s="5" t="str">
        <f t="shared" si="6"/>
        <v>B009_34</v>
      </c>
      <c r="E527" s="5">
        <f>'Tree Monitoring Data'!D526</f>
        <v>7.0388961400000003</v>
      </c>
      <c r="F527" s="5">
        <f>'Tree Monitoring Data'!E526</f>
        <v>2.8</v>
      </c>
      <c r="G527" s="33">
        <f t="shared" si="7"/>
        <v>1.0730027748520209E-2</v>
      </c>
      <c r="H527" s="5">
        <v>0.59499999999999997</v>
      </c>
      <c r="I527" s="5">
        <v>1.1499999999999999</v>
      </c>
      <c r="J527" s="5">
        <f>VLOOKUP(D527, 'ABG per sample plot (Rj calcs)'!I:J, 2, FALSE)</f>
        <v>0.30147914317686975</v>
      </c>
      <c r="K527" s="34">
        <f t="shared" si="8"/>
        <v>9.5554878339892541E-3</v>
      </c>
      <c r="L527" s="15">
        <f>'Tree Monitoring Data'!L526</f>
        <v>0.1414272</v>
      </c>
      <c r="M527" s="15"/>
    </row>
    <row r="528" spans="1:13">
      <c r="A528" s="5">
        <f>'Tree Monitoring Data'!G527</f>
        <v>2020</v>
      </c>
      <c r="B528" s="4" t="str">
        <f>'Tree Monitoring Data'!A527</f>
        <v>B009</v>
      </c>
      <c r="C528" s="5">
        <f>'Tree Monitoring Data'!B527</f>
        <v>34</v>
      </c>
      <c r="D528" s="5" t="str">
        <f t="shared" si="6"/>
        <v>B009_34</v>
      </c>
      <c r="E528" s="5">
        <f>'Tree Monitoring Data'!D527</f>
        <v>6.5311728100000002</v>
      </c>
      <c r="F528" s="5">
        <f>'Tree Monitoring Data'!E527</f>
        <v>2.8</v>
      </c>
      <c r="G528" s="33">
        <f t="shared" si="7"/>
        <v>9.207593843066391E-3</v>
      </c>
      <c r="H528" s="5">
        <v>0.59499999999999997</v>
      </c>
      <c r="I528" s="5">
        <v>1.1499999999999999</v>
      </c>
      <c r="J528" s="5">
        <f>VLOOKUP(D528, 'ABG per sample plot (Rj calcs)'!I:J, 2, FALSE)</f>
        <v>0.30147914317686975</v>
      </c>
      <c r="K528" s="34">
        <f t="shared" si="8"/>
        <v>8.1997039532231506E-3</v>
      </c>
      <c r="L528" s="15">
        <f>'Tree Monitoring Data'!L527</f>
        <v>0.1414272</v>
      </c>
      <c r="M528" s="15"/>
    </row>
    <row r="529" spans="1:13">
      <c r="A529" s="5">
        <f>'Tree Monitoring Data'!G528</f>
        <v>2020</v>
      </c>
      <c r="B529" s="4" t="str">
        <f>'Tree Monitoring Data'!A528</f>
        <v>B009</v>
      </c>
      <c r="C529" s="5">
        <f>'Tree Monitoring Data'!B528</f>
        <v>34</v>
      </c>
      <c r="D529" s="5" t="str">
        <f t="shared" si="6"/>
        <v>B009_34</v>
      </c>
      <c r="E529" s="5">
        <f>'Tree Monitoring Data'!D528</f>
        <v>8.9693377600000002</v>
      </c>
      <c r="F529" s="5">
        <f>'Tree Monitoring Data'!E528</f>
        <v>2.9</v>
      </c>
      <c r="G529" s="33">
        <f t="shared" si="7"/>
        <v>1.707216016768507E-2</v>
      </c>
      <c r="H529" s="5">
        <v>0.59499999999999997</v>
      </c>
      <c r="I529" s="5">
        <v>1.1499999999999999</v>
      </c>
      <c r="J529" s="5">
        <f>VLOOKUP(D529, 'ABG per sample plot (Rj calcs)'!I:J, 2, FALSE)</f>
        <v>0.30147914317686975</v>
      </c>
      <c r="K529" s="34">
        <f t="shared" si="8"/>
        <v>1.5203392069953265E-2</v>
      </c>
      <c r="L529" s="15">
        <f>'Tree Monitoring Data'!L528</f>
        <v>0.1414272</v>
      </c>
      <c r="M529" s="15"/>
    </row>
    <row r="530" spans="1:13">
      <c r="A530" s="5">
        <f>'Tree Monitoring Data'!G529</f>
        <v>2020</v>
      </c>
      <c r="B530" s="4" t="str">
        <f>'Tree Monitoring Data'!A529</f>
        <v>B009</v>
      </c>
      <c r="C530" s="5">
        <f>'Tree Monitoring Data'!B529</f>
        <v>6</v>
      </c>
      <c r="D530" s="5" t="str">
        <f t="shared" si="6"/>
        <v>B009_6</v>
      </c>
      <c r="E530" s="5">
        <f>'Tree Monitoring Data'!D529</f>
        <v>12.0790211</v>
      </c>
      <c r="F530" s="5">
        <f>'Tree Monitoring Data'!E529</f>
        <v>3</v>
      </c>
      <c r="G530" s="33">
        <f t="shared" si="7"/>
        <v>2.8630775250132055E-2</v>
      </c>
      <c r="H530" s="5">
        <v>0.59499999999999997</v>
      </c>
      <c r="I530" s="5">
        <v>1.1499999999999999</v>
      </c>
      <c r="J530" s="5">
        <f>VLOOKUP(D530, 'ABG per sample plot (Rj calcs)'!I:J, 2, FALSE)</f>
        <v>0.30081459871844757</v>
      </c>
      <c r="K530" s="34">
        <f t="shared" si="8"/>
        <v>2.5483748838515532E-2</v>
      </c>
      <c r="L530" s="15">
        <f>'Tree Monitoring Data'!L529</f>
        <v>0.1414272</v>
      </c>
      <c r="M530" s="15"/>
    </row>
    <row r="531" spans="1:13">
      <c r="A531" s="5">
        <f>'Tree Monitoring Data'!G530</f>
        <v>2020</v>
      </c>
      <c r="B531" s="4" t="str">
        <f>'Tree Monitoring Data'!A530</f>
        <v>B009</v>
      </c>
      <c r="C531" s="5">
        <f>'Tree Monitoring Data'!B530</f>
        <v>6</v>
      </c>
      <c r="D531" s="5" t="str">
        <f t="shared" si="6"/>
        <v>B009_6</v>
      </c>
      <c r="E531" s="5">
        <f>'Tree Monitoring Data'!D530</f>
        <v>8.6002668</v>
      </c>
      <c r="F531" s="5">
        <f>'Tree Monitoring Data'!E530</f>
        <v>3.1</v>
      </c>
      <c r="G531" s="33">
        <f t="shared" si="7"/>
        <v>1.6228900422602992E-2</v>
      </c>
      <c r="H531" s="5">
        <v>0.59499999999999997</v>
      </c>
      <c r="I531" s="5">
        <v>1.1499999999999999</v>
      </c>
      <c r="J531" s="5">
        <f>VLOOKUP(D531, 'ABG per sample plot (Rj calcs)'!I:J, 2, FALSE)</f>
        <v>0.30081459871844757</v>
      </c>
      <c r="K531" s="34">
        <f t="shared" si="8"/>
        <v>1.4445058461802765E-2</v>
      </c>
      <c r="L531" s="15">
        <f>'Tree Monitoring Data'!L530</f>
        <v>0.1414272</v>
      </c>
      <c r="M531" s="15"/>
    </row>
    <row r="532" spans="1:13">
      <c r="A532" s="5">
        <f>'Tree Monitoring Data'!G531</f>
        <v>2020</v>
      </c>
      <c r="B532" s="4" t="str">
        <f>'Tree Monitoring Data'!A531</f>
        <v>B009</v>
      </c>
      <c r="C532" s="5">
        <f>'Tree Monitoring Data'!B531</f>
        <v>6</v>
      </c>
      <c r="D532" s="5" t="str">
        <f t="shared" si="6"/>
        <v>B009_6</v>
      </c>
      <c r="E532" s="5">
        <f>'Tree Monitoring Data'!D531</f>
        <v>7.69231248</v>
      </c>
      <c r="F532" s="5">
        <f>'Tree Monitoring Data'!E531</f>
        <v>3.1</v>
      </c>
      <c r="G532" s="33">
        <f t="shared" si="7"/>
        <v>1.3210567917641108E-2</v>
      </c>
      <c r="H532" s="5">
        <v>0.59499999999999997</v>
      </c>
      <c r="I532" s="5">
        <v>1.1499999999999999</v>
      </c>
      <c r="J532" s="5">
        <f>VLOOKUP(D532, 'ABG per sample plot (Rj calcs)'!I:J, 2, FALSE)</f>
        <v>0.30081459871844757</v>
      </c>
      <c r="K532" s="34">
        <f t="shared" si="8"/>
        <v>1.1758493854467471E-2</v>
      </c>
      <c r="L532" s="15">
        <f>'Tree Monitoring Data'!L531</f>
        <v>0.1414272</v>
      </c>
      <c r="M532" s="15"/>
    </row>
    <row r="533" spans="1:13">
      <c r="A533" s="5">
        <f>'Tree Monitoring Data'!G532</f>
        <v>2020</v>
      </c>
      <c r="B533" s="4" t="str">
        <f>'Tree Monitoring Data'!A532</f>
        <v>B009</v>
      </c>
      <c r="C533" s="5">
        <f>'Tree Monitoring Data'!B532</f>
        <v>6</v>
      </c>
      <c r="D533" s="5" t="str">
        <f t="shared" si="6"/>
        <v>B009_6</v>
      </c>
      <c r="E533" s="5">
        <f>'Tree Monitoring Data'!D532</f>
        <v>10.270128100000001</v>
      </c>
      <c r="F533" s="5">
        <f>'Tree Monitoring Data'!E532</f>
        <v>3.3</v>
      </c>
      <c r="G533" s="33">
        <f t="shared" si="7"/>
        <v>2.2675521995522509E-2</v>
      </c>
      <c r="H533" s="5">
        <v>0.59499999999999997</v>
      </c>
      <c r="I533" s="5">
        <v>1.1499999999999999</v>
      </c>
      <c r="J533" s="5">
        <f>VLOOKUP(D533, 'ABG per sample plot (Rj calcs)'!I:J, 2, FALSE)</f>
        <v>0.30081459871844757</v>
      </c>
      <c r="K533" s="34">
        <f t="shared" si="8"/>
        <v>2.0183082793521802E-2</v>
      </c>
      <c r="L533" s="15">
        <f>'Tree Monitoring Data'!L532</f>
        <v>0.1414272</v>
      </c>
      <c r="M533" s="15"/>
    </row>
    <row r="534" spans="1:13">
      <c r="A534" s="5">
        <f>'Tree Monitoring Data'!G533</f>
        <v>2020</v>
      </c>
      <c r="B534" s="4" t="str">
        <f>'Tree Monitoring Data'!A533</f>
        <v>B009</v>
      </c>
      <c r="C534" s="5">
        <f>'Tree Monitoring Data'!B533</f>
        <v>6</v>
      </c>
      <c r="D534" s="5" t="str">
        <f t="shared" si="6"/>
        <v>B009_6</v>
      </c>
      <c r="E534" s="5">
        <f>'Tree Monitoring Data'!D533</f>
        <v>6.0478929499999996</v>
      </c>
      <c r="F534" s="5">
        <f>'Tree Monitoring Data'!E533</f>
        <v>3.3</v>
      </c>
      <c r="G534" s="33">
        <f t="shared" si="7"/>
        <v>8.2743326603674644E-3</v>
      </c>
      <c r="H534" s="5">
        <v>0.59499999999999997</v>
      </c>
      <c r="I534" s="5">
        <v>1.1499999999999999</v>
      </c>
      <c r="J534" s="5">
        <f>VLOOKUP(D534, 'ABG per sample plot (Rj calcs)'!I:J, 2, FALSE)</f>
        <v>0.30081459871844757</v>
      </c>
      <c r="K534" s="34">
        <f t="shared" si="8"/>
        <v>7.3648377831528663E-3</v>
      </c>
      <c r="L534" s="15">
        <f>'Tree Monitoring Data'!L533</f>
        <v>0.1414272</v>
      </c>
      <c r="M534" s="15"/>
    </row>
    <row r="535" spans="1:13">
      <c r="A535" s="5">
        <f>'Tree Monitoring Data'!G534</f>
        <v>2020</v>
      </c>
      <c r="B535" s="4" t="str">
        <f>'Tree Monitoring Data'!A534</f>
        <v>B009</v>
      </c>
      <c r="C535" s="5">
        <f>'Tree Monitoring Data'!B534</f>
        <v>6</v>
      </c>
      <c r="D535" s="5" t="str">
        <f t="shared" si="6"/>
        <v>B009_6</v>
      </c>
      <c r="E535" s="5">
        <f>'Tree Monitoring Data'!D534</f>
        <v>8.5943741899999999</v>
      </c>
      <c r="F535" s="5">
        <f>'Tree Monitoring Data'!E534</f>
        <v>3.4</v>
      </c>
      <c r="G535" s="33">
        <f t="shared" si="7"/>
        <v>1.6789329093858465E-2</v>
      </c>
      <c r="H535" s="5">
        <v>0.59499999999999997</v>
      </c>
      <c r="I535" s="5">
        <v>1.1499999999999999</v>
      </c>
      <c r="J535" s="5">
        <f>VLOOKUP(D535, 'ABG per sample plot (Rj calcs)'!I:J, 2, FALSE)</f>
        <v>0.30081459871844757</v>
      </c>
      <c r="K535" s="34">
        <f t="shared" si="8"/>
        <v>1.4943886152474941E-2</v>
      </c>
      <c r="L535" s="15">
        <f>'Tree Monitoring Data'!L534</f>
        <v>0.1414272</v>
      </c>
      <c r="M535" s="15"/>
    </row>
    <row r="536" spans="1:13">
      <c r="A536" s="5">
        <f>'Tree Monitoring Data'!G535</f>
        <v>2020</v>
      </c>
      <c r="B536" s="4" t="str">
        <f>'Tree Monitoring Data'!A535</f>
        <v>B009</v>
      </c>
      <c r="C536" s="5">
        <f>'Tree Monitoring Data'!B535</f>
        <v>34</v>
      </c>
      <c r="D536" s="5" t="str">
        <f t="shared" si="6"/>
        <v>B009_34</v>
      </c>
      <c r="E536" s="5">
        <f>'Tree Monitoring Data'!D535</f>
        <v>6.3661977199999997</v>
      </c>
      <c r="F536" s="5">
        <f>'Tree Monitoring Data'!E535</f>
        <v>3.4</v>
      </c>
      <c r="G536" s="33">
        <f t="shared" si="7"/>
        <v>9.3601402278699654E-3</v>
      </c>
      <c r="H536" s="5">
        <v>0.59499999999999997</v>
      </c>
      <c r="I536" s="5">
        <v>1.1499999999999999</v>
      </c>
      <c r="J536" s="5">
        <f>VLOOKUP(D536, 'ABG per sample plot (Rj calcs)'!I:J, 2, FALSE)</f>
        <v>0.30147914317686975</v>
      </c>
      <c r="K536" s="34">
        <f t="shared" si="8"/>
        <v>8.3355521689288965E-3</v>
      </c>
      <c r="L536" s="15">
        <f>'Tree Monitoring Data'!L535</f>
        <v>0.1414272</v>
      </c>
      <c r="M536" s="15"/>
    </row>
    <row r="537" spans="1:13">
      <c r="A537" s="5">
        <f>'Tree Monitoring Data'!G536</f>
        <v>2020</v>
      </c>
      <c r="B537" s="4" t="str">
        <f>'Tree Monitoring Data'!A536</f>
        <v>B009</v>
      </c>
      <c r="C537" s="5">
        <f>'Tree Monitoring Data'!B536</f>
        <v>6</v>
      </c>
      <c r="D537" s="5" t="str">
        <f t="shared" si="6"/>
        <v>B009_6</v>
      </c>
      <c r="E537" s="5">
        <f>'Tree Monitoring Data'!D536</f>
        <v>9.4533293100000009</v>
      </c>
      <c r="F537" s="5">
        <f>'Tree Monitoring Data'!E536</f>
        <v>3.5</v>
      </c>
      <c r="G537" s="33">
        <f t="shared" si="7"/>
        <v>2.0119977231567061E-2</v>
      </c>
      <c r="H537" s="5">
        <v>0.59499999999999997</v>
      </c>
      <c r="I537" s="5">
        <v>1.1499999999999999</v>
      </c>
      <c r="J537" s="5">
        <f>VLOOKUP(D537, 'ABG per sample plot (Rj calcs)'!I:J, 2, FALSE)</f>
        <v>0.30081459871844757</v>
      </c>
      <c r="K537" s="34">
        <f t="shared" si="8"/>
        <v>1.7908437404381538E-2</v>
      </c>
      <c r="L537" s="15">
        <f>'Tree Monitoring Data'!L536</f>
        <v>0.1414272</v>
      </c>
      <c r="M537" s="15"/>
    </row>
    <row r="538" spans="1:13">
      <c r="A538" s="5">
        <f>'Tree Monitoring Data'!G537</f>
        <v>2020</v>
      </c>
      <c r="B538" s="4" t="str">
        <f>'Tree Monitoring Data'!A537</f>
        <v>B009</v>
      </c>
      <c r="C538" s="5">
        <f>'Tree Monitoring Data'!B537</f>
        <v>6</v>
      </c>
      <c r="D538" s="5" t="str">
        <f t="shared" si="6"/>
        <v>B009_6</v>
      </c>
      <c r="E538" s="5">
        <f>'Tree Monitoring Data'!D537</f>
        <v>9.2529208799999996</v>
      </c>
      <c r="F538" s="5">
        <f>'Tree Monitoring Data'!E537</f>
        <v>3.5</v>
      </c>
      <c r="G538" s="33">
        <f t="shared" si="7"/>
        <v>1.9376129587594208E-2</v>
      </c>
      <c r="H538" s="5">
        <v>0.59499999999999997</v>
      </c>
      <c r="I538" s="5">
        <v>1.1499999999999999</v>
      </c>
      <c r="J538" s="5">
        <f>VLOOKUP(D538, 'ABG per sample plot (Rj calcs)'!I:J, 2, FALSE)</f>
        <v>0.30081459871844757</v>
      </c>
      <c r="K538" s="34">
        <f t="shared" si="8"/>
        <v>1.72463517162534E-2</v>
      </c>
      <c r="L538" s="15">
        <f>'Tree Monitoring Data'!L537</f>
        <v>0.1414272</v>
      </c>
      <c r="M538" s="15"/>
    </row>
    <row r="539" spans="1:13">
      <c r="A539" s="5">
        <f>'Tree Monitoring Data'!G538</f>
        <v>2020</v>
      </c>
      <c r="B539" s="4" t="str">
        <f>'Tree Monitoring Data'!A538</f>
        <v>B009</v>
      </c>
      <c r="C539" s="5">
        <f>'Tree Monitoring Data'!B538</f>
        <v>34</v>
      </c>
      <c r="D539" s="5" t="str">
        <f t="shared" si="6"/>
        <v>B009_34</v>
      </c>
      <c r="E539" s="5">
        <f>'Tree Monitoring Data'!D538</f>
        <v>9.4640333000000005</v>
      </c>
      <c r="F539" s="5">
        <f>'Tree Monitoring Data'!E538</f>
        <v>3.5</v>
      </c>
      <c r="G539" s="33">
        <f t="shared" si="7"/>
        <v>2.0159909771366256E-2</v>
      </c>
      <c r="H539" s="5">
        <v>0.59499999999999997</v>
      </c>
      <c r="I539" s="5">
        <v>1.1499999999999999</v>
      </c>
      <c r="J539" s="5">
        <f>VLOOKUP(D539, 'ABG per sample plot (Rj calcs)'!I:J, 2, FALSE)</f>
        <v>0.30147914317686975</v>
      </c>
      <c r="K539" s="34">
        <f t="shared" si="8"/>
        <v>1.7953147659024296E-2</v>
      </c>
      <c r="L539" s="15">
        <f>'Tree Monitoring Data'!L538</f>
        <v>0.1414272</v>
      </c>
      <c r="M539" s="15"/>
    </row>
    <row r="540" spans="1:13">
      <c r="A540" s="5">
        <f>'Tree Monitoring Data'!G539</f>
        <v>2020</v>
      </c>
      <c r="B540" s="4" t="str">
        <f>'Tree Monitoring Data'!A539</f>
        <v>B009</v>
      </c>
      <c r="C540" s="5">
        <f>'Tree Monitoring Data'!B539</f>
        <v>6</v>
      </c>
      <c r="D540" s="5" t="str">
        <f t="shared" si="6"/>
        <v>B009_6</v>
      </c>
      <c r="E540" s="5">
        <f>'Tree Monitoring Data'!D539</f>
        <v>8.5943741899999999</v>
      </c>
      <c r="F540" s="5">
        <f>'Tree Monitoring Data'!E539</f>
        <v>3.6</v>
      </c>
      <c r="G540" s="33">
        <f t="shared" si="7"/>
        <v>1.7176081098144062E-2</v>
      </c>
      <c r="H540" s="5">
        <v>0.59499999999999997</v>
      </c>
      <c r="I540" s="5">
        <v>1.1499999999999999</v>
      </c>
      <c r="J540" s="5">
        <f>VLOOKUP(D540, 'ABG per sample plot (Rj calcs)'!I:J, 2, FALSE)</f>
        <v>0.30081459871844757</v>
      </c>
      <c r="K540" s="34">
        <f t="shared" si="8"/>
        <v>1.5288127300466949E-2</v>
      </c>
      <c r="L540" s="15">
        <f>'Tree Monitoring Data'!L539</f>
        <v>0.1414272</v>
      </c>
      <c r="M540" s="15"/>
    </row>
    <row r="541" spans="1:13">
      <c r="A541" s="5">
        <f>'Tree Monitoring Data'!G540</f>
        <v>2020</v>
      </c>
      <c r="B541" s="4" t="str">
        <f>'Tree Monitoring Data'!A540</f>
        <v>B009</v>
      </c>
      <c r="C541" s="5">
        <f>'Tree Monitoring Data'!B540</f>
        <v>6</v>
      </c>
      <c r="D541" s="5" t="str">
        <f t="shared" si="6"/>
        <v>B009_6</v>
      </c>
      <c r="E541" s="5">
        <f>'Tree Monitoring Data'!D540</f>
        <v>10.638418700000001</v>
      </c>
      <c r="F541" s="5">
        <f>'Tree Monitoring Data'!E540</f>
        <v>3.6</v>
      </c>
      <c r="G541" s="33">
        <f t="shared" si="7"/>
        <v>2.4960804678822942E-2</v>
      </c>
      <c r="H541" s="5">
        <v>0.59499999999999997</v>
      </c>
      <c r="I541" s="5">
        <v>1.1499999999999999</v>
      </c>
      <c r="J541" s="5">
        <f>VLOOKUP(D541, 'ABG per sample plot (Rj calcs)'!I:J, 2, FALSE)</f>
        <v>0.30081459871844757</v>
      </c>
      <c r="K541" s="34">
        <f t="shared" si="8"/>
        <v>2.221717266420976E-2</v>
      </c>
      <c r="L541" s="15">
        <f>'Tree Monitoring Data'!L540</f>
        <v>0.1414272</v>
      </c>
      <c r="M541" s="15"/>
    </row>
    <row r="542" spans="1:13">
      <c r="A542" s="5">
        <f>'Tree Monitoring Data'!G541</f>
        <v>2020</v>
      </c>
      <c r="B542" s="4" t="str">
        <f>'Tree Monitoring Data'!A541</f>
        <v>B009</v>
      </c>
      <c r="C542" s="5">
        <f>'Tree Monitoring Data'!B541</f>
        <v>6</v>
      </c>
      <c r="D542" s="5" t="str">
        <f t="shared" si="6"/>
        <v>B009_6</v>
      </c>
      <c r="E542" s="5">
        <f>'Tree Monitoring Data'!D541</f>
        <v>11.9610097</v>
      </c>
      <c r="F542" s="5">
        <f>'Tree Monitoring Data'!E541</f>
        <v>3.7</v>
      </c>
      <c r="G542" s="33">
        <f t="shared" si="7"/>
        <v>3.0777852364791001E-2</v>
      </c>
      <c r="H542" s="5">
        <v>0.59499999999999997</v>
      </c>
      <c r="I542" s="5">
        <v>1.1499999999999999</v>
      </c>
      <c r="J542" s="5">
        <f>VLOOKUP(D542, 'ABG per sample plot (Rj calcs)'!I:J, 2, FALSE)</f>
        <v>0.30081459871844757</v>
      </c>
      <c r="K542" s="34">
        <f t="shared" si="8"/>
        <v>2.739482436647005E-2</v>
      </c>
      <c r="L542" s="15">
        <f>'Tree Monitoring Data'!L541</f>
        <v>0.1414272</v>
      </c>
      <c r="M542" s="15"/>
    </row>
    <row r="543" spans="1:13">
      <c r="A543" s="5">
        <f>'Tree Monitoring Data'!G542</f>
        <v>2020</v>
      </c>
      <c r="B543" s="4" t="str">
        <f>'Tree Monitoring Data'!A542</f>
        <v>B009</v>
      </c>
      <c r="C543" s="5">
        <f>'Tree Monitoring Data'!B542</f>
        <v>6</v>
      </c>
      <c r="D543" s="5" t="str">
        <f t="shared" si="6"/>
        <v>B009_6</v>
      </c>
      <c r="E543" s="5">
        <f>'Tree Monitoring Data'!D542</f>
        <v>10.5427476</v>
      </c>
      <c r="F543" s="5">
        <f>'Tree Monitoring Data'!E542</f>
        <v>3.7</v>
      </c>
      <c r="G543" s="33">
        <f t="shared" si="7"/>
        <v>2.4869021304550737E-2</v>
      </c>
      <c r="H543" s="5">
        <v>0.59499999999999997</v>
      </c>
      <c r="I543" s="5">
        <v>1.1499999999999999</v>
      </c>
      <c r="J543" s="5">
        <f>VLOOKUP(D543, 'ABG per sample plot (Rj calcs)'!I:J, 2, FALSE)</f>
        <v>0.30081459871844757</v>
      </c>
      <c r="K543" s="34">
        <f t="shared" si="8"/>
        <v>2.2135477899151185E-2</v>
      </c>
      <c r="L543" s="15">
        <f>'Tree Monitoring Data'!L542</f>
        <v>0.1414272</v>
      </c>
      <c r="M543" s="15"/>
    </row>
    <row r="544" spans="1:13">
      <c r="A544" s="5">
        <f>'Tree Monitoring Data'!G543</f>
        <v>2020</v>
      </c>
      <c r="B544" s="4" t="str">
        <f>'Tree Monitoring Data'!A543</f>
        <v>B009</v>
      </c>
      <c r="C544" s="5">
        <f>'Tree Monitoring Data'!B543</f>
        <v>6</v>
      </c>
      <c r="D544" s="5" t="str">
        <f t="shared" si="6"/>
        <v>B009_6</v>
      </c>
      <c r="E544" s="5">
        <f>'Tree Monitoring Data'!D543</f>
        <v>12.187580000000001</v>
      </c>
      <c r="F544" s="5">
        <f>'Tree Monitoring Data'!E543</f>
        <v>3.7</v>
      </c>
      <c r="G544" s="33">
        <f t="shared" si="7"/>
        <v>3.1756592348987214E-2</v>
      </c>
      <c r="H544" s="5">
        <v>0.59499999999999997</v>
      </c>
      <c r="I544" s="5">
        <v>1.1499999999999999</v>
      </c>
      <c r="J544" s="5">
        <f>VLOOKUP(D544, 'ABG per sample plot (Rj calcs)'!I:J, 2, FALSE)</f>
        <v>0.30081459871844757</v>
      </c>
      <c r="K544" s="34">
        <f t="shared" si="8"/>
        <v>2.8265983589982658E-2</v>
      </c>
      <c r="L544" s="15">
        <f>'Tree Monitoring Data'!L543</f>
        <v>0.1414272</v>
      </c>
      <c r="M544" s="15"/>
    </row>
    <row r="545" spans="1:13">
      <c r="A545" s="5">
        <f>'Tree Monitoring Data'!G544</f>
        <v>2020</v>
      </c>
      <c r="B545" s="4" t="str">
        <f>'Tree Monitoring Data'!A544</f>
        <v>B009</v>
      </c>
      <c r="C545" s="5">
        <f>'Tree Monitoring Data'!B544</f>
        <v>6</v>
      </c>
      <c r="D545" s="5" t="str">
        <f t="shared" si="6"/>
        <v>B009_6</v>
      </c>
      <c r="E545" s="5">
        <f>'Tree Monitoring Data'!D544</f>
        <v>12.9650348</v>
      </c>
      <c r="F545" s="5">
        <f>'Tree Monitoring Data'!E544</f>
        <v>3.7</v>
      </c>
      <c r="G545" s="33">
        <f t="shared" si="7"/>
        <v>3.5187444907804136E-2</v>
      </c>
      <c r="H545" s="5">
        <v>0.59499999999999997</v>
      </c>
      <c r="I545" s="5">
        <v>1.1499999999999999</v>
      </c>
      <c r="J545" s="5">
        <f>VLOOKUP(D545, 'ABG per sample plot (Rj calcs)'!I:J, 2, FALSE)</f>
        <v>0.30081459871844757</v>
      </c>
      <c r="K545" s="34">
        <f t="shared" si="8"/>
        <v>3.1319725032435061E-2</v>
      </c>
      <c r="L545" s="15">
        <f>'Tree Monitoring Data'!L544</f>
        <v>0.1414272</v>
      </c>
      <c r="M545" s="15"/>
    </row>
    <row r="546" spans="1:13">
      <c r="A546" s="5">
        <f>'Tree Monitoring Data'!G545</f>
        <v>2020</v>
      </c>
      <c r="B546" s="4" t="str">
        <f>'Tree Monitoring Data'!A545</f>
        <v>B009</v>
      </c>
      <c r="C546" s="5">
        <f>'Tree Monitoring Data'!B545</f>
        <v>6</v>
      </c>
      <c r="D546" s="5" t="str">
        <f t="shared" si="6"/>
        <v>B009_6</v>
      </c>
      <c r="E546" s="5">
        <f>'Tree Monitoring Data'!D545</f>
        <v>13.9512839</v>
      </c>
      <c r="F546" s="5">
        <f>'Tree Monitoring Data'!E545</f>
        <v>3.75</v>
      </c>
      <c r="G546" s="33">
        <f t="shared" si="7"/>
        <v>3.9951364522620735E-2</v>
      </c>
      <c r="H546" s="5">
        <v>0.59499999999999997</v>
      </c>
      <c r="I546" s="5">
        <v>1.1499999999999999</v>
      </c>
      <c r="J546" s="5">
        <f>VLOOKUP(D546, 'ABG per sample plot (Rj calcs)'!I:J, 2, FALSE)</f>
        <v>0.30081459871844757</v>
      </c>
      <c r="K546" s="34">
        <f t="shared" si="8"/>
        <v>3.5560005985019599E-2</v>
      </c>
      <c r="L546" s="15">
        <f>'Tree Monitoring Data'!L545</f>
        <v>0.1414272</v>
      </c>
      <c r="M546" s="15"/>
    </row>
    <row r="547" spans="1:13">
      <c r="A547" s="5">
        <f>'Tree Monitoring Data'!G546</f>
        <v>2020</v>
      </c>
      <c r="B547" s="4" t="str">
        <f>'Tree Monitoring Data'!A546</f>
        <v>B009</v>
      </c>
      <c r="C547" s="5">
        <f>'Tree Monitoring Data'!B546</f>
        <v>6</v>
      </c>
      <c r="D547" s="5" t="str">
        <f t="shared" si="6"/>
        <v>B009_6</v>
      </c>
      <c r="E547" s="5">
        <f>'Tree Monitoring Data'!D546</f>
        <v>10.9389451</v>
      </c>
      <c r="F547" s="5">
        <f>'Tree Monitoring Data'!E546</f>
        <v>3.8</v>
      </c>
      <c r="G547" s="33">
        <f t="shared" si="7"/>
        <v>2.6793267520083194E-2</v>
      </c>
      <c r="H547" s="5">
        <v>0.59499999999999997</v>
      </c>
      <c r="I547" s="5">
        <v>1.1499999999999999</v>
      </c>
      <c r="J547" s="5">
        <f>VLOOKUP(D547, 'ABG per sample plot (Rj calcs)'!I:J, 2, FALSE)</f>
        <v>0.30081459871844757</v>
      </c>
      <c r="K547" s="34">
        <f t="shared" si="8"/>
        <v>2.3848215568029608E-2</v>
      </c>
      <c r="L547" s="15">
        <f>'Tree Monitoring Data'!L546</f>
        <v>0.1414272</v>
      </c>
      <c r="M547" s="15"/>
    </row>
    <row r="548" spans="1:13">
      <c r="A548" s="5">
        <f>'Tree Monitoring Data'!G547</f>
        <v>2020</v>
      </c>
      <c r="B548" s="4" t="str">
        <f>'Tree Monitoring Data'!A547</f>
        <v>B009</v>
      </c>
      <c r="C548" s="5">
        <f>'Tree Monitoring Data'!B547</f>
        <v>34</v>
      </c>
      <c r="D548" s="5" t="str">
        <f t="shared" si="6"/>
        <v>B009_34</v>
      </c>
      <c r="E548" s="5">
        <f>'Tree Monitoring Data'!D547</f>
        <v>8.3309669799999995</v>
      </c>
      <c r="F548" s="5">
        <f>'Tree Monitoring Data'!E547</f>
        <v>3.8</v>
      </c>
      <c r="G548" s="33">
        <f t="shared" si="7"/>
        <v>1.6592499500561398E-2</v>
      </c>
      <c r="H548" s="5">
        <v>0.59499999999999997</v>
      </c>
      <c r="I548" s="5">
        <v>1.1499999999999999</v>
      </c>
      <c r="J548" s="5">
        <f>VLOOKUP(D548, 'ABG per sample plot (Rj calcs)'!I:J, 2, FALSE)</f>
        <v>0.30147914317686975</v>
      </c>
      <c r="K548" s="34">
        <f t="shared" si="8"/>
        <v>1.4776236448685136E-2</v>
      </c>
      <c r="L548" s="15">
        <f>'Tree Monitoring Data'!L547</f>
        <v>0.1414272</v>
      </c>
      <c r="M548" s="15"/>
    </row>
    <row r="549" spans="1:13">
      <c r="A549" s="5">
        <f>'Tree Monitoring Data'!G548</f>
        <v>2020</v>
      </c>
      <c r="B549" s="4" t="str">
        <f>'Tree Monitoring Data'!A548</f>
        <v>B009</v>
      </c>
      <c r="C549" s="5">
        <f>'Tree Monitoring Data'!B548</f>
        <v>34</v>
      </c>
      <c r="D549" s="5" t="str">
        <f t="shared" si="6"/>
        <v>B009_34</v>
      </c>
      <c r="E549" s="5">
        <f>'Tree Monitoring Data'!D548</f>
        <v>8.9126768100000007</v>
      </c>
      <c r="F549" s="5">
        <f>'Tree Monitoring Data'!E548</f>
        <v>3.8</v>
      </c>
      <c r="G549" s="33">
        <f t="shared" si="7"/>
        <v>1.8753118218355094E-2</v>
      </c>
      <c r="H549" s="5">
        <v>0.59499999999999997</v>
      </c>
      <c r="I549" s="5">
        <v>1.1499999999999999</v>
      </c>
      <c r="J549" s="5">
        <f>VLOOKUP(D549, 'ABG per sample plot (Rj calcs)'!I:J, 2, FALSE)</f>
        <v>0.30147914317686975</v>
      </c>
      <c r="K549" s="34">
        <f t="shared" si="8"/>
        <v>1.6700347583869703E-2</v>
      </c>
      <c r="L549" s="15">
        <f>'Tree Monitoring Data'!L548</f>
        <v>0.1414272</v>
      </c>
      <c r="M549" s="15"/>
    </row>
    <row r="550" spans="1:13">
      <c r="A550" s="5">
        <f>'Tree Monitoring Data'!G549</f>
        <v>2020</v>
      </c>
      <c r="B550" s="4" t="str">
        <f>'Tree Monitoring Data'!A549</f>
        <v>B009</v>
      </c>
      <c r="C550" s="5">
        <f>'Tree Monitoring Data'!B549</f>
        <v>6</v>
      </c>
      <c r="D550" s="5" t="str">
        <f t="shared" si="6"/>
        <v>B009_6</v>
      </c>
      <c r="E550" s="5">
        <f>'Tree Monitoring Data'!D549</f>
        <v>13.3386768</v>
      </c>
      <c r="F550" s="5">
        <f>'Tree Monitoring Data'!E549</f>
        <v>3.9</v>
      </c>
      <c r="G550" s="33">
        <f t="shared" si="7"/>
        <v>3.7796153214888495E-2</v>
      </c>
      <c r="H550" s="5">
        <v>0.59499999999999997</v>
      </c>
      <c r="I550" s="5">
        <v>1.1499999999999999</v>
      </c>
      <c r="J550" s="5">
        <f>VLOOKUP(D550, 'ABG per sample plot (Rj calcs)'!I:J, 2, FALSE)</f>
        <v>0.30081459871844757</v>
      </c>
      <c r="K550" s="34">
        <f t="shared" si="8"/>
        <v>3.3641690355060413E-2</v>
      </c>
      <c r="L550" s="15">
        <f>'Tree Monitoring Data'!L549</f>
        <v>0.1414272</v>
      </c>
      <c r="M550" s="15"/>
    </row>
    <row r="551" spans="1:13">
      <c r="A551" s="5">
        <f>'Tree Monitoring Data'!G550</f>
        <v>2020</v>
      </c>
      <c r="B551" s="4" t="str">
        <f>'Tree Monitoring Data'!A550</f>
        <v>B009</v>
      </c>
      <c r="C551" s="5">
        <f>'Tree Monitoring Data'!B550</f>
        <v>6</v>
      </c>
      <c r="D551" s="5" t="str">
        <f t="shared" si="6"/>
        <v>B009_6</v>
      </c>
      <c r="E551" s="5">
        <f>'Tree Monitoring Data'!D550</f>
        <v>10.9759324</v>
      </c>
      <c r="F551" s="5">
        <f>'Tree Monitoring Data'!E550</f>
        <v>3.9</v>
      </c>
      <c r="G551" s="33">
        <f t="shared" si="7"/>
        <v>2.7260897106832351E-2</v>
      </c>
      <c r="H551" s="5">
        <v>0.59499999999999997</v>
      </c>
      <c r="I551" s="5">
        <v>1.1499999999999999</v>
      </c>
      <c r="J551" s="5">
        <f>VLOOKUP(D551, 'ABG per sample plot (Rj calcs)'!I:J, 2, FALSE)</f>
        <v>0.30081459871844757</v>
      </c>
      <c r="K551" s="34">
        <f t="shared" si="8"/>
        <v>2.4264444427851323E-2</v>
      </c>
      <c r="L551" s="15">
        <f>'Tree Monitoring Data'!L550</f>
        <v>0.1414272</v>
      </c>
      <c r="M551" s="15"/>
    </row>
    <row r="552" spans="1:13">
      <c r="A552" s="5">
        <f>'Tree Monitoring Data'!G551</f>
        <v>2020</v>
      </c>
      <c r="B552" s="4" t="str">
        <f>'Tree Monitoring Data'!A551</f>
        <v>B009</v>
      </c>
      <c r="C552" s="5">
        <f>'Tree Monitoring Data'!B551</f>
        <v>6</v>
      </c>
      <c r="D552" s="5" t="str">
        <f t="shared" si="6"/>
        <v>B009_6</v>
      </c>
      <c r="E552" s="5">
        <f>'Tree Monitoring Data'!D551</f>
        <v>12.099973500000001</v>
      </c>
      <c r="F552" s="5">
        <f>'Tree Monitoring Data'!E551</f>
        <v>3.9</v>
      </c>
      <c r="G552" s="33">
        <f t="shared" si="7"/>
        <v>3.2136886548052843E-2</v>
      </c>
      <c r="H552" s="5">
        <v>0.59499999999999997</v>
      </c>
      <c r="I552" s="5">
        <v>1.1499999999999999</v>
      </c>
      <c r="J552" s="5">
        <f>VLOOKUP(D552, 'ABG per sample plot (Rj calcs)'!I:J, 2, FALSE)</f>
        <v>0.30081459871844757</v>
      </c>
      <c r="K552" s="34">
        <f t="shared" si="8"/>
        <v>2.860447675927566E-2</v>
      </c>
      <c r="L552" s="15">
        <f>'Tree Monitoring Data'!L551</f>
        <v>0.1414272</v>
      </c>
      <c r="M552" s="15"/>
    </row>
    <row r="553" spans="1:13">
      <c r="A553" s="5">
        <f>'Tree Monitoring Data'!G552</f>
        <v>2020</v>
      </c>
      <c r="B553" s="4" t="str">
        <f>'Tree Monitoring Data'!A552</f>
        <v>B009</v>
      </c>
      <c r="C553" s="5">
        <f>'Tree Monitoring Data'!B552</f>
        <v>6</v>
      </c>
      <c r="D553" s="5" t="str">
        <f t="shared" si="6"/>
        <v>B009_6</v>
      </c>
      <c r="E553" s="5">
        <f>'Tree Monitoring Data'!D552</f>
        <v>9.3834032900000004</v>
      </c>
      <c r="F553" s="5">
        <f>'Tree Monitoring Data'!E552</f>
        <v>3.9</v>
      </c>
      <c r="G553" s="33">
        <f t="shared" si="7"/>
        <v>2.0779836646287551E-2</v>
      </c>
      <c r="H553" s="5">
        <v>0.59499999999999997</v>
      </c>
      <c r="I553" s="5">
        <v>1.1499999999999999</v>
      </c>
      <c r="J553" s="5">
        <f>VLOOKUP(D553, 'ABG per sample plot (Rj calcs)'!I:J, 2, FALSE)</f>
        <v>0.30081459871844757</v>
      </c>
      <c r="K553" s="34">
        <f t="shared" si="8"/>
        <v>1.8495766648754314E-2</v>
      </c>
      <c r="L553" s="15">
        <f>'Tree Monitoring Data'!L552</f>
        <v>0.1414272</v>
      </c>
      <c r="M553" s="15"/>
    </row>
    <row r="554" spans="1:13">
      <c r="A554" s="5">
        <f>'Tree Monitoring Data'!G553</f>
        <v>2020</v>
      </c>
      <c r="B554" s="4" t="str">
        <f>'Tree Monitoring Data'!A553</f>
        <v>B009</v>
      </c>
      <c r="C554" s="5">
        <f>'Tree Monitoring Data'!B553</f>
        <v>6</v>
      </c>
      <c r="D554" s="5" t="str">
        <f t="shared" si="6"/>
        <v>B009_6</v>
      </c>
      <c r="E554" s="5">
        <f>'Tree Monitoring Data'!D553</f>
        <v>11.7817764</v>
      </c>
      <c r="F554" s="5">
        <f>'Tree Monitoring Data'!E553</f>
        <v>3.9</v>
      </c>
      <c r="G554" s="33">
        <f t="shared" si="7"/>
        <v>3.0731416279404226E-2</v>
      </c>
      <c r="H554" s="5">
        <v>0.59499999999999997</v>
      </c>
      <c r="I554" s="5">
        <v>1.1499999999999999</v>
      </c>
      <c r="J554" s="5">
        <f>VLOOKUP(D554, 'ABG per sample plot (Rj calcs)'!I:J, 2, FALSE)</f>
        <v>0.30081459871844757</v>
      </c>
      <c r="K554" s="34">
        <f t="shared" si="8"/>
        <v>2.7353492424645139E-2</v>
      </c>
      <c r="L554" s="15">
        <f>'Tree Monitoring Data'!L553</f>
        <v>0.1414272</v>
      </c>
      <c r="M554" s="15"/>
    </row>
    <row r="555" spans="1:13">
      <c r="A555" s="5">
        <f>'Tree Monitoring Data'!G554</f>
        <v>2020</v>
      </c>
      <c r="B555" s="4" t="str">
        <f>'Tree Monitoring Data'!A554</f>
        <v>B009</v>
      </c>
      <c r="C555" s="5">
        <f>'Tree Monitoring Data'!B554</f>
        <v>6</v>
      </c>
      <c r="D555" s="5" t="str">
        <f t="shared" si="6"/>
        <v>B009_6</v>
      </c>
      <c r="E555" s="5">
        <f>'Tree Monitoring Data'!D554</f>
        <v>11.743013400000001</v>
      </c>
      <c r="F555" s="5">
        <f>'Tree Monitoring Data'!E554</f>
        <v>3.9</v>
      </c>
      <c r="G555" s="33">
        <f t="shared" si="7"/>
        <v>3.0561555651087018E-2</v>
      </c>
      <c r="H555" s="5">
        <v>0.59499999999999997</v>
      </c>
      <c r="I555" s="5">
        <v>1.1499999999999999</v>
      </c>
      <c r="J555" s="5">
        <f>VLOOKUP(D555, 'ABG per sample plot (Rj calcs)'!I:J, 2, FALSE)</f>
        <v>0.30081459871844757</v>
      </c>
      <c r="K555" s="34">
        <f t="shared" si="8"/>
        <v>2.7202302470766115E-2</v>
      </c>
      <c r="L555" s="15">
        <f>'Tree Monitoring Data'!L554</f>
        <v>0.1414272</v>
      </c>
      <c r="M555" s="15"/>
    </row>
    <row r="556" spans="1:13">
      <c r="A556" s="5">
        <f>'Tree Monitoring Data'!G555</f>
        <v>2020</v>
      </c>
      <c r="B556" s="4" t="str">
        <f>'Tree Monitoring Data'!A555</f>
        <v>B009</v>
      </c>
      <c r="C556" s="5">
        <f>'Tree Monitoring Data'!B555</f>
        <v>34</v>
      </c>
      <c r="D556" s="5" t="str">
        <f t="shared" si="6"/>
        <v>B009_34</v>
      </c>
      <c r="E556" s="5">
        <f>'Tree Monitoring Data'!D555</f>
        <v>10.6384098</v>
      </c>
      <c r="F556" s="5">
        <f>'Tree Monitoring Data'!E555</f>
        <v>3.9</v>
      </c>
      <c r="G556" s="33">
        <f t="shared" si="7"/>
        <v>2.5845309050681706E-2</v>
      </c>
      <c r="H556" s="5">
        <v>0.59499999999999997</v>
      </c>
      <c r="I556" s="5">
        <v>1.1499999999999999</v>
      </c>
      <c r="J556" s="5">
        <f>VLOOKUP(D556, 'ABG per sample plot (Rj calcs)'!I:J, 2, FALSE)</f>
        <v>0.30147914317686975</v>
      </c>
      <c r="K556" s="34">
        <f t="shared" si="8"/>
        <v>2.3016206666710677E-2</v>
      </c>
      <c r="L556" s="15">
        <f>'Tree Monitoring Data'!L555</f>
        <v>0.1414272</v>
      </c>
      <c r="M556" s="15"/>
    </row>
    <row r="557" spans="1:13">
      <c r="A557" s="5">
        <f>'Tree Monitoring Data'!G556</f>
        <v>2020</v>
      </c>
      <c r="B557" s="4" t="str">
        <f>'Tree Monitoring Data'!A556</f>
        <v>B009</v>
      </c>
      <c r="C557" s="5">
        <f>'Tree Monitoring Data'!B556</f>
        <v>34</v>
      </c>
      <c r="D557" s="5" t="str">
        <f t="shared" si="6"/>
        <v>B009_34</v>
      </c>
      <c r="E557" s="5">
        <f>'Tree Monitoring Data'!D556</f>
        <v>10.1908887</v>
      </c>
      <c r="F557" s="5">
        <f>'Tree Monitoring Data'!E556</f>
        <v>3.9</v>
      </c>
      <c r="G557" s="33">
        <f t="shared" si="7"/>
        <v>2.4003133797965037E-2</v>
      </c>
      <c r="H557" s="5">
        <v>0.59499999999999997</v>
      </c>
      <c r="I557" s="5">
        <v>1.1499999999999999</v>
      </c>
      <c r="J557" s="5">
        <f>VLOOKUP(D557, 'ABG per sample plot (Rj calcs)'!I:J, 2, FALSE)</f>
        <v>0.30147914317686975</v>
      </c>
      <c r="K557" s="34">
        <f t="shared" si="8"/>
        <v>2.1375681252613979E-2</v>
      </c>
      <c r="L557" s="15">
        <f>'Tree Monitoring Data'!L556</f>
        <v>0.1414272</v>
      </c>
      <c r="M557" s="15"/>
    </row>
    <row r="558" spans="1:13">
      <c r="A558" s="5">
        <f>'Tree Monitoring Data'!G557</f>
        <v>2020</v>
      </c>
      <c r="B558" s="4" t="str">
        <f>'Tree Monitoring Data'!A557</f>
        <v>B009</v>
      </c>
      <c r="C558" s="5">
        <f>'Tree Monitoring Data'!B557</f>
        <v>34</v>
      </c>
      <c r="D558" s="5" t="str">
        <f t="shared" si="6"/>
        <v>B009_34</v>
      </c>
      <c r="E558" s="5">
        <f>'Tree Monitoring Data'!D557</f>
        <v>12.3977512</v>
      </c>
      <c r="F558" s="5">
        <f>'Tree Monitoring Data'!E557</f>
        <v>3.9</v>
      </c>
      <c r="G558" s="33">
        <f t="shared" si="7"/>
        <v>3.3470089941253965E-2</v>
      </c>
      <c r="H558" s="5">
        <v>0.59499999999999997</v>
      </c>
      <c r="I558" s="5">
        <v>1.1499999999999999</v>
      </c>
      <c r="J558" s="5">
        <f>VLOOKUP(D558, 'ABG per sample plot (Rj calcs)'!I:J, 2, FALSE)</f>
        <v>0.30147914317686975</v>
      </c>
      <c r="K558" s="34">
        <f t="shared" si="8"/>
        <v>2.9806356957491145E-2</v>
      </c>
      <c r="L558" s="15">
        <f>'Tree Monitoring Data'!L557</f>
        <v>0.1414272</v>
      </c>
      <c r="M558" s="15"/>
    </row>
    <row r="559" spans="1:13">
      <c r="A559" s="5">
        <f>'Tree Monitoring Data'!G558</f>
        <v>2020</v>
      </c>
      <c r="B559" s="4" t="str">
        <f>'Tree Monitoring Data'!A558</f>
        <v>B009</v>
      </c>
      <c r="C559" s="5">
        <f>'Tree Monitoring Data'!B558</f>
        <v>34</v>
      </c>
      <c r="D559" s="5" t="str">
        <f t="shared" si="6"/>
        <v>B009_34</v>
      </c>
      <c r="E559" s="5">
        <f>'Tree Monitoring Data'!D558</f>
        <v>9.2309867000000008</v>
      </c>
      <c r="F559" s="5">
        <f>'Tree Monitoring Data'!E558</f>
        <v>3.9</v>
      </c>
      <c r="G559" s="33">
        <f t="shared" si="7"/>
        <v>2.0186000868330209E-2</v>
      </c>
      <c r="H559" s="5">
        <v>0.59499999999999997</v>
      </c>
      <c r="I559" s="5">
        <v>1.1499999999999999</v>
      </c>
      <c r="J559" s="5">
        <f>VLOOKUP(D559, 'ABG per sample plot (Rj calcs)'!I:J, 2, FALSE)</f>
        <v>0.30147914317686975</v>
      </c>
      <c r="K559" s="34">
        <f t="shared" si="8"/>
        <v>1.7976382748947421E-2</v>
      </c>
      <c r="L559" s="15">
        <f>'Tree Monitoring Data'!L558</f>
        <v>0.1414272</v>
      </c>
      <c r="M559" s="15"/>
    </row>
    <row r="560" spans="1:13">
      <c r="A560" s="5">
        <f>'Tree Monitoring Data'!G559</f>
        <v>2020</v>
      </c>
      <c r="B560" s="4" t="str">
        <f>'Tree Monitoring Data'!A559</f>
        <v>B009</v>
      </c>
      <c r="C560" s="5">
        <f>'Tree Monitoring Data'!B559</f>
        <v>6</v>
      </c>
      <c r="D560" s="5" t="str">
        <f t="shared" si="6"/>
        <v>B009_6</v>
      </c>
      <c r="E560" s="5">
        <f>'Tree Monitoring Data'!D559</f>
        <v>10.2651941</v>
      </c>
      <c r="F560" s="5">
        <f>'Tree Monitoring Data'!E559</f>
        <v>3.95</v>
      </c>
      <c r="G560" s="33">
        <f t="shared" si="7"/>
        <v>2.4443561372925152E-2</v>
      </c>
      <c r="H560" s="5">
        <v>0.59499999999999997</v>
      </c>
      <c r="I560" s="5">
        <v>1.1499999999999999</v>
      </c>
      <c r="J560" s="5">
        <f>VLOOKUP(D560, 'ABG per sample plot (Rj calcs)'!I:J, 2, FALSE)</f>
        <v>0.30081459871844757</v>
      </c>
      <c r="K560" s="34">
        <f t="shared" si="8"/>
        <v>2.1756783506712465E-2</v>
      </c>
      <c r="L560" s="15">
        <f>'Tree Monitoring Data'!L559</f>
        <v>0.1414272</v>
      </c>
      <c r="M560" s="15"/>
    </row>
    <row r="561" spans="1:13">
      <c r="A561" s="5">
        <f>'Tree Monitoring Data'!G560</f>
        <v>2020</v>
      </c>
      <c r="B561" s="4" t="str">
        <f>'Tree Monitoring Data'!A560</f>
        <v>B009</v>
      </c>
      <c r="C561" s="5">
        <f>'Tree Monitoring Data'!B560</f>
        <v>6</v>
      </c>
      <c r="D561" s="5" t="str">
        <f t="shared" si="6"/>
        <v>B009_6</v>
      </c>
      <c r="E561" s="5">
        <f>'Tree Monitoring Data'!D560</f>
        <v>13.0196247</v>
      </c>
      <c r="F561" s="5">
        <f>'Tree Monitoring Data'!E560</f>
        <v>4</v>
      </c>
      <c r="G561" s="33">
        <f t="shared" si="7"/>
        <v>3.6748412598493582E-2</v>
      </c>
      <c r="H561" s="5">
        <v>0.59499999999999997</v>
      </c>
      <c r="I561" s="5">
        <v>1.1499999999999999</v>
      </c>
      <c r="J561" s="5">
        <f>VLOOKUP(D561, 'ABG per sample plot (Rj calcs)'!I:J, 2, FALSE)</f>
        <v>0.30081459871844757</v>
      </c>
      <c r="K561" s="34">
        <f t="shared" si="8"/>
        <v>3.2709114883985931E-2</v>
      </c>
      <c r="L561" s="15">
        <f>'Tree Monitoring Data'!L560</f>
        <v>0.1414272</v>
      </c>
      <c r="M561" s="15"/>
    </row>
    <row r="562" spans="1:13">
      <c r="A562" s="5">
        <f>'Tree Monitoring Data'!G561</f>
        <v>2020</v>
      </c>
      <c r="B562" s="4" t="str">
        <f>'Tree Monitoring Data'!A561</f>
        <v>B009</v>
      </c>
      <c r="C562" s="5">
        <f>'Tree Monitoring Data'!B561</f>
        <v>6</v>
      </c>
      <c r="D562" s="5" t="str">
        <f t="shared" si="6"/>
        <v>B009_6</v>
      </c>
      <c r="E562" s="5">
        <f>'Tree Monitoring Data'!D561</f>
        <v>13.050716400000001</v>
      </c>
      <c r="F562" s="5">
        <f>'Tree Monitoring Data'!E561</f>
        <v>4</v>
      </c>
      <c r="G562" s="33">
        <f t="shared" si="7"/>
        <v>3.6894424923906745E-2</v>
      </c>
      <c r="H562" s="5">
        <v>0.59499999999999997</v>
      </c>
      <c r="I562" s="5">
        <v>1.1499999999999999</v>
      </c>
      <c r="J562" s="5">
        <f>VLOOKUP(D562, 'ABG per sample plot (Rj calcs)'!I:J, 2, FALSE)</f>
        <v>0.30081459871844757</v>
      </c>
      <c r="K562" s="34">
        <f t="shared" si="8"/>
        <v>3.28390778834384E-2</v>
      </c>
      <c r="L562" s="15">
        <f>'Tree Monitoring Data'!L561</f>
        <v>0.1414272</v>
      </c>
      <c r="M562" s="15"/>
    </row>
    <row r="563" spans="1:13">
      <c r="A563" s="5">
        <f>'Tree Monitoring Data'!G562</f>
        <v>2020</v>
      </c>
      <c r="B563" s="4" t="str">
        <f>'Tree Monitoring Data'!A562</f>
        <v>B009</v>
      </c>
      <c r="C563" s="5">
        <f>'Tree Monitoring Data'!B562</f>
        <v>6</v>
      </c>
      <c r="D563" s="5" t="str">
        <f t="shared" si="6"/>
        <v>B009_6</v>
      </c>
      <c r="E563" s="5">
        <f>'Tree Monitoring Data'!D562</f>
        <v>12.2041957</v>
      </c>
      <c r="F563" s="5">
        <f>'Tree Monitoring Data'!E562</f>
        <v>4</v>
      </c>
      <c r="G563" s="33">
        <f t="shared" si="7"/>
        <v>3.2987678820364554E-2</v>
      </c>
      <c r="H563" s="5">
        <v>0.59499999999999997</v>
      </c>
      <c r="I563" s="5">
        <v>1.1499999999999999</v>
      </c>
      <c r="J563" s="5">
        <f>VLOOKUP(D563, 'ABG per sample plot (Rj calcs)'!I:J, 2, FALSE)</f>
        <v>0.30081459871844757</v>
      </c>
      <c r="K563" s="34">
        <f t="shared" si="8"/>
        <v>2.9361751977704874E-2</v>
      </c>
      <c r="L563" s="15">
        <f>'Tree Monitoring Data'!L562</f>
        <v>0.1414272</v>
      </c>
      <c r="M563" s="15"/>
    </row>
    <row r="564" spans="1:13">
      <c r="A564" s="5">
        <f>'Tree Monitoring Data'!G563</f>
        <v>2020</v>
      </c>
      <c r="B564" s="4" t="str">
        <f>'Tree Monitoring Data'!A563</f>
        <v>B009</v>
      </c>
      <c r="C564" s="5">
        <f>'Tree Monitoring Data'!B563</f>
        <v>6</v>
      </c>
      <c r="D564" s="5" t="str">
        <f t="shared" si="6"/>
        <v>B009_6</v>
      </c>
      <c r="E564" s="5">
        <f>'Tree Monitoring Data'!D563</f>
        <v>13.983927</v>
      </c>
      <c r="F564" s="5">
        <f>'Tree Monitoring Data'!E563</f>
        <v>4</v>
      </c>
      <c r="G564" s="33">
        <f t="shared" si="7"/>
        <v>4.1365959527875126E-2</v>
      </c>
      <c r="H564" s="5">
        <v>0.59499999999999997</v>
      </c>
      <c r="I564" s="5">
        <v>1.1499999999999999</v>
      </c>
      <c r="J564" s="5">
        <f>VLOOKUP(D564, 'ABG per sample plot (Rj calcs)'!I:J, 2, FALSE)</f>
        <v>0.30081459871844757</v>
      </c>
      <c r="K564" s="34">
        <f t="shared" si="8"/>
        <v>3.6819112087008755E-2</v>
      </c>
      <c r="L564" s="15">
        <f>'Tree Monitoring Data'!L563</f>
        <v>0.1414272</v>
      </c>
      <c r="M564" s="15"/>
    </row>
    <row r="565" spans="1:13">
      <c r="A565" s="5">
        <f>'Tree Monitoring Data'!G564</f>
        <v>2020</v>
      </c>
      <c r="B565" s="4" t="str">
        <f>'Tree Monitoring Data'!A564</f>
        <v>B009</v>
      </c>
      <c r="C565" s="5">
        <f>'Tree Monitoring Data'!B564</f>
        <v>6</v>
      </c>
      <c r="D565" s="5" t="str">
        <f t="shared" si="6"/>
        <v>B009_6</v>
      </c>
      <c r="E565" s="5">
        <f>'Tree Monitoring Data'!D564</f>
        <v>11.8418223</v>
      </c>
      <c r="F565" s="5">
        <f>'Tree Monitoring Data'!E564</f>
        <v>4</v>
      </c>
      <c r="G565" s="33">
        <f t="shared" si="7"/>
        <v>3.1359042975207432E-2</v>
      </c>
      <c r="H565" s="5">
        <v>0.59499999999999997</v>
      </c>
      <c r="I565" s="5">
        <v>1.1499999999999999</v>
      </c>
      <c r="J565" s="5">
        <f>VLOOKUP(D565, 'ABG per sample plot (Rj calcs)'!I:J, 2, FALSE)</f>
        <v>0.30081459871844757</v>
      </c>
      <c r="K565" s="34">
        <f t="shared" si="8"/>
        <v>2.7912131893554477E-2</v>
      </c>
      <c r="L565" s="15">
        <f>'Tree Monitoring Data'!L564</f>
        <v>0.1414272</v>
      </c>
      <c r="M565" s="15"/>
    </row>
    <row r="566" spans="1:13">
      <c r="A566" s="5">
        <f>'Tree Monitoring Data'!G565</f>
        <v>2020</v>
      </c>
      <c r="B566" s="4" t="str">
        <f>'Tree Monitoring Data'!A565</f>
        <v>B009</v>
      </c>
      <c r="C566" s="5">
        <f>'Tree Monitoring Data'!B565</f>
        <v>34</v>
      </c>
      <c r="D566" s="5" t="str">
        <f t="shared" si="6"/>
        <v>B009_34</v>
      </c>
      <c r="E566" s="5">
        <f>'Tree Monitoring Data'!D565</f>
        <v>8.5648430799999993</v>
      </c>
      <c r="F566" s="5">
        <f>'Tree Monitoring Data'!E565</f>
        <v>4</v>
      </c>
      <c r="G566" s="33">
        <f t="shared" si="7"/>
        <v>1.7837007935930571E-2</v>
      </c>
      <c r="H566" s="5">
        <v>0.59499999999999997</v>
      </c>
      <c r="I566" s="5">
        <v>1.1499999999999999</v>
      </c>
      <c r="J566" s="5">
        <f>VLOOKUP(D566, 'ABG per sample plot (Rj calcs)'!I:J, 2, FALSE)</f>
        <v>0.30147914317686975</v>
      </c>
      <c r="K566" s="34">
        <f t="shared" si="8"/>
        <v>1.5884517386272379E-2</v>
      </c>
      <c r="L566" s="15">
        <f>'Tree Monitoring Data'!L565</f>
        <v>0.1414272</v>
      </c>
      <c r="M566" s="15"/>
    </row>
    <row r="567" spans="1:13">
      <c r="A567" s="5">
        <f>'Tree Monitoring Data'!G566</f>
        <v>2020</v>
      </c>
      <c r="B567" s="4" t="str">
        <f>'Tree Monitoring Data'!A566</f>
        <v>B009</v>
      </c>
      <c r="C567" s="5">
        <f>'Tree Monitoring Data'!B566</f>
        <v>6</v>
      </c>
      <c r="D567" s="5" t="str">
        <f t="shared" si="6"/>
        <v>B009_6</v>
      </c>
      <c r="E567" s="5">
        <f>'Tree Monitoring Data'!D566</f>
        <v>12.6925551</v>
      </c>
      <c r="F567" s="5">
        <f>'Tree Monitoring Data'!E566</f>
        <v>4.0999999999999996</v>
      </c>
      <c r="G567" s="33">
        <f t="shared" si="7"/>
        <v>3.5640932851579155E-2</v>
      </c>
      <c r="H567" s="5">
        <v>0.59499999999999997</v>
      </c>
      <c r="I567" s="5">
        <v>1.1499999999999999</v>
      </c>
      <c r="J567" s="5">
        <f>VLOOKUP(D567, 'ABG per sample plot (Rj calcs)'!I:J, 2, FALSE)</f>
        <v>0.30081459871844757</v>
      </c>
      <c r="K567" s="34">
        <f t="shared" si="8"/>
        <v>3.172336666489152E-2</v>
      </c>
      <c r="L567" s="15">
        <f>'Tree Monitoring Data'!L566</f>
        <v>0.1414272</v>
      </c>
      <c r="M567" s="15"/>
    </row>
    <row r="568" spans="1:13">
      <c r="A568" s="5">
        <f>'Tree Monitoring Data'!G567</f>
        <v>2020</v>
      </c>
      <c r="B568" s="4" t="str">
        <f>'Tree Monitoring Data'!A567</f>
        <v>B009</v>
      </c>
      <c r="C568" s="5">
        <f>'Tree Monitoring Data'!B567</f>
        <v>6</v>
      </c>
      <c r="D568" s="5" t="str">
        <f t="shared" si="6"/>
        <v>B009_6</v>
      </c>
      <c r="E568" s="5">
        <f>'Tree Monitoring Data'!D567</f>
        <v>12.7324062</v>
      </c>
      <c r="F568" s="5">
        <f>'Tree Monitoring Data'!E567</f>
        <v>4.0999999999999996</v>
      </c>
      <c r="G568" s="33">
        <f t="shared" si="7"/>
        <v>3.5828095513503473E-2</v>
      </c>
      <c r="H568" s="5">
        <v>0.59499999999999997</v>
      </c>
      <c r="I568" s="5">
        <v>1.1499999999999999</v>
      </c>
      <c r="J568" s="5">
        <f>VLOOKUP(D568, 'ABG per sample plot (Rj calcs)'!I:J, 2, FALSE)</f>
        <v>0.30081459871844757</v>
      </c>
      <c r="K568" s="34">
        <f t="shared" si="8"/>
        <v>3.1889956854181112E-2</v>
      </c>
      <c r="L568" s="15">
        <f>'Tree Monitoring Data'!L567</f>
        <v>0.1414272</v>
      </c>
      <c r="M568" s="15"/>
    </row>
    <row r="569" spans="1:13">
      <c r="A569" s="5">
        <f>'Tree Monitoring Data'!G568</f>
        <v>2020</v>
      </c>
      <c r="B569" s="4" t="str">
        <f>'Tree Monitoring Data'!A568</f>
        <v>B009</v>
      </c>
      <c r="C569" s="5">
        <f>'Tree Monitoring Data'!B568</f>
        <v>34</v>
      </c>
      <c r="D569" s="5" t="str">
        <f t="shared" si="6"/>
        <v>B009_34</v>
      </c>
      <c r="E569" s="5">
        <f>'Tree Monitoring Data'!D568</f>
        <v>9.8676064700000001</v>
      </c>
      <c r="F569" s="5">
        <f>'Tree Monitoring Data'!E568</f>
        <v>4.0999999999999996</v>
      </c>
      <c r="G569" s="33">
        <f t="shared" si="7"/>
        <v>2.3204954524799641E-2</v>
      </c>
      <c r="H569" s="5">
        <v>0.59499999999999997</v>
      </c>
      <c r="I569" s="5">
        <v>1.1499999999999999</v>
      </c>
      <c r="J569" s="5">
        <f>VLOOKUP(D569, 'ABG per sample plot (Rj calcs)'!I:J, 2, FALSE)</f>
        <v>0.30147914317686975</v>
      </c>
      <c r="K569" s="34">
        <f t="shared" si="8"/>
        <v>2.0664872994440909E-2</v>
      </c>
      <c r="L569" s="15">
        <f>'Tree Monitoring Data'!L568</f>
        <v>0.1414272</v>
      </c>
      <c r="M569" s="15"/>
    </row>
    <row r="570" spans="1:13">
      <c r="A570" s="5">
        <f>'Tree Monitoring Data'!G569</f>
        <v>2020</v>
      </c>
      <c r="B570" s="4" t="str">
        <f>'Tree Monitoring Data'!A569</f>
        <v>B009</v>
      </c>
      <c r="C570" s="5">
        <f>'Tree Monitoring Data'!B569</f>
        <v>34</v>
      </c>
      <c r="D570" s="5" t="str">
        <f t="shared" si="6"/>
        <v>B009_34</v>
      </c>
      <c r="E570" s="5">
        <f>'Tree Monitoring Data'!D569</f>
        <v>11.7774658</v>
      </c>
      <c r="F570" s="5">
        <f>'Tree Monitoring Data'!E569</f>
        <v>4.0999999999999996</v>
      </c>
      <c r="G570" s="33">
        <f t="shared" si="7"/>
        <v>3.1432447728346392E-2</v>
      </c>
      <c r="H570" s="5">
        <v>0.59499999999999997</v>
      </c>
      <c r="I570" s="5">
        <v>1.1499999999999999</v>
      </c>
      <c r="J570" s="5">
        <f>VLOOKUP(D570, 'ABG per sample plot (Rj calcs)'!I:J, 2, FALSE)</f>
        <v>0.30147914317686975</v>
      </c>
      <c r="K570" s="34">
        <f t="shared" si="8"/>
        <v>2.7991760962793325E-2</v>
      </c>
      <c r="L570" s="15">
        <f>'Tree Monitoring Data'!L569</f>
        <v>0.1414272</v>
      </c>
      <c r="M570" s="15"/>
    </row>
    <row r="571" spans="1:13">
      <c r="A571" s="5">
        <f>'Tree Monitoring Data'!G570</f>
        <v>2020</v>
      </c>
      <c r="B571" s="4" t="str">
        <f>'Tree Monitoring Data'!A570</f>
        <v>B009</v>
      </c>
      <c r="C571" s="5">
        <f>'Tree Monitoring Data'!B570</f>
        <v>34</v>
      </c>
      <c r="D571" s="5" t="str">
        <f t="shared" si="6"/>
        <v>B009_34</v>
      </c>
      <c r="E571" s="5">
        <f>'Tree Monitoring Data'!D570</f>
        <v>13.627976</v>
      </c>
      <c r="F571" s="5">
        <f>'Tree Monitoring Data'!E570</f>
        <v>4.0999999999999996</v>
      </c>
      <c r="G571" s="33">
        <f t="shared" si="7"/>
        <v>4.011925841136782E-2</v>
      </c>
      <c r="H571" s="5">
        <v>0.59499999999999997</v>
      </c>
      <c r="I571" s="5">
        <v>1.1499999999999999</v>
      </c>
      <c r="J571" s="5">
        <f>VLOOKUP(D571, 'ABG per sample plot (Rj calcs)'!I:J, 2, FALSE)</f>
        <v>0.30147914317686975</v>
      </c>
      <c r="K571" s="34">
        <f t="shared" si="8"/>
        <v>3.5727688189004528E-2</v>
      </c>
      <c r="L571" s="15">
        <f>'Tree Monitoring Data'!L570</f>
        <v>0.1414272</v>
      </c>
      <c r="M571" s="15"/>
    </row>
    <row r="572" spans="1:13">
      <c r="A572" s="5">
        <f>'Tree Monitoring Data'!G571</f>
        <v>2020</v>
      </c>
      <c r="B572" s="4" t="str">
        <f>'Tree Monitoring Data'!A571</f>
        <v>B009</v>
      </c>
      <c r="C572" s="5">
        <f>'Tree Monitoring Data'!B571</f>
        <v>34</v>
      </c>
      <c r="D572" s="5" t="str">
        <f t="shared" si="6"/>
        <v>B009_34</v>
      </c>
      <c r="E572" s="5">
        <f>'Tree Monitoring Data'!D571</f>
        <v>11.833252999999999</v>
      </c>
      <c r="F572" s="5">
        <f>'Tree Monitoring Data'!E571</f>
        <v>4.0999999999999996</v>
      </c>
      <c r="G572" s="33">
        <f t="shared" si="7"/>
        <v>3.168410112432727E-2</v>
      </c>
      <c r="H572" s="5">
        <v>0.59499999999999997</v>
      </c>
      <c r="I572" s="5">
        <v>1.1499999999999999</v>
      </c>
      <c r="J572" s="5">
        <f>VLOOKUP(D572, 'ABG per sample plot (Rj calcs)'!I:J, 2, FALSE)</f>
        <v>0.30147914317686975</v>
      </c>
      <c r="K572" s="34">
        <f t="shared" si="8"/>
        <v>2.8215867649191123E-2</v>
      </c>
      <c r="L572" s="15">
        <f>'Tree Monitoring Data'!L571</f>
        <v>0.1414272</v>
      </c>
      <c r="M572" s="15"/>
    </row>
    <row r="573" spans="1:13">
      <c r="A573" s="5">
        <f>'Tree Monitoring Data'!G572</f>
        <v>2020</v>
      </c>
      <c r="B573" s="4" t="str">
        <f>'Tree Monitoring Data'!A572</f>
        <v>B009</v>
      </c>
      <c r="C573" s="5">
        <f>'Tree Monitoring Data'!B572</f>
        <v>34</v>
      </c>
      <c r="D573" s="5" t="str">
        <f t="shared" si="6"/>
        <v>B009_34</v>
      </c>
      <c r="E573" s="5">
        <f>'Tree Monitoring Data'!D572</f>
        <v>13.549685800000001</v>
      </c>
      <c r="F573" s="5">
        <f>'Tree Monitoring Data'!E572</f>
        <v>4.1500000000000004</v>
      </c>
      <c r="G573" s="33">
        <f t="shared" si="7"/>
        <v>3.9974437564766957E-2</v>
      </c>
      <c r="H573" s="5">
        <v>0.59499999999999997</v>
      </c>
      <c r="I573" s="5">
        <v>1.1499999999999999</v>
      </c>
      <c r="J573" s="5">
        <f>VLOOKUP(D573, 'ABG per sample plot (Rj calcs)'!I:J, 2, FALSE)</f>
        <v>0.30147914317686975</v>
      </c>
      <c r="K573" s="34">
        <f t="shared" si="8"/>
        <v>3.5598719851714491E-2</v>
      </c>
      <c r="L573" s="15">
        <f>'Tree Monitoring Data'!L572</f>
        <v>0.1414272</v>
      </c>
      <c r="M573" s="15"/>
    </row>
    <row r="574" spans="1:13">
      <c r="A574" s="5">
        <f>'Tree Monitoring Data'!G573</f>
        <v>2020</v>
      </c>
      <c r="B574" s="4" t="str">
        <f>'Tree Monitoring Data'!A573</f>
        <v>B009</v>
      </c>
      <c r="C574" s="5">
        <f>'Tree Monitoring Data'!B573</f>
        <v>6</v>
      </c>
      <c r="D574" s="5" t="str">
        <f t="shared" si="6"/>
        <v>B009_6</v>
      </c>
      <c r="E574" s="5">
        <f>'Tree Monitoring Data'!D573</f>
        <v>10.504235100000001</v>
      </c>
      <c r="F574" s="5">
        <f>'Tree Monitoring Data'!E573</f>
        <v>4.2</v>
      </c>
      <c r="G574" s="33">
        <f t="shared" si="7"/>
        <v>2.6150622716601766E-2</v>
      </c>
      <c r="H574" s="5">
        <v>0.59499999999999997</v>
      </c>
      <c r="I574" s="5">
        <v>1.1499999999999999</v>
      </c>
      <c r="J574" s="5">
        <f>VLOOKUP(D574, 'ABG per sample plot (Rj calcs)'!I:J, 2, FALSE)</f>
        <v>0.30081459871844757</v>
      </c>
      <c r="K574" s="34">
        <f t="shared" si="8"/>
        <v>2.3276208745957185E-2</v>
      </c>
      <c r="L574" s="15">
        <f>'Tree Monitoring Data'!L573</f>
        <v>0.1414272</v>
      </c>
      <c r="M574" s="15"/>
    </row>
    <row r="575" spans="1:13">
      <c r="A575" s="5">
        <f>'Tree Monitoring Data'!G574</f>
        <v>2020</v>
      </c>
      <c r="B575" s="4" t="str">
        <f>'Tree Monitoring Data'!A574</f>
        <v>B009</v>
      </c>
      <c r="C575" s="5">
        <f>'Tree Monitoring Data'!B574</f>
        <v>34</v>
      </c>
      <c r="D575" s="5" t="str">
        <f t="shared" si="6"/>
        <v>B009_34</v>
      </c>
      <c r="E575" s="5">
        <f>'Tree Monitoring Data'!D574</f>
        <v>10.5042262</v>
      </c>
      <c r="F575" s="5">
        <f>'Tree Monitoring Data'!E574</f>
        <v>4.2</v>
      </c>
      <c r="G575" s="33">
        <f t="shared" si="7"/>
        <v>2.6150584481653898E-2</v>
      </c>
      <c r="H575" s="5">
        <v>0.59499999999999997</v>
      </c>
      <c r="I575" s="5">
        <v>1.1499999999999999</v>
      </c>
      <c r="J575" s="5">
        <f>VLOOKUP(D575, 'ABG per sample plot (Rj calcs)'!I:J, 2, FALSE)</f>
        <v>0.30147914317686975</v>
      </c>
      <c r="K575" s="34">
        <f t="shared" si="8"/>
        <v>2.3288065764845156E-2</v>
      </c>
      <c r="L575" s="15">
        <f>'Tree Monitoring Data'!L574</f>
        <v>0.1414272</v>
      </c>
      <c r="M575" s="15"/>
    </row>
    <row r="576" spans="1:13">
      <c r="A576" s="5">
        <f>'Tree Monitoring Data'!G575</f>
        <v>2020</v>
      </c>
      <c r="B576" s="4" t="str">
        <f>'Tree Monitoring Data'!A575</f>
        <v>B009</v>
      </c>
      <c r="C576" s="5">
        <f>'Tree Monitoring Data'!B575</f>
        <v>34</v>
      </c>
      <c r="D576" s="5" t="str">
        <f t="shared" si="6"/>
        <v>B009_34</v>
      </c>
      <c r="E576" s="5">
        <f>'Tree Monitoring Data'!D575</f>
        <v>12.6765688</v>
      </c>
      <c r="F576" s="5">
        <f>'Tree Monitoring Data'!E575</f>
        <v>4.2</v>
      </c>
      <c r="G576" s="33">
        <f t="shared" si="7"/>
        <v>3.598157818859269E-2</v>
      </c>
      <c r="H576" s="5">
        <v>0.59499999999999997</v>
      </c>
      <c r="I576" s="5">
        <v>1.1499999999999999</v>
      </c>
      <c r="J576" s="5">
        <f>VLOOKUP(D576, 'ABG per sample plot (Rj calcs)'!I:J, 2, FALSE)</f>
        <v>0.30147914317686975</v>
      </c>
      <c r="K576" s="34">
        <f t="shared" si="8"/>
        <v>3.2042930427299915E-2</v>
      </c>
      <c r="L576" s="15">
        <f>'Tree Monitoring Data'!L575</f>
        <v>0.1414272</v>
      </c>
      <c r="M576" s="15"/>
    </row>
    <row r="577" spans="1:13">
      <c r="A577" s="5">
        <f>'Tree Monitoring Data'!G576</f>
        <v>2020</v>
      </c>
      <c r="B577" s="4" t="str">
        <f>'Tree Monitoring Data'!A576</f>
        <v>B009</v>
      </c>
      <c r="C577" s="5">
        <f>'Tree Monitoring Data'!B576</f>
        <v>34</v>
      </c>
      <c r="D577" s="5" t="str">
        <f t="shared" si="6"/>
        <v>B009_34</v>
      </c>
      <c r="E577" s="5">
        <f>'Tree Monitoring Data'!D576</f>
        <v>11.0311714</v>
      </c>
      <c r="F577" s="5">
        <f>'Tree Monitoring Data'!E576</f>
        <v>4.2</v>
      </c>
      <c r="G577" s="33">
        <f t="shared" si="7"/>
        <v>2.8443842783375174E-2</v>
      </c>
      <c r="H577" s="5">
        <v>0.59499999999999997</v>
      </c>
      <c r="I577" s="5">
        <v>1.1499999999999999</v>
      </c>
      <c r="J577" s="5">
        <f>VLOOKUP(D577, 'ABG per sample plot (Rj calcs)'!I:J, 2, FALSE)</f>
        <v>0.30147914317686975</v>
      </c>
      <c r="K577" s="34">
        <f t="shared" si="8"/>
        <v>2.5330297370939052E-2</v>
      </c>
      <c r="L577" s="15">
        <f>'Tree Monitoring Data'!L576</f>
        <v>0.1414272</v>
      </c>
      <c r="M577" s="15"/>
    </row>
    <row r="578" spans="1:13">
      <c r="A578" s="5">
        <f>'Tree Monitoring Data'!G577</f>
        <v>2020</v>
      </c>
      <c r="B578" s="4" t="str">
        <f>'Tree Monitoring Data'!A577</f>
        <v>B009</v>
      </c>
      <c r="C578" s="5">
        <f>'Tree Monitoring Data'!B577</f>
        <v>34</v>
      </c>
      <c r="D578" s="5" t="str">
        <f t="shared" si="6"/>
        <v>B009_34</v>
      </c>
      <c r="E578" s="5">
        <f>'Tree Monitoring Data'!D577</f>
        <v>11.140846</v>
      </c>
      <c r="F578" s="5">
        <f>'Tree Monitoring Data'!E577</f>
        <v>4.2</v>
      </c>
      <c r="G578" s="33">
        <f t="shared" si="7"/>
        <v>2.8928542302559906E-2</v>
      </c>
      <c r="H578" s="5">
        <v>0.59499999999999997</v>
      </c>
      <c r="I578" s="5">
        <v>1.1499999999999999</v>
      </c>
      <c r="J578" s="5">
        <f>VLOOKUP(D578, 'ABG per sample plot (Rj calcs)'!I:J, 2, FALSE)</f>
        <v>0.30147914317686975</v>
      </c>
      <c r="K578" s="34">
        <f t="shared" si="8"/>
        <v>2.5761940276927704E-2</v>
      </c>
      <c r="L578" s="15">
        <f>'Tree Monitoring Data'!L577</f>
        <v>0.1414272</v>
      </c>
      <c r="M578" s="15"/>
    </row>
    <row r="579" spans="1:13">
      <c r="A579" s="5">
        <f>'Tree Monitoring Data'!G578</f>
        <v>2020</v>
      </c>
      <c r="B579" s="4" t="str">
        <f>'Tree Monitoring Data'!A578</f>
        <v>B009</v>
      </c>
      <c r="C579" s="5">
        <f>'Tree Monitoring Data'!B578</f>
        <v>34</v>
      </c>
      <c r="D579" s="5" t="str">
        <f t="shared" si="6"/>
        <v>B009_34</v>
      </c>
      <c r="E579" s="5">
        <f>'Tree Monitoring Data'!D578</f>
        <v>12.381395400000001</v>
      </c>
      <c r="F579" s="5">
        <f>'Tree Monitoring Data'!E578</f>
        <v>4.2</v>
      </c>
      <c r="G579" s="33">
        <f t="shared" si="7"/>
        <v>3.458756081414778E-2</v>
      </c>
      <c r="H579" s="5">
        <v>0.59499999999999997</v>
      </c>
      <c r="I579" s="5">
        <v>1.1499999999999999</v>
      </c>
      <c r="J579" s="5">
        <f>VLOOKUP(D579, 'ABG per sample plot (Rj calcs)'!I:J, 2, FALSE)</f>
        <v>0.30147914317686975</v>
      </c>
      <c r="K579" s="34">
        <f t="shared" si="8"/>
        <v>3.080150623212809E-2</v>
      </c>
      <c r="L579" s="15">
        <f>'Tree Monitoring Data'!L578</f>
        <v>0.1414272</v>
      </c>
      <c r="M579" s="15"/>
    </row>
    <row r="580" spans="1:13">
      <c r="A580" s="5">
        <f>'Tree Monitoring Data'!G579</f>
        <v>2020</v>
      </c>
      <c r="B580" s="4" t="str">
        <f>'Tree Monitoring Data'!A579</f>
        <v>B009</v>
      </c>
      <c r="C580" s="5">
        <f>'Tree Monitoring Data'!B579</f>
        <v>34</v>
      </c>
      <c r="D580" s="5" t="str">
        <f t="shared" si="6"/>
        <v>B009_34</v>
      </c>
      <c r="E580" s="5">
        <f>'Tree Monitoring Data'!D579</f>
        <v>10.5042262</v>
      </c>
      <c r="F580" s="5">
        <f>'Tree Monitoring Data'!E579</f>
        <v>4.2</v>
      </c>
      <c r="G580" s="33">
        <f t="shared" si="7"/>
        <v>2.6150584481653898E-2</v>
      </c>
      <c r="H580" s="5">
        <v>0.59499999999999997</v>
      </c>
      <c r="I580" s="5">
        <v>1.1499999999999999</v>
      </c>
      <c r="J580" s="5">
        <f>VLOOKUP(D580, 'ABG per sample plot (Rj calcs)'!I:J, 2, FALSE)</f>
        <v>0.30147914317686975</v>
      </c>
      <c r="K580" s="34">
        <f t="shared" si="8"/>
        <v>2.3288065764845156E-2</v>
      </c>
      <c r="L580" s="15">
        <f>'Tree Monitoring Data'!L579</f>
        <v>0.1414272</v>
      </c>
      <c r="M580" s="15"/>
    </row>
    <row r="581" spans="1:13">
      <c r="A581" s="5">
        <f>'Tree Monitoring Data'!G580</f>
        <v>2020</v>
      </c>
      <c r="B581" s="4" t="str">
        <f>'Tree Monitoring Data'!A580</f>
        <v>B009</v>
      </c>
      <c r="C581" s="5">
        <f>'Tree Monitoring Data'!B580</f>
        <v>34</v>
      </c>
      <c r="D581" s="5" t="str">
        <f t="shared" si="6"/>
        <v>B009_34</v>
      </c>
      <c r="E581" s="5">
        <f>'Tree Monitoring Data'!D580</f>
        <v>13.553424100000001</v>
      </c>
      <c r="F581" s="5">
        <f>'Tree Monitoring Data'!E580</f>
        <v>4.2</v>
      </c>
      <c r="G581" s="33">
        <f t="shared" si="7"/>
        <v>4.022961061380835E-2</v>
      </c>
      <c r="H581" s="5">
        <v>0.59499999999999997</v>
      </c>
      <c r="I581" s="5">
        <v>1.1499999999999999</v>
      </c>
      <c r="J581" s="5">
        <f>VLOOKUP(D581, 'ABG per sample plot (Rj calcs)'!I:J, 2, FALSE)</f>
        <v>0.30147914317686975</v>
      </c>
      <c r="K581" s="34">
        <f t="shared" si="8"/>
        <v>3.5825960919754901E-2</v>
      </c>
      <c r="L581" s="15">
        <f>'Tree Monitoring Data'!L580</f>
        <v>0.1414272</v>
      </c>
      <c r="M581" s="15"/>
    </row>
    <row r="582" spans="1:13">
      <c r="A582" s="5">
        <f>'Tree Monitoring Data'!G581</f>
        <v>2020</v>
      </c>
      <c r="B582" s="4" t="str">
        <f>'Tree Monitoring Data'!A581</f>
        <v>B009</v>
      </c>
      <c r="C582" s="5">
        <f>'Tree Monitoring Data'!B581</f>
        <v>34</v>
      </c>
      <c r="D582" s="5" t="str">
        <f t="shared" si="6"/>
        <v>B009_34</v>
      </c>
      <c r="E582" s="5">
        <f>'Tree Monitoring Data'!D581</f>
        <v>12.187569699999999</v>
      </c>
      <c r="F582" s="5">
        <f>'Tree Monitoring Data'!E581</f>
        <v>4.3</v>
      </c>
      <c r="G582" s="33">
        <f t="shared" si="7"/>
        <v>3.4066678518996557E-2</v>
      </c>
      <c r="H582" s="5">
        <v>0.59499999999999997</v>
      </c>
      <c r="I582" s="5">
        <v>1.1499999999999999</v>
      </c>
      <c r="J582" s="5">
        <f>VLOOKUP(D582, 'ABG per sample plot (Rj calcs)'!I:J, 2, FALSE)</f>
        <v>0.30147914317686975</v>
      </c>
      <c r="K582" s="34">
        <f t="shared" si="8"/>
        <v>3.033764122162573E-2</v>
      </c>
      <c r="L582" s="15">
        <f>'Tree Monitoring Data'!L581</f>
        <v>0.1414272</v>
      </c>
      <c r="M582" s="15"/>
    </row>
    <row r="583" spans="1:13">
      <c r="A583" s="5">
        <f>'Tree Monitoring Data'!G582</f>
        <v>2020</v>
      </c>
      <c r="B583" s="4" t="str">
        <f>'Tree Monitoring Data'!A582</f>
        <v>B009</v>
      </c>
      <c r="C583" s="5">
        <f>'Tree Monitoring Data'!B582</f>
        <v>34</v>
      </c>
      <c r="D583" s="5" t="str">
        <f t="shared" si="6"/>
        <v>B009_34</v>
      </c>
      <c r="E583" s="5">
        <f>'Tree Monitoring Data'!D582</f>
        <v>13.6242581</v>
      </c>
      <c r="F583" s="5">
        <f>'Tree Monitoring Data'!E582</f>
        <v>4.3</v>
      </c>
      <c r="G583" s="33">
        <f t="shared" si="7"/>
        <v>4.1058080824477837E-2</v>
      </c>
      <c r="H583" s="5">
        <v>0.59499999999999997</v>
      </c>
      <c r="I583" s="5">
        <v>1.1499999999999999</v>
      </c>
      <c r="J583" s="5">
        <f>VLOOKUP(D583, 'ABG per sample plot (Rj calcs)'!I:J, 2, FALSE)</f>
        <v>0.30147914317686975</v>
      </c>
      <c r="K583" s="34">
        <f t="shared" si="8"/>
        <v>3.6563744381681786E-2</v>
      </c>
      <c r="L583" s="15">
        <f>'Tree Monitoring Data'!L582</f>
        <v>0.1414272</v>
      </c>
      <c r="M583" s="15"/>
    </row>
    <row r="584" spans="1:13">
      <c r="A584" s="5">
        <f>'Tree Monitoring Data'!G583</f>
        <v>2020</v>
      </c>
      <c r="B584" s="4" t="str">
        <f>'Tree Monitoring Data'!A583</f>
        <v>B009</v>
      </c>
      <c r="C584" s="5">
        <f>'Tree Monitoring Data'!B583</f>
        <v>34</v>
      </c>
      <c r="D584" s="5" t="str">
        <f t="shared" si="6"/>
        <v>B009_34</v>
      </c>
      <c r="E584" s="5">
        <f>'Tree Monitoring Data'!D583</f>
        <v>14.552019599999999</v>
      </c>
      <c r="F584" s="5">
        <f>'Tree Monitoring Data'!E583</f>
        <v>4.3</v>
      </c>
      <c r="G584" s="33">
        <f t="shared" si="7"/>
        <v>4.5804669253292234E-2</v>
      </c>
      <c r="H584" s="5">
        <v>0.59499999999999997</v>
      </c>
      <c r="I584" s="5">
        <v>1.1499999999999999</v>
      </c>
      <c r="J584" s="5">
        <f>VLOOKUP(D584, 'ABG per sample plot (Rj calcs)'!I:J, 2, FALSE)</f>
        <v>0.30147914317686975</v>
      </c>
      <c r="K584" s="34">
        <f t="shared" si="8"/>
        <v>4.0790757493623202E-2</v>
      </c>
      <c r="L584" s="15">
        <f>'Tree Monitoring Data'!L583</f>
        <v>0.1414272</v>
      </c>
      <c r="M584" s="15"/>
    </row>
    <row r="585" spans="1:13">
      <c r="A585" s="5">
        <f>'Tree Monitoring Data'!G584</f>
        <v>2020</v>
      </c>
      <c r="B585" s="4" t="str">
        <f>'Tree Monitoring Data'!A584</f>
        <v>B009</v>
      </c>
      <c r="C585" s="5">
        <f>'Tree Monitoring Data'!B584</f>
        <v>34</v>
      </c>
      <c r="D585" s="5" t="str">
        <f t="shared" si="6"/>
        <v>B009_34</v>
      </c>
      <c r="E585" s="5">
        <f>'Tree Monitoring Data'!D584</f>
        <v>11.459155900000001</v>
      </c>
      <c r="F585" s="5">
        <f>'Tree Monitoring Data'!E584</f>
        <v>4.4000000000000004</v>
      </c>
      <c r="G585" s="33">
        <f t="shared" si="7"/>
        <v>3.1031032030543658E-2</v>
      </c>
      <c r="H585" s="5">
        <v>0.59499999999999997</v>
      </c>
      <c r="I585" s="5">
        <v>1.1499999999999999</v>
      </c>
      <c r="J585" s="5">
        <f>VLOOKUP(D585, 'ABG per sample plot (Rj calcs)'!I:J, 2, FALSE)</f>
        <v>0.30147914317686975</v>
      </c>
      <c r="K585" s="34">
        <f t="shared" si="8"/>
        <v>2.7634285389884824E-2</v>
      </c>
      <c r="L585" s="15">
        <f>'Tree Monitoring Data'!L584</f>
        <v>0.1414272</v>
      </c>
      <c r="M585" s="15"/>
    </row>
    <row r="586" spans="1:13">
      <c r="A586" s="5">
        <f>'Tree Monitoring Data'!G585</f>
        <v>2020</v>
      </c>
      <c r="B586" s="4" t="str">
        <f>'Tree Monitoring Data'!A585</f>
        <v>B009</v>
      </c>
      <c r="C586" s="5">
        <f>'Tree Monitoring Data'!B585</f>
        <v>6</v>
      </c>
      <c r="D586" s="5" t="str">
        <f t="shared" si="6"/>
        <v>B009_6</v>
      </c>
      <c r="E586" s="5">
        <f>'Tree Monitoring Data'!D585</f>
        <v>13.054597599999999</v>
      </c>
      <c r="F586" s="5">
        <f>'Tree Monitoring Data'!E585</f>
        <v>4.45</v>
      </c>
      <c r="G586" s="33">
        <f t="shared" si="7"/>
        <v>3.88930882788329E-2</v>
      </c>
      <c r="H586" s="5">
        <v>0.59499999999999997</v>
      </c>
      <c r="I586" s="5">
        <v>1.1499999999999999</v>
      </c>
      <c r="J586" s="5">
        <f>VLOOKUP(D586, 'ABG per sample plot (Rj calcs)'!I:J, 2, FALSE)</f>
        <v>0.30081459871844757</v>
      </c>
      <c r="K586" s="34">
        <f t="shared" si="8"/>
        <v>3.4618052937543796E-2</v>
      </c>
      <c r="L586" s="15">
        <f>'Tree Monitoring Data'!L585</f>
        <v>0.1414272</v>
      </c>
      <c r="M586" s="15"/>
    </row>
    <row r="587" spans="1:13">
      <c r="A587" s="5">
        <f>'Tree Monitoring Data'!G586</f>
        <v>2020</v>
      </c>
      <c r="B587" s="4" t="str">
        <f>'Tree Monitoring Data'!A586</f>
        <v>B009</v>
      </c>
      <c r="C587" s="5">
        <f>'Tree Monitoring Data'!B586</f>
        <v>6</v>
      </c>
      <c r="D587" s="5" t="str">
        <f t="shared" si="6"/>
        <v>B009_6</v>
      </c>
      <c r="E587" s="5">
        <f>'Tree Monitoring Data'!D586</f>
        <v>13.8930623</v>
      </c>
      <c r="F587" s="5">
        <f>'Tree Monitoring Data'!E586</f>
        <v>4.5</v>
      </c>
      <c r="G587" s="33">
        <f t="shared" si="7"/>
        <v>4.340775907235931E-2</v>
      </c>
      <c r="H587" s="5">
        <v>0.59499999999999997</v>
      </c>
      <c r="I587" s="5">
        <v>1.1499999999999999</v>
      </c>
      <c r="J587" s="5">
        <f>VLOOKUP(D587, 'ABG per sample plot (Rj calcs)'!I:J, 2, FALSE)</f>
        <v>0.30081459871844757</v>
      </c>
      <c r="K587" s="34">
        <f t="shared" si="8"/>
        <v>3.8636481903775784E-2</v>
      </c>
      <c r="L587" s="15">
        <f>'Tree Monitoring Data'!L586</f>
        <v>0.1414272</v>
      </c>
      <c r="M587" s="15"/>
    </row>
    <row r="588" spans="1:13">
      <c r="A588" s="5">
        <f>'Tree Monitoring Data'!G587</f>
        <v>2020</v>
      </c>
      <c r="B588" s="4" t="str">
        <f>'Tree Monitoring Data'!A587</f>
        <v>B009</v>
      </c>
      <c r="C588" s="5">
        <f>'Tree Monitoring Data'!B587</f>
        <v>34</v>
      </c>
      <c r="D588" s="5" t="str">
        <f t="shared" si="6"/>
        <v>B009_34</v>
      </c>
      <c r="E588" s="5">
        <f>'Tree Monitoring Data'!D587</f>
        <v>11.948286400000001</v>
      </c>
      <c r="F588" s="5">
        <f>'Tree Monitoring Data'!E587</f>
        <v>4.7</v>
      </c>
      <c r="G588" s="33">
        <f t="shared" si="7"/>
        <v>3.4423088723104137E-2</v>
      </c>
      <c r="H588" s="5">
        <v>0.59499999999999997</v>
      </c>
      <c r="I588" s="5">
        <v>1.1499999999999999</v>
      </c>
      <c r="J588" s="5">
        <f>VLOOKUP(D588, 'ABG per sample plot (Rj calcs)'!I:J, 2, FALSE)</f>
        <v>0.30147914317686975</v>
      </c>
      <c r="K588" s="34">
        <f t="shared" si="8"/>
        <v>3.0655037732527514E-2</v>
      </c>
      <c r="L588" s="15">
        <f>'Tree Monitoring Data'!L587</f>
        <v>0.1414272</v>
      </c>
      <c r="M588" s="15"/>
    </row>
    <row r="589" spans="1:13">
      <c r="A589" s="5">
        <f>'Tree Monitoring Data'!G588</f>
        <v>2020</v>
      </c>
      <c r="B589" s="4" t="str">
        <f>'Tree Monitoring Data'!A588</f>
        <v>B009</v>
      </c>
      <c r="C589" s="5">
        <f>'Tree Monitoring Data'!B588</f>
        <v>34</v>
      </c>
      <c r="D589" s="5" t="str">
        <f t="shared" si="6"/>
        <v>B009_34</v>
      </c>
      <c r="E589" s="5">
        <f>'Tree Monitoring Data'!D588</f>
        <v>14.224570399999999</v>
      </c>
      <c r="F589" s="5">
        <f>'Tree Monitoring Data'!E588</f>
        <v>5</v>
      </c>
      <c r="G589" s="33">
        <f t="shared" si="7"/>
        <v>4.7742190104721791E-2</v>
      </c>
      <c r="H589" s="5">
        <v>0.59499999999999997</v>
      </c>
      <c r="I589" s="5">
        <v>1.1499999999999999</v>
      </c>
      <c r="J589" s="5">
        <f>VLOOKUP(D589, 'ABG per sample plot (Rj calcs)'!I:J, 2, FALSE)</f>
        <v>0.30147914317686975</v>
      </c>
      <c r="K589" s="34">
        <f t="shared" si="8"/>
        <v>4.2516191701050005E-2</v>
      </c>
      <c r="L589" s="15">
        <f>'Tree Monitoring Data'!L588</f>
        <v>0.1414272</v>
      </c>
      <c r="M589" s="15"/>
    </row>
    <row r="590" spans="1:13">
      <c r="A590" s="5">
        <f>'Tree Monitoring Data'!G589</f>
        <v>2020</v>
      </c>
      <c r="B590" s="4" t="str">
        <f>'Tree Monitoring Data'!A589</f>
        <v>B009</v>
      </c>
      <c r="C590" s="5">
        <f>'Tree Monitoring Data'!B589</f>
        <v>34</v>
      </c>
      <c r="D590" s="5" t="str">
        <f t="shared" si="6"/>
        <v>B009_34</v>
      </c>
      <c r="E590" s="5">
        <f>'Tree Monitoring Data'!D589</f>
        <v>9.8676064700000001</v>
      </c>
      <c r="F590" s="5">
        <f>'Tree Monitoring Data'!E589</f>
        <v>5</v>
      </c>
      <c r="G590" s="33">
        <f t="shared" si="7"/>
        <v>2.5486709446508535E-2</v>
      </c>
      <c r="H590" s="5">
        <v>0.59499999999999997</v>
      </c>
      <c r="I590" s="5">
        <v>1.1499999999999999</v>
      </c>
      <c r="J590" s="5">
        <f>VLOOKUP(D590, 'ABG per sample plot (Rj calcs)'!I:J, 2, FALSE)</f>
        <v>0.30147914317686975</v>
      </c>
      <c r="K590" s="34">
        <f t="shared" si="8"/>
        <v>2.2696860413815603E-2</v>
      </c>
      <c r="L590" s="15">
        <f>'Tree Monitoring Data'!L589</f>
        <v>0.1414272</v>
      </c>
      <c r="M590" s="15"/>
    </row>
    <row r="591" spans="1:13">
      <c r="A591" s="5">
        <f>'Tree Monitoring Data'!G590</f>
        <v>2020</v>
      </c>
      <c r="B591" s="4" t="str">
        <f>'Tree Monitoring Data'!A590</f>
        <v>B009</v>
      </c>
      <c r="C591" s="5">
        <f>'Tree Monitoring Data'!B590</f>
        <v>34</v>
      </c>
      <c r="D591" s="5" t="str">
        <f t="shared" si="6"/>
        <v>B009_34</v>
      </c>
      <c r="E591" s="5">
        <f>'Tree Monitoring Data'!D590</f>
        <v>13.070100099999999</v>
      </c>
      <c r="F591" s="5">
        <f>'Tree Monitoring Data'!E590</f>
        <v>5.0999999999999996</v>
      </c>
      <c r="G591" s="33">
        <f t="shared" si="7"/>
        <v>4.1829781323609809E-2</v>
      </c>
      <c r="H591" s="5">
        <v>0.59499999999999997</v>
      </c>
      <c r="I591" s="5">
        <v>1.1499999999999999</v>
      </c>
      <c r="J591" s="5">
        <f>VLOOKUP(D591, 'ABG per sample plot (Rj calcs)'!I:J, 2, FALSE)</f>
        <v>0.30147914317686975</v>
      </c>
      <c r="K591" s="34">
        <f t="shared" si="8"/>
        <v>3.72509723091171E-2</v>
      </c>
      <c r="L591" s="15">
        <f>'Tree Monitoring Data'!L590</f>
        <v>0.1414272</v>
      </c>
      <c r="M591" s="15"/>
    </row>
    <row r="592" spans="1:13">
      <c r="A592" s="5">
        <f>'Tree Monitoring Data'!G591</f>
        <v>2020</v>
      </c>
      <c r="B592" s="4" t="str">
        <f>'Tree Monitoring Data'!A591</f>
        <v>B011</v>
      </c>
      <c r="C592" s="5">
        <f>'Tree Monitoring Data'!B591</f>
        <v>42</v>
      </c>
      <c r="D592" s="5" t="str">
        <f t="shared" si="6"/>
        <v>B011_42</v>
      </c>
      <c r="E592" s="5">
        <f>'Tree Monitoring Data'!D591</f>
        <v>14.327481199999999</v>
      </c>
      <c r="F592" s="5">
        <f>'Tree Monitoring Data'!E591</f>
        <v>2.2999999999999998</v>
      </c>
      <c r="G592" s="33">
        <f t="shared" si="7"/>
        <v>3.4023810734447213E-2</v>
      </c>
      <c r="H592" s="5">
        <v>0.59499999999999997</v>
      </c>
      <c r="I592" s="5">
        <v>1.1499999999999999</v>
      </c>
      <c r="J592" s="5">
        <f>VLOOKUP(D592, 'ABG per sample plot (Rj calcs)'!I:J, 2, FALSE)</f>
        <v>0.29486646212683926</v>
      </c>
      <c r="K592" s="34">
        <f t="shared" si="8"/>
        <v>3.0145517413568641E-2</v>
      </c>
      <c r="L592" s="15">
        <f>'Tree Monitoring Data'!L591</f>
        <v>0.1414272</v>
      </c>
      <c r="M592" s="15"/>
    </row>
    <row r="593" spans="1:13">
      <c r="A593" s="5">
        <f>'Tree Monitoring Data'!G592</f>
        <v>2020</v>
      </c>
      <c r="B593" s="4" t="str">
        <f>'Tree Monitoring Data'!A592</f>
        <v>B011</v>
      </c>
      <c r="C593" s="5">
        <f>'Tree Monitoring Data'!B592</f>
        <v>42</v>
      </c>
      <c r="D593" s="5" t="str">
        <f t="shared" si="6"/>
        <v>B011_42</v>
      </c>
      <c r="E593" s="5">
        <f>'Tree Monitoring Data'!D592</f>
        <v>10.161018</v>
      </c>
      <c r="F593" s="5">
        <f>'Tree Monitoring Data'!E592</f>
        <v>3</v>
      </c>
      <c r="G593" s="33">
        <f t="shared" si="7"/>
        <v>2.145588622522146E-2</v>
      </c>
      <c r="H593" s="5">
        <v>0.59499999999999997</v>
      </c>
      <c r="I593" s="5">
        <v>1.1499999999999999</v>
      </c>
      <c r="J593" s="5">
        <f>VLOOKUP(D593, 'ABG per sample plot (Rj calcs)'!I:J, 2, FALSE)</f>
        <v>0.29486646212683926</v>
      </c>
      <c r="K593" s="34">
        <f t="shared" si="8"/>
        <v>1.9010180748834031E-2</v>
      </c>
      <c r="L593" s="15">
        <f>'Tree Monitoring Data'!L592</f>
        <v>0.1414272</v>
      </c>
      <c r="M593" s="15"/>
    </row>
    <row r="594" spans="1:13">
      <c r="A594" s="5">
        <f>'Tree Monitoring Data'!G593</f>
        <v>2020</v>
      </c>
      <c r="B594" s="4" t="str">
        <f>'Tree Monitoring Data'!A593</f>
        <v>B011</v>
      </c>
      <c r="C594" s="5">
        <f>'Tree Monitoring Data'!B593</f>
        <v>42</v>
      </c>
      <c r="D594" s="5" t="str">
        <f t="shared" si="6"/>
        <v>B011_42</v>
      </c>
      <c r="E594" s="5">
        <f>'Tree Monitoring Data'!D593</f>
        <v>13.3728041</v>
      </c>
      <c r="F594" s="5">
        <f>'Tree Monitoring Data'!E593</f>
        <v>3.1</v>
      </c>
      <c r="G594" s="33">
        <f t="shared" si="7"/>
        <v>3.4251398594323711E-2</v>
      </c>
      <c r="H594" s="5">
        <v>0.59499999999999997</v>
      </c>
      <c r="I594" s="5">
        <v>1.1499999999999999</v>
      </c>
      <c r="J594" s="5">
        <f>VLOOKUP(D594, 'ABG per sample plot (Rj calcs)'!I:J, 2, FALSE)</f>
        <v>0.29486646212683926</v>
      </c>
      <c r="K594" s="34">
        <f t="shared" si="8"/>
        <v>3.0347163074208223E-2</v>
      </c>
      <c r="L594" s="15">
        <f>'Tree Monitoring Data'!L593</f>
        <v>0.1414272</v>
      </c>
      <c r="M594" s="15"/>
    </row>
    <row r="595" spans="1:13">
      <c r="A595" s="5">
        <f>'Tree Monitoring Data'!G594</f>
        <v>2020</v>
      </c>
      <c r="B595" s="4" t="str">
        <f>'Tree Monitoring Data'!A594</f>
        <v>B011</v>
      </c>
      <c r="C595" s="5">
        <f>'Tree Monitoring Data'!B594</f>
        <v>42</v>
      </c>
      <c r="D595" s="5" t="str">
        <f t="shared" si="6"/>
        <v>B011_42</v>
      </c>
      <c r="E595" s="5">
        <f>'Tree Monitoring Data'!D594</f>
        <v>15.9980408</v>
      </c>
      <c r="F595" s="5">
        <f>'Tree Monitoring Data'!E594</f>
        <v>3.2</v>
      </c>
      <c r="G595" s="33">
        <f t="shared" si="7"/>
        <v>4.6342170925112024E-2</v>
      </c>
      <c r="H595" s="5">
        <v>0.59499999999999997</v>
      </c>
      <c r="I595" s="5">
        <v>1.1499999999999999</v>
      </c>
      <c r="J595" s="5">
        <f>VLOOKUP(D595, 'ABG per sample plot (Rj calcs)'!I:J, 2, FALSE)</f>
        <v>0.29486646212683926</v>
      </c>
      <c r="K595" s="34">
        <f t="shared" si="8"/>
        <v>4.1059737003272985E-2</v>
      </c>
      <c r="L595" s="15">
        <f>'Tree Monitoring Data'!L594</f>
        <v>0.1414272</v>
      </c>
      <c r="M595" s="15"/>
    </row>
    <row r="596" spans="1:13">
      <c r="A596" s="5">
        <f>'Tree Monitoring Data'!G595</f>
        <v>2020</v>
      </c>
      <c r="B596" s="4" t="str">
        <f>'Tree Monitoring Data'!A595</f>
        <v>B011</v>
      </c>
      <c r="C596" s="5">
        <f>'Tree Monitoring Data'!B595</f>
        <v>42</v>
      </c>
      <c r="D596" s="5" t="str">
        <f t="shared" si="6"/>
        <v>B011_42</v>
      </c>
      <c r="E596" s="5">
        <f>'Tree Monitoring Data'!D595</f>
        <v>8.7809692399999992</v>
      </c>
      <c r="F596" s="5">
        <f>'Tree Monitoring Data'!E595</f>
        <v>3.2</v>
      </c>
      <c r="G596" s="33">
        <f t="shared" si="7"/>
        <v>1.7047352001119575E-2</v>
      </c>
      <c r="H596" s="5">
        <v>0.59499999999999997</v>
      </c>
      <c r="I596" s="5">
        <v>1.1499999999999999</v>
      </c>
      <c r="J596" s="5">
        <f>VLOOKUP(D596, 'ABG per sample plot (Rj calcs)'!I:J, 2, FALSE)</f>
        <v>0.29486646212683926</v>
      </c>
      <c r="K596" s="34">
        <f t="shared" si="8"/>
        <v>1.5104164863128869E-2</v>
      </c>
      <c r="L596" s="15">
        <f>'Tree Monitoring Data'!L595</f>
        <v>0.1414272</v>
      </c>
      <c r="M596" s="15"/>
    </row>
    <row r="597" spans="1:13">
      <c r="A597" s="5">
        <f>'Tree Monitoring Data'!G596</f>
        <v>2020</v>
      </c>
      <c r="B597" s="4" t="str">
        <f>'Tree Monitoring Data'!A596</f>
        <v>B011</v>
      </c>
      <c r="C597" s="5">
        <f>'Tree Monitoring Data'!B596</f>
        <v>42</v>
      </c>
      <c r="D597" s="5" t="str">
        <f t="shared" si="6"/>
        <v>B011_42</v>
      </c>
      <c r="E597" s="5">
        <f>'Tree Monitoring Data'!D596</f>
        <v>11.140846</v>
      </c>
      <c r="F597" s="5">
        <f>'Tree Monitoring Data'!E596</f>
        <v>3.2</v>
      </c>
      <c r="G597" s="33">
        <f t="shared" si="7"/>
        <v>2.5698335756843292E-2</v>
      </c>
      <c r="H597" s="5">
        <v>0.59499999999999997</v>
      </c>
      <c r="I597" s="5">
        <v>1.1499999999999999</v>
      </c>
      <c r="J597" s="5">
        <f>VLOOKUP(D597, 'ABG per sample plot (Rj calcs)'!I:J, 2, FALSE)</f>
        <v>0.29486646212683926</v>
      </c>
      <c r="K597" s="34">
        <f t="shared" si="8"/>
        <v>2.2769043541419749E-2</v>
      </c>
      <c r="L597" s="15">
        <f>'Tree Monitoring Data'!L596</f>
        <v>0.1414272</v>
      </c>
      <c r="M597" s="15"/>
    </row>
    <row r="598" spans="1:13">
      <c r="A598" s="5">
        <f>'Tree Monitoring Data'!G597</f>
        <v>2020</v>
      </c>
      <c r="B598" s="4" t="str">
        <f>'Tree Monitoring Data'!A597</f>
        <v>B011</v>
      </c>
      <c r="C598" s="5">
        <f>'Tree Monitoring Data'!B597</f>
        <v>42</v>
      </c>
      <c r="D598" s="5" t="str">
        <f t="shared" si="6"/>
        <v>B011_42</v>
      </c>
      <c r="E598" s="5">
        <f>'Tree Monitoring Data'!D597</f>
        <v>7.3211273800000001</v>
      </c>
      <c r="F598" s="5">
        <f>'Tree Monitoring Data'!E597</f>
        <v>3.3</v>
      </c>
      <c r="G598" s="33">
        <f t="shared" si="7"/>
        <v>1.2296168437929935E-2</v>
      </c>
      <c r="H598" s="5">
        <v>0.59499999999999997</v>
      </c>
      <c r="I598" s="5">
        <v>1.1499999999999999</v>
      </c>
      <c r="J598" s="5">
        <f>VLOOKUP(D598, 'ABG per sample plot (Rj calcs)'!I:J, 2, FALSE)</f>
        <v>0.29486646212683926</v>
      </c>
      <c r="K598" s="34">
        <f t="shared" si="8"/>
        <v>1.0894557422120352E-2</v>
      </c>
      <c r="L598" s="15">
        <f>'Tree Monitoring Data'!L597</f>
        <v>0.1414272</v>
      </c>
      <c r="M598" s="15"/>
    </row>
    <row r="599" spans="1:13">
      <c r="A599" s="5">
        <f>'Tree Monitoring Data'!G598</f>
        <v>2020</v>
      </c>
      <c r="B599" s="4" t="str">
        <f>'Tree Monitoring Data'!A598</f>
        <v>B011</v>
      </c>
      <c r="C599" s="5">
        <f>'Tree Monitoring Data'!B598</f>
        <v>42</v>
      </c>
      <c r="D599" s="5" t="str">
        <f t="shared" si="6"/>
        <v>B011_42</v>
      </c>
      <c r="E599" s="5">
        <f>'Tree Monitoring Data'!D598</f>
        <v>8.2146155299999997</v>
      </c>
      <c r="F599" s="5">
        <f>'Tree Monitoring Data'!E598</f>
        <v>3.3</v>
      </c>
      <c r="G599" s="33">
        <f t="shared" si="7"/>
        <v>1.5284471142007787E-2</v>
      </c>
      <c r="H599" s="5">
        <v>0.59499999999999997</v>
      </c>
      <c r="I599" s="5">
        <v>1.1499999999999999</v>
      </c>
      <c r="J599" s="5">
        <f>VLOOKUP(D599, 'ABG per sample plot (Rj calcs)'!I:J, 2, FALSE)</f>
        <v>0.29486646212683926</v>
      </c>
      <c r="K599" s="34">
        <f t="shared" si="8"/>
        <v>1.3542230603290155E-2</v>
      </c>
      <c r="L599" s="15">
        <f>'Tree Monitoring Data'!L598</f>
        <v>0.1414272</v>
      </c>
      <c r="M599" s="15"/>
    </row>
    <row r="600" spans="1:13">
      <c r="A600" s="5">
        <f>'Tree Monitoring Data'!G599</f>
        <v>2020</v>
      </c>
      <c r="B600" s="4" t="str">
        <f>'Tree Monitoring Data'!A599</f>
        <v>B011</v>
      </c>
      <c r="C600" s="5">
        <f>'Tree Monitoring Data'!B599</f>
        <v>42</v>
      </c>
      <c r="D600" s="5" t="str">
        <f t="shared" si="6"/>
        <v>B011_42</v>
      </c>
      <c r="E600" s="5">
        <f>'Tree Monitoring Data'!D599</f>
        <v>10.1310591</v>
      </c>
      <c r="F600" s="5">
        <f>'Tree Monitoring Data'!E599</f>
        <v>3.5</v>
      </c>
      <c r="G600" s="33">
        <f t="shared" si="7"/>
        <v>2.2688866113988387E-2</v>
      </c>
      <c r="H600" s="5">
        <v>0.59499999999999997</v>
      </c>
      <c r="I600" s="5">
        <v>1.1499999999999999</v>
      </c>
      <c r="J600" s="5">
        <f>VLOOKUP(D600, 'ABG per sample plot (Rj calcs)'!I:J, 2, FALSE)</f>
        <v>0.29486646212683926</v>
      </c>
      <c r="K600" s="34">
        <f t="shared" si="8"/>
        <v>2.0102616190516405E-2</v>
      </c>
      <c r="L600" s="15">
        <f>'Tree Monitoring Data'!L599</f>
        <v>0.1414272</v>
      </c>
      <c r="M600" s="15"/>
    </row>
    <row r="601" spans="1:13">
      <c r="A601" s="5">
        <f>'Tree Monitoring Data'!G600</f>
        <v>2020</v>
      </c>
      <c r="B601" s="4" t="str">
        <f>'Tree Monitoring Data'!A600</f>
        <v>B011</v>
      </c>
      <c r="C601" s="5">
        <f>'Tree Monitoring Data'!B600</f>
        <v>42</v>
      </c>
      <c r="D601" s="5" t="str">
        <f t="shared" si="6"/>
        <v>B011_42</v>
      </c>
      <c r="E601" s="5">
        <f>'Tree Monitoring Data'!D600</f>
        <v>11.0311714</v>
      </c>
      <c r="F601" s="5">
        <f>'Tree Monitoring Data'!E600</f>
        <v>3.6</v>
      </c>
      <c r="G601" s="33">
        <f t="shared" si="7"/>
        <v>2.6544555561317434E-2</v>
      </c>
      <c r="H601" s="5">
        <v>0.59499999999999997</v>
      </c>
      <c r="I601" s="5">
        <v>1.1499999999999999</v>
      </c>
      <c r="J601" s="5">
        <f>VLOOKUP(D601, 'ABG per sample plot (Rj calcs)'!I:J, 2, FALSE)</f>
        <v>0.29486646212683926</v>
      </c>
      <c r="K601" s="34">
        <f t="shared" si="8"/>
        <v>2.35188047616012E-2</v>
      </c>
      <c r="L601" s="15">
        <f>'Tree Monitoring Data'!L600</f>
        <v>0.1414272</v>
      </c>
      <c r="M601" s="15"/>
    </row>
    <row r="602" spans="1:13">
      <c r="A602" s="5">
        <f>'Tree Monitoring Data'!G601</f>
        <v>2020</v>
      </c>
      <c r="B602" s="4" t="str">
        <f>'Tree Monitoring Data'!A601</f>
        <v>B011</v>
      </c>
      <c r="C602" s="5">
        <f>'Tree Monitoring Data'!B601</f>
        <v>42</v>
      </c>
      <c r="D602" s="5" t="str">
        <f t="shared" si="6"/>
        <v>B011_42</v>
      </c>
      <c r="E602" s="5">
        <f>'Tree Monitoring Data'!D601</f>
        <v>11.3391614</v>
      </c>
      <c r="F602" s="5">
        <f>'Tree Monitoring Data'!E601</f>
        <v>3.7</v>
      </c>
      <c r="G602" s="33">
        <f t="shared" si="7"/>
        <v>2.8140740316060321E-2</v>
      </c>
      <c r="H602" s="5">
        <v>0.59499999999999997</v>
      </c>
      <c r="I602" s="5">
        <v>1.1499999999999999</v>
      </c>
      <c r="J602" s="5">
        <f>VLOOKUP(D602, 'ABG per sample plot (Rj calcs)'!I:J, 2, FALSE)</f>
        <v>0.29486646212683926</v>
      </c>
      <c r="K602" s="34">
        <f t="shared" si="8"/>
        <v>2.4933044209819677E-2</v>
      </c>
      <c r="L602" s="15">
        <f>'Tree Monitoring Data'!L601</f>
        <v>0.1414272</v>
      </c>
      <c r="M602" s="15"/>
    </row>
    <row r="603" spans="1:13">
      <c r="A603" s="5">
        <f>'Tree Monitoring Data'!G602</f>
        <v>2020</v>
      </c>
      <c r="B603" s="4" t="str">
        <f>'Tree Monitoring Data'!A602</f>
        <v>B011</v>
      </c>
      <c r="C603" s="5">
        <f>'Tree Monitoring Data'!B602</f>
        <v>42</v>
      </c>
      <c r="D603" s="5" t="str">
        <f t="shared" si="6"/>
        <v>B011_42</v>
      </c>
      <c r="E603" s="5">
        <f>'Tree Monitoring Data'!D602</f>
        <v>12.988447600000001</v>
      </c>
      <c r="F603" s="5">
        <f>'Tree Monitoring Data'!E602</f>
        <v>3.7</v>
      </c>
      <c r="G603" s="33">
        <f t="shared" si="7"/>
        <v>3.5292497900186501E-2</v>
      </c>
      <c r="H603" s="5">
        <v>0.59499999999999997</v>
      </c>
      <c r="I603" s="5">
        <v>1.1499999999999999</v>
      </c>
      <c r="J603" s="5">
        <f>VLOOKUP(D603, 'ABG per sample plot (Rj calcs)'!I:J, 2, FALSE)</f>
        <v>0.29486646212683926</v>
      </c>
      <c r="K603" s="34">
        <f t="shared" si="8"/>
        <v>3.1269589944587152E-2</v>
      </c>
      <c r="L603" s="15">
        <f>'Tree Monitoring Data'!L602</f>
        <v>0.1414272</v>
      </c>
      <c r="M603" s="15"/>
    </row>
    <row r="604" spans="1:13">
      <c r="A604" s="5">
        <f>'Tree Monitoring Data'!G603</f>
        <v>2020</v>
      </c>
      <c r="B604" s="4" t="str">
        <f>'Tree Monitoring Data'!A603</f>
        <v>B011</v>
      </c>
      <c r="C604" s="5">
        <f>'Tree Monitoring Data'!B603</f>
        <v>42</v>
      </c>
      <c r="D604" s="5" t="str">
        <f t="shared" si="6"/>
        <v>B011_42</v>
      </c>
      <c r="E604" s="5">
        <f>'Tree Monitoring Data'!D603</f>
        <v>11.6084958</v>
      </c>
      <c r="F604" s="5">
        <f>'Tree Monitoring Data'!E603</f>
        <v>3.8</v>
      </c>
      <c r="G604" s="33">
        <f t="shared" si="7"/>
        <v>2.9624293031576016E-2</v>
      </c>
      <c r="H604" s="5">
        <v>0.59499999999999997</v>
      </c>
      <c r="I604" s="5">
        <v>1.1499999999999999</v>
      </c>
      <c r="J604" s="5">
        <f>VLOOKUP(D604, 'ABG per sample plot (Rj calcs)'!I:J, 2, FALSE)</f>
        <v>0.29486646212683926</v>
      </c>
      <c r="K604" s="34">
        <f t="shared" si="8"/>
        <v>2.6247490277268741E-2</v>
      </c>
      <c r="L604" s="15">
        <f>'Tree Monitoring Data'!L603</f>
        <v>0.1414272</v>
      </c>
      <c r="M604" s="15"/>
    </row>
    <row r="605" spans="1:13">
      <c r="A605" s="5">
        <f>'Tree Monitoring Data'!G604</f>
        <v>2020</v>
      </c>
      <c r="B605" s="4" t="str">
        <f>'Tree Monitoring Data'!A604</f>
        <v>B011</v>
      </c>
      <c r="C605" s="5">
        <f>'Tree Monitoring Data'!B604</f>
        <v>42</v>
      </c>
      <c r="D605" s="5" t="str">
        <f t="shared" si="6"/>
        <v>B011_42</v>
      </c>
      <c r="E605" s="5">
        <f>'Tree Monitoring Data'!D604</f>
        <v>13.6019293</v>
      </c>
      <c r="F605" s="5">
        <f>'Tree Monitoring Data'!E604</f>
        <v>3.8</v>
      </c>
      <c r="G605" s="33">
        <f t="shared" si="7"/>
        <v>3.8559311016762382E-2</v>
      </c>
      <c r="H605" s="5">
        <v>0.59499999999999997</v>
      </c>
      <c r="I605" s="5">
        <v>1.1499999999999999</v>
      </c>
      <c r="J605" s="5">
        <f>VLOOKUP(D605, 'ABG per sample plot (Rj calcs)'!I:J, 2, FALSE)</f>
        <v>0.29486646212683926</v>
      </c>
      <c r="K605" s="34">
        <f t="shared" si="8"/>
        <v>3.4164026798272899E-2</v>
      </c>
      <c r="L605" s="15">
        <f>'Tree Monitoring Data'!L604</f>
        <v>0.1414272</v>
      </c>
      <c r="M605" s="15"/>
    </row>
    <row r="606" spans="1:13">
      <c r="A606" s="5">
        <f>'Tree Monitoring Data'!G605</f>
        <v>2020</v>
      </c>
      <c r="B606" s="4" t="str">
        <f>'Tree Monitoring Data'!A605</f>
        <v>B011</v>
      </c>
      <c r="C606" s="5">
        <f>'Tree Monitoring Data'!B605</f>
        <v>42</v>
      </c>
      <c r="D606" s="5" t="str">
        <f t="shared" si="6"/>
        <v>B011_42</v>
      </c>
      <c r="E606" s="5">
        <f>'Tree Monitoring Data'!D605</f>
        <v>11.7041121</v>
      </c>
      <c r="F606" s="5">
        <f>'Tree Monitoring Data'!E605</f>
        <v>3.8</v>
      </c>
      <c r="G606" s="33">
        <f t="shared" si="7"/>
        <v>3.0035597167156289E-2</v>
      </c>
      <c r="H606" s="5">
        <v>0.59499999999999997</v>
      </c>
      <c r="I606" s="5">
        <v>1.1499999999999999</v>
      </c>
      <c r="J606" s="5">
        <f>VLOOKUP(D606, 'ABG per sample plot (Rj calcs)'!I:J, 2, FALSE)</f>
        <v>0.29486646212683926</v>
      </c>
      <c r="K606" s="34">
        <f t="shared" si="8"/>
        <v>2.6611910831984987E-2</v>
      </c>
      <c r="L606" s="15">
        <f>'Tree Monitoring Data'!L605</f>
        <v>0.1414272</v>
      </c>
      <c r="M606" s="15"/>
    </row>
    <row r="607" spans="1:13">
      <c r="A607" s="5">
        <f>'Tree Monitoring Data'!G606</f>
        <v>2020</v>
      </c>
      <c r="B607" s="4" t="str">
        <f>'Tree Monitoring Data'!A606</f>
        <v>B011</v>
      </c>
      <c r="C607" s="5">
        <f>'Tree Monitoring Data'!B606</f>
        <v>42</v>
      </c>
      <c r="D607" s="5" t="str">
        <f t="shared" si="6"/>
        <v>B011_42</v>
      </c>
      <c r="E607" s="5">
        <f>'Tree Monitoring Data'!D606</f>
        <v>12.7879784</v>
      </c>
      <c r="F607" s="5">
        <f>'Tree Monitoring Data'!E606</f>
        <v>3.8</v>
      </c>
      <c r="G607" s="33">
        <f t="shared" si="7"/>
        <v>3.4819921680907778E-2</v>
      </c>
      <c r="H607" s="5">
        <v>0.59499999999999997</v>
      </c>
      <c r="I607" s="5">
        <v>1.1499999999999999</v>
      </c>
      <c r="J607" s="5">
        <f>VLOOKUP(D607, 'ABG per sample plot (Rj calcs)'!I:J, 2, FALSE)</f>
        <v>0.29486646212683926</v>
      </c>
      <c r="K607" s="34">
        <f t="shared" si="8"/>
        <v>3.0850881565367246E-2</v>
      </c>
      <c r="L607" s="15">
        <f>'Tree Monitoring Data'!L606</f>
        <v>0.1414272</v>
      </c>
      <c r="M607" s="15"/>
    </row>
    <row r="608" spans="1:13">
      <c r="A608" s="5">
        <f>'Tree Monitoring Data'!G607</f>
        <v>2020</v>
      </c>
      <c r="B608" s="4" t="str">
        <f>'Tree Monitoring Data'!A607</f>
        <v>B011</v>
      </c>
      <c r="C608" s="5">
        <f>'Tree Monitoring Data'!B607</f>
        <v>42</v>
      </c>
      <c r="D608" s="5" t="str">
        <f t="shared" si="6"/>
        <v>B011_42</v>
      </c>
      <c r="E608" s="5">
        <f>'Tree Monitoring Data'!D607</f>
        <v>12.446689900000001</v>
      </c>
      <c r="F608" s="5">
        <f>'Tree Monitoring Data'!E607</f>
        <v>3.8</v>
      </c>
      <c r="G608" s="33">
        <f t="shared" si="7"/>
        <v>3.3289311814542297E-2</v>
      </c>
      <c r="H608" s="5">
        <v>0.59499999999999997</v>
      </c>
      <c r="I608" s="5">
        <v>1.1499999999999999</v>
      </c>
      <c r="J608" s="5">
        <f>VLOOKUP(D608, 'ABG per sample plot (Rj calcs)'!I:J, 2, FALSE)</f>
        <v>0.29486646212683926</v>
      </c>
      <c r="K608" s="34">
        <f t="shared" si="8"/>
        <v>2.9494742279852548E-2</v>
      </c>
      <c r="L608" s="15">
        <f>'Tree Monitoring Data'!L607</f>
        <v>0.1414272</v>
      </c>
      <c r="M608" s="15"/>
    </row>
    <row r="609" spans="1:13">
      <c r="A609" s="5">
        <f>'Tree Monitoring Data'!G608</f>
        <v>2020</v>
      </c>
      <c r="B609" s="4" t="str">
        <f>'Tree Monitoring Data'!A608</f>
        <v>B011</v>
      </c>
      <c r="C609" s="5">
        <f>'Tree Monitoring Data'!B608</f>
        <v>42</v>
      </c>
      <c r="D609" s="5" t="str">
        <f t="shared" si="6"/>
        <v>B011_42</v>
      </c>
      <c r="E609" s="5">
        <f>'Tree Monitoring Data'!D608</f>
        <v>14.590264100000001</v>
      </c>
      <c r="F609" s="5">
        <f>'Tree Monitoring Data'!E608</f>
        <v>3.9</v>
      </c>
      <c r="G609" s="33">
        <f t="shared" si="7"/>
        <v>4.3815356552840912E-2</v>
      </c>
      <c r="H609" s="5">
        <v>0.59499999999999997</v>
      </c>
      <c r="I609" s="5">
        <v>1.1499999999999999</v>
      </c>
      <c r="J609" s="5">
        <f>VLOOKUP(D609, 'ABG per sample plot (Rj calcs)'!I:J, 2, FALSE)</f>
        <v>0.29486646212683926</v>
      </c>
      <c r="K609" s="34">
        <f t="shared" si="8"/>
        <v>3.8820948195791342E-2</v>
      </c>
      <c r="L609" s="15">
        <f>'Tree Monitoring Data'!L608</f>
        <v>0.1414272</v>
      </c>
      <c r="M609" s="15"/>
    </row>
    <row r="610" spans="1:13">
      <c r="A610" s="5">
        <f>'Tree Monitoring Data'!G609</f>
        <v>2020</v>
      </c>
      <c r="B610" s="4" t="str">
        <f>'Tree Monitoring Data'!A609</f>
        <v>B011</v>
      </c>
      <c r="C610" s="5">
        <f>'Tree Monitoring Data'!B609</f>
        <v>42</v>
      </c>
      <c r="D610" s="5" t="str">
        <f t="shared" si="6"/>
        <v>B011_42</v>
      </c>
      <c r="E610" s="5">
        <f>'Tree Monitoring Data'!D609</f>
        <v>10.1859164</v>
      </c>
      <c r="F610" s="5">
        <f>'Tree Monitoring Data'!E609</f>
        <v>3.9</v>
      </c>
      <c r="G610" s="33">
        <f t="shared" si="7"/>
        <v>2.3982888827882159E-2</v>
      </c>
      <c r="H610" s="5">
        <v>0.59499999999999997</v>
      </c>
      <c r="I610" s="5">
        <v>1.1499999999999999</v>
      </c>
      <c r="J610" s="5">
        <f>VLOOKUP(D610, 'ABG per sample plot (Rj calcs)'!I:J, 2, FALSE)</f>
        <v>0.29486646212683926</v>
      </c>
      <c r="K610" s="34">
        <f t="shared" si="8"/>
        <v>2.1249136330770524E-2</v>
      </c>
      <c r="L610" s="15">
        <f>'Tree Monitoring Data'!L609</f>
        <v>0.1414272</v>
      </c>
      <c r="M610" s="15"/>
    </row>
    <row r="611" spans="1:13">
      <c r="A611" s="5">
        <f>'Tree Monitoring Data'!G610</f>
        <v>2020</v>
      </c>
      <c r="B611" s="4" t="str">
        <f>'Tree Monitoring Data'!A610</f>
        <v>B011</v>
      </c>
      <c r="C611" s="5">
        <f>'Tree Monitoring Data'!B610</f>
        <v>42</v>
      </c>
      <c r="D611" s="5" t="str">
        <f t="shared" si="6"/>
        <v>B011_42</v>
      </c>
      <c r="E611" s="5">
        <f>'Tree Monitoring Data'!D610</f>
        <v>8.5943669299999996</v>
      </c>
      <c r="F611" s="5">
        <f>'Tree Monitoring Data'!E610</f>
        <v>3.9</v>
      </c>
      <c r="G611" s="33">
        <f t="shared" si="7"/>
        <v>1.7755865718910493E-2</v>
      </c>
      <c r="H611" s="5">
        <v>0.59499999999999997</v>
      </c>
      <c r="I611" s="5">
        <v>1.1499999999999999</v>
      </c>
      <c r="J611" s="5">
        <f>VLOOKUP(D611, 'ABG per sample plot (Rj calcs)'!I:J, 2, FALSE)</f>
        <v>0.29486646212683926</v>
      </c>
      <c r="K611" s="34">
        <f t="shared" si="8"/>
        <v>1.5731916786160642E-2</v>
      </c>
      <c r="L611" s="15">
        <f>'Tree Monitoring Data'!L610</f>
        <v>0.1414272</v>
      </c>
      <c r="M611" s="15"/>
    </row>
    <row r="612" spans="1:13">
      <c r="A612" s="5">
        <f>'Tree Monitoring Data'!G611</f>
        <v>2020</v>
      </c>
      <c r="B612" s="4" t="str">
        <f>'Tree Monitoring Data'!A611</f>
        <v>B011</v>
      </c>
      <c r="C612" s="5">
        <f>'Tree Monitoring Data'!B611</f>
        <v>42</v>
      </c>
      <c r="D612" s="5" t="str">
        <f t="shared" si="6"/>
        <v>B011_42</v>
      </c>
      <c r="E612" s="5">
        <f>'Tree Monitoring Data'!D611</f>
        <v>11.2899092</v>
      </c>
      <c r="F612" s="5">
        <f>'Tree Monitoring Data'!E611</f>
        <v>3.9</v>
      </c>
      <c r="G612" s="33">
        <f t="shared" si="7"/>
        <v>2.85979102571873E-2</v>
      </c>
      <c r="H612" s="5">
        <v>0.59499999999999997</v>
      </c>
      <c r="I612" s="5">
        <v>1.1499999999999999</v>
      </c>
      <c r="J612" s="5">
        <f>VLOOKUP(D612, 'ABG per sample plot (Rj calcs)'!I:J, 2, FALSE)</f>
        <v>0.29486646212683926</v>
      </c>
      <c r="K612" s="34">
        <f t="shared" si="8"/>
        <v>2.5338102435918088E-2</v>
      </c>
      <c r="L612" s="15">
        <f>'Tree Monitoring Data'!L611</f>
        <v>0.1414272</v>
      </c>
      <c r="M612" s="15"/>
    </row>
    <row r="613" spans="1:13">
      <c r="A613" s="5">
        <f>'Tree Monitoring Data'!G612</f>
        <v>2020</v>
      </c>
      <c r="B613" s="4" t="str">
        <f>'Tree Monitoring Data'!A612</f>
        <v>B011</v>
      </c>
      <c r="C613" s="5">
        <f>'Tree Monitoring Data'!B612</f>
        <v>42</v>
      </c>
      <c r="D613" s="5" t="str">
        <f t="shared" si="6"/>
        <v>B011_42</v>
      </c>
      <c r="E613" s="5">
        <f>'Tree Monitoring Data'!D612</f>
        <v>12.803814900000001</v>
      </c>
      <c r="F613" s="5">
        <f>'Tree Monitoring Data'!E612</f>
        <v>4</v>
      </c>
      <c r="G613" s="33">
        <f t="shared" si="7"/>
        <v>3.5740220899630179E-2</v>
      </c>
      <c r="H613" s="5">
        <v>0.59499999999999997</v>
      </c>
      <c r="I613" s="5">
        <v>1.1499999999999999</v>
      </c>
      <c r="J613" s="5">
        <f>VLOOKUP(D613, 'ABG per sample plot (Rj calcs)'!I:J, 2, FALSE)</f>
        <v>0.29486646212683926</v>
      </c>
      <c r="K613" s="34">
        <f t="shared" si="8"/>
        <v>3.1666278063432106E-2</v>
      </c>
      <c r="L613" s="15">
        <f>'Tree Monitoring Data'!L612</f>
        <v>0.1414272</v>
      </c>
      <c r="M613" s="15"/>
    </row>
    <row r="614" spans="1:13">
      <c r="A614" s="5">
        <f>'Tree Monitoring Data'!G613</f>
        <v>2020</v>
      </c>
      <c r="B614" s="4" t="str">
        <f>'Tree Monitoring Data'!A613</f>
        <v>B011</v>
      </c>
      <c r="C614" s="5">
        <f>'Tree Monitoring Data'!B613</f>
        <v>42</v>
      </c>
      <c r="D614" s="5" t="str">
        <f t="shared" si="6"/>
        <v>B011_42</v>
      </c>
      <c r="E614" s="5">
        <f>'Tree Monitoring Data'!D613</f>
        <v>10.9528207</v>
      </c>
      <c r="F614" s="5">
        <f>'Tree Monitoring Data'!E613</f>
        <v>4</v>
      </c>
      <c r="G614" s="33">
        <f t="shared" si="7"/>
        <v>2.7475321818303949E-2</v>
      </c>
      <c r="H614" s="5">
        <v>0.59499999999999997</v>
      </c>
      <c r="I614" s="5">
        <v>1.1499999999999999</v>
      </c>
      <c r="J614" s="5">
        <f>VLOOKUP(D614, 'ABG per sample plot (Rj calcs)'!I:J, 2, FALSE)</f>
        <v>0.29486646212683926</v>
      </c>
      <c r="K614" s="34">
        <f t="shared" si="8"/>
        <v>2.4343475185115558E-2</v>
      </c>
      <c r="L614" s="15">
        <f>'Tree Monitoring Data'!L613</f>
        <v>0.1414272</v>
      </c>
      <c r="M614" s="15"/>
    </row>
    <row r="615" spans="1:13">
      <c r="A615" s="5">
        <f>'Tree Monitoring Data'!G614</f>
        <v>2020</v>
      </c>
      <c r="B615" s="4" t="str">
        <f>'Tree Monitoring Data'!A614</f>
        <v>B011</v>
      </c>
      <c r="C615" s="5">
        <f>'Tree Monitoring Data'!B614</f>
        <v>42</v>
      </c>
      <c r="D615" s="5" t="str">
        <f t="shared" si="6"/>
        <v>B011_42</v>
      </c>
      <c r="E615" s="5">
        <f>'Tree Monitoring Data'!D614</f>
        <v>12.1542703</v>
      </c>
      <c r="F615" s="5">
        <f>'Tree Monitoring Data'!E614</f>
        <v>4</v>
      </c>
      <c r="G615" s="33">
        <f t="shared" si="7"/>
        <v>3.2761734411307052E-2</v>
      </c>
      <c r="H615" s="5">
        <v>0.59499999999999997</v>
      </c>
      <c r="I615" s="5">
        <v>1.1499999999999999</v>
      </c>
      <c r="J615" s="5">
        <f>VLOOKUP(D615, 'ABG per sample plot (Rj calcs)'!I:J, 2, FALSE)</f>
        <v>0.29486646212683926</v>
      </c>
      <c r="K615" s="34">
        <f t="shared" si="8"/>
        <v>2.9027302170913441E-2</v>
      </c>
      <c r="L615" s="15">
        <f>'Tree Monitoring Data'!L614</f>
        <v>0.1414272</v>
      </c>
      <c r="M615" s="15"/>
    </row>
    <row r="616" spans="1:13">
      <c r="A616" s="5">
        <f>'Tree Monitoring Data'!G615</f>
        <v>2020</v>
      </c>
      <c r="B616" s="4" t="str">
        <f>'Tree Monitoring Data'!A615</f>
        <v>B011</v>
      </c>
      <c r="C616" s="5">
        <f>'Tree Monitoring Data'!B615</f>
        <v>42</v>
      </c>
      <c r="D616" s="5" t="str">
        <f t="shared" si="6"/>
        <v>B011_42</v>
      </c>
      <c r="E616" s="5">
        <f>'Tree Monitoring Data'!D615</f>
        <v>11.481239499999999</v>
      </c>
      <c r="F616" s="5">
        <f>'Tree Monitoring Data'!E615</f>
        <v>4</v>
      </c>
      <c r="G616" s="33">
        <f t="shared" si="7"/>
        <v>2.9764606264398513E-2</v>
      </c>
      <c r="H616" s="5">
        <v>0.59499999999999997</v>
      </c>
      <c r="I616" s="5">
        <v>1.1499999999999999</v>
      </c>
      <c r="J616" s="5">
        <f>VLOOKUP(D616, 'ABG per sample plot (Rj calcs)'!I:J, 2, FALSE)</f>
        <v>0.29486646212683926</v>
      </c>
      <c r="K616" s="34">
        <f t="shared" si="8"/>
        <v>2.6371809538165703E-2</v>
      </c>
      <c r="L616" s="15">
        <f>'Tree Monitoring Data'!L615</f>
        <v>0.1414272</v>
      </c>
      <c r="M616" s="15"/>
    </row>
    <row r="617" spans="1:13">
      <c r="A617" s="5">
        <f>'Tree Monitoring Data'!G616</f>
        <v>2020</v>
      </c>
      <c r="B617" s="4" t="str">
        <f>'Tree Monitoring Data'!A616</f>
        <v>B011</v>
      </c>
      <c r="C617" s="5">
        <f>'Tree Monitoring Data'!B616</f>
        <v>42</v>
      </c>
      <c r="D617" s="5" t="str">
        <f t="shared" si="6"/>
        <v>B011_42</v>
      </c>
      <c r="E617" s="5">
        <f>'Tree Monitoring Data'!D616</f>
        <v>11.2314235</v>
      </c>
      <c r="F617" s="5">
        <f>'Tree Monitoring Data'!E616</f>
        <v>4</v>
      </c>
      <c r="G617" s="33">
        <f t="shared" si="7"/>
        <v>2.8675301926762268E-2</v>
      </c>
      <c r="H617" s="5">
        <v>0.59499999999999997</v>
      </c>
      <c r="I617" s="5">
        <v>1.1499999999999999</v>
      </c>
      <c r="J617" s="5">
        <f>VLOOKUP(D617, 'ABG per sample plot (Rj calcs)'!I:J, 2, FALSE)</f>
        <v>0.29486646212683926</v>
      </c>
      <c r="K617" s="34">
        <f t="shared" si="8"/>
        <v>2.540667241301579E-2</v>
      </c>
      <c r="L617" s="15">
        <f>'Tree Monitoring Data'!L616</f>
        <v>0.1414272</v>
      </c>
      <c r="M617" s="15"/>
    </row>
    <row r="618" spans="1:13">
      <c r="A618" s="5">
        <f>'Tree Monitoring Data'!G617</f>
        <v>2020</v>
      </c>
      <c r="B618" s="4" t="str">
        <f>'Tree Monitoring Data'!A617</f>
        <v>B011</v>
      </c>
      <c r="C618" s="5">
        <f>'Tree Monitoring Data'!B617</f>
        <v>42</v>
      </c>
      <c r="D618" s="5" t="str">
        <f t="shared" si="6"/>
        <v>B011_42</v>
      </c>
      <c r="E618" s="5">
        <f>'Tree Monitoring Data'!D617</f>
        <v>12.200033599999999</v>
      </c>
      <c r="F618" s="5">
        <f>'Tree Monitoring Data'!E617</f>
        <v>4</v>
      </c>
      <c r="G618" s="33">
        <f t="shared" si="7"/>
        <v>3.2968823602721152E-2</v>
      </c>
      <c r="H618" s="5">
        <v>0.59499999999999997</v>
      </c>
      <c r="I618" s="5">
        <v>1.1499999999999999</v>
      </c>
      <c r="J618" s="5">
        <f>VLOOKUP(D618, 'ABG per sample plot (Rj calcs)'!I:J, 2, FALSE)</f>
        <v>0.29486646212683926</v>
      </c>
      <c r="K618" s="34">
        <f t="shared" si="8"/>
        <v>2.9210785757589262E-2</v>
      </c>
      <c r="L618" s="15">
        <f>'Tree Monitoring Data'!L617</f>
        <v>0.1414272</v>
      </c>
      <c r="M618" s="15"/>
    </row>
    <row r="619" spans="1:13">
      <c r="A619" s="5">
        <f>'Tree Monitoring Data'!G618</f>
        <v>2020</v>
      </c>
      <c r="B619" s="4" t="str">
        <f>'Tree Monitoring Data'!A618</f>
        <v>B011</v>
      </c>
      <c r="C619" s="5">
        <f>'Tree Monitoring Data'!B618</f>
        <v>42</v>
      </c>
      <c r="D619" s="5" t="str">
        <f t="shared" si="6"/>
        <v>B011_42</v>
      </c>
      <c r="E619" s="5">
        <f>'Tree Monitoring Data'!D618</f>
        <v>11.534067500000001</v>
      </c>
      <c r="F619" s="5">
        <f>'Tree Monitoring Data'!E618</f>
        <v>4</v>
      </c>
      <c r="G619" s="33">
        <f t="shared" si="7"/>
        <v>2.9996568675540899E-2</v>
      </c>
      <c r="H619" s="5">
        <v>0.59499999999999997</v>
      </c>
      <c r="I619" s="5">
        <v>1.1499999999999999</v>
      </c>
      <c r="J619" s="5">
        <f>VLOOKUP(D619, 'ABG per sample plot (Rj calcs)'!I:J, 2, FALSE)</f>
        <v>0.29486646212683926</v>
      </c>
      <c r="K619" s="34">
        <f t="shared" si="8"/>
        <v>2.6577331105369417E-2</v>
      </c>
      <c r="L619" s="15">
        <f>'Tree Monitoring Data'!L618</f>
        <v>0.1414272</v>
      </c>
      <c r="M619" s="15"/>
    </row>
    <row r="620" spans="1:13">
      <c r="A620" s="5">
        <f>'Tree Monitoring Data'!G619</f>
        <v>2020</v>
      </c>
      <c r="B620" s="4" t="str">
        <f>'Tree Monitoring Data'!A619</f>
        <v>B011</v>
      </c>
      <c r="C620" s="5">
        <f>'Tree Monitoring Data'!B619</f>
        <v>42</v>
      </c>
      <c r="D620" s="5" t="str">
        <f t="shared" si="6"/>
        <v>B011_42</v>
      </c>
      <c r="E620" s="5">
        <f>'Tree Monitoring Data'!D619</f>
        <v>12.0327874</v>
      </c>
      <c r="F620" s="5">
        <f>'Tree Monitoring Data'!E619</f>
        <v>4.05</v>
      </c>
      <c r="G620" s="33">
        <f t="shared" si="7"/>
        <v>3.2401745918489967E-2</v>
      </c>
      <c r="H620" s="5">
        <v>0.59499999999999997</v>
      </c>
      <c r="I620" s="5">
        <v>1.1499999999999999</v>
      </c>
      <c r="J620" s="5">
        <f>VLOOKUP(D620, 'ABG per sample plot (Rj calcs)'!I:J, 2, FALSE)</f>
        <v>0.29486646212683926</v>
      </c>
      <c r="K620" s="34">
        <f t="shared" si="8"/>
        <v>2.8708347910804222E-2</v>
      </c>
      <c r="L620" s="15">
        <f>'Tree Monitoring Data'!L619</f>
        <v>0.1414272</v>
      </c>
      <c r="M620" s="15"/>
    </row>
    <row r="621" spans="1:13">
      <c r="A621" s="5">
        <f>'Tree Monitoring Data'!G620</f>
        <v>2020</v>
      </c>
      <c r="B621" s="4" t="str">
        <f>'Tree Monitoring Data'!A620</f>
        <v>B011</v>
      </c>
      <c r="C621" s="5">
        <f>'Tree Monitoring Data'!B620</f>
        <v>42</v>
      </c>
      <c r="D621" s="5" t="str">
        <f t="shared" si="6"/>
        <v>B011_42</v>
      </c>
      <c r="E621" s="5">
        <f>'Tree Monitoring Data'!D620</f>
        <v>11.7386886</v>
      </c>
      <c r="F621" s="5">
        <f>'Tree Monitoring Data'!E620</f>
        <v>4.0999999999999996</v>
      </c>
      <c r="G621" s="33">
        <f t="shared" si="7"/>
        <v>3.1257902402750518E-2</v>
      </c>
      <c r="H621" s="5">
        <v>0.59499999999999997</v>
      </c>
      <c r="I621" s="5">
        <v>1.1499999999999999</v>
      </c>
      <c r="J621" s="5">
        <f>VLOOKUP(D621, 'ABG per sample plot (Rj calcs)'!I:J, 2, FALSE)</f>
        <v>0.29486646212683926</v>
      </c>
      <c r="K621" s="34">
        <f t="shared" si="8"/>
        <v>2.7694888398839261E-2</v>
      </c>
      <c r="L621" s="15">
        <f>'Tree Monitoring Data'!L620</f>
        <v>0.1414272</v>
      </c>
      <c r="M621" s="15"/>
    </row>
    <row r="622" spans="1:13">
      <c r="A622" s="5">
        <f>'Tree Monitoring Data'!G621</f>
        <v>2020</v>
      </c>
      <c r="B622" s="4" t="str">
        <f>'Tree Monitoring Data'!A621</f>
        <v>B011</v>
      </c>
      <c r="C622" s="5">
        <f>'Tree Monitoring Data'!B621</f>
        <v>42</v>
      </c>
      <c r="D622" s="5" t="str">
        <f t="shared" si="6"/>
        <v>B011_42</v>
      </c>
      <c r="E622" s="5">
        <f>'Tree Monitoring Data'!D621</f>
        <v>13.239548599999999</v>
      </c>
      <c r="F622" s="5">
        <f>'Tree Monitoring Data'!E621</f>
        <v>4.2</v>
      </c>
      <c r="G622" s="33">
        <f t="shared" si="7"/>
        <v>3.8690675013063426E-2</v>
      </c>
      <c r="H622" s="5">
        <v>0.59499999999999997</v>
      </c>
      <c r="I622" s="5">
        <v>1.1499999999999999</v>
      </c>
      <c r="J622" s="5">
        <f>VLOOKUP(D622, 'ABG per sample plot (Rj calcs)'!I:J, 2, FALSE)</f>
        <v>0.29486646212683926</v>
      </c>
      <c r="K622" s="34">
        <f t="shared" si="8"/>
        <v>3.4280416924849746E-2</v>
      </c>
      <c r="L622" s="15">
        <f>'Tree Monitoring Data'!L621</f>
        <v>0.1414272</v>
      </c>
      <c r="M622" s="15"/>
    </row>
    <row r="623" spans="1:13">
      <c r="A623" s="5">
        <f>'Tree Monitoring Data'!G622</f>
        <v>2020</v>
      </c>
      <c r="B623" s="4" t="str">
        <f>'Tree Monitoring Data'!A622</f>
        <v>B011</v>
      </c>
      <c r="C623" s="5">
        <f>'Tree Monitoring Data'!B622</f>
        <v>42</v>
      </c>
      <c r="D623" s="5" t="str">
        <f t="shared" si="6"/>
        <v>B011_42</v>
      </c>
      <c r="E623" s="5">
        <f>'Tree Monitoring Data'!D622</f>
        <v>41.867128800000003</v>
      </c>
      <c r="F623" s="5">
        <f>'Tree Monitoring Data'!E622</f>
        <v>4.2</v>
      </c>
      <c r="G623" s="33">
        <f t="shared" si="7"/>
        <v>0.25000666877065469</v>
      </c>
      <c r="H623" s="5">
        <v>0.59499999999999997</v>
      </c>
      <c r="I623" s="5">
        <v>1.1499999999999999</v>
      </c>
      <c r="J623" s="5">
        <f>VLOOKUP(D623, 'ABG per sample plot (Rj calcs)'!I:J, 2, FALSE)</f>
        <v>0.29486646212683926</v>
      </c>
      <c r="K623" s="34">
        <f t="shared" si="8"/>
        <v>0.2215090027909099</v>
      </c>
      <c r="L623" s="15">
        <f>'Tree Monitoring Data'!L622</f>
        <v>0.1414272</v>
      </c>
      <c r="M623" s="15"/>
    </row>
    <row r="624" spans="1:13">
      <c r="A624" s="5">
        <f>'Tree Monitoring Data'!G623</f>
        <v>2020</v>
      </c>
      <c r="B624" s="4" t="str">
        <f>'Tree Monitoring Data'!A623</f>
        <v>B011</v>
      </c>
      <c r="C624" s="5">
        <f>'Tree Monitoring Data'!B623</f>
        <v>42</v>
      </c>
      <c r="D624" s="5" t="str">
        <f t="shared" si="6"/>
        <v>B011_42</v>
      </c>
      <c r="E624" s="5">
        <f>'Tree Monitoring Data'!D623</f>
        <v>14.0092517</v>
      </c>
      <c r="F624" s="5">
        <f>'Tree Monitoring Data'!E623</f>
        <v>4.2</v>
      </c>
      <c r="G624" s="33">
        <f t="shared" si="7"/>
        <v>4.2500758284373337E-2</v>
      </c>
      <c r="H624" s="5">
        <v>0.59499999999999997</v>
      </c>
      <c r="I624" s="5">
        <v>1.1499999999999999</v>
      </c>
      <c r="J624" s="5">
        <f>VLOOKUP(D624, 'ABG per sample plot (Rj calcs)'!I:J, 2, FALSE)</f>
        <v>0.29486646212683926</v>
      </c>
      <c r="K624" s="34">
        <f t="shared" si="8"/>
        <v>3.7656197859527153E-2</v>
      </c>
      <c r="L624" s="15">
        <f>'Tree Monitoring Data'!L623</f>
        <v>0.1414272</v>
      </c>
      <c r="M624" s="15"/>
    </row>
    <row r="625" spans="1:13">
      <c r="A625" s="5">
        <f>'Tree Monitoring Data'!G624</f>
        <v>2020</v>
      </c>
      <c r="B625" s="4" t="str">
        <f>'Tree Monitoring Data'!A624</f>
        <v>B011</v>
      </c>
      <c r="C625" s="5">
        <f>'Tree Monitoring Data'!B624</f>
        <v>42</v>
      </c>
      <c r="D625" s="5" t="str">
        <f t="shared" si="6"/>
        <v>B011_42</v>
      </c>
      <c r="E625" s="5">
        <f>'Tree Monitoring Data'!D624</f>
        <v>13.9839152</v>
      </c>
      <c r="F625" s="5">
        <f>'Tree Monitoring Data'!E624</f>
        <v>4.3</v>
      </c>
      <c r="G625" s="33">
        <f t="shared" si="7"/>
        <v>4.2876701360995639E-2</v>
      </c>
      <c r="H625" s="5">
        <v>0.59499999999999997</v>
      </c>
      <c r="I625" s="5">
        <v>1.1499999999999999</v>
      </c>
      <c r="J625" s="5">
        <f>VLOOKUP(D625, 'ABG per sample plot (Rj calcs)'!I:J, 2, FALSE)</f>
        <v>0.29486646212683926</v>
      </c>
      <c r="K625" s="34">
        <f t="shared" si="8"/>
        <v>3.7989288078353063E-2</v>
      </c>
      <c r="L625" s="15">
        <f>'Tree Monitoring Data'!L624</f>
        <v>0.1414272</v>
      </c>
      <c r="M625" s="15"/>
    </row>
    <row r="626" spans="1:13">
      <c r="A626" s="5">
        <f>'Tree Monitoring Data'!G625</f>
        <v>2020</v>
      </c>
      <c r="B626" s="4" t="str">
        <f>'Tree Monitoring Data'!A625</f>
        <v>B011</v>
      </c>
      <c r="C626" s="5">
        <f>'Tree Monitoring Data'!B625</f>
        <v>42</v>
      </c>
      <c r="D626" s="5" t="str">
        <f t="shared" si="6"/>
        <v>B011_42</v>
      </c>
      <c r="E626" s="5">
        <f>'Tree Monitoring Data'!D625</f>
        <v>12.0327874</v>
      </c>
      <c r="F626" s="5">
        <f>'Tree Monitoring Data'!E625</f>
        <v>4.8</v>
      </c>
      <c r="G626" s="33">
        <f t="shared" si="7"/>
        <v>3.5212624007631615E-2</v>
      </c>
      <c r="H626" s="5">
        <v>0.59499999999999997</v>
      </c>
      <c r="I626" s="5">
        <v>1.1499999999999999</v>
      </c>
      <c r="J626" s="5">
        <f>VLOOKUP(D626, 'ABG per sample plot (Rj calcs)'!I:J, 2, FALSE)</f>
        <v>0.29486646212683926</v>
      </c>
      <c r="K626" s="34">
        <f t="shared" si="8"/>
        <v>3.1198820687207494E-2</v>
      </c>
      <c r="L626" s="15">
        <f>'Tree Monitoring Data'!L625</f>
        <v>0.1414272</v>
      </c>
      <c r="M626" s="15"/>
    </row>
    <row r="627" spans="1:13">
      <c r="A627" s="5">
        <f>'Tree Monitoring Data'!G626</f>
        <v>2019</v>
      </c>
      <c r="B627" s="4" t="str">
        <f>'Tree Monitoring Data'!A626</f>
        <v>C001</v>
      </c>
      <c r="C627" s="5">
        <f>'Tree Monitoring Data'!B626</f>
        <v>14</v>
      </c>
      <c r="D627" s="5" t="str">
        <f t="shared" si="6"/>
        <v>C001_14</v>
      </c>
      <c r="E627" s="5">
        <f>'Tree Monitoring Data'!D626</f>
        <v>7.1813983700000001</v>
      </c>
      <c r="F627" s="5">
        <f>'Tree Monitoring Data'!E626</f>
        <v>2.1</v>
      </c>
      <c r="G627" s="33">
        <f t="shared" si="7"/>
        <v>1.021527807282371E-2</v>
      </c>
      <c r="H627" s="5">
        <v>0.59499999999999997</v>
      </c>
      <c r="I627" s="5">
        <v>1.1499999999999999</v>
      </c>
      <c r="J627" s="5">
        <f>VLOOKUP(D627, 'ABG per sample plot (Rj calcs)'!I:J, 2, FALSE)</f>
        <v>0.31115625312137579</v>
      </c>
      <c r="K627" s="34">
        <f t="shared" si="8"/>
        <v>9.1647252506592732E-3</v>
      </c>
      <c r="L627" s="15">
        <f>'Tree Monitoring Data'!L626</f>
        <v>0.15361920000000001</v>
      </c>
      <c r="M627" s="15"/>
    </row>
    <row r="628" spans="1:13">
      <c r="A628" s="5">
        <f>'Tree Monitoring Data'!G627</f>
        <v>2019</v>
      </c>
      <c r="B628" s="4" t="str">
        <f>'Tree Monitoring Data'!A627</f>
        <v>C001</v>
      </c>
      <c r="C628" s="5">
        <f>'Tree Monitoring Data'!B627</f>
        <v>14</v>
      </c>
      <c r="D628" s="5" t="str">
        <f t="shared" si="6"/>
        <v>C001_14</v>
      </c>
      <c r="E628" s="5">
        <f>'Tree Monitoring Data'!D627</f>
        <v>8.0400817900000003</v>
      </c>
      <c r="F628" s="5">
        <f>'Tree Monitoring Data'!E627</f>
        <v>2.2999999999999998</v>
      </c>
      <c r="G628" s="33">
        <f t="shared" si="7"/>
        <v>1.299376851670573E-2</v>
      </c>
      <c r="H628" s="5">
        <v>0.59499999999999997</v>
      </c>
      <c r="I628" s="5">
        <v>1.1499999999999999</v>
      </c>
      <c r="J628" s="5">
        <f>VLOOKUP(D628, 'ABG per sample plot (Rj calcs)'!I:J, 2, FALSE)</f>
        <v>0.31115625312137579</v>
      </c>
      <c r="K628" s="34">
        <f t="shared" si="8"/>
        <v>1.1657472031337194E-2</v>
      </c>
      <c r="L628" s="15">
        <f>'Tree Monitoring Data'!L627</f>
        <v>0.15361920000000001</v>
      </c>
      <c r="M628" s="15"/>
    </row>
    <row r="629" spans="1:13">
      <c r="A629" s="5">
        <f>'Tree Monitoring Data'!G628</f>
        <v>2019</v>
      </c>
      <c r="B629" s="4" t="str">
        <f>'Tree Monitoring Data'!A628</f>
        <v>C001</v>
      </c>
      <c r="C629" s="5">
        <f>'Tree Monitoring Data'!B628</f>
        <v>14</v>
      </c>
      <c r="D629" s="5" t="str">
        <f t="shared" si="6"/>
        <v>C001_14</v>
      </c>
      <c r="E629" s="5">
        <f>'Tree Monitoring Data'!D628</f>
        <v>7.88740811</v>
      </c>
      <c r="F629" s="5">
        <f>'Tree Monitoring Data'!E628</f>
        <v>2.5</v>
      </c>
      <c r="G629" s="33">
        <f t="shared" si="7"/>
        <v>1.2868301104660047E-2</v>
      </c>
      <c r="H629" s="5">
        <v>0.59499999999999997</v>
      </c>
      <c r="I629" s="5">
        <v>1.1499999999999999</v>
      </c>
      <c r="J629" s="5">
        <f>VLOOKUP(D629, 'ABG per sample plot (Rj calcs)'!I:J, 2, FALSE)</f>
        <v>0.31115625312137579</v>
      </c>
      <c r="K629" s="34">
        <f t="shared" si="8"/>
        <v>1.1544907855294936E-2</v>
      </c>
      <c r="L629" s="15">
        <f>'Tree Monitoring Data'!L628</f>
        <v>0.15361920000000001</v>
      </c>
      <c r="M629" s="15"/>
    </row>
    <row r="630" spans="1:13">
      <c r="A630" s="5">
        <f>'Tree Monitoring Data'!G629</f>
        <v>2019</v>
      </c>
      <c r="B630" s="4" t="str">
        <f>'Tree Monitoring Data'!A629</f>
        <v>C001</v>
      </c>
      <c r="C630" s="5">
        <f>'Tree Monitoring Data'!B629</f>
        <v>14</v>
      </c>
      <c r="D630" s="5" t="str">
        <f t="shared" si="6"/>
        <v>C001_14</v>
      </c>
      <c r="E630" s="5">
        <f>'Tree Monitoring Data'!D629</f>
        <v>7.7578852200000004</v>
      </c>
      <c r="F630" s="5">
        <f>'Tree Monitoring Data'!E629</f>
        <v>2.5</v>
      </c>
      <c r="G630" s="33">
        <f t="shared" si="7"/>
        <v>1.2476211515849382E-2</v>
      </c>
      <c r="H630" s="5">
        <v>0.59499999999999997</v>
      </c>
      <c r="I630" s="5">
        <v>1.1499999999999999</v>
      </c>
      <c r="J630" s="5">
        <f>VLOOKUP(D630, 'ABG per sample plot (Rj calcs)'!I:J, 2, FALSE)</f>
        <v>0.31115625312137579</v>
      </c>
      <c r="K630" s="34">
        <f t="shared" si="8"/>
        <v>1.119314128276732E-2</v>
      </c>
      <c r="L630" s="15">
        <f>'Tree Monitoring Data'!L629</f>
        <v>0.15361920000000001</v>
      </c>
      <c r="M630" s="15"/>
    </row>
    <row r="631" spans="1:13">
      <c r="A631" s="5">
        <f>'Tree Monitoring Data'!G630</f>
        <v>2019</v>
      </c>
      <c r="B631" s="4" t="str">
        <f>'Tree Monitoring Data'!A630</f>
        <v>C001</v>
      </c>
      <c r="C631" s="5">
        <f>'Tree Monitoring Data'!B630</f>
        <v>14</v>
      </c>
      <c r="D631" s="5" t="str">
        <f t="shared" si="6"/>
        <v>C001_14</v>
      </c>
      <c r="E631" s="5">
        <f>'Tree Monitoring Data'!D630</f>
        <v>8.7578613799999996</v>
      </c>
      <c r="F631" s="5">
        <f>'Tree Monitoring Data'!E630</f>
        <v>2.7</v>
      </c>
      <c r="G631" s="33">
        <f t="shared" si="7"/>
        <v>1.5962199619169764E-2</v>
      </c>
      <c r="H631" s="5">
        <v>0.59499999999999997</v>
      </c>
      <c r="I631" s="5">
        <v>1.1499999999999999</v>
      </c>
      <c r="J631" s="5">
        <f>VLOOKUP(D631, 'ABG per sample plot (Rj calcs)'!I:J, 2, FALSE)</f>
        <v>0.31115625312137579</v>
      </c>
      <c r="K631" s="34">
        <f t="shared" si="8"/>
        <v>1.4320625719925378E-2</v>
      </c>
      <c r="L631" s="15">
        <f>'Tree Monitoring Data'!L630</f>
        <v>0.15361920000000001</v>
      </c>
      <c r="M631" s="15"/>
    </row>
    <row r="632" spans="1:13">
      <c r="A632" s="5">
        <f>'Tree Monitoring Data'!G631</f>
        <v>2019</v>
      </c>
      <c r="B632" s="4" t="str">
        <f>'Tree Monitoring Data'!A631</f>
        <v>C001</v>
      </c>
      <c r="C632" s="5">
        <f>'Tree Monitoring Data'!B631</f>
        <v>14</v>
      </c>
      <c r="D632" s="5" t="str">
        <f t="shared" si="6"/>
        <v>C001_14</v>
      </c>
      <c r="E632" s="5">
        <f>'Tree Monitoring Data'!D631</f>
        <v>8.5648430799999993</v>
      </c>
      <c r="F632" s="5">
        <f>'Tree Monitoring Data'!E631</f>
        <v>2.7</v>
      </c>
      <c r="G632" s="33">
        <f t="shared" si="7"/>
        <v>1.5339424772729343E-2</v>
      </c>
      <c r="H632" s="5">
        <v>0.59499999999999997</v>
      </c>
      <c r="I632" s="5">
        <v>1.1499999999999999</v>
      </c>
      <c r="J632" s="5">
        <f>VLOOKUP(D632, 'ABG per sample plot (Rj calcs)'!I:J, 2, FALSE)</f>
        <v>0.31115625312137579</v>
      </c>
      <c r="K632" s="34">
        <f t="shared" si="8"/>
        <v>1.3761897869351039E-2</v>
      </c>
      <c r="L632" s="15">
        <f>'Tree Monitoring Data'!L631</f>
        <v>0.15361920000000001</v>
      </c>
      <c r="M632" s="15"/>
    </row>
    <row r="633" spans="1:13">
      <c r="A633" s="5">
        <f>'Tree Monitoring Data'!G632</f>
        <v>2019</v>
      </c>
      <c r="B633" s="4" t="str">
        <f>'Tree Monitoring Data'!A632</f>
        <v>C001</v>
      </c>
      <c r="C633" s="5">
        <f>'Tree Monitoring Data'!B632</f>
        <v>14</v>
      </c>
      <c r="D633" s="5" t="str">
        <f t="shared" si="6"/>
        <v>C001_14</v>
      </c>
      <c r="E633" s="5">
        <f>'Tree Monitoring Data'!D632</f>
        <v>8.98626638</v>
      </c>
      <c r="F633" s="5">
        <f>'Tree Monitoring Data'!E632</f>
        <v>2.8</v>
      </c>
      <c r="G633" s="33">
        <f t="shared" si="7"/>
        <v>1.691752154701302E-2</v>
      </c>
      <c r="H633" s="5">
        <v>0.59499999999999997</v>
      </c>
      <c r="I633" s="5">
        <v>1.1499999999999999</v>
      </c>
      <c r="J633" s="5">
        <f>VLOOKUP(D633, 'ABG per sample plot (Rj calcs)'!I:J, 2, FALSE)</f>
        <v>0.31115625312137579</v>
      </c>
      <c r="K633" s="34">
        <f t="shared" si="8"/>
        <v>1.5177701066499223E-2</v>
      </c>
      <c r="L633" s="15">
        <f>'Tree Monitoring Data'!L632</f>
        <v>0.15361920000000001</v>
      </c>
      <c r="M633" s="15"/>
    </row>
    <row r="634" spans="1:13">
      <c r="A634" s="5">
        <f>'Tree Monitoring Data'!G633</f>
        <v>2019</v>
      </c>
      <c r="B634" s="4" t="str">
        <f>'Tree Monitoring Data'!A633</f>
        <v>C001</v>
      </c>
      <c r="C634" s="5">
        <f>'Tree Monitoring Data'!B633</f>
        <v>14</v>
      </c>
      <c r="D634" s="5" t="str">
        <f t="shared" si="6"/>
        <v>C001_14</v>
      </c>
      <c r="E634" s="5">
        <f>'Tree Monitoring Data'!D633</f>
        <v>10.5042262</v>
      </c>
      <c r="F634" s="5">
        <f>'Tree Monitoring Data'!E633</f>
        <v>2.8</v>
      </c>
      <c r="G634" s="33">
        <f t="shared" si="7"/>
        <v>2.2121643135415217E-2</v>
      </c>
      <c r="H634" s="5">
        <v>0.59499999999999997</v>
      </c>
      <c r="I634" s="5">
        <v>1.1499999999999999</v>
      </c>
      <c r="J634" s="5">
        <f>VLOOKUP(D634, 'ABG per sample plot (Rj calcs)'!I:J, 2, FALSE)</f>
        <v>0.31115625312137579</v>
      </c>
      <c r="K634" s="34">
        <f t="shared" si="8"/>
        <v>1.9846623849483925E-2</v>
      </c>
      <c r="L634" s="15">
        <f>'Tree Monitoring Data'!L633</f>
        <v>0.15361920000000001</v>
      </c>
      <c r="M634" s="15"/>
    </row>
    <row r="635" spans="1:13">
      <c r="A635" s="5">
        <f>'Tree Monitoring Data'!G634</f>
        <v>2019</v>
      </c>
      <c r="B635" s="4" t="str">
        <f>'Tree Monitoring Data'!A634</f>
        <v>C001</v>
      </c>
      <c r="C635" s="5">
        <f>'Tree Monitoring Data'!B634</f>
        <v>14</v>
      </c>
      <c r="D635" s="5" t="str">
        <f t="shared" si="6"/>
        <v>C001_14</v>
      </c>
      <c r="E635" s="5">
        <f>'Tree Monitoring Data'!D634</f>
        <v>8.4277013299999997</v>
      </c>
      <c r="F635" s="5">
        <f>'Tree Monitoring Data'!E634</f>
        <v>2.8</v>
      </c>
      <c r="G635" s="33">
        <f t="shared" si="7"/>
        <v>1.5086399801720421E-2</v>
      </c>
      <c r="H635" s="5">
        <v>0.59499999999999997</v>
      </c>
      <c r="I635" s="5">
        <v>1.1499999999999999</v>
      </c>
      <c r="J635" s="5">
        <f>VLOOKUP(D635, 'ABG per sample plot (Rj calcs)'!I:J, 2, FALSE)</f>
        <v>0.31115625312137579</v>
      </c>
      <c r="K635" s="34">
        <f t="shared" si="8"/>
        <v>1.3534894323845812E-2</v>
      </c>
      <c r="L635" s="15">
        <f>'Tree Monitoring Data'!L634</f>
        <v>0.15361920000000001</v>
      </c>
      <c r="M635" s="15"/>
    </row>
    <row r="636" spans="1:13">
      <c r="A636" s="5">
        <f>'Tree Monitoring Data'!G635</f>
        <v>2019</v>
      </c>
      <c r="B636" s="4" t="str">
        <f>'Tree Monitoring Data'!A635</f>
        <v>C001</v>
      </c>
      <c r="C636" s="5">
        <f>'Tree Monitoring Data'!B635</f>
        <v>14</v>
      </c>
      <c r="D636" s="5" t="str">
        <f t="shared" si="6"/>
        <v>C001_14</v>
      </c>
      <c r="E636" s="5">
        <f>'Tree Monitoring Data'!D635</f>
        <v>10.2553103</v>
      </c>
      <c r="F636" s="5">
        <f>'Tree Monitoring Data'!E635</f>
        <v>2.8</v>
      </c>
      <c r="G636" s="33">
        <f t="shared" si="7"/>
        <v>2.1245500782766324E-2</v>
      </c>
      <c r="H636" s="5">
        <v>0.59499999999999997</v>
      </c>
      <c r="I636" s="5">
        <v>1.1499999999999999</v>
      </c>
      <c r="J636" s="5">
        <f>VLOOKUP(D636, 'ABG per sample plot (Rj calcs)'!I:J, 2, FALSE)</f>
        <v>0.31115625312137579</v>
      </c>
      <c r="K636" s="34">
        <f t="shared" si="8"/>
        <v>1.9060585144981601E-2</v>
      </c>
      <c r="L636" s="15">
        <f>'Tree Monitoring Data'!L635</f>
        <v>0.15361920000000001</v>
      </c>
      <c r="M636" s="15"/>
    </row>
    <row r="637" spans="1:13">
      <c r="A637" s="5">
        <f>'Tree Monitoring Data'!G636</f>
        <v>2019</v>
      </c>
      <c r="B637" s="4" t="str">
        <f>'Tree Monitoring Data'!A636</f>
        <v>C001</v>
      </c>
      <c r="C637" s="5">
        <f>'Tree Monitoring Data'!B636</f>
        <v>14</v>
      </c>
      <c r="D637" s="5" t="str">
        <f t="shared" si="6"/>
        <v>C001_14</v>
      </c>
      <c r="E637" s="5">
        <f>'Tree Monitoring Data'!D636</f>
        <v>10.397581600000001</v>
      </c>
      <c r="F637" s="5">
        <f>'Tree Monitoring Data'!E636</f>
        <v>2.9</v>
      </c>
      <c r="G637" s="33">
        <f t="shared" si="7"/>
        <v>2.2027800881979826E-2</v>
      </c>
      <c r="H637" s="5">
        <v>0.59499999999999997</v>
      </c>
      <c r="I637" s="5">
        <v>1.1499999999999999</v>
      </c>
      <c r="J637" s="5">
        <f>VLOOKUP(D637, 'ABG per sample plot (Rj calcs)'!I:J, 2, FALSE)</f>
        <v>0.31115625312137579</v>
      </c>
      <c r="K637" s="34">
        <f t="shared" si="8"/>
        <v>1.9762432458558788E-2</v>
      </c>
      <c r="L637" s="15">
        <f>'Tree Monitoring Data'!L636</f>
        <v>0.15361920000000001</v>
      </c>
      <c r="M637" s="15"/>
    </row>
    <row r="638" spans="1:13">
      <c r="A638" s="5">
        <f>'Tree Monitoring Data'!G637</f>
        <v>2019</v>
      </c>
      <c r="B638" s="4" t="str">
        <f>'Tree Monitoring Data'!A637</f>
        <v>C001</v>
      </c>
      <c r="C638" s="5">
        <f>'Tree Monitoring Data'!B637</f>
        <v>14</v>
      </c>
      <c r="D638" s="5" t="str">
        <f t="shared" si="6"/>
        <v>C001_14</v>
      </c>
      <c r="E638" s="5">
        <f>'Tree Monitoring Data'!D637</f>
        <v>10.4121884</v>
      </c>
      <c r="F638" s="5">
        <f>'Tree Monitoring Data'!E637</f>
        <v>2.9</v>
      </c>
      <c r="G638" s="33">
        <f t="shared" si="7"/>
        <v>2.2080054527499563E-2</v>
      </c>
      <c r="H638" s="5">
        <v>0.59499999999999997</v>
      </c>
      <c r="I638" s="5">
        <v>1.1499999999999999</v>
      </c>
      <c r="J638" s="5">
        <f>VLOOKUP(D638, 'ABG per sample plot (Rj calcs)'!I:J, 2, FALSE)</f>
        <v>0.31115625312137579</v>
      </c>
      <c r="K638" s="34">
        <f t="shared" si="8"/>
        <v>1.9809312269477273E-2</v>
      </c>
      <c r="L638" s="15">
        <f>'Tree Monitoring Data'!L637</f>
        <v>0.15361920000000001</v>
      </c>
      <c r="M638" s="15"/>
    </row>
    <row r="639" spans="1:13">
      <c r="A639" s="5">
        <f>'Tree Monitoring Data'!G638</f>
        <v>2019</v>
      </c>
      <c r="B639" s="4" t="str">
        <f>'Tree Monitoring Data'!A638</f>
        <v>C001</v>
      </c>
      <c r="C639" s="5">
        <f>'Tree Monitoring Data'!B638</f>
        <v>14</v>
      </c>
      <c r="D639" s="5" t="str">
        <f t="shared" si="6"/>
        <v>C001_14</v>
      </c>
      <c r="E639" s="5">
        <f>'Tree Monitoring Data'!D638</f>
        <v>8.1028468500000006</v>
      </c>
      <c r="F639" s="5">
        <f>'Tree Monitoring Data'!E638</f>
        <v>2.9</v>
      </c>
      <c r="G639" s="33">
        <f t="shared" si="7"/>
        <v>1.4214514116789492E-2</v>
      </c>
      <c r="H639" s="5">
        <v>0.59499999999999997</v>
      </c>
      <c r="I639" s="5">
        <v>1.1499999999999999</v>
      </c>
      <c r="J639" s="5">
        <f>VLOOKUP(D639, 'ABG per sample plot (Rj calcs)'!I:J, 2, FALSE)</f>
        <v>0.31115625312137579</v>
      </c>
      <c r="K639" s="34">
        <f t="shared" si="8"/>
        <v>1.2752674525675788E-2</v>
      </c>
      <c r="L639" s="15">
        <f>'Tree Monitoring Data'!L638</f>
        <v>0.15361920000000001</v>
      </c>
      <c r="M639" s="15"/>
    </row>
    <row r="640" spans="1:13">
      <c r="A640" s="5">
        <f>'Tree Monitoring Data'!G639</f>
        <v>2019</v>
      </c>
      <c r="B640" s="4" t="str">
        <f>'Tree Monitoring Data'!A639</f>
        <v>C001</v>
      </c>
      <c r="C640" s="5">
        <f>'Tree Monitoring Data'!B639</f>
        <v>14</v>
      </c>
      <c r="D640" s="5" t="str">
        <f t="shared" si="6"/>
        <v>C001_14</v>
      </c>
      <c r="E640" s="5">
        <f>'Tree Monitoring Data'!D639</f>
        <v>9.7954663499999999</v>
      </c>
      <c r="F640" s="5">
        <f>'Tree Monitoring Data'!E639</f>
        <v>3</v>
      </c>
      <c r="G640" s="33">
        <f t="shared" si="7"/>
        <v>2.015249890846629E-2</v>
      </c>
      <c r="H640" s="5">
        <v>0.59499999999999997</v>
      </c>
      <c r="I640" s="5">
        <v>1.1499999999999999</v>
      </c>
      <c r="J640" s="5">
        <f>VLOOKUP(D640, 'ABG per sample plot (Rj calcs)'!I:J, 2, FALSE)</f>
        <v>0.31115625312137579</v>
      </c>
      <c r="K640" s="34">
        <f t="shared" si="8"/>
        <v>1.807998904128234E-2</v>
      </c>
      <c r="L640" s="15">
        <f>'Tree Monitoring Data'!L639</f>
        <v>0.15361920000000001</v>
      </c>
      <c r="M640" s="15"/>
    </row>
    <row r="641" spans="1:13">
      <c r="A641" s="5">
        <f>'Tree Monitoring Data'!G640</f>
        <v>2019</v>
      </c>
      <c r="B641" s="4" t="str">
        <f>'Tree Monitoring Data'!A640</f>
        <v>C001</v>
      </c>
      <c r="C641" s="5">
        <f>'Tree Monitoring Data'!B640</f>
        <v>14</v>
      </c>
      <c r="D641" s="5" t="str">
        <f t="shared" si="6"/>
        <v>C001_14</v>
      </c>
      <c r="E641" s="5">
        <f>'Tree Monitoring Data'!D640</f>
        <v>9.4479607699999999</v>
      </c>
      <c r="F641" s="5">
        <f>'Tree Monitoring Data'!E640</f>
        <v>3</v>
      </c>
      <c r="G641" s="33">
        <f t="shared" si="7"/>
        <v>1.8932569012030939E-2</v>
      </c>
      <c r="H641" s="5">
        <v>0.59499999999999997</v>
      </c>
      <c r="I641" s="5">
        <v>1.1499999999999999</v>
      </c>
      <c r="J641" s="5">
        <f>VLOOKUP(D641, 'ABG per sample plot (Rj calcs)'!I:J, 2, FALSE)</f>
        <v>0.31115625312137579</v>
      </c>
      <c r="K641" s="34">
        <f t="shared" si="8"/>
        <v>1.6985518362540968E-2</v>
      </c>
      <c r="L641" s="15">
        <f>'Tree Monitoring Data'!L640</f>
        <v>0.15361920000000001</v>
      </c>
      <c r="M641" s="15"/>
    </row>
    <row r="642" spans="1:13">
      <c r="A642" s="5">
        <f>'Tree Monitoring Data'!G641</f>
        <v>2019</v>
      </c>
      <c r="B642" s="4" t="str">
        <f>'Tree Monitoring Data'!A641</f>
        <v>C001</v>
      </c>
      <c r="C642" s="5">
        <f>'Tree Monitoring Data'!B641</f>
        <v>14</v>
      </c>
      <c r="D642" s="5" t="str">
        <f t="shared" si="6"/>
        <v>C001_14</v>
      </c>
      <c r="E642" s="5">
        <f>'Tree Monitoring Data'!D641</f>
        <v>9.5492965900000009</v>
      </c>
      <c r="F642" s="5">
        <f>'Tree Monitoring Data'!E641</f>
        <v>3.3</v>
      </c>
      <c r="G642" s="33">
        <f t="shared" si="7"/>
        <v>2.0001984601244444E-2</v>
      </c>
      <c r="H642" s="5">
        <v>0.59499999999999997</v>
      </c>
      <c r="I642" s="5">
        <v>1.1499999999999999</v>
      </c>
      <c r="J642" s="5">
        <f>VLOOKUP(D642, 'ABG per sample plot (Rj calcs)'!I:J, 2, FALSE)</f>
        <v>0.31115625312137579</v>
      </c>
      <c r="K642" s="34">
        <f t="shared" si="8"/>
        <v>1.7944953826171426E-2</v>
      </c>
      <c r="L642" s="15">
        <f>'Tree Monitoring Data'!L641</f>
        <v>0.15361920000000001</v>
      </c>
      <c r="M642" s="15"/>
    </row>
    <row r="643" spans="1:13">
      <c r="A643" s="5">
        <f>'Tree Monitoring Data'!G642</f>
        <v>2019</v>
      </c>
      <c r="B643" s="4" t="str">
        <f>'Tree Monitoring Data'!A642</f>
        <v>C001</v>
      </c>
      <c r="C643" s="5">
        <f>'Tree Monitoring Data'!B642</f>
        <v>14</v>
      </c>
      <c r="D643" s="5" t="str">
        <f t="shared" si="6"/>
        <v>C001_14</v>
      </c>
      <c r="E643" s="5">
        <f>'Tree Monitoring Data'!D642</f>
        <v>9.4640333000000005</v>
      </c>
      <c r="F643" s="5">
        <f>'Tree Monitoring Data'!E642</f>
        <v>3.3</v>
      </c>
      <c r="G643" s="33">
        <f t="shared" si="7"/>
        <v>1.9691564111483793E-2</v>
      </c>
      <c r="H643" s="5">
        <v>0.59499999999999997</v>
      </c>
      <c r="I643" s="5">
        <v>1.1499999999999999</v>
      </c>
      <c r="J643" s="5">
        <f>VLOOKUP(D643, 'ABG per sample plot (Rj calcs)'!I:J, 2, FALSE)</f>
        <v>0.31115625312137579</v>
      </c>
      <c r="K643" s="34">
        <f t="shared" si="8"/>
        <v>1.7666457393617139E-2</v>
      </c>
      <c r="L643" s="15">
        <f>'Tree Monitoring Data'!L642</f>
        <v>0.15361920000000001</v>
      </c>
      <c r="M643" s="15"/>
    </row>
    <row r="644" spans="1:13">
      <c r="A644" s="5">
        <f>'Tree Monitoring Data'!G643</f>
        <v>2019</v>
      </c>
      <c r="B644" s="4" t="str">
        <f>'Tree Monitoring Data'!A643</f>
        <v>C001</v>
      </c>
      <c r="C644" s="5">
        <f>'Tree Monitoring Data'!B643</f>
        <v>14</v>
      </c>
      <c r="D644" s="5" t="str">
        <f t="shared" si="6"/>
        <v>C001_14</v>
      </c>
      <c r="E644" s="5">
        <f>'Tree Monitoring Data'!D643</f>
        <v>7.9577471600000003</v>
      </c>
      <c r="F644" s="5">
        <f>'Tree Monitoring Data'!E643</f>
        <v>3.3</v>
      </c>
      <c r="G644" s="33">
        <f t="shared" si="7"/>
        <v>1.4411383353720202E-2</v>
      </c>
      <c r="H644" s="5">
        <v>0.59499999999999997</v>
      </c>
      <c r="I644" s="5">
        <v>1.1499999999999999</v>
      </c>
      <c r="J644" s="5">
        <f>VLOOKUP(D644, 'ABG per sample plot (Rj calcs)'!I:J, 2, FALSE)</f>
        <v>0.31115625312137579</v>
      </c>
      <c r="K644" s="34">
        <f t="shared" si="8"/>
        <v>1.2929297467696018E-2</v>
      </c>
      <c r="L644" s="15">
        <f>'Tree Monitoring Data'!L643</f>
        <v>0.15361920000000001</v>
      </c>
      <c r="M644" s="15"/>
    </row>
    <row r="645" spans="1:13">
      <c r="A645" s="5">
        <f>'Tree Monitoring Data'!G644</f>
        <v>2019</v>
      </c>
      <c r="B645" s="4" t="str">
        <f>'Tree Monitoring Data'!A644</f>
        <v>C001</v>
      </c>
      <c r="C645" s="5">
        <f>'Tree Monitoring Data'!B644</f>
        <v>14</v>
      </c>
      <c r="D645" s="5" t="str">
        <f t="shared" si="6"/>
        <v>C001_14</v>
      </c>
      <c r="E645" s="5">
        <f>'Tree Monitoring Data'!D644</f>
        <v>10.81317</v>
      </c>
      <c r="F645" s="5">
        <f>'Tree Monitoring Data'!E644</f>
        <v>3.4</v>
      </c>
      <c r="G645" s="33">
        <f t="shared" si="7"/>
        <v>2.5052494034815562E-2</v>
      </c>
      <c r="H645" s="5">
        <v>0.59499999999999997</v>
      </c>
      <c r="I645" s="5">
        <v>1.1499999999999999</v>
      </c>
      <c r="J645" s="5">
        <f>VLOOKUP(D645, 'ABG per sample plot (Rj calcs)'!I:J, 2, FALSE)</f>
        <v>0.31115625312137579</v>
      </c>
      <c r="K645" s="34">
        <f t="shared" si="8"/>
        <v>2.247606213321603E-2</v>
      </c>
      <c r="L645" s="15">
        <f>'Tree Monitoring Data'!L644</f>
        <v>0.15361920000000001</v>
      </c>
      <c r="M645" s="15"/>
    </row>
    <row r="646" spans="1:13">
      <c r="A646" s="5">
        <f>'Tree Monitoring Data'!G645</f>
        <v>2019</v>
      </c>
      <c r="B646" s="4" t="str">
        <f>'Tree Monitoring Data'!A645</f>
        <v>C001</v>
      </c>
      <c r="C646" s="5">
        <f>'Tree Monitoring Data'!B645</f>
        <v>14</v>
      </c>
      <c r="D646" s="5" t="str">
        <f t="shared" si="6"/>
        <v>C001_14</v>
      </c>
      <c r="E646" s="5">
        <f>'Tree Monitoring Data'!D645</f>
        <v>10.1160464</v>
      </c>
      <c r="F646" s="5">
        <f>'Tree Monitoring Data'!E645</f>
        <v>3.4</v>
      </c>
      <c r="G646" s="33">
        <f t="shared" si="7"/>
        <v>2.2363903812722238E-2</v>
      </c>
      <c r="H646" s="5">
        <v>0.59499999999999997</v>
      </c>
      <c r="I646" s="5">
        <v>1.1499999999999999</v>
      </c>
      <c r="J646" s="5">
        <f>VLOOKUP(D646, 'ABG per sample plot (Rj calcs)'!I:J, 2, FALSE)</f>
        <v>0.31115625312137579</v>
      </c>
      <c r="K646" s="34">
        <f t="shared" si="8"/>
        <v>2.0063970115608988E-2</v>
      </c>
      <c r="L646" s="15">
        <f>'Tree Monitoring Data'!L645</f>
        <v>0.15361920000000001</v>
      </c>
      <c r="M646" s="15"/>
    </row>
    <row r="647" spans="1:13">
      <c r="A647" s="5">
        <f>'Tree Monitoring Data'!G646</f>
        <v>2019</v>
      </c>
      <c r="B647" s="4" t="str">
        <f>'Tree Monitoring Data'!A646</f>
        <v>C001</v>
      </c>
      <c r="C647" s="5">
        <f>'Tree Monitoring Data'!B646</f>
        <v>14</v>
      </c>
      <c r="D647" s="5" t="str">
        <f t="shared" si="6"/>
        <v>C001_14</v>
      </c>
      <c r="E647" s="5">
        <f>'Tree Monitoring Data'!D646</f>
        <v>10.628881399999999</v>
      </c>
      <c r="F647" s="5">
        <f>'Tree Monitoring Data'!E646</f>
        <v>3.4</v>
      </c>
      <c r="G647" s="33">
        <f t="shared" si="7"/>
        <v>2.4333553383652885E-2</v>
      </c>
      <c r="H647" s="5">
        <v>0.59499999999999997</v>
      </c>
      <c r="I647" s="5">
        <v>1.1499999999999999</v>
      </c>
      <c r="J647" s="5">
        <f>VLOOKUP(D647, 'ABG per sample plot (Rj calcs)'!I:J, 2, FALSE)</f>
        <v>0.31115625312137579</v>
      </c>
      <c r="K647" s="34">
        <f t="shared" si="8"/>
        <v>2.1831058297543185E-2</v>
      </c>
      <c r="L647" s="15">
        <f>'Tree Monitoring Data'!L646</f>
        <v>0.15361920000000001</v>
      </c>
      <c r="M647" s="15"/>
    </row>
    <row r="648" spans="1:13">
      <c r="A648" s="5">
        <f>'Tree Monitoring Data'!G647</f>
        <v>2019</v>
      </c>
      <c r="B648" s="4" t="str">
        <f>'Tree Monitoring Data'!A647</f>
        <v>C001</v>
      </c>
      <c r="C648" s="5">
        <f>'Tree Monitoring Data'!B647</f>
        <v>14</v>
      </c>
      <c r="D648" s="5" t="str">
        <f t="shared" si="6"/>
        <v>C001_14</v>
      </c>
      <c r="E648" s="5">
        <f>'Tree Monitoring Data'!D647</f>
        <v>12.187569699999999</v>
      </c>
      <c r="F648" s="5">
        <f>'Tree Monitoring Data'!E647</f>
        <v>3.6</v>
      </c>
      <c r="G648" s="33">
        <f t="shared" si="7"/>
        <v>3.1370929213659172E-2</v>
      </c>
      <c r="H648" s="5">
        <v>0.59499999999999997</v>
      </c>
      <c r="I648" s="5">
        <v>1.1499999999999999</v>
      </c>
      <c r="J648" s="5">
        <f>VLOOKUP(D648, 'ABG per sample plot (Rj calcs)'!I:J, 2, FALSE)</f>
        <v>0.31115625312137579</v>
      </c>
      <c r="K648" s="34">
        <f t="shared" si="8"/>
        <v>2.8144701010727791E-2</v>
      </c>
      <c r="L648" s="15">
        <f>'Tree Monitoring Data'!L647</f>
        <v>0.15361920000000001</v>
      </c>
      <c r="M648" s="15"/>
    </row>
    <row r="649" spans="1:13">
      <c r="A649" s="5">
        <f>'Tree Monitoring Data'!G648</f>
        <v>2019</v>
      </c>
      <c r="B649" s="4" t="str">
        <f>'Tree Monitoring Data'!A648</f>
        <v>C001</v>
      </c>
      <c r="C649" s="5">
        <f>'Tree Monitoring Data'!B648</f>
        <v>14</v>
      </c>
      <c r="D649" s="5" t="str">
        <f t="shared" si="6"/>
        <v>C001_14</v>
      </c>
      <c r="E649" s="5">
        <f>'Tree Monitoring Data'!D648</f>
        <v>10.998976900000001</v>
      </c>
      <c r="F649" s="5">
        <f>'Tree Monitoring Data'!E648</f>
        <v>3.6</v>
      </c>
      <c r="G649" s="33">
        <f t="shared" si="7"/>
        <v>2.641367220174045E-2</v>
      </c>
      <c r="H649" s="5">
        <v>0.59499999999999997</v>
      </c>
      <c r="I649" s="5">
        <v>1.1499999999999999</v>
      </c>
      <c r="J649" s="5">
        <f>VLOOKUP(D649, 'ABG per sample plot (Rj calcs)'!I:J, 2, FALSE)</f>
        <v>0.31115625312137579</v>
      </c>
      <c r="K649" s="34">
        <f t="shared" si="8"/>
        <v>2.369725492191261E-2</v>
      </c>
      <c r="L649" s="15">
        <f>'Tree Monitoring Data'!L648</f>
        <v>0.15361920000000001</v>
      </c>
      <c r="M649" s="15"/>
    </row>
    <row r="650" spans="1:13">
      <c r="A650" s="5">
        <f>'Tree Monitoring Data'!G649</f>
        <v>2019</v>
      </c>
      <c r="B650" s="4" t="str">
        <f>'Tree Monitoring Data'!A649</f>
        <v>C001</v>
      </c>
      <c r="C650" s="5">
        <f>'Tree Monitoring Data'!B649</f>
        <v>14</v>
      </c>
      <c r="D650" s="5" t="str">
        <f t="shared" si="6"/>
        <v>C001_14</v>
      </c>
      <c r="E650" s="5">
        <f>'Tree Monitoring Data'!D649</f>
        <v>13.720596199999999</v>
      </c>
      <c r="F650" s="5">
        <f>'Tree Monitoring Data'!E649</f>
        <v>3.6</v>
      </c>
      <c r="G650" s="33">
        <f t="shared" si="7"/>
        <v>3.8141942665952042E-2</v>
      </c>
      <c r="H650" s="5">
        <v>0.59499999999999997</v>
      </c>
      <c r="I650" s="5">
        <v>1.1499999999999999</v>
      </c>
      <c r="J650" s="5">
        <f>VLOOKUP(D650, 'ABG per sample plot (Rj calcs)'!I:J, 2, FALSE)</f>
        <v>0.31115625312137579</v>
      </c>
      <c r="K650" s="34">
        <f t="shared" si="8"/>
        <v>3.4219374408397611E-2</v>
      </c>
      <c r="L650" s="15">
        <f>'Tree Monitoring Data'!L649</f>
        <v>0.15361920000000001</v>
      </c>
      <c r="M650" s="15"/>
    </row>
    <row r="651" spans="1:13">
      <c r="A651" s="5">
        <f>'Tree Monitoring Data'!G650</f>
        <v>2019</v>
      </c>
      <c r="B651" s="4" t="str">
        <f>'Tree Monitoring Data'!A650</f>
        <v>C001</v>
      </c>
      <c r="C651" s="5">
        <f>'Tree Monitoring Data'!B650</f>
        <v>14</v>
      </c>
      <c r="D651" s="5" t="str">
        <f t="shared" si="6"/>
        <v>C001_14</v>
      </c>
      <c r="E651" s="5">
        <f>'Tree Monitoring Data'!D650</f>
        <v>14.052579400000001</v>
      </c>
      <c r="F651" s="5">
        <f>'Tree Monitoring Data'!E650</f>
        <v>3.8</v>
      </c>
      <c r="G651" s="33">
        <f t="shared" si="7"/>
        <v>4.0683313012631707E-2</v>
      </c>
      <c r="H651" s="5">
        <v>0.59499999999999997</v>
      </c>
      <c r="I651" s="5">
        <v>1.1499999999999999</v>
      </c>
      <c r="J651" s="5">
        <f>VLOOKUP(D651, 'ABG per sample plot (Rj calcs)'!I:J, 2, FALSE)</f>
        <v>0.31115625312137579</v>
      </c>
      <c r="K651" s="34">
        <f t="shared" si="8"/>
        <v>3.6499386838940662E-2</v>
      </c>
      <c r="L651" s="15">
        <f>'Tree Monitoring Data'!L650</f>
        <v>0.15361920000000001</v>
      </c>
      <c r="M651" s="15"/>
    </row>
    <row r="652" spans="1:13">
      <c r="A652" s="5">
        <f>'Tree Monitoring Data'!G651</f>
        <v>2019</v>
      </c>
      <c r="B652" s="4" t="str">
        <f>'Tree Monitoring Data'!A651</f>
        <v>C001</v>
      </c>
      <c r="C652" s="5">
        <f>'Tree Monitoring Data'!B651</f>
        <v>14</v>
      </c>
      <c r="D652" s="5" t="str">
        <f t="shared" si="6"/>
        <v>C001_14</v>
      </c>
      <c r="E652" s="5">
        <f>'Tree Monitoring Data'!D651</f>
        <v>14.1817682</v>
      </c>
      <c r="F652" s="5">
        <f>'Tree Monitoring Data'!E651</f>
        <v>3.8</v>
      </c>
      <c r="G652" s="33">
        <f t="shared" si="7"/>
        <v>4.1299226611546724E-2</v>
      </c>
      <c r="H652" s="5">
        <v>0.59499999999999997</v>
      </c>
      <c r="I652" s="5">
        <v>1.1499999999999999</v>
      </c>
      <c r="J652" s="5">
        <f>VLOOKUP(D652, 'ABG per sample plot (Rj calcs)'!I:J, 2, FALSE)</f>
        <v>0.31115625312137579</v>
      </c>
      <c r="K652" s="34">
        <f t="shared" si="8"/>
        <v>3.7051959061836649E-2</v>
      </c>
      <c r="L652" s="15">
        <f>'Tree Monitoring Data'!L651</f>
        <v>0.15361920000000001</v>
      </c>
      <c r="M652" s="15"/>
    </row>
    <row r="653" spans="1:13">
      <c r="A653" s="5">
        <f>'Tree Monitoring Data'!G652</f>
        <v>2019</v>
      </c>
      <c r="B653" s="4" t="str">
        <f>'Tree Monitoring Data'!A652</f>
        <v>C001</v>
      </c>
      <c r="C653" s="5">
        <f>'Tree Monitoring Data'!B652</f>
        <v>14</v>
      </c>
      <c r="D653" s="5" t="str">
        <f t="shared" si="6"/>
        <v>C001_14</v>
      </c>
      <c r="E653" s="5">
        <f>'Tree Monitoring Data'!D652</f>
        <v>11.4015384</v>
      </c>
      <c r="F653" s="5">
        <f>'Tree Monitoring Data'!E652</f>
        <v>3.8</v>
      </c>
      <c r="G653" s="33">
        <f t="shared" si="7"/>
        <v>2.8740039419399292E-2</v>
      </c>
      <c r="H653" s="5">
        <v>0.59499999999999997</v>
      </c>
      <c r="I653" s="5">
        <v>1.1499999999999999</v>
      </c>
      <c r="J653" s="5">
        <f>VLOOKUP(D653, 'ABG per sample plot (Rj calcs)'!I:J, 2, FALSE)</f>
        <v>0.31115625312137579</v>
      </c>
      <c r="K653" s="34">
        <f t="shared" si="8"/>
        <v>2.5784375431994869E-2</v>
      </c>
      <c r="L653" s="15">
        <f>'Tree Monitoring Data'!L652</f>
        <v>0.15361920000000001</v>
      </c>
      <c r="M653" s="15"/>
    </row>
    <row r="654" spans="1:13">
      <c r="A654" s="5">
        <f>'Tree Monitoring Data'!G653</f>
        <v>2019</v>
      </c>
      <c r="B654" s="4" t="str">
        <f>'Tree Monitoring Data'!A653</f>
        <v>C001</v>
      </c>
      <c r="C654" s="5">
        <f>'Tree Monitoring Data'!B653</f>
        <v>14</v>
      </c>
      <c r="D654" s="5" t="str">
        <f t="shared" si="6"/>
        <v>C001_14</v>
      </c>
      <c r="E654" s="5">
        <f>'Tree Monitoring Data'!D653</f>
        <v>11.136297799999999</v>
      </c>
      <c r="F654" s="5">
        <f>'Tree Monitoring Data'!E653</f>
        <v>3.9</v>
      </c>
      <c r="G654" s="33">
        <f t="shared" si="7"/>
        <v>2.794135729379383E-2</v>
      </c>
      <c r="H654" s="5">
        <v>0.59499999999999997</v>
      </c>
      <c r="I654" s="5">
        <v>1.1499999999999999</v>
      </c>
      <c r="J654" s="5">
        <f>VLOOKUP(D654, 'ABG per sample plot (Rj calcs)'!I:J, 2, FALSE)</f>
        <v>0.31115625312137579</v>
      </c>
      <c r="K654" s="34">
        <f t="shared" si="8"/>
        <v>2.506783084147025E-2</v>
      </c>
      <c r="L654" s="15">
        <f>'Tree Monitoring Data'!L653</f>
        <v>0.15361920000000001</v>
      </c>
      <c r="M654" s="15"/>
    </row>
    <row r="655" spans="1:13">
      <c r="A655" s="5">
        <f>'Tree Monitoring Data'!G654</f>
        <v>2019</v>
      </c>
      <c r="B655" s="4" t="str">
        <f>'Tree Monitoring Data'!A654</f>
        <v>C001</v>
      </c>
      <c r="C655" s="5">
        <f>'Tree Monitoring Data'!B654</f>
        <v>14</v>
      </c>
      <c r="D655" s="5" t="str">
        <f t="shared" si="6"/>
        <v>C001_14</v>
      </c>
      <c r="E655" s="5">
        <f>'Tree Monitoring Data'!D654</f>
        <v>11.0311714</v>
      </c>
      <c r="F655" s="5">
        <f>'Tree Monitoring Data'!E654</f>
        <v>4.0999999999999996</v>
      </c>
      <c r="G655" s="33">
        <f t="shared" si="7"/>
        <v>2.8127580923048654E-2</v>
      </c>
      <c r="H655" s="5">
        <v>0.59499999999999997</v>
      </c>
      <c r="I655" s="5">
        <v>1.1499999999999999</v>
      </c>
      <c r="J655" s="5">
        <f>VLOOKUP(D655, 'ABG per sample plot (Rj calcs)'!I:J, 2, FALSE)</f>
        <v>0.31115625312137579</v>
      </c>
      <c r="K655" s="34">
        <f t="shared" si="8"/>
        <v>2.5234902984307118E-2</v>
      </c>
      <c r="L655" s="15">
        <f>'Tree Monitoring Data'!L654</f>
        <v>0.15361920000000001</v>
      </c>
      <c r="M655" s="15"/>
    </row>
    <row r="656" spans="1:13">
      <c r="A656" s="5">
        <f>'Tree Monitoring Data'!G655</f>
        <v>2019</v>
      </c>
      <c r="B656" s="4" t="str">
        <f>'Tree Monitoring Data'!A655</f>
        <v>C001</v>
      </c>
      <c r="C656" s="5">
        <f>'Tree Monitoring Data'!B655</f>
        <v>14</v>
      </c>
      <c r="D656" s="5" t="str">
        <f t="shared" si="6"/>
        <v>C001_14</v>
      </c>
      <c r="E656" s="5">
        <f>'Tree Monitoring Data'!D655</f>
        <v>13.281573</v>
      </c>
      <c r="F656" s="5">
        <f>'Tree Monitoring Data'!E655</f>
        <v>4.2</v>
      </c>
      <c r="G656" s="33">
        <f t="shared" si="7"/>
        <v>3.889553876107002E-2</v>
      </c>
      <c r="H656" s="5">
        <v>0.59499999999999997</v>
      </c>
      <c r="I656" s="5">
        <v>1.1499999999999999</v>
      </c>
      <c r="J656" s="5">
        <f>VLOOKUP(D656, 'ABG per sample plot (Rj calcs)'!I:J, 2, FALSE)</f>
        <v>0.31115625312137579</v>
      </c>
      <c r="K656" s="34">
        <f t="shared" si="8"/>
        <v>3.4895469675945909E-2</v>
      </c>
      <c r="L656" s="15">
        <f>'Tree Monitoring Data'!L655</f>
        <v>0.15361920000000001</v>
      </c>
      <c r="M656" s="15"/>
    </row>
    <row r="657" spans="1:13">
      <c r="A657" s="5">
        <f>'Tree Monitoring Data'!G656</f>
        <v>2019</v>
      </c>
      <c r="B657" s="4" t="str">
        <f>'Tree Monitoring Data'!A656</f>
        <v>C002</v>
      </c>
      <c r="C657" s="5">
        <f>'Tree Monitoring Data'!B656</f>
        <v>44</v>
      </c>
      <c r="D657" s="5" t="str">
        <f t="shared" si="6"/>
        <v>C002_44</v>
      </c>
      <c r="E657" s="5">
        <f>'Tree Monitoring Data'!D656</f>
        <v>5.2206747099999999</v>
      </c>
      <c r="F657" s="5">
        <f>'Tree Monitoring Data'!E656</f>
        <v>1.3</v>
      </c>
      <c r="G657" s="33">
        <f t="shared" si="7"/>
        <v>4.3755626577678631E-3</v>
      </c>
      <c r="H657" s="5">
        <v>0.59499999999999997</v>
      </c>
      <c r="I657" s="5">
        <v>1.1499999999999999</v>
      </c>
      <c r="J657" s="5">
        <f>VLOOKUP(D657, 'ABG per sample plot (Rj calcs)'!I:J, 2, FALSE)</f>
        <v>0.32791176403545869</v>
      </c>
      <c r="K657" s="34">
        <f t="shared" si="8"/>
        <v>3.9757396015084358E-3</v>
      </c>
      <c r="L657" s="15">
        <f>'Tree Monitoring Data'!L656</f>
        <v>0.14386559999999998</v>
      </c>
      <c r="M657" s="15"/>
    </row>
    <row r="658" spans="1:13">
      <c r="A658" s="5">
        <f>'Tree Monitoring Data'!G657</f>
        <v>2019</v>
      </c>
      <c r="B658" s="4" t="str">
        <f>'Tree Monitoring Data'!A657</f>
        <v>C002</v>
      </c>
      <c r="C658" s="5">
        <f>'Tree Monitoring Data'!B657</f>
        <v>44</v>
      </c>
      <c r="D658" s="5" t="str">
        <f t="shared" si="6"/>
        <v>C002_44</v>
      </c>
      <c r="E658" s="5">
        <f>'Tree Monitoring Data'!D657</f>
        <v>6.5929402599999998</v>
      </c>
      <c r="F658" s="5">
        <f>'Tree Monitoring Data'!E657</f>
        <v>1.7</v>
      </c>
      <c r="G658" s="33">
        <f t="shared" si="7"/>
        <v>8.1330860769079569E-3</v>
      </c>
      <c r="H658" s="5">
        <v>0.59499999999999997</v>
      </c>
      <c r="I658" s="5">
        <v>1.1499999999999999</v>
      </c>
      <c r="J658" s="5">
        <f>VLOOKUP(D658, 'ABG per sample plot (Rj calcs)'!I:J, 2, FALSE)</f>
        <v>0.32791176403545869</v>
      </c>
      <c r="K658" s="34">
        <f t="shared" si="8"/>
        <v>7.3899141499061847E-3</v>
      </c>
      <c r="L658" s="15">
        <f>'Tree Monitoring Data'!L657</f>
        <v>0.14386559999999998</v>
      </c>
      <c r="M658" s="15"/>
    </row>
    <row r="659" spans="1:13">
      <c r="A659" s="5">
        <f>'Tree Monitoring Data'!G658</f>
        <v>2019</v>
      </c>
      <c r="B659" s="4" t="str">
        <f>'Tree Monitoring Data'!A658</f>
        <v>C002</v>
      </c>
      <c r="C659" s="5">
        <f>'Tree Monitoring Data'!B658</f>
        <v>44</v>
      </c>
      <c r="D659" s="5" t="str">
        <f t="shared" si="6"/>
        <v>C002_44</v>
      </c>
      <c r="E659" s="5">
        <f>'Tree Monitoring Data'!D658</f>
        <v>6.8121347999999999</v>
      </c>
      <c r="F659" s="5">
        <f>'Tree Monitoring Data'!E658</f>
        <v>1.7</v>
      </c>
      <c r="G659" s="33">
        <f t="shared" si="7"/>
        <v>8.7029522098383064E-3</v>
      </c>
      <c r="H659" s="5">
        <v>0.59499999999999997</v>
      </c>
      <c r="I659" s="5">
        <v>1.1499999999999999</v>
      </c>
      <c r="J659" s="5">
        <f>VLOOKUP(D659, 'ABG per sample plot (Rj calcs)'!I:J, 2, FALSE)</f>
        <v>0.32791176403545869</v>
      </c>
      <c r="K659" s="34">
        <f t="shared" si="8"/>
        <v>7.9077079811126719E-3</v>
      </c>
      <c r="L659" s="15">
        <f>'Tree Monitoring Data'!L658</f>
        <v>0.14386559999999998</v>
      </c>
      <c r="M659" s="15"/>
    </row>
    <row r="660" spans="1:13">
      <c r="A660" s="5">
        <f>'Tree Monitoring Data'!G659</f>
        <v>2019</v>
      </c>
      <c r="B660" s="4" t="str">
        <f>'Tree Monitoring Data'!A659</f>
        <v>C002</v>
      </c>
      <c r="C660" s="5">
        <f>'Tree Monitoring Data'!B659</f>
        <v>44</v>
      </c>
      <c r="D660" s="5" t="str">
        <f t="shared" si="6"/>
        <v>C002_44</v>
      </c>
      <c r="E660" s="5">
        <f>'Tree Monitoring Data'!D659</f>
        <v>5.86934925</v>
      </c>
      <c r="F660" s="5">
        <f>'Tree Monitoring Data'!E659</f>
        <v>1.75</v>
      </c>
      <c r="G660" s="33">
        <f t="shared" si="7"/>
        <v>6.3276446374394236E-3</v>
      </c>
      <c r="H660" s="5">
        <v>0.59499999999999997</v>
      </c>
      <c r="I660" s="5">
        <v>1.1499999999999999</v>
      </c>
      <c r="J660" s="5">
        <f>VLOOKUP(D660, 'ABG per sample plot (Rj calcs)'!I:J, 2, FALSE)</f>
        <v>0.32791176403545869</v>
      </c>
      <c r="K660" s="34">
        <f t="shared" si="8"/>
        <v>5.7494474052792923E-3</v>
      </c>
      <c r="L660" s="15">
        <f>'Tree Monitoring Data'!L659</f>
        <v>0.14386559999999998</v>
      </c>
      <c r="M660" s="15"/>
    </row>
    <row r="661" spans="1:13">
      <c r="A661" s="5">
        <f>'Tree Monitoring Data'!G660</f>
        <v>2019</v>
      </c>
      <c r="B661" s="4" t="str">
        <f>'Tree Monitoring Data'!A660</f>
        <v>C002</v>
      </c>
      <c r="C661" s="5">
        <f>'Tree Monitoring Data'!B660</f>
        <v>44</v>
      </c>
      <c r="D661" s="5" t="str">
        <f t="shared" si="6"/>
        <v>C002_44</v>
      </c>
      <c r="E661" s="5">
        <f>'Tree Monitoring Data'!D660</f>
        <v>6.4688267499999998</v>
      </c>
      <c r="F661" s="5">
        <f>'Tree Monitoring Data'!E660</f>
        <v>1.8</v>
      </c>
      <c r="G661" s="33">
        <f t="shared" si="7"/>
        <v>7.9224639927412445E-3</v>
      </c>
      <c r="H661" s="5">
        <v>0.59499999999999997</v>
      </c>
      <c r="I661" s="5">
        <v>1.1499999999999999</v>
      </c>
      <c r="J661" s="5">
        <f>VLOOKUP(D661, 'ABG per sample plot (Rj calcs)'!I:J, 2, FALSE)</f>
        <v>0.32791176403545869</v>
      </c>
      <c r="K661" s="34">
        <f t="shared" si="8"/>
        <v>7.1985379483821919E-3</v>
      </c>
      <c r="L661" s="15">
        <f>'Tree Monitoring Data'!L660</f>
        <v>0.14386559999999998</v>
      </c>
      <c r="M661" s="15"/>
    </row>
    <row r="662" spans="1:13">
      <c r="A662" s="5">
        <f>'Tree Monitoring Data'!G661</f>
        <v>2019</v>
      </c>
      <c r="B662" s="4" t="str">
        <f>'Tree Monitoring Data'!A661</f>
        <v>C002</v>
      </c>
      <c r="C662" s="5">
        <f>'Tree Monitoring Data'!B661</f>
        <v>44</v>
      </c>
      <c r="D662" s="5" t="str">
        <f t="shared" si="6"/>
        <v>C002_44</v>
      </c>
      <c r="E662" s="5">
        <f>'Tree Monitoring Data'!D661</f>
        <v>8.0337850999999993</v>
      </c>
      <c r="F662" s="5">
        <f>'Tree Monitoring Data'!E661</f>
        <v>1.8</v>
      </c>
      <c r="G662" s="33">
        <f t="shared" si="7"/>
        <v>1.2127054672532254E-2</v>
      </c>
      <c r="H662" s="5">
        <v>0.59499999999999997</v>
      </c>
      <c r="I662" s="5">
        <v>1.1499999999999999</v>
      </c>
      <c r="J662" s="5">
        <f>VLOOKUP(D662, 'ABG per sample plot (Rj calcs)'!I:J, 2, FALSE)</f>
        <v>0.32791176403545869</v>
      </c>
      <c r="K662" s="34">
        <f t="shared" si="8"/>
        <v>1.1018928371566311E-2</v>
      </c>
      <c r="L662" s="15">
        <f>'Tree Monitoring Data'!L661</f>
        <v>0.14386559999999998</v>
      </c>
      <c r="M662" s="15"/>
    </row>
    <row r="663" spans="1:13">
      <c r="A663" s="5">
        <f>'Tree Monitoring Data'!G662</f>
        <v>2019</v>
      </c>
      <c r="B663" s="4" t="str">
        <f>'Tree Monitoring Data'!A662</f>
        <v>C002</v>
      </c>
      <c r="C663" s="5">
        <f>'Tree Monitoring Data'!B662</f>
        <v>51</v>
      </c>
      <c r="D663" s="5" t="str">
        <f t="shared" si="6"/>
        <v>C002_51</v>
      </c>
      <c r="E663" s="5">
        <f>'Tree Monitoring Data'!D662</f>
        <v>6.5311783300000004</v>
      </c>
      <c r="F663" s="5">
        <f>'Tree Monitoring Data'!E662</f>
        <v>1.9</v>
      </c>
      <c r="G663" s="33">
        <f t="shared" si="7"/>
        <v>8.1978377929209176E-3</v>
      </c>
      <c r="H663" s="5">
        <v>0.59499999999999997</v>
      </c>
      <c r="I663" s="5">
        <v>1.1499999999999999</v>
      </c>
      <c r="J663" s="5">
        <f>VLOOKUP(D663, 'ABG per sample plot (Rj calcs)'!I:J, 2, FALSE)</f>
        <v>0.33916458305548364</v>
      </c>
      <c r="K663" s="34">
        <f t="shared" si="8"/>
        <v>7.5118703199682614E-3</v>
      </c>
      <c r="L663" s="15">
        <f>'Tree Monitoring Data'!L662</f>
        <v>0.14386559999999998</v>
      </c>
      <c r="M663" s="15"/>
    </row>
    <row r="664" spans="1:13">
      <c r="A664" s="5">
        <f>'Tree Monitoring Data'!G663</f>
        <v>2019</v>
      </c>
      <c r="B664" s="4" t="str">
        <f>'Tree Monitoring Data'!A663</f>
        <v>C002</v>
      </c>
      <c r="C664" s="5">
        <f>'Tree Monitoring Data'!B663</f>
        <v>51</v>
      </c>
      <c r="D664" s="5" t="str">
        <f t="shared" si="6"/>
        <v>C002_51</v>
      </c>
      <c r="E664" s="5">
        <f>'Tree Monitoring Data'!D663</f>
        <v>5.6941051600000003</v>
      </c>
      <c r="F664" s="5">
        <f>'Tree Monitoring Data'!E663</f>
        <v>1.9</v>
      </c>
      <c r="G664" s="33">
        <f t="shared" si="7"/>
        <v>6.011841584778607E-3</v>
      </c>
      <c r="H664" s="5">
        <v>0.59499999999999997</v>
      </c>
      <c r="I664" s="5">
        <v>1.1499999999999999</v>
      </c>
      <c r="J664" s="5">
        <f>VLOOKUP(D664, 'ABG per sample plot (Rj calcs)'!I:J, 2, FALSE)</f>
        <v>0.33916458305548364</v>
      </c>
      <c r="K664" s="34">
        <f t="shared" si="8"/>
        <v>5.5087909165568716E-3</v>
      </c>
      <c r="L664" s="15">
        <f>'Tree Monitoring Data'!L663</f>
        <v>0.14386559999999998</v>
      </c>
      <c r="M664" s="15"/>
    </row>
    <row r="665" spans="1:13">
      <c r="A665" s="5">
        <f>'Tree Monitoring Data'!G664</f>
        <v>2019</v>
      </c>
      <c r="B665" s="4" t="str">
        <f>'Tree Monitoring Data'!A664</f>
        <v>C002</v>
      </c>
      <c r="C665" s="5">
        <f>'Tree Monitoring Data'!B664</f>
        <v>51</v>
      </c>
      <c r="D665" s="5" t="str">
        <f t="shared" si="6"/>
        <v>C002_51</v>
      </c>
      <c r="E665" s="5">
        <f>'Tree Monitoring Data'!D664</f>
        <v>6.78232225</v>
      </c>
      <c r="F665" s="5">
        <f>'Tree Monitoring Data'!E664</f>
        <v>1.9</v>
      </c>
      <c r="G665" s="33">
        <f t="shared" si="7"/>
        <v>8.867300402814875E-3</v>
      </c>
      <c r="H665" s="5">
        <v>0.59499999999999997</v>
      </c>
      <c r="I665" s="5">
        <v>1.1499999999999999</v>
      </c>
      <c r="J665" s="5">
        <f>VLOOKUP(D665, 'ABG per sample plot (Rj calcs)'!I:J, 2, FALSE)</f>
        <v>0.33916458305548364</v>
      </c>
      <c r="K665" s="34">
        <f t="shared" si="8"/>
        <v>8.1253145520477892E-3</v>
      </c>
      <c r="L665" s="15">
        <f>'Tree Monitoring Data'!L664</f>
        <v>0.14386559999999998</v>
      </c>
      <c r="M665" s="15"/>
    </row>
    <row r="666" spans="1:13">
      <c r="A666" s="5">
        <f>'Tree Monitoring Data'!G665</f>
        <v>2019</v>
      </c>
      <c r="B666" s="4" t="str">
        <f>'Tree Monitoring Data'!A665</f>
        <v>C002</v>
      </c>
      <c r="C666" s="5">
        <f>'Tree Monitoring Data'!B665</f>
        <v>51</v>
      </c>
      <c r="D666" s="5" t="str">
        <f t="shared" si="6"/>
        <v>C002_51</v>
      </c>
      <c r="E666" s="5">
        <f>'Tree Monitoring Data'!D665</f>
        <v>5.6314815100000004</v>
      </c>
      <c r="F666" s="5">
        <f>'Tree Monitoring Data'!E665</f>
        <v>1.9</v>
      </c>
      <c r="G666" s="33">
        <f t="shared" si="7"/>
        <v>5.8511087135327796E-3</v>
      </c>
      <c r="H666" s="5">
        <v>0.59499999999999997</v>
      </c>
      <c r="I666" s="5">
        <v>1.1499999999999999</v>
      </c>
      <c r="J666" s="5">
        <f>VLOOKUP(D666, 'ABG per sample plot (Rj calcs)'!I:J, 2, FALSE)</f>
        <v>0.33916458305548364</v>
      </c>
      <c r="K666" s="34">
        <f t="shared" si="8"/>
        <v>5.3615076309571673E-3</v>
      </c>
      <c r="L666" s="15">
        <f>'Tree Monitoring Data'!L665</f>
        <v>0.14386559999999998</v>
      </c>
      <c r="M666" s="15"/>
    </row>
    <row r="667" spans="1:13">
      <c r="A667" s="5">
        <f>'Tree Monitoring Data'!G666</f>
        <v>2019</v>
      </c>
      <c r="B667" s="4" t="str">
        <f>'Tree Monitoring Data'!A666</f>
        <v>C002</v>
      </c>
      <c r="C667" s="5">
        <f>'Tree Monitoring Data'!B666</f>
        <v>44</v>
      </c>
      <c r="D667" s="5" t="str">
        <f t="shared" si="6"/>
        <v>C002_44</v>
      </c>
      <c r="E667" s="5">
        <f>'Tree Monitoring Data'!D666</f>
        <v>6.8861015099999996</v>
      </c>
      <c r="F667" s="5">
        <f>'Tree Monitoring Data'!E666</f>
        <v>1.9</v>
      </c>
      <c r="G667" s="33">
        <f t="shared" si="7"/>
        <v>9.1457721287306129E-3</v>
      </c>
      <c r="H667" s="5">
        <v>0.59499999999999997</v>
      </c>
      <c r="I667" s="5">
        <v>1.1499999999999999</v>
      </c>
      <c r="J667" s="5">
        <f>VLOOKUP(D667, 'ABG per sample plot (Rj calcs)'!I:J, 2, FALSE)</f>
        <v>0.32791176403545869</v>
      </c>
      <c r="K667" s="34">
        <f t="shared" si="8"/>
        <v>8.3100646208356683E-3</v>
      </c>
      <c r="L667" s="15">
        <f>'Tree Monitoring Data'!L666</f>
        <v>0.14386559999999998</v>
      </c>
      <c r="M667" s="15"/>
    </row>
    <row r="668" spans="1:13">
      <c r="A668" s="5">
        <f>'Tree Monitoring Data'!G667</f>
        <v>2019</v>
      </c>
      <c r="B668" s="4" t="str">
        <f>'Tree Monitoring Data'!A667</f>
        <v>C002</v>
      </c>
      <c r="C668" s="5">
        <f>'Tree Monitoring Data'!B667</f>
        <v>44</v>
      </c>
      <c r="D668" s="5" t="str">
        <f t="shared" si="6"/>
        <v>C002_44</v>
      </c>
      <c r="E668" s="5">
        <f>'Tree Monitoring Data'!D667</f>
        <v>6.08130697</v>
      </c>
      <c r="F668" s="5">
        <f>'Tree Monitoring Data'!E667</f>
        <v>1.9</v>
      </c>
      <c r="G668" s="33">
        <f t="shared" si="7"/>
        <v>7.0143332004326707E-3</v>
      </c>
      <c r="H668" s="5">
        <v>0.59499999999999997</v>
      </c>
      <c r="I668" s="5">
        <v>1.1499999999999999</v>
      </c>
      <c r="J668" s="5">
        <f>VLOOKUP(D668, 'ABG per sample plot (Rj calcs)'!I:J, 2, FALSE)</f>
        <v>0.32791176403545869</v>
      </c>
      <c r="K668" s="34">
        <f t="shared" si="8"/>
        <v>6.3733888563172478E-3</v>
      </c>
      <c r="L668" s="15">
        <f>'Tree Monitoring Data'!L667</f>
        <v>0.14386559999999998</v>
      </c>
      <c r="M668" s="15"/>
    </row>
    <row r="669" spans="1:13">
      <c r="A669" s="5">
        <f>'Tree Monitoring Data'!G668</f>
        <v>2019</v>
      </c>
      <c r="B669" s="4" t="str">
        <f>'Tree Monitoring Data'!A668</f>
        <v>C002</v>
      </c>
      <c r="C669" s="5">
        <f>'Tree Monitoring Data'!B668</f>
        <v>44</v>
      </c>
      <c r="D669" s="5" t="str">
        <f t="shared" si="6"/>
        <v>C002_44</v>
      </c>
      <c r="E669" s="5">
        <f>'Tree Monitoring Data'!D668</f>
        <v>6.9810867099999996</v>
      </c>
      <c r="F669" s="5">
        <f>'Tree Monitoring Data'!E668</f>
        <v>1.9</v>
      </c>
      <c r="G669" s="33">
        <f t="shared" si="7"/>
        <v>9.4015854852725084E-3</v>
      </c>
      <c r="H669" s="5">
        <v>0.59499999999999997</v>
      </c>
      <c r="I669" s="5">
        <v>1.1499999999999999</v>
      </c>
      <c r="J669" s="5">
        <f>VLOOKUP(D669, 'ABG per sample plot (Rj calcs)'!I:J, 2, FALSE)</f>
        <v>0.32791176403545869</v>
      </c>
      <c r="K669" s="34">
        <f t="shared" si="8"/>
        <v>8.5425026800628311E-3</v>
      </c>
      <c r="L669" s="15">
        <f>'Tree Monitoring Data'!L668</f>
        <v>0.14386559999999998</v>
      </c>
      <c r="M669" s="15"/>
    </row>
    <row r="670" spans="1:13">
      <c r="A670" s="5">
        <f>'Tree Monitoring Data'!G669</f>
        <v>2019</v>
      </c>
      <c r="B670" s="4" t="str">
        <f>'Tree Monitoring Data'!A669</f>
        <v>C002</v>
      </c>
      <c r="C670" s="5">
        <f>'Tree Monitoring Data'!B669</f>
        <v>44</v>
      </c>
      <c r="D670" s="5" t="str">
        <f t="shared" si="6"/>
        <v>C002_44</v>
      </c>
      <c r="E670" s="5">
        <f>'Tree Monitoring Data'!D669</f>
        <v>8.4036292299999999</v>
      </c>
      <c r="F670" s="5">
        <f>'Tree Monitoring Data'!E669</f>
        <v>1.9</v>
      </c>
      <c r="G670" s="33">
        <f t="shared" si="7"/>
        <v>1.3339968394885991E-2</v>
      </c>
      <c r="H670" s="5">
        <v>0.59499999999999997</v>
      </c>
      <c r="I670" s="5">
        <v>1.1499999999999999</v>
      </c>
      <c r="J670" s="5">
        <f>VLOOKUP(D670, 'ABG per sample plot (Rj calcs)'!I:J, 2, FALSE)</f>
        <v>0.32791176403545869</v>
      </c>
      <c r="K670" s="34">
        <f t="shared" si="8"/>
        <v>1.2121010434227197E-2</v>
      </c>
      <c r="L670" s="15">
        <f>'Tree Monitoring Data'!L669</f>
        <v>0.14386559999999998</v>
      </c>
      <c r="M670" s="15"/>
    </row>
    <row r="671" spans="1:13">
      <c r="A671" s="5">
        <f>'Tree Monitoring Data'!G670</f>
        <v>2019</v>
      </c>
      <c r="B671" s="4" t="str">
        <f>'Tree Monitoring Data'!A670</f>
        <v>C002</v>
      </c>
      <c r="C671" s="5">
        <f>'Tree Monitoring Data'!B670</f>
        <v>44</v>
      </c>
      <c r="D671" s="5" t="str">
        <f t="shared" si="6"/>
        <v>C002_44</v>
      </c>
      <c r="E671" s="5">
        <f>'Tree Monitoring Data'!D670</f>
        <v>5.9209111400000003</v>
      </c>
      <c r="F671" s="5">
        <f>'Tree Monitoring Data'!E670</f>
        <v>1.9</v>
      </c>
      <c r="G671" s="33">
        <f t="shared" si="7"/>
        <v>6.5972447910278712E-3</v>
      </c>
      <c r="H671" s="5">
        <v>0.59499999999999997</v>
      </c>
      <c r="I671" s="5">
        <v>1.1499999999999999</v>
      </c>
      <c r="J671" s="5">
        <f>VLOOKUP(D671, 'ABG per sample plot (Rj calcs)'!I:J, 2, FALSE)</f>
        <v>0.32791176403545869</v>
      </c>
      <c r="K671" s="34">
        <f t="shared" si="8"/>
        <v>5.9944124740097075E-3</v>
      </c>
      <c r="L671" s="15">
        <f>'Tree Monitoring Data'!L670</f>
        <v>0.14386559999999998</v>
      </c>
      <c r="M671" s="15"/>
    </row>
    <row r="672" spans="1:13">
      <c r="A672" s="5">
        <f>'Tree Monitoring Data'!G671</f>
        <v>2019</v>
      </c>
      <c r="B672" s="4" t="str">
        <f>'Tree Monitoring Data'!A671</f>
        <v>C002</v>
      </c>
      <c r="C672" s="5">
        <f>'Tree Monitoring Data'!B671</f>
        <v>51</v>
      </c>
      <c r="D672" s="5" t="str">
        <f t="shared" si="6"/>
        <v>C002_51</v>
      </c>
      <c r="E672" s="5">
        <f>'Tree Monitoring Data'!D671</f>
        <v>5.19148152</v>
      </c>
      <c r="F672" s="5">
        <f>'Tree Monitoring Data'!E671</f>
        <v>2</v>
      </c>
      <c r="G672" s="33">
        <f t="shared" si="7"/>
        <v>4.8038007385320745E-3</v>
      </c>
      <c r="H672" s="5">
        <v>0.59499999999999997</v>
      </c>
      <c r="I672" s="5">
        <v>1.1499999999999999</v>
      </c>
      <c r="J672" s="5">
        <f>VLOOKUP(D672, 'ABG per sample plot (Rj calcs)'!I:J, 2, FALSE)</f>
        <v>0.33916458305548364</v>
      </c>
      <c r="K672" s="34">
        <f t="shared" si="8"/>
        <v>4.4018348621122578E-3</v>
      </c>
      <c r="L672" s="15">
        <f>'Tree Monitoring Data'!L671</f>
        <v>0.14386559999999998</v>
      </c>
      <c r="M672" s="15"/>
    </row>
    <row r="673" spans="1:13">
      <c r="A673" s="5">
        <f>'Tree Monitoring Data'!G672</f>
        <v>2019</v>
      </c>
      <c r="B673" s="4" t="str">
        <f>'Tree Monitoring Data'!A672</f>
        <v>C002</v>
      </c>
      <c r="C673" s="5">
        <f>'Tree Monitoring Data'!B672</f>
        <v>51</v>
      </c>
      <c r="D673" s="5" t="str">
        <f t="shared" si="6"/>
        <v>C002_51</v>
      </c>
      <c r="E673" s="5">
        <f>'Tree Monitoring Data'!D672</f>
        <v>5.9209111400000003</v>
      </c>
      <c r="F673" s="5">
        <f>'Tree Monitoring Data'!E672</f>
        <v>2</v>
      </c>
      <c r="G673" s="33">
        <f t="shared" si="7"/>
        <v>6.6895404964622618E-3</v>
      </c>
      <c r="H673" s="5">
        <v>0.59499999999999997</v>
      </c>
      <c r="I673" s="5">
        <v>1.1499999999999999</v>
      </c>
      <c r="J673" s="5">
        <f>VLOOKUP(D673, 'ABG per sample plot (Rj calcs)'!I:J, 2, FALSE)</f>
        <v>0.33916458305548364</v>
      </c>
      <c r="K673" s="34">
        <f t="shared" si="8"/>
        <v>6.1297822644153623E-3</v>
      </c>
      <c r="L673" s="15">
        <f>'Tree Monitoring Data'!L672</f>
        <v>0.14386559999999998</v>
      </c>
      <c r="M673" s="15"/>
    </row>
    <row r="674" spans="1:13">
      <c r="A674" s="5">
        <f>'Tree Monitoring Data'!G673</f>
        <v>2019</v>
      </c>
      <c r="B674" s="4" t="str">
        <f>'Tree Monitoring Data'!A673</f>
        <v>C002</v>
      </c>
      <c r="C674" s="5">
        <f>'Tree Monitoring Data'!B673</f>
        <v>44</v>
      </c>
      <c r="D674" s="5" t="str">
        <f t="shared" si="6"/>
        <v>C002_44</v>
      </c>
      <c r="E674" s="5">
        <f>'Tree Monitoring Data'!D673</f>
        <v>6.08130697</v>
      </c>
      <c r="F674" s="5">
        <f>'Tree Monitoring Data'!E673</f>
        <v>2</v>
      </c>
      <c r="G674" s="33">
        <f t="shared" si="7"/>
        <v>7.1116864411390791E-3</v>
      </c>
      <c r="H674" s="5">
        <v>0.59499999999999997</v>
      </c>
      <c r="I674" s="5">
        <v>1.1499999999999999</v>
      </c>
      <c r="J674" s="5">
        <f>VLOOKUP(D674, 'ABG per sample plot (Rj calcs)'!I:J, 2, FALSE)</f>
        <v>0.32791176403545869</v>
      </c>
      <c r="K674" s="34">
        <f t="shared" si="8"/>
        <v>6.4618463107487421E-3</v>
      </c>
      <c r="L674" s="15">
        <f>'Tree Monitoring Data'!L673</f>
        <v>0.14386559999999998</v>
      </c>
      <c r="M674" s="15"/>
    </row>
    <row r="675" spans="1:13">
      <c r="A675" s="5">
        <f>'Tree Monitoring Data'!G674</f>
        <v>2019</v>
      </c>
      <c r="B675" s="4" t="str">
        <f>'Tree Monitoring Data'!A674</f>
        <v>C002</v>
      </c>
      <c r="C675" s="5">
        <f>'Tree Monitoring Data'!B674</f>
        <v>21</v>
      </c>
      <c r="D675" s="5" t="str">
        <f t="shared" si="6"/>
        <v>C002_21</v>
      </c>
      <c r="E675" s="5">
        <f>'Tree Monitoring Data'!D674</f>
        <v>6.1145332400000001</v>
      </c>
      <c r="F675" s="5">
        <f>'Tree Monitoring Data'!E674</f>
        <v>2</v>
      </c>
      <c r="G675" s="33">
        <f t="shared" si="7"/>
        <v>7.1994719419981338E-3</v>
      </c>
      <c r="H675" s="5">
        <v>0.59499999999999997</v>
      </c>
      <c r="I675" s="5">
        <v>1.1499999999999999</v>
      </c>
      <c r="J675" s="5">
        <f>VLOOKUP(D675, 'ABG per sample plot (Rj calcs)'!I:J, 2, FALSE)</f>
        <v>0.33151499162324022</v>
      </c>
      <c r="K675" s="34">
        <f t="shared" si="8"/>
        <v>6.5593606498239518E-3</v>
      </c>
      <c r="L675" s="15">
        <f>'Tree Monitoring Data'!L674</f>
        <v>0.14386559999999998</v>
      </c>
      <c r="M675" s="15"/>
    </row>
    <row r="676" spans="1:13">
      <c r="A676" s="5">
        <f>'Tree Monitoring Data'!G675</f>
        <v>2019</v>
      </c>
      <c r="B676" s="4" t="str">
        <f>'Tree Monitoring Data'!A675</f>
        <v>C002</v>
      </c>
      <c r="C676" s="5">
        <f>'Tree Monitoring Data'!B675</f>
        <v>51</v>
      </c>
      <c r="D676" s="5" t="str">
        <f t="shared" si="6"/>
        <v>C002_51</v>
      </c>
      <c r="E676" s="5">
        <f>'Tree Monitoring Data'!D675</f>
        <v>5.29773681</v>
      </c>
      <c r="F676" s="5">
        <f>'Tree Monitoring Data'!E675</f>
        <v>2.1</v>
      </c>
      <c r="G676" s="33">
        <f t="shared" si="7"/>
        <v>5.148932821634776E-3</v>
      </c>
      <c r="H676" s="5">
        <v>0.59499999999999997</v>
      </c>
      <c r="I676" s="5">
        <v>1.1499999999999999</v>
      </c>
      <c r="J676" s="5">
        <f>VLOOKUP(D676, 'ABG per sample plot (Rj calcs)'!I:J, 2, FALSE)</f>
        <v>0.33916458305548364</v>
      </c>
      <c r="K676" s="34">
        <f t="shared" si="8"/>
        <v>4.7180874542002331E-3</v>
      </c>
      <c r="L676" s="15">
        <f>'Tree Monitoring Data'!L675</f>
        <v>0.14386559999999998</v>
      </c>
      <c r="M676" s="15"/>
    </row>
    <row r="677" spans="1:13">
      <c r="A677" s="5">
        <f>'Tree Monitoring Data'!G676</f>
        <v>2019</v>
      </c>
      <c r="B677" s="4" t="str">
        <f>'Tree Monitoring Data'!A676</f>
        <v>C002</v>
      </c>
      <c r="C677" s="5">
        <f>'Tree Monitoring Data'!B676</f>
        <v>44</v>
      </c>
      <c r="D677" s="5" t="str">
        <f t="shared" si="6"/>
        <v>C002_44</v>
      </c>
      <c r="E677" s="5">
        <f>'Tree Monitoring Data'!D676</f>
        <v>5.7472394800000002</v>
      </c>
      <c r="F677" s="5">
        <f>'Tree Monitoring Data'!E676</f>
        <v>2.1</v>
      </c>
      <c r="G677" s="33">
        <f t="shared" si="7"/>
        <v>6.3224584311292187E-3</v>
      </c>
      <c r="H677" s="5">
        <v>0.59499999999999997</v>
      </c>
      <c r="I677" s="5">
        <v>1.1499999999999999</v>
      </c>
      <c r="J677" s="5">
        <f>VLOOKUP(D677, 'ABG per sample plot (Rj calcs)'!I:J, 2, FALSE)</f>
        <v>0.32791176403545869</v>
      </c>
      <c r="K677" s="34">
        <f t="shared" si="8"/>
        <v>5.7447350957040948E-3</v>
      </c>
      <c r="L677" s="15">
        <f>'Tree Monitoring Data'!L676</f>
        <v>0.14386559999999998</v>
      </c>
      <c r="M677" s="15"/>
    </row>
    <row r="678" spans="1:13">
      <c r="A678" s="5">
        <f>'Tree Monitoring Data'!G677</f>
        <v>2019</v>
      </c>
      <c r="B678" s="4" t="str">
        <f>'Tree Monitoring Data'!A677</f>
        <v>C002</v>
      </c>
      <c r="C678" s="5">
        <f>'Tree Monitoring Data'!B677</f>
        <v>21</v>
      </c>
      <c r="D678" s="5" t="str">
        <f t="shared" si="6"/>
        <v>C002_21</v>
      </c>
      <c r="E678" s="5">
        <f>'Tree Monitoring Data'!D677</f>
        <v>6.0813018400000001</v>
      </c>
      <c r="F678" s="5">
        <f>'Tree Monitoring Data'!E677</f>
        <v>2.1</v>
      </c>
      <c r="G678" s="33">
        <f t="shared" si="7"/>
        <v>7.2090154064207443E-3</v>
      </c>
      <c r="H678" s="5">
        <v>0.59499999999999997</v>
      </c>
      <c r="I678" s="5">
        <v>1.1499999999999999</v>
      </c>
      <c r="J678" s="5">
        <f>VLOOKUP(D678, 'ABG per sample plot (Rj calcs)'!I:J, 2, FALSE)</f>
        <v>0.33151499162324022</v>
      </c>
      <c r="K678" s="34">
        <f t="shared" si="8"/>
        <v>6.5680555965507374E-3</v>
      </c>
      <c r="L678" s="15">
        <f>'Tree Monitoring Data'!L677</f>
        <v>0.14386559999999998</v>
      </c>
      <c r="M678" s="15"/>
    </row>
    <row r="679" spans="1:13">
      <c r="A679" s="5">
        <f>'Tree Monitoring Data'!G678</f>
        <v>2019</v>
      </c>
      <c r="B679" s="4" t="str">
        <f>'Tree Monitoring Data'!A678</f>
        <v>C002</v>
      </c>
      <c r="C679" s="5">
        <f>'Tree Monitoring Data'!B678</f>
        <v>44</v>
      </c>
      <c r="D679" s="5" t="str">
        <f t="shared" si="6"/>
        <v>C002_44</v>
      </c>
      <c r="E679" s="5">
        <f>'Tree Monitoring Data'!D678</f>
        <v>7.4310253900000003</v>
      </c>
      <c r="F679" s="5">
        <f>'Tree Monitoring Data'!E678</f>
        <v>2.2000000000000002</v>
      </c>
      <c r="G679" s="33">
        <f t="shared" si="7"/>
        <v>1.106110554518972E-2</v>
      </c>
      <c r="H679" s="5">
        <v>0.59499999999999997</v>
      </c>
      <c r="I679" s="5">
        <v>1.1499999999999999</v>
      </c>
      <c r="J679" s="5">
        <f>VLOOKUP(D679, 'ABG per sample plot (Rj calcs)'!I:J, 2, FALSE)</f>
        <v>0.32791176403545869</v>
      </c>
      <c r="K679" s="34">
        <f t="shared" si="8"/>
        <v>1.0050381811903741E-2</v>
      </c>
      <c r="L679" s="15">
        <f>'Tree Monitoring Data'!L678</f>
        <v>0.14386559999999998</v>
      </c>
      <c r="M679" s="15"/>
    </row>
    <row r="680" spans="1:13">
      <c r="A680" s="5">
        <f>'Tree Monitoring Data'!G679</f>
        <v>2019</v>
      </c>
      <c r="B680" s="4" t="str">
        <f>'Tree Monitoring Data'!A679</f>
        <v>C002</v>
      </c>
      <c r="C680" s="5">
        <f>'Tree Monitoring Data'!B679</f>
        <v>44</v>
      </c>
      <c r="D680" s="5" t="str">
        <f t="shared" si="6"/>
        <v>C002_44</v>
      </c>
      <c r="E680" s="5">
        <f>'Tree Monitoring Data'!D679</f>
        <v>6.5621319600000003</v>
      </c>
      <c r="F680" s="5">
        <f>'Tree Monitoring Data'!E679</f>
        <v>2.2000000000000002</v>
      </c>
      <c r="G680" s="33">
        <f t="shared" si="7"/>
        <v>8.6199185680413213E-3</v>
      </c>
      <c r="H680" s="5">
        <v>0.59499999999999997</v>
      </c>
      <c r="I680" s="5">
        <v>1.1499999999999999</v>
      </c>
      <c r="J680" s="5">
        <f>VLOOKUP(D680, 'ABG per sample plot (Rj calcs)'!I:J, 2, FALSE)</f>
        <v>0.32791176403545869</v>
      </c>
      <c r="K680" s="34">
        <f t="shared" si="8"/>
        <v>7.832261652544234E-3</v>
      </c>
      <c r="L680" s="15">
        <f>'Tree Monitoring Data'!L679</f>
        <v>0.14386559999999998</v>
      </c>
      <c r="M680" s="15"/>
    </row>
    <row r="681" spans="1:13">
      <c r="A681" s="5">
        <f>'Tree Monitoring Data'!G680</f>
        <v>2019</v>
      </c>
      <c r="B681" s="4" t="str">
        <f>'Tree Monitoring Data'!A680</f>
        <v>C002</v>
      </c>
      <c r="C681" s="5">
        <f>'Tree Monitoring Data'!B680</f>
        <v>21</v>
      </c>
      <c r="D681" s="5" t="str">
        <f t="shared" si="6"/>
        <v>C002_21</v>
      </c>
      <c r="E681" s="5">
        <f>'Tree Monitoring Data'!D680</f>
        <v>5.4018978999999998</v>
      </c>
      <c r="F681" s="5">
        <f>'Tree Monitoring Data'!E680</f>
        <v>2.2000000000000002</v>
      </c>
      <c r="G681" s="33">
        <f t="shared" si="7"/>
        <v>5.4957233057174194E-3</v>
      </c>
      <c r="H681" s="5">
        <v>0.59499999999999997</v>
      </c>
      <c r="I681" s="5">
        <v>1.1499999999999999</v>
      </c>
      <c r="J681" s="5">
        <f>VLOOKUP(D681, 'ABG per sample plot (Rj calcs)'!I:J, 2, FALSE)</f>
        <v>0.33151499162324022</v>
      </c>
      <c r="K681" s="34">
        <f t="shared" si="8"/>
        <v>5.0070937819140116E-3</v>
      </c>
      <c r="L681" s="15">
        <f>'Tree Monitoring Data'!L680</f>
        <v>0.14386559999999998</v>
      </c>
      <c r="M681" s="15"/>
    </row>
    <row r="682" spans="1:13">
      <c r="A682" s="5">
        <f>'Tree Monitoring Data'!G681</f>
        <v>2019</v>
      </c>
      <c r="B682" s="4" t="str">
        <f>'Tree Monitoring Data'!A681</f>
        <v>C002</v>
      </c>
      <c r="C682" s="5">
        <f>'Tree Monitoring Data'!B681</f>
        <v>44</v>
      </c>
      <c r="D682" s="5" t="str">
        <f t="shared" si="6"/>
        <v>C002_44</v>
      </c>
      <c r="E682" s="5">
        <f>'Tree Monitoring Data'!D681</f>
        <v>5.86934925</v>
      </c>
      <c r="F682" s="5">
        <f>'Tree Monitoring Data'!E681</f>
        <v>2.25</v>
      </c>
      <c r="G682" s="33">
        <f t="shared" si="7"/>
        <v>6.7811135007440548E-3</v>
      </c>
      <c r="H682" s="5">
        <v>0.59499999999999997</v>
      </c>
      <c r="I682" s="5">
        <v>1.1499999999999999</v>
      </c>
      <c r="J682" s="5">
        <f>VLOOKUP(D682, 'ABG per sample plot (Rj calcs)'!I:J, 2, FALSE)</f>
        <v>0.32791176403545869</v>
      </c>
      <c r="K682" s="34">
        <f t="shared" si="8"/>
        <v>6.1614799274717523E-3</v>
      </c>
      <c r="L682" s="15">
        <f>'Tree Monitoring Data'!L681</f>
        <v>0.14386559999999998</v>
      </c>
      <c r="M682" s="15"/>
    </row>
    <row r="683" spans="1:13">
      <c r="A683" s="5">
        <f>'Tree Monitoring Data'!G682</f>
        <v>2019</v>
      </c>
      <c r="B683" s="4" t="str">
        <f>'Tree Monitoring Data'!A682</f>
        <v>C002</v>
      </c>
      <c r="C683" s="5">
        <f>'Tree Monitoring Data'!B682</f>
        <v>44</v>
      </c>
      <c r="D683" s="5" t="str">
        <f t="shared" si="6"/>
        <v>C002_44</v>
      </c>
      <c r="E683" s="5">
        <f>'Tree Monitoring Data'!D682</f>
        <v>6.76736673</v>
      </c>
      <c r="F683" s="5">
        <f>'Tree Monitoring Data'!E682</f>
        <v>2.25</v>
      </c>
      <c r="G683" s="33">
        <f t="shared" si="7"/>
        <v>9.2489276352788162E-3</v>
      </c>
      <c r="H683" s="5">
        <v>0.59499999999999997</v>
      </c>
      <c r="I683" s="5">
        <v>1.1499999999999999</v>
      </c>
      <c r="J683" s="5">
        <f>VLOOKUP(D683, 'ABG per sample plot (Rj calcs)'!I:J, 2, FALSE)</f>
        <v>0.32791176403545869</v>
      </c>
      <c r="K683" s="34">
        <f t="shared" si="8"/>
        <v>8.4037941510868852E-3</v>
      </c>
      <c r="L683" s="15">
        <f>'Tree Monitoring Data'!L682</f>
        <v>0.14386559999999998</v>
      </c>
      <c r="M683" s="15"/>
    </row>
    <row r="684" spans="1:13">
      <c r="A684" s="5">
        <f>'Tree Monitoring Data'!G683</f>
        <v>2019</v>
      </c>
      <c r="B684" s="4" t="str">
        <f>'Tree Monitoring Data'!A683</f>
        <v>C002</v>
      </c>
      <c r="C684" s="5">
        <f>'Tree Monitoring Data'!B683</f>
        <v>51</v>
      </c>
      <c r="D684" s="5" t="str">
        <f t="shared" si="6"/>
        <v>C002_51</v>
      </c>
      <c r="E684" s="5">
        <f>'Tree Monitoring Data'!D683</f>
        <v>5.4485922000000002</v>
      </c>
      <c r="F684" s="5">
        <f>'Tree Monitoring Data'!E683</f>
        <v>2.2999999999999998</v>
      </c>
      <c r="G684" s="33">
        <f t="shared" si="7"/>
        <v>5.6966219453965256E-3</v>
      </c>
      <c r="H684" s="5">
        <v>0.59499999999999997</v>
      </c>
      <c r="I684" s="5">
        <v>1.1499999999999999</v>
      </c>
      <c r="J684" s="5">
        <f>VLOOKUP(D684, 'ABG per sample plot (Rj calcs)'!I:J, 2, FALSE)</f>
        <v>0.33916458305548364</v>
      </c>
      <c r="K684" s="34">
        <f t="shared" si="8"/>
        <v>5.2199477955829354E-3</v>
      </c>
      <c r="L684" s="15">
        <f>'Tree Monitoring Data'!L683</f>
        <v>0.14386559999999998</v>
      </c>
      <c r="M684" s="15"/>
    </row>
    <row r="685" spans="1:13">
      <c r="A685" s="5">
        <f>'Tree Monitoring Data'!G684</f>
        <v>2019</v>
      </c>
      <c r="B685" s="4" t="str">
        <f>'Tree Monitoring Data'!A684</f>
        <v>C002</v>
      </c>
      <c r="C685" s="5">
        <f>'Tree Monitoring Data'!B684</f>
        <v>51</v>
      </c>
      <c r="D685" s="5" t="str">
        <f t="shared" si="6"/>
        <v>C002_51</v>
      </c>
      <c r="E685" s="5">
        <f>'Tree Monitoring Data'!D684</f>
        <v>5.2206747099999999</v>
      </c>
      <c r="F685" s="5">
        <f>'Tree Monitoring Data'!E684</f>
        <v>2.2999999999999998</v>
      </c>
      <c r="G685" s="33">
        <f t="shared" si="7"/>
        <v>5.0935282022657293E-3</v>
      </c>
      <c r="H685" s="5">
        <v>0.59499999999999997</v>
      </c>
      <c r="I685" s="5">
        <v>1.1499999999999999</v>
      </c>
      <c r="J685" s="5">
        <f>VLOOKUP(D685, 'ABG per sample plot (Rj calcs)'!I:J, 2, FALSE)</f>
        <v>0.33916458305548364</v>
      </c>
      <c r="K685" s="34">
        <f t="shared" si="8"/>
        <v>4.6673189068904926E-3</v>
      </c>
      <c r="L685" s="15">
        <f>'Tree Monitoring Data'!L684</f>
        <v>0.14386559999999998</v>
      </c>
      <c r="M685" s="15"/>
    </row>
    <row r="686" spans="1:13">
      <c r="A686" s="5">
        <f>'Tree Monitoring Data'!G685</f>
        <v>2019</v>
      </c>
      <c r="B686" s="4" t="str">
        <f>'Tree Monitoring Data'!A685</f>
        <v>C002</v>
      </c>
      <c r="C686" s="5">
        <f>'Tree Monitoring Data'!B685</f>
        <v>51</v>
      </c>
      <c r="D686" s="5" t="str">
        <f t="shared" si="6"/>
        <v>C002_51</v>
      </c>
      <c r="E686" s="5">
        <f>'Tree Monitoring Data'!D685</f>
        <v>5.6673511899999998</v>
      </c>
      <c r="F686" s="5">
        <f>'Tree Monitoring Data'!E685</f>
        <v>2.2999999999999998</v>
      </c>
      <c r="G686" s="33">
        <f t="shared" si="7"/>
        <v>6.2813745217394782E-3</v>
      </c>
      <c r="H686" s="5">
        <v>0.59499999999999997</v>
      </c>
      <c r="I686" s="5">
        <v>1.1499999999999999</v>
      </c>
      <c r="J686" s="5">
        <f>VLOOKUP(D686, 'ABG per sample plot (Rj calcs)'!I:J, 2, FALSE)</f>
        <v>0.33916458305548364</v>
      </c>
      <c r="K686" s="34">
        <f t="shared" si="8"/>
        <v>5.7557702445887853E-3</v>
      </c>
      <c r="L686" s="15">
        <f>'Tree Monitoring Data'!L685</f>
        <v>0.14386559999999998</v>
      </c>
      <c r="M686" s="15"/>
    </row>
    <row r="687" spans="1:13">
      <c r="A687" s="5">
        <f>'Tree Monitoring Data'!G686</f>
        <v>2019</v>
      </c>
      <c r="B687" s="4" t="str">
        <f>'Tree Monitoring Data'!A686</f>
        <v>C002</v>
      </c>
      <c r="C687" s="5">
        <f>'Tree Monitoring Data'!B686</f>
        <v>44</v>
      </c>
      <c r="D687" s="5" t="str">
        <f t="shared" si="6"/>
        <v>C002_44</v>
      </c>
      <c r="E687" s="5">
        <f>'Tree Monitoring Data'!D686</f>
        <v>5.86934925</v>
      </c>
      <c r="F687" s="5">
        <f>'Tree Monitoring Data'!E686</f>
        <v>2.2999999999999998</v>
      </c>
      <c r="G687" s="33">
        <f t="shared" si="7"/>
        <v>6.8264477799160382E-3</v>
      </c>
      <c r="H687" s="5">
        <v>0.59499999999999997</v>
      </c>
      <c r="I687" s="5">
        <v>1.1499999999999999</v>
      </c>
      <c r="J687" s="5">
        <f>VLOOKUP(D687, 'ABG per sample plot (Rj calcs)'!I:J, 2, FALSE)</f>
        <v>0.32791176403545869</v>
      </c>
      <c r="K687" s="34">
        <f t="shared" si="8"/>
        <v>6.2026717245289653E-3</v>
      </c>
      <c r="L687" s="15">
        <f>'Tree Monitoring Data'!L686</f>
        <v>0.14386559999999998</v>
      </c>
      <c r="M687" s="15"/>
    </row>
    <row r="688" spans="1:13">
      <c r="A688" s="5">
        <f>'Tree Monitoring Data'!G687</f>
        <v>2019</v>
      </c>
      <c r="B688" s="4" t="str">
        <f>'Tree Monitoring Data'!A687</f>
        <v>C002</v>
      </c>
      <c r="C688" s="5">
        <f>'Tree Monitoring Data'!B687</f>
        <v>44</v>
      </c>
      <c r="D688" s="5" t="str">
        <f t="shared" si="6"/>
        <v>C002_44</v>
      </c>
      <c r="E688" s="5">
        <f>'Tree Monitoring Data'!D687</f>
        <v>8.3309740199999993</v>
      </c>
      <c r="F688" s="5">
        <f>'Tree Monitoring Data'!E687</f>
        <v>2.2999999999999998</v>
      </c>
      <c r="G688" s="33">
        <f t="shared" si="7"/>
        <v>1.3863190967365172E-2</v>
      </c>
      <c r="H688" s="5">
        <v>0.59499999999999997</v>
      </c>
      <c r="I688" s="5">
        <v>1.1499999999999999</v>
      </c>
      <c r="J688" s="5">
        <f>VLOOKUP(D688, 'ABG per sample plot (Rj calcs)'!I:J, 2, FALSE)</f>
        <v>0.32791176403545869</v>
      </c>
      <c r="K688" s="34">
        <f t="shared" si="8"/>
        <v>1.2596422824475033E-2</v>
      </c>
      <c r="L688" s="15">
        <f>'Tree Monitoring Data'!L687</f>
        <v>0.14386559999999998</v>
      </c>
      <c r="M688" s="15"/>
    </row>
    <row r="689" spans="1:13">
      <c r="A689" s="5">
        <f>'Tree Monitoring Data'!G688</f>
        <v>2019</v>
      </c>
      <c r="B689" s="4" t="str">
        <f>'Tree Monitoring Data'!A688</f>
        <v>C002</v>
      </c>
      <c r="C689" s="5">
        <f>'Tree Monitoring Data'!B688</f>
        <v>21</v>
      </c>
      <c r="D689" s="5" t="str">
        <f t="shared" si="6"/>
        <v>C002_21</v>
      </c>
      <c r="E689" s="5">
        <f>'Tree Monitoring Data'!D688</f>
        <v>7.5928751800000001</v>
      </c>
      <c r="F689" s="5">
        <f>'Tree Monitoring Data'!E688</f>
        <v>2.2999999999999998</v>
      </c>
      <c r="G689" s="33">
        <f t="shared" si="7"/>
        <v>1.1676920730674722E-2</v>
      </c>
      <c r="H689" s="5">
        <v>0.59499999999999997</v>
      </c>
      <c r="I689" s="5">
        <v>1.1499999999999999</v>
      </c>
      <c r="J689" s="5">
        <f>VLOOKUP(D689, 'ABG per sample plot (Rj calcs)'!I:J, 2, FALSE)</f>
        <v>0.33151499162324022</v>
      </c>
      <c r="K689" s="34">
        <f t="shared" si="8"/>
        <v>1.0638715584832703E-2</v>
      </c>
      <c r="L689" s="15">
        <f>'Tree Monitoring Data'!L688</f>
        <v>0.14386559999999998</v>
      </c>
      <c r="M689" s="15"/>
    </row>
    <row r="690" spans="1:13">
      <c r="A690" s="5">
        <f>'Tree Monitoring Data'!G689</f>
        <v>2019</v>
      </c>
      <c r="B690" s="4" t="str">
        <f>'Tree Monitoring Data'!A689</f>
        <v>C002</v>
      </c>
      <c r="C690" s="5">
        <f>'Tree Monitoring Data'!B689</f>
        <v>21</v>
      </c>
      <c r="D690" s="5" t="str">
        <f t="shared" si="6"/>
        <v>C002_21</v>
      </c>
      <c r="E690" s="5">
        <f>'Tree Monitoring Data'!D689</f>
        <v>6.2131611099999997</v>
      </c>
      <c r="F690" s="5">
        <f>'Tree Monitoring Data'!E689</f>
        <v>2.2999999999999998</v>
      </c>
      <c r="G690" s="33">
        <f t="shared" si="7"/>
        <v>7.7654978454499883E-3</v>
      </c>
      <c r="H690" s="5">
        <v>0.59499999999999997</v>
      </c>
      <c r="I690" s="5">
        <v>1.1499999999999999</v>
      </c>
      <c r="J690" s="5">
        <f>VLOOKUP(D690, 'ABG per sample plot (Rj calcs)'!I:J, 2, FALSE)</f>
        <v>0.33151499162324022</v>
      </c>
      <c r="K690" s="34">
        <f t="shared" si="8"/>
        <v>7.0750606994657459E-3</v>
      </c>
      <c r="L690" s="15">
        <f>'Tree Monitoring Data'!L689</f>
        <v>0.14386559999999998</v>
      </c>
      <c r="M690" s="15"/>
    </row>
    <row r="691" spans="1:13">
      <c r="A691" s="5">
        <f>'Tree Monitoring Data'!G690</f>
        <v>2019</v>
      </c>
      <c r="B691" s="4" t="str">
        <f>'Tree Monitoring Data'!A690</f>
        <v>C002</v>
      </c>
      <c r="C691" s="5">
        <f>'Tree Monitoring Data'!B690</f>
        <v>21</v>
      </c>
      <c r="D691" s="5" t="str">
        <f t="shared" si="6"/>
        <v>C002_21</v>
      </c>
      <c r="E691" s="5">
        <f>'Tree Monitoring Data'!D690</f>
        <v>6.8639893900000004</v>
      </c>
      <c r="F691" s="5">
        <f>'Tree Monitoring Data'!E690</f>
        <v>2.2999999999999998</v>
      </c>
      <c r="G691" s="33">
        <f t="shared" si="7"/>
        <v>9.5820587292971774E-3</v>
      </c>
      <c r="H691" s="5">
        <v>0.59499999999999997</v>
      </c>
      <c r="I691" s="5">
        <v>1.1499999999999999</v>
      </c>
      <c r="J691" s="5">
        <f>VLOOKUP(D691, 'ABG per sample plot (Rj calcs)'!I:J, 2, FALSE)</f>
        <v>0.33151499162324022</v>
      </c>
      <c r="K691" s="34">
        <f t="shared" si="8"/>
        <v>8.7301095802048614E-3</v>
      </c>
      <c r="L691" s="15">
        <f>'Tree Monitoring Data'!L690</f>
        <v>0.14386559999999998</v>
      </c>
      <c r="M691" s="15"/>
    </row>
    <row r="692" spans="1:13">
      <c r="A692" s="5">
        <f>'Tree Monitoring Data'!G691</f>
        <v>2019</v>
      </c>
      <c r="B692" s="4" t="str">
        <f>'Tree Monitoring Data'!A691</f>
        <v>C002</v>
      </c>
      <c r="C692" s="5">
        <f>'Tree Monitoring Data'!B691</f>
        <v>21</v>
      </c>
      <c r="D692" s="5" t="str">
        <f t="shared" si="6"/>
        <v>C002_21</v>
      </c>
      <c r="E692" s="5">
        <f>'Tree Monitoring Data'!D691</f>
        <v>5.4018978999999998</v>
      </c>
      <c r="F692" s="5">
        <f>'Tree Monitoring Data'!E691</f>
        <v>2.2999999999999998</v>
      </c>
      <c r="G692" s="33">
        <f t="shared" si="7"/>
        <v>5.5725534463631626E-3</v>
      </c>
      <c r="H692" s="5">
        <v>0.59499999999999997</v>
      </c>
      <c r="I692" s="5">
        <v>1.1499999999999999</v>
      </c>
      <c r="J692" s="5">
        <f>VLOOKUP(D692, 'ABG per sample plot (Rj calcs)'!I:J, 2, FALSE)</f>
        <v>0.33151499162324022</v>
      </c>
      <c r="K692" s="34">
        <f t="shared" si="8"/>
        <v>5.0770928881446074E-3</v>
      </c>
      <c r="L692" s="15">
        <f>'Tree Monitoring Data'!L691</f>
        <v>0.14386559999999998</v>
      </c>
      <c r="M692" s="15"/>
    </row>
    <row r="693" spans="1:13">
      <c r="A693" s="5">
        <f>'Tree Monitoring Data'!G692</f>
        <v>2019</v>
      </c>
      <c r="B693" s="4" t="str">
        <f>'Tree Monitoring Data'!A692</f>
        <v>C002</v>
      </c>
      <c r="C693" s="5">
        <f>'Tree Monitoring Data'!B692</f>
        <v>21</v>
      </c>
      <c r="D693" s="5" t="str">
        <f t="shared" si="6"/>
        <v>C002_21</v>
      </c>
      <c r="E693" s="5">
        <f>'Tree Monitoring Data'!D692</f>
        <v>5.2206703000000001</v>
      </c>
      <c r="F693" s="5">
        <f>'Tree Monitoring Data'!E692</f>
        <v>2.2999999999999998</v>
      </c>
      <c r="G693" s="33">
        <f t="shared" si="7"/>
        <v>5.0935165935799128E-3</v>
      </c>
      <c r="H693" s="5">
        <v>0.59499999999999997</v>
      </c>
      <c r="I693" s="5">
        <v>1.1499999999999999</v>
      </c>
      <c r="J693" s="5">
        <f>VLOOKUP(D693, 'ABG per sample plot (Rj calcs)'!I:J, 2, FALSE)</f>
        <v>0.33151499162324022</v>
      </c>
      <c r="K693" s="34">
        <f t="shared" si="8"/>
        <v>4.6406476172585484E-3</v>
      </c>
      <c r="L693" s="15">
        <f>'Tree Monitoring Data'!L692</f>
        <v>0.14386559999999998</v>
      </c>
      <c r="M693" s="15"/>
    </row>
    <row r="694" spans="1:13">
      <c r="A694" s="5">
        <f>'Tree Monitoring Data'!G693</f>
        <v>2019</v>
      </c>
      <c r="B694" s="4" t="str">
        <f>'Tree Monitoring Data'!A693</f>
        <v>C002</v>
      </c>
      <c r="C694" s="5">
        <f>'Tree Monitoring Data'!B693</f>
        <v>21</v>
      </c>
      <c r="D694" s="5" t="str">
        <f t="shared" si="6"/>
        <v>C002_21</v>
      </c>
      <c r="E694" s="5">
        <f>'Tree Monitoring Data'!D693</f>
        <v>6.3182708400000003</v>
      </c>
      <c r="F694" s="5">
        <f>'Tree Monitoring Data'!E693</f>
        <v>2.2999999999999998</v>
      </c>
      <c r="G694" s="33">
        <f t="shared" si="7"/>
        <v>8.0554242458787551E-3</v>
      </c>
      <c r="H694" s="5">
        <v>0.59499999999999997</v>
      </c>
      <c r="I694" s="5">
        <v>1.1499999999999999</v>
      </c>
      <c r="J694" s="5">
        <f>VLOOKUP(D694, 'ABG per sample plot (Rj calcs)'!I:J, 2, FALSE)</f>
        <v>0.33151499162324022</v>
      </c>
      <c r="K694" s="34">
        <f t="shared" si="8"/>
        <v>7.3392094922714798E-3</v>
      </c>
      <c r="L694" s="15">
        <f>'Tree Monitoring Data'!L693</f>
        <v>0.14386559999999998</v>
      </c>
      <c r="M694" s="15"/>
    </row>
    <row r="695" spans="1:13">
      <c r="A695" s="5">
        <f>'Tree Monitoring Data'!G694</f>
        <v>2019</v>
      </c>
      <c r="B695" s="4" t="str">
        <f>'Tree Monitoring Data'!A694</f>
        <v>C002</v>
      </c>
      <c r="C695" s="5">
        <f>'Tree Monitoring Data'!B694</f>
        <v>44</v>
      </c>
      <c r="D695" s="5" t="str">
        <f t="shared" si="6"/>
        <v>C002_44</v>
      </c>
      <c r="E695" s="5">
        <f>'Tree Monitoring Data'!D694</f>
        <v>6.3662030999999999</v>
      </c>
      <c r="F695" s="5">
        <f>'Tree Monitoring Data'!E694</f>
        <v>2.35</v>
      </c>
      <c r="G695" s="33">
        <f t="shared" si="7"/>
        <v>8.241387951049577E-3</v>
      </c>
      <c r="H695" s="5">
        <v>0.59499999999999997</v>
      </c>
      <c r="I695" s="5">
        <v>1.1499999999999999</v>
      </c>
      <c r="J695" s="5">
        <f>VLOOKUP(D695, 'ABG per sample plot (Rj calcs)'!I:J, 2, FALSE)</f>
        <v>0.32791176403545869</v>
      </c>
      <c r="K695" s="34">
        <f t="shared" si="8"/>
        <v>7.488319791333355E-3</v>
      </c>
      <c r="L695" s="15">
        <f>'Tree Monitoring Data'!L694</f>
        <v>0.14386559999999998</v>
      </c>
      <c r="M695" s="15"/>
    </row>
    <row r="696" spans="1:13">
      <c r="A696" s="5">
        <f>'Tree Monitoring Data'!G695</f>
        <v>2019</v>
      </c>
      <c r="B696" s="4" t="str">
        <f>'Tree Monitoring Data'!A695</f>
        <v>C002</v>
      </c>
      <c r="C696" s="5">
        <f>'Tree Monitoring Data'!B695</f>
        <v>44</v>
      </c>
      <c r="D696" s="5" t="str">
        <f t="shared" si="6"/>
        <v>C002_44</v>
      </c>
      <c r="E696" s="5">
        <f>'Tree Monitoring Data'!D695</f>
        <v>8.5530122300000002</v>
      </c>
      <c r="F696" s="5">
        <f>'Tree Monitoring Data'!E695</f>
        <v>2.4</v>
      </c>
      <c r="G696" s="33">
        <f t="shared" si="7"/>
        <v>1.472564407916392E-2</v>
      </c>
      <c r="H696" s="5">
        <v>0.59499999999999997</v>
      </c>
      <c r="I696" s="5">
        <v>1.1499999999999999</v>
      </c>
      <c r="J696" s="5">
        <f>VLOOKUP(D696, 'ABG per sample plot (Rj calcs)'!I:J, 2, FALSE)</f>
        <v>0.32791176403545869</v>
      </c>
      <c r="K696" s="34">
        <f t="shared" si="8"/>
        <v>1.3380068096914504E-2</v>
      </c>
      <c r="L696" s="15">
        <f>'Tree Monitoring Data'!L695</f>
        <v>0.14386559999999998</v>
      </c>
      <c r="M696" s="15"/>
    </row>
    <row r="697" spans="1:13">
      <c r="A697" s="5">
        <f>'Tree Monitoring Data'!G696</f>
        <v>2019</v>
      </c>
      <c r="B697" s="4" t="str">
        <f>'Tree Monitoring Data'!A696</f>
        <v>C002</v>
      </c>
      <c r="C697" s="5">
        <f>'Tree Monitoring Data'!B696</f>
        <v>21</v>
      </c>
      <c r="D697" s="5" t="str">
        <f t="shared" si="6"/>
        <v>C002_21</v>
      </c>
      <c r="E697" s="5">
        <f>'Tree Monitoring Data'!D696</f>
        <v>6.3182708400000003</v>
      </c>
      <c r="F697" s="5">
        <f>'Tree Monitoring Data'!E696</f>
        <v>2.4</v>
      </c>
      <c r="G697" s="33">
        <f t="shared" si="7"/>
        <v>8.1604453026097156E-3</v>
      </c>
      <c r="H697" s="5">
        <v>0.59499999999999997</v>
      </c>
      <c r="I697" s="5">
        <v>1.1499999999999999</v>
      </c>
      <c r="J697" s="5">
        <f>VLOOKUP(D697, 'ABG per sample plot (Rj calcs)'!I:J, 2, FALSE)</f>
        <v>0.33151499162324022</v>
      </c>
      <c r="K697" s="34">
        <f t="shared" si="8"/>
        <v>7.4348930357971453E-3</v>
      </c>
      <c r="L697" s="15">
        <f>'Tree Monitoring Data'!L696</f>
        <v>0.14386559999999998</v>
      </c>
      <c r="M697" s="15"/>
    </row>
    <row r="698" spans="1:13">
      <c r="A698" s="5">
        <f>'Tree Monitoring Data'!G697</f>
        <v>2019</v>
      </c>
      <c r="B698" s="4" t="str">
        <f>'Tree Monitoring Data'!A697</f>
        <v>C002</v>
      </c>
      <c r="C698" s="5">
        <f>'Tree Monitoring Data'!B697</f>
        <v>51</v>
      </c>
      <c r="D698" s="5" t="str">
        <f t="shared" si="6"/>
        <v>C002_51</v>
      </c>
      <c r="E698" s="5">
        <f>'Tree Monitoring Data'!D697</f>
        <v>6.1804652600000001</v>
      </c>
      <c r="F698" s="5">
        <f>'Tree Monitoring Data'!E697</f>
        <v>2.4500000000000002</v>
      </c>
      <c r="G698" s="33">
        <f t="shared" si="7"/>
        <v>7.8263318981443945E-3</v>
      </c>
      <c r="H698" s="5">
        <v>0.59499999999999997</v>
      </c>
      <c r="I698" s="5">
        <v>1.1499999999999999</v>
      </c>
      <c r="J698" s="5">
        <f>VLOOKUP(D698, 'ABG per sample plot (Rj calcs)'!I:J, 2, FALSE)</f>
        <v>0.33916458305548364</v>
      </c>
      <c r="K698" s="34">
        <f t="shared" si="8"/>
        <v>7.1714507879942482E-3</v>
      </c>
      <c r="L698" s="15">
        <f>'Tree Monitoring Data'!L697</f>
        <v>0.14386559999999998</v>
      </c>
      <c r="M698" s="15"/>
    </row>
    <row r="699" spans="1:13">
      <c r="A699" s="5">
        <f>'Tree Monitoring Data'!G698</f>
        <v>2019</v>
      </c>
      <c r="B699" s="4" t="str">
        <f>'Tree Monitoring Data'!A698</f>
        <v>C002</v>
      </c>
      <c r="C699" s="5">
        <f>'Tree Monitoring Data'!B698</f>
        <v>51</v>
      </c>
      <c r="D699" s="5" t="str">
        <f t="shared" si="6"/>
        <v>C002_51</v>
      </c>
      <c r="E699" s="5">
        <f>'Tree Monitoring Data'!D698</f>
        <v>6.2699829100000004</v>
      </c>
      <c r="F699" s="5">
        <f>'Tree Monitoring Data'!E698</f>
        <v>2.5</v>
      </c>
      <c r="G699" s="33">
        <f t="shared" si="7"/>
        <v>8.1289060555726801E-3</v>
      </c>
      <c r="H699" s="5">
        <v>0.59499999999999997</v>
      </c>
      <c r="I699" s="5">
        <v>1.1499999999999999</v>
      </c>
      <c r="J699" s="5">
        <f>VLOOKUP(D699, 'ABG per sample plot (Rj calcs)'!I:J, 2, FALSE)</f>
        <v>0.33916458305548364</v>
      </c>
      <c r="K699" s="34">
        <f t="shared" si="8"/>
        <v>7.4487065583801488E-3</v>
      </c>
      <c r="L699" s="15">
        <f>'Tree Monitoring Data'!L698</f>
        <v>0.14386559999999998</v>
      </c>
      <c r="M699" s="15"/>
    </row>
    <row r="700" spans="1:13">
      <c r="A700" s="5">
        <f>'Tree Monitoring Data'!G699</f>
        <v>2019</v>
      </c>
      <c r="B700" s="4" t="str">
        <f>'Tree Monitoring Data'!A699</f>
        <v>C002</v>
      </c>
      <c r="C700" s="5">
        <f>'Tree Monitoring Data'!B699</f>
        <v>51</v>
      </c>
      <c r="D700" s="5" t="str">
        <f t="shared" si="6"/>
        <v>C002_51</v>
      </c>
      <c r="E700" s="5">
        <f>'Tree Monitoring Data'!D699</f>
        <v>7.0100540000000002</v>
      </c>
      <c r="F700" s="5">
        <f>'Tree Monitoring Data'!E699</f>
        <v>2.5</v>
      </c>
      <c r="G700" s="33">
        <f t="shared" si="7"/>
        <v>1.0255117234322061E-2</v>
      </c>
      <c r="H700" s="5">
        <v>0.59499999999999997</v>
      </c>
      <c r="I700" s="5">
        <v>1.1499999999999999</v>
      </c>
      <c r="J700" s="5">
        <f>VLOOKUP(D700, 'ABG per sample plot (Rj calcs)'!I:J, 2, FALSE)</f>
        <v>0.33916458305548364</v>
      </c>
      <c r="K700" s="34">
        <f t="shared" si="8"/>
        <v>9.3970035424244484E-3</v>
      </c>
      <c r="L700" s="15">
        <f>'Tree Monitoring Data'!L699</f>
        <v>0.14386559999999998</v>
      </c>
      <c r="M700" s="15"/>
    </row>
    <row r="701" spans="1:13">
      <c r="A701" s="5">
        <f>'Tree Monitoring Data'!G700</f>
        <v>2019</v>
      </c>
      <c r="B701" s="4" t="str">
        <f>'Tree Monitoring Data'!A700</f>
        <v>C002</v>
      </c>
      <c r="C701" s="5">
        <f>'Tree Monitoring Data'!B700</f>
        <v>44</v>
      </c>
      <c r="D701" s="5" t="str">
        <f t="shared" si="6"/>
        <v>C002_44</v>
      </c>
      <c r="E701" s="5">
        <f>'Tree Monitoring Data'!D700</f>
        <v>8.7404977899999992</v>
      </c>
      <c r="F701" s="5">
        <f>'Tree Monitoring Data'!E700</f>
        <v>2.5</v>
      </c>
      <c r="G701" s="33">
        <f t="shared" si="7"/>
        <v>1.5505240425702302E-2</v>
      </c>
      <c r="H701" s="5">
        <v>0.59499999999999997</v>
      </c>
      <c r="I701" s="5">
        <v>1.1499999999999999</v>
      </c>
      <c r="J701" s="5">
        <f>VLOOKUP(D701, 'ABG per sample plot (Rj calcs)'!I:J, 2, FALSE)</f>
        <v>0.32791176403545869</v>
      </c>
      <c r="K701" s="34">
        <f t="shared" si="8"/>
        <v>1.4088427754985334E-2</v>
      </c>
      <c r="L701" s="15">
        <f>'Tree Monitoring Data'!L700</f>
        <v>0.14386559999999998</v>
      </c>
      <c r="M701" s="15"/>
    </row>
    <row r="702" spans="1:13">
      <c r="A702" s="5">
        <f>'Tree Monitoring Data'!G701</f>
        <v>2019</v>
      </c>
      <c r="B702" s="4" t="str">
        <f>'Tree Monitoring Data'!A701</f>
        <v>C002</v>
      </c>
      <c r="C702" s="5">
        <f>'Tree Monitoring Data'!B701</f>
        <v>21</v>
      </c>
      <c r="D702" s="5" t="str">
        <f t="shared" si="6"/>
        <v>C002_21</v>
      </c>
      <c r="E702" s="5">
        <f>'Tree Monitoring Data'!D701</f>
        <v>7.9194578499999997</v>
      </c>
      <c r="F702" s="5">
        <f>'Tree Monitoring Data'!E701</f>
        <v>2.5</v>
      </c>
      <c r="G702" s="33">
        <f t="shared" si="7"/>
        <v>1.2965658441410437E-2</v>
      </c>
      <c r="H702" s="5">
        <v>0.59499999999999997</v>
      </c>
      <c r="I702" s="5">
        <v>1.1499999999999999</v>
      </c>
      <c r="J702" s="5">
        <f>VLOOKUP(D702, 'ABG per sample plot (Rj calcs)'!I:J, 2, FALSE)</f>
        <v>0.33151499162324022</v>
      </c>
      <c r="K702" s="34">
        <f t="shared" si="8"/>
        <v>1.1812870508394767E-2</v>
      </c>
      <c r="L702" s="15">
        <f>'Tree Monitoring Data'!L701</f>
        <v>0.14386559999999998</v>
      </c>
      <c r="M702" s="15"/>
    </row>
    <row r="703" spans="1:13">
      <c r="A703" s="5">
        <f>'Tree Monitoring Data'!G702</f>
        <v>2019</v>
      </c>
      <c r="B703" s="4" t="str">
        <f>'Tree Monitoring Data'!A702</f>
        <v>C002</v>
      </c>
      <c r="C703" s="5">
        <f>'Tree Monitoring Data'!B702</f>
        <v>21</v>
      </c>
      <c r="D703" s="5" t="str">
        <f t="shared" si="6"/>
        <v>C002_21</v>
      </c>
      <c r="E703" s="5">
        <f>'Tree Monitoring Data'!D702</f>
        <v>8.5648430799999993</v>
      </c>
      <c r="F703" s="5">
        <f>'Tree Monitoring Data'!E702</f>
        <v>2.5</v>
      </c>
      <c r="G703" s="33">
        <f t="shared" si="7"/>
        <v>1.495455758403375E-2</v>
      </c>
      <c r="H703" s="5">
        <v>0.59499999999999997</v>
      </c>
      <c r="I703" s="5">
        <v>1.1499999999999999</v>
      </c>
      <c r="J703" s="5">
        <f>VLOOKUP(D703, 'ABG per sample plot (Rj calcs)'!I:J, 2, FALSE)</f>
        <v>0.33151499162324022</v>
      </c>
      <c r="K703" s="34">
        <f t="shared" si="8"/>
        <v>1.3624934903908087E-2</v>
      </c>
      <c r="L703" s="15">
        <f>'Tree Monitoring Data'!L702</f>
        <v>0.14386559999999998</v>
      </c>
      <c r="M703" s="15"/>
    </row>
    <row r="704" spans="1:13">
      <c r="A704" s="5">
        <f>'Tree Monitoring Data'!G703</f>
        <v>2019</v>
      </c>
      <c r="B704" s="4" t="str">
        <f>'Tree Monitoring Data'!A703</f>
        <v>C002</v>
      </c>
      <c r="C704" s="5">
        <f>'Tree Monitoring Data'!B703</f>
        <v>44</v>
      </c>
      <c r="D704" s="5" t="str">
        <f t="shared" si="6"/>
        <v>C002_44</v>
      </c>
      <c r="E704" s="5">
        <f>'Tree Monitoring Data'!D703</f>
        <v>7.5928815900000002</v>
      </c>
      <c r="F704" s="5">
        <f>'Tree Monitoring Data'!E703</f>
        <v>2.5499999999999998</v>
      </c>
      <c r="G704" s="33">
        <f t="shared" si="7"/>
        <v>1.2055596589570639E-2</v>
      </c>
      <c r="H704" s="5">
        <v>0.59499999999999997</v>
      </c>
      <c r="I704" s="5">
        <v>1.1499999999999999</v>
      </c>
      <c r="J704" s="5">
        <f>VLOOKUP(D704, 'ABG per sample plot (Rj calcs)'!I:J, 2, FALSE)</f>
        <v>0.32791176403545869</v>
      </c>
      <c r="K704" s="34">
        <f t="shared" si="8"/>
        <v>1.0953999869222956E-2</v>
      </c>
      <c r="L704" s="15">
        <f>'Tree Monitoring Data'!L703</f>
        <v>0.14386559999999998</v>
      </c>
      <c r="M704" s="15"/>
    </row>
    <row r="705" spans="1:13">
      <c r="A705" s="5">
        <f>'Tree Monitoring Data'!G704</f>
        <v>2019</v>
      </c>
      <c r="B705" s="4" t="str">
        <f>'Tree Monitoring Data'!A704</f>
        <v>C002</v>
      </c>
      <c r="C705" s="5">
        <f>'Tree Monitoring Data'!B704</f>
        <v>44</v>
      </c>
      <c r="D705" s="5" t="str">
        <f t="shared" si="6"/>
        <v>C002_44</v>
      </c>
      <c r="E705" s="5">
        <f>'Tree Monitoring Data'!D704</f>
        <v>9.9341330600000006</v>
      </c>
      <c r="F705" s="5">
        <f>'Tree Monitoring Data'!E704</f>
        <v>2.6</v>
      </c>
      <c r="G705" s="33">
        <f t="shared" si="7"/>
        <v>1.9611577420969094E-2</v>
      </c>
      <c r="H705" s="5">
        <v>0.59499999999999997</v>
      </c>
      <c r="I705" s="5">
        <v>1.1499999999999999</v>
      </c>
      <c r="J705" s="5">
        <f>VLOOKUP(D705, 'ABG per sample plot (Rj calcs)'!I:J, 2, FALSE)</f>
        <v>0.32791176403545869</v>
      </c>
      <c r="K705" s="34">
        <f t="shared" si="8"/>
        <v>1.7819542559212524E-2</v>
      </c>
      <c r="L705" s="15">
        <f>'Tree Monitoring Data'!L704</f>
        <v>0.14386559999999998</v>
      </c>
      <c r="M705" s="15"/>
    </row>
    <row r="706" spans="1:13">
      <c r="A706" s="5">
        <f>'Tree Monitoring Data'!G705</f>
        <v>2019</v>
      </c>
      <c r="B706" s="4" t="str">
        <f>'Tree Monitoring Data'!A705</f>
        <v>C002</v>
      </c>
      <c r="C706" s="5">
        <f>'Tree Monitoring Data'!B705</f>
        <v>44</v>
      </c>
      <c r="D706" s="5" t="str">
        <f t="shared" si="6"/>
        <v>C002_44</v>
      </c>
      <c r="E706" s="5">
        <f>'Tree Monitoring Data'!D705</f>
        <v>8.4277084500000008</v>
      </c>
      <c r="F706" s="5">
        <f>'Tree Monitoring Data'!E705</f>
        <v>2.6</v>
      </c>
      <c r="G706" s="33">
        <f t="shared" si="7"/>
        <v>1.4713792937461273E-2</v>
      </c>
      <c r="H706" s="5">
        <v>0.59499999999999997</v>
      </c>
      <c r="I706" s="5">
        <v>1.1499999999999999</v>
      </c>
      <c r="J706" s="5">
        <f>VLOOKUP(D706, 'ABG per sample plot (Rj calcs)'!I:J, 2, FALSE)</f>
        <v>0.32791176403545869</v>
      </c>
      <c r="K706" s="34">
        <f t="shared" si="8"/>
        <v>1.3369299869585691E-2</v>
      </c>
      <c r="L706" s="15">
        <f>'Tree Monitoring Data'!L705</f>
        <v>0.14386559999999998</v>
      </c>
      <c r="M706" s="15"/>
    </row>
    <row r="707" spans="1:13">
      <c r="A707" s="5">
        <f>'Tree Monitoring Data'!G706</f>
        <v>2019</v>
      </c>
      <c r="B707" s="4" t="str">
        <f>'Tree Monitoring Data'!A706</f>
        <v>C002</v>
      </c>
      <c r="C707" s="5">
        <f>'Tree Monitoring Data'!B706</f>
        <v>21</v>
      </c>
      <c r="D707" s="5" t="str">
        <f t="shared" si="6"/>
        <v>C002_21</v>
      </c>
      <c r="E707" s="5">
        <f>'Tree Monitoring Data'!D706</f>
        <v>7.0316952199999996</v>
      </c>
      <c r="F707" s="5">
        <f>'Tree Monitoring Data'!E706</f>
        <v>2.6</v>
      </c>
      <c r="G707" s="33">
        <f t="shared" si="7"/>
        <v>1.0448321832508151E-2</v>
      </c>
      <c r="H707" s="5">
        <v>0.59499999999999997</v>
      </c>
      <c r="I707" s="5">
        <v>1.1499999999999999</v>
      </c>
      <c r="J707" s="5">
        <f>VLOOKUP(D707, 'ABG per sample plot (Rj calcs)'!I:J, 2, FALSE)</f>
        <v>0.33151499162324022</v>
      </c>
      <c r="K707" s="34">
        <f t="shared" si="8"/>
        <v>9.5193524798750026E-3</v>
      </c>
      <c r="L707" s="15">
        <f>'Tree Monitoring Data'!L706</f>
        <v>0.14386559999999998</v>
      </c>
      <c r="M707" s="15"/>
    </row>
    <row r="708" spans="1:13">
      <c r="A708" s="5">
        <f>'Tree Monitoring Data'!G707</f>
        <v>2019</v>
      </c>
      <c r="B708" s="4" t="str">
        <f>'Tree Monitoring Data'!A707</f>
        <v>C002</v>
      </c>
      <c r="C708" s="5">
        <f>'Tree Monitoring Data'!B707</f>
        <v>44</v>
      </c>
      <c r="D708" s="5" t="str">
        <f t="shared" si="6"/>
        <v>C002_44</v>
      </c>
      <c r="E708" s="5">
        <f>'Tree Monitoring Data'!D707</f>
        <v>9.1205719300000005</v>
      </c>
      <c r="F708" s="5">
        <f>'Tree Monitoring Data'!E707</f>
        <v>2.65</v>
      </c>
      <c r="G708" s="33">
        <f t="shared" si="7"/>
        <v>1.7037574184342683E-2</v>
      </c>
      <c r="H708" s="5">
        <v>0.59499999999999997</v>
      </c>
      <c r="I708" s="5">
        <v>1.1499999999999999</v>
      </c>
      <c r="J708" s="5">
        <f>VLOOKUP(D708, 'ABG per sample plot (Rj calcs)'!I:J, 2, FALSE)</f>
        <v>0.32791176403545869</v>
      </c>
      <c r="K708" s="34">
        <f t="shared" si="8"/>
        <v>1.5480742408768093E-2</v>
      </c>
      <c r="L708" s="15">
        <f>'Tree Monitoring Data'!L707</f>
        <v>0.14386559999999998</v>
      </c>
      <c r="M708" s="15"/>
    </row>
    <row r="709" spans="1:13">
      <c r="A709" s="5">
        <f>'Tree Monitoring Data'!G708</f>
        <v>2019</v>
      </c>
      <c r="B709" s="4" t="str">
        <f>'Tree Monitoring Data'!A708</f>
        <v>C002</v>
      </c>
      <c r="C709" s="5">
        <f>'Tree Monitoring Data'!B708</f>
        <v>44</v>
      </c>
      <c r="D709" s="5" t="str">
        <f t="shared" si="6"/>
        <v>C002_44</v>
      </c>
      <c r="E709" s="5">
        <f>'Tree Monitoring Data'!D708</f>
        <v>8.1028536899999999</v>
      </c>
      <c r="F709" s="5">
        <f>'Tree Monitoring Data'!E708</f>
        <v>2.65</v>
      </c>
      <c r="G709" s="33">
        <f t="shared" si="7"/>
        <v>1.3783843860192352E-2</v>
      </c>
      <c r="H709" s="5">
        <v>0.59499999999999997</v>
      </c>
      <c r="I709" s="5">
        <v>1.1499999999999999</v>
      </c>
      <c r="J709" s="5">
        <f>VLOOKUP(D709, 'ABG per sample plot (Rj calcs)'!I:J, 2, FALSE)</f>
        <v>0.32791176403545869</v>
      </c>
      <c r="K709" s="34">
        <f t="shared" si="8"/>
        <v>1.2524326168358805E-2</v>
      </c>
      <c r="L709" s="15">
        <f>'Tree Monitoring Data'!L708</f>
        <v>0.14386559999999998</v>
      </c>
      <c r="M709" s="15"/>
    </row>
    <row r="710" spans="1:13">
      <c r="A710" s="5">
        <f>'Tree Monitoring Data'!G709</f>
        <v>2019</v>
      </c>
      <c r="B710" s="4" t="str">
        <f>'Tree Monitoring Data'!A709</f>
        <v>C002</v>
      </c>
      <c r="C710" s="5">
        <f>'Tree Monitoring Data'!B709</f>
        <v>51</v>
      </c>
      <c r="D710" s="5" t="str">
        <f t="shared" si="6"/>
        <v>C002_51</v>
      </c>
      <c r="E710" s="5">
        <f>'Tree Monitoring Data'!D709</f>
        <v>8.2022789300000003</v>
      </c>
      <c r="F710" s="5">
        <f>'Tree Monitoring Data'!E709</f>
        <v>2.7</v>
      </c>
      <c r="G710" s="33">
        <f t="shared" si="7"/>
        <v>1.4183710019592231E-2</v>
      </c>
      <c r="H710" s="5">
        <v>0.59499999999999997</v>
      </c>
      <c r="I710" s="5">
        <v>1.1499999999999999</v>
      </c>
      <c r="J710" s="5">
        <f>VLOOKUP(D710, 'ABG per sample plot (Rj calcs)'!I:J, 2, FALSE)</f>
        <v>0.33916458305548364</v>
      </c>
      <c r="K710" s="34">
        <f t="shared" si="8"/>
        <v>1.2996864906892549E-2</v>
      </c>
      <c r="L710" s="15">
        <f>'Tree Monitoring Data'!L709</f>
        <v>0.14386559999999998</v>
      </c>
      <c r="M710" s="15"/>
    </row>
    <row r="711" spans="1:13">
      <c r="A711" s="5">
        <f>'Tree Monitoring Data'!G710</f>
        <v>2019</v>
      </c>
      <c r="B711" s="4" t="str">
        <f>'Tree Monitoring Data'!A710</f>
        <v>C002</v>
      </c>
      <c r="C711" s="5">
        <f>'Tree Monitoring Data'!B710</f>
        <v>44</v>
      </c>
      <c r="D711" s="5" t="str">
        <f t="shared" si="6"/>
        <v>C002_44</v>
      </c>
      <c r="E711" s="5">
        <f>'Tree Monitoring Data'!D710</f>
        <v>8.5648503100000006</v>
      </c>
      <c r="F711" s="5">
        <f>'Tree Monitoring Data'!E710</f>
        <v>2.7</v>
      </c>
      <c r="G711" s="33">
        <f t="shared" si="7"/>
        <v>1.5339448002735151E-2</v>
      </c>
      <c r="H711" s="5">
        <v>0.59499999999999997</v>
      </c>
      <c r="I711" s="5">
        <v>1.1499999999999999</v>
      </c>
      <c r="J711" s="5">
        <f>VLOOKUP(D711, 'ABG per sample plot (Rj calcs)'!I:J, 2, FALSE)</f>
        <v>0.32791176403545869</v>
      </c>
      <c r="K711" s="34">
        <f t="shared" si="8"/>
        <v>1.3937784842707442E-2</v>
      </c>
      <c r="L711" s="15">
        <f>'Tree Monitoring Data'!L710</f>
        <v>0.14386559999999998</v>
      </c>
      <c r="M711" s="15"/>
    </row>
    <row r="712" spans="1:13">
      <c r="A712" s="5">
        <f>'Tree Monitoring Data'!G711</f>
        <v>2019</v>
      </c>
      <c r="B712" s="4" t="str">
        <f>'Tree Monitoring Data'!A711</f>
        <v>C002</v>
      </c>
      <c r="C712" s="5">
        <f>'Tree Monitoring Data'!B711</f>
        <v>44</v>
      </c>
      <c r="D712" s="5" t="str">
        <f t="shared" si="6"/>
        <v>C002_44</v>
      </c>
      <c r="E712" s="5">
        <f>'Tree Monitoring Data'!D711</f>
        <v>10.200834800000001</v>
      </c>
      <c r="F712" s="5">
        <f>'Tree Monitoring Data'!E711</f>
        <v>2.7</v>
      </c>
      <c r="G712" s="33">
        <f t="shared" si="7"/>
        <v>2.0782743017991566E-2</v>
      </c>
      <c r="H712" s="5">
        <v>0.59499999999999997</v>
      </c>
      <c r="I712" s="5">
        <v>1.1499999999999999</v>
      </c>
      <c r="J712" s="5">
        <f>VLOOKUP(D712, 'ABG per sample plot (Rj calcs)'!I:J, 2, FALSE)</f>
        <v>0.32791176403545869</v>
      </c>
      <c r="K712" s="34">
        <f t="shared" si="8"/>
        <v>1.8883691288917114E-2</v>
      </c>
      <c r="L712" s="15">
        <f>'Tree Monitoring Data'!L711</f>
        <v>0.14386559999999998</v>
      </c>
      <c r="M712" s="15"/>
    </row>
    <row r="713" spans="1:13">
      <c r="A713" s="5">
        <f>'Tree Monitoring Data'!G712</f>
        <v>2019</v>
      </c>
      <c r="B713" s="4" t="str">
        <f>'Tree Monitoring Data'!A712</f>
        <v>C002</v>
      </c>
      <c r="C713" s="5">
        <f>'Tree Monitoring Data'!B712</f>
        <v>21</v>
      </c>
      <c r="D713" s="5" t="str">
        <f t="shared" si="6"/>
        <v>C002_21</v>
      </c>
      <c r="E713" s="5">
        <f>'Tree Monitoring Data'!D712</f>
        <v>7.6725228999999997</v>
      </c>
      <c r="F713" s="5">
        <f>'Tree Monitoring Data'!E712</f>
        <v>2.7</v>
      </c>
      <c r="G713" s="33">
        <f t="shared" si="7"/>
        <v>1.2528191029477427E-2</v>
      </c>
      <c r="H713" s="5">
        <v>0.59499999999999997</v>
      </c>
      <c r="I713" s="5">
        <v>1.1499999999999999</v>
      </c>
      <c r="J713" s="5">
        <f>VLOOKUP(D713, 'ABG per sample plot (Rj calcs)'!I:J, 2, FALSE)</f>
        <v>0.33151499162324022</v>
      </c>
      <c r="K713" s="34">
        <f t="shared" si="8"/>
        <v>1.1414298703333004E-2</v>
      </c>
      <c r="L713" s="15">
        <f>'Tree Monitoring Data'!L712</f>
        <v>0.14386559999999998</v>
      </c>
      <c r="M713" s="15"/>
    </row>
    <row r="714" spans="1:13">
      <c r="A714" s="5">
        <f>'Tree Monitoring Data'!G713</f>
        <v>2019</v>
      </c>
      <c r="B714" s="4" t="str">
        <f>'Tree Monitoring Data'!A713</f>
        <v>C002</v>
      </c>
      <c r="C714" s="5">
        <f>'Tree Monitoring Data'!B713</f>
        <v>21</v>
      </c>
      <c r="D714" s="5" t="str">
        <f t="shared" si="6"/>
        <v>C002_21</v>
      </c>
      <c r="E714" s="5">
        <f>'Tree Monitoring Data'!D713</f>
        <v>7.4582390600000004</v>
      </c>
      <c r="F714" s="5">
        <f>'Tree Monitoring Data'!E713</f>
        <v>2.7</v>
      </c>
      <c r="G714" s="33">
        <f t="shared" si="7"/>
        <v>1.1869734269451376E-2</v>
      </c>
      <c r="H714" s="5">
        <v>0.59499999999999997</v>
      </c>
      <c r="I714" s="5">
        <v>1.1499999999999999</v>
      </c>
      <c r="J714" s="5">
        <f>VLOOKUP(D714, 'ABG per sample plot (Rj calcs)'!I:J, 2, FALSE)</f>
        <v>0.33151499162324022</v>
      </c>
      <c r="K714" s="34">
        <f t="shared" si="8"/>
        <v>1.0814385904710896E-2</v>
      </c>
      <c r="L714" s="15">
        <f>'Tree Monitoring Data'!L713</f>
        <v>0.14386559999999998</v>
      </c>
      <c r="M714" s="15"/>
    </row>
    <row r="715" spans="1:13">
      <c r="A715" s="5">
        <f>'Tree Monitoring Data'!G714</f>
        <v>2019</v>
      </c>
      <c r="B715" s="4" t="str">
        <f>'Tree Monitoring Data'!A714</f>
        <v>C002</v>
      </c>
      <c r="C715" s="5">
        <f>'Tree Monitoring Data'!B714</f>
        <v>21</v>
      </c>
      <c r="D715" s="5" t="str">
        <f t="shared" si="6"/>
        <v>C002_21</v>
      </c>
      <c r="E715" s="5">
        <f>'Tree Monitoring Data'!D714</f>
        <v>5.9209061399999996</v>
      </c>
      <c r="F715" s="5">
        <f>'Tree Monitoring Data'!E714</f>
        <v>2.7</v>
      </c>
      <c r="G715" s="33">
        <f t="shared" si="7"/>
        <v>7.3353303604533609E-3</v>
      </c>
      <c r="H715" s="5">
        <v>0.59499999999999997</v>
      </c>
      <c r="I715" s="5">
        <v>1.1499999999999999</v>
      </c>
      <c r="J715" s="5">
        <f>VLOOKUP(D715, 'ABG per sample plot (Rj calcs)'!I:J, 2, FALSE)</f>
        <v>0.33151499162324022</v>
      </c>
      <c r="K715" s="34">
        <f t="shared" si="8"/>
        <v>6.6831397785075486E-3</v>
      </c>
      <c r="L715" s="15">
        <f>'Tree Monitoring Data'!L714</f>
        <v>0.14386559999999998</v>
      </c>
      <c r="M715" s="15"/>
    </row>
    <row r="716" spans="1:13">
      <c r="A716" s="5">
        <f>'Tree Monitoring Data'!G715</f>
        <v>2019</v>
      </c>
      <c r="B716" s="4" t="str">
        <f>'Tree Monitoring Data'!A715</f>
        <v>C002</v>
      </c>
      <c r="C716" s="5">
        <f>'Tree Monitoring Data'!B715</f>
        <v>21</v>
      </c>
      <c r="D716" s="5" t="str">
        <f t="shared" si="6"/>
        <v>C002_21</v>
      </c>
      <c r="E716" s="5">
        <f>'Tree Monitoring Data'!D715</f>
        <v>8.4577039200000002</v>
      </c>
      <c r="F716" s="5">
        <f>'Tree Monitoring Data'!E715</f>
        <v>2.7</v>
      </c>
      <c r="G716" s="33">
        <f t="shared" si="7"/>
        <v>1.4995989951091927E-2</v>
      </c>
      <c r="H716" s="5">
        <v>0.59499999999999997</v>
      </c>
      <c r="I716" s="5">
        <v>1.1499999999999999</v>
      </c>
      <c r="J716" s="5">
        <f>VLOOKUP(D716, 'ABG per sample plot (Rj calcs)'!I:J, 2, FALSE)</f>
        <v>0.33151499162324022</v>
      </c>
      <c r="K716" s="34">
        <f t="shared" si="8"/>
        <v>1.3662683483290012E-2</v>
      </c>
      <c r="L716" s="15">
        <f>'Tree Monitoring Data'!L715</f>
        <v>0.14386559999999998</v>
      </c>
      <c r="M716" s="15"/>
    </row>
    <row r="717" spans="1:13">
      <c r="A717" s="5">
        <f>'Tree Monitoring Data'!G716</f>
        <v>2019</v>
      </c>
      <c r="B717" s="4" t="str">
        <f>'Tree Monitoring Data'!A716</f>
        <v>C002</v>
      </c>
      <c r="C717" s="5">
        <f>'Tree Monitoring Data'!B716</f>
        <v>21</v>
      </c>
      <c r="D717" s="5" t="str">
        <f t="shared" si="6"/>
        <v>C002_21</v>
      </c>
      <c r="E717" s="5">
        <f>'Tree Monitoring Data'!D716</f>
        <v>6.9810808099999999</v>
      </c>
      <c r="F717" s="5">
        <f>'Tree Monitoring Data'!E716</f>
        <v>2.7</v>
      </c>
      <c r="G717" s="33">
        <f t="shared" si="7"/>
        <v>1.0426706860982312E-2</v>
      </c>
      <c r="H717" s="5">
        <v>0.59499999999999997</v>
      </c>
      <c r="I717" s="5">
        <v>1.1499999999999999</v>
      </c>
      <c r="J717" s="5">
        <f>VLOOKUP(D717, 'ABG per sample plot (Rj calcs)'!I:J, 2, FALSE)</f>
        <v>0.33151499162324022</v>
      </c>
      <c r="K717" s="34">
        <f t="shared" si="8"/>
        <v>9.4996593142073135E-3</v>
      </c>
      <c r="L717" s="15">
        <f>'Tree Monitoring Data'!L716</f>
        <v>0.14386559999999998</v>
      </c>
      <c r="M717" s="15"/>
    </row>
    <row r="718" spans="1:13">
      <c r="A718" s="5">
        <f>'Tree Monitoring Data'!G717</f>
        <v>2019</v>
      </c>
      <c r="B718" s="4" t="str">
        <f>'Tree Monitoring Data'!A717</f>
        <v>C002</v>
      </c>
      <c r="C718" s="5">
        <f>'Tree Monitoring Data'!B717</f>
        <v>51</v>
      </c>
      <c r="D718" s="5" t="str">
        <f t="shared" si="6"/>
        <v>C002_51</v>
      </c>
      <c r="E718" s="5">
        <f>'Tree Monitoring Data'!D717</f>
        <v>5.9209111400000003</v>
      </c>
      <c r="F718" s="5">
        <f>'Tree Monitoring Data'!E717</f>
        <v>2.8</v>
      </c>
      <c r="G718" s="33">
        <f t="shared" si="7"/>
        <v>7.427564308990651E-3</v>
      </c>
      <c r="H718" s="5">
        <v>0.59499999999999997</v>
      </c>
      <c r="I718" s="5">
        <v>1.1499999999999999</v>
      </c>
      <c r="J718" s="5">
        <f>VLOOKUP(D718, 'ABG per sample plot (Rj calcs)'!I:J, 2, FALSE)</f>
        <v>0.33916458305548364</v>
      </c>
      <c r="K718" s="34">
        <f t="shared" si="8"/>
        <v>6.8060507284668451E-3</v>
      </c>
      <c r="L718" s="15">
        <f>'Tree Monitoring Data'!L717</f>
        <v>0.14386559999999998</v>
      </c>
      <c r="M718" s="15"/>
    </row>
    <row r="719" spans="1:13">
      <c r="A719" s="5">
        <f>'Tree Monitoring Data'!G718</f>
        <v>2019</v>
      </c>
      <c r="B719" s="4" t="str">
        <f>'Tree Monitoring Data'!A718</f>
        <v>C002</v>
      </c>
      <c r="C719" s="5">
        <f>'Tree Monitoring Data'!B718</f>
        <v>51</v>
      </c>
      <c r="D719" s="5" t="str">
        <f t="shared" si="6"/>
        <v>C002_51</v>
      </c>
      <c r="E719" s="5">
        <f>'Tree Monitoring Data'!D718</f>
        <v>5.7648421000000001</v>
      </c>
      <c r="F719" s="5">
        <f>'Tree Monitoring Data'!E718</f>
        <v>2.8</v>
      </c>
      <c r="G719" s="33">
        <f t="shared" si="7"/>
        <v>6.9810914291952306E-3</v>
      </c>
      <c r="H719" s="5">
        <v>0.59499999999999997</v>
      </c>
      <c r="I719" s="5">
        <v>1.1499999999999999</v>
      </c>
      <c r="J719" s="5">
        <f>VLOOKUP(D719, 'ABG per sample plot (Rj calcs)'!I:J, 2, FALSE)</f>
        <v>0.33916458305548364</v>
      </c>
      <c r="K719" s="34">
        <f t="shared" si="8"/>
        <v>6.3969371964447651E-3</v>
      </c>
      <c r="L719" s="15">
        <f>'Tree Monitoring Data'!L718</f>
        <v>0.14386559999999998</v>
      </c>
      <c r="M719" s="15"/>
    </row>
    <row r="720" spans="1:13">
      <c r="A720" s="5">
        <f>'Tree Monitoring Data'!G719</f>
        <v>2019</v>
      </c>
      <c r="B720" s="4" t="str">
        <f>'Tree Monitoring Data'!A719</f>
        <v>C002</v>
      </c>
      <c r="C720" s="5">
        <f>'Tree Monitoring Data'!B719</f>
        <v>51</v>
      </c>
      <c r="D720" s="5" t="str">
        <f t="shared" si="6"/>
        <v>C002_51</v>
      </c>
      <c r="E720" s="5">
        <f>'Tree Monitoring Data'!D719</f>
        <v>5.6314815100000004</v>
      </c>
      <c r="F720" s="5">
        <f>'Tree Monitoring Data'!E719</f>
        <v>2.8</v>
      </c>
      <c r="G720" s="33">
        <f t="shared" si="7"/>
        <v>6.6024091777150563E-3</v>
      </c>
      <c r="H720" s="5">
        <v>0.59499999999999997</v>
      </c>
      <c r="I720" s="5">
        <v>1.1499999999999999</v>
      </c>
      <c r="J720" s="5">
        <f>VLOOKUP(D720, 'ABG per sample plot (Rj calcs)'!I:J, 2, FALSE)</f>
        <v>0.33916458305548364</v>
      </c>
      <c r="K720" s="34">
        <f t="shared" si="8"/>
        <v>6.0499418011407619E-3</v>
      </c>
      <c r="L720" s="15">
        <f>'Tree Monitoring Data'!L719</f>
        <v>0.14386559999999998</v>
      </c>
      <c r="M720" s="15"/>
    </row>
    <row r="721" spans="1:13">
      <c r="A721" s="5">
        <f>'Tree Monitoring Data'!G720</f>
        <v>2019</v>
      </c>
      <c r="B721" s="4" t="str">
        <f>'Tree Monitoring Data'!A720</f>
        <v>C002</v>
      </c>
      <c r="C721" s="5">
        <f>'Tree Monitoring Data'!B720</f>
        <v>51</v>
      </c>
      <c r="D721" s="5" t="str">
        <f t="shared" si="6"/>
        <v>C002_51</v>
      </c>
      <c r="E721" s="5">
        <f>'Tree Monitoring Data'!D720</f>
        <v>9.3401116999999996</v>
      </c>
      <c r="F721" s="5">
        <f>'Tree Monitoring Data'!E720</f>
        <v>2.8</v>
      </c>
      <c r="G721" s="33">
        <f t="shared" si="7"/>
        <v>1.8100899041864637E-2</v>
      </c>
      <c r="H721" s="5">
        <v>0.59499999999999997</v>
      </c>
      <c r="I721" s="5">
        <v>1.1499999999999999</v>
      </c>
      <c r="J721" s="5">
        <f>VLOOKUP(D721, 'ABG per sample plot (Rj calcs)'!I:J, 2, FALSE)</f>
        <v>0.33916458305548364</v>
      </c>
      <c r="K721" s="34">
        <f t="shared" si="8"/>
        <v>1.6586276736865975E-2</v>
      </c>
      <c r="L721" s="15">
        <f>'Tree Monitoring Data'!L720</f>
        <v>0.14386559999999998</v>
      </c>
      <c r="M721" s="15"/>
    </row>
    <row r="722" spans="1:13">
      <c r="A722" s="5">
        <f>'Tree Monitoring Data'!G721</f>
        <v>2019</v>
      </c>
      <c r="B722" s="4" t="str">
        <f>'Tree Monitoring Data'!A721</f>
        <v>C002</v>
      </c>
      <c r="C722" s="5">
        <f>'Tree Monitoring Data'!B721</f>
        <v>21</v>
      </c>
      <c r="D722" s="5" t="str">
        <f t="shared" si="6"/>
        <v>C002_21</v>
      </c>
      <c r="E722" s="5">
        <f>'Tree Monitoring Data'!D721</f>
        <v>7.6659172</v>
      </c>
      <c r="F722" s="5">
        <f>'Tree Monitoring Data'!E721</f>
        <v>2.8</v>
      </c>
      <c r="G722" s="33">
        <f t="shared" si="7"/>
        <v>1.2662088216219385E-2</v>
      </c>
      <c r="H722" s="5">
        <v>0.59499999999999997</v>
      </c>
      <c r="I722" s="5">
        <v>1.1499999999999999</v>
      </c>
      <c r="J722" s="5">
        <f>VLOOKUP(D722, 'ABG per sample plot (Rj calcs)'!I:J, 2, FALSE)</f>
        <v>0.33151499162324022</v>
      </c>
      <c r="K722" s="34">
        <f t="shared" si="8"/>
        <v>1.1536290975115313E-2</v>
      </c>
      <c r="L722" s="15">
        <f>'Tree Monitoring Data'!L721</f>
        <v>0.14386559999999998</v>
      </c>
      <c r="M722" s="15"/>
    </row>
    <row r="723" spans="1:13">
      <c r="A723" s="5">
        <f>'Tree Monitoring Data'!G722</f>
        <v>2019</v>
      </c>
      <c r="B723" s="4" t="str">
        <f>'Tree Monitoring Data'!A722</f>
        <v>C002</v>
      </c>
      <c r="C723" s="5">
        <f>'Tree Monitoring Data'!B722</f>
        <v>21</v>
      </c>
      <c r="D723" s="5" t="str">
        <f t="shared" si="6"/>
        <v>C002_21</v>
      </c>
      <c r="E723" s="5">
        <f>'Tree Monitoring Data'!D722</f>
        <v>6.8934487100000004</v>
      </c>
      <c r="F723" s="5">
        <f>'Tree Monitoring Data'!E722</f>
        <v>2.8</v>
      </c>
      <c r="G723" s="33">
        <f t="shared" si="7"/>
        <v>1.0290048837101898E-2</v>
      </c>
      <c r="H723" s="5">
        <v>0.59499999999999997</v>
      </c>
      <c r="I723" s="5">
        <v>1.1499999999999999</v>
      </c>
      <c r="J723" s="5">
        <f>VLOOKUP(D723, 'ABG per sample plot (Rj calcs)'!I:J, 2, FALSE)</f>
        <v>0.33151499162324022</v>
      </c>
      <c r="K723" s="34">
        <f t="shared" si="8"/>
        <v>9.3751516737101259E-3</v>
      </c>
      <c r="L723" s="15">
        <f>'Tree Monitoring Data'!L722</f>
        <v>0.14386559999999998</v>
      </c>
      <c r="M723" s="15"/>
    </row>
    <row r="724" spans="1:13">
      <c r="A724" s="5">
        <f>'Tree Monitoring Data'!G723</f>
        <v>2019</v>
      </c>
      <c r="B724" s="4" t="str">
        <f>'Tree Monitoring Data'!A723</f>
        <v>C002</v>
      </c>
      <c r="C724" s="5">
        <f>'Tree Monitoring Data'!B723</f>
        <v>51</v>
      </c>
      <c r="D724" s="5" t="str">
        <f t="shared" si="6"/>
        <v>C002_51</v>
      </c>
      <c r="E724" s="5">
        <f>'Tree Monitoring Data'!D723</f>
        <v>10.3340557</v>
      </c>
      <c r="F724" s="5">
        <f>'Tree Monitoring Data'!E723</f>
        <v>2.9</v>
      </c>
      <c r="G724" s="33">
        <f t="shared" si="7"/>
        <v>2.1800915749013019E-2</v>
      </c>
      <c r="H724" s="5">
        <v>0.59499999999999997</v>
      </c>
      <c r="I724" s="5">
        <v>1.1499999999999999</v>
      </c>
      <c r="J724" s="5">
        <f>VLOOKUP(D724, 'ABG per sample plot (Rj calcs)'!I:J, 2, FALSE)</f>
        <v>0.33916458305548364</v>
      </c>
      <c r="K724" s="34">
        <f t="shared" si="8"/>
        <v>1.9976688500052558E-2</v>
      </c>
      <c r="L724" s="15">
        <f>'Tree Monitoring Data'!L723</f>
        <v>0.14386559999999998</v>
      </c>
      <c r="M724" s="15"/>
    </row>
    <row r="725" spans="1:13">
      <c r="A725" s="5">
        <f>'Tree Monitoring Data'!G724</f>
        <v>2019</v>
      </c>
      <c r="B725" s="4" t="str">
        <f>'Tree Monitoring Data'!A724</f>
        <v>C002</v>
      </c>
      <c r="C725" s="5">
        <f>'Tree Monitoring Data'!B724</f>
        <v>51</v>
      </c>
      <c r="D725" s="5" t="str">
        <f t="shared" si="6"/>
        <v>C002_51</v>
      </c>
      <c r="E725" s="5">
        <f>'Tree Monitoring Data'!D724</f>
        <v>8.4036292299999999</v>
      </c>
      <c r="F725" s="5">
        <f>'Tree Monitoring Data'!E724</f>
        <v>2.9</v>
      </c>
      <c r="G725" s="33">
        <f t="shared" si="7"/>
        <v>1.519370226444563E-2</v>
      </c>
      <c r="H725" s="5">
        <v>0.59499999999999997</v>
      </c>
      <c r="I725" s="5">
        <v>1.1499999999999999</v>
      </c>
      <c r="J725" s="5">
        <f>VLOOKUP(D725, 'ABG per sample plot (Rj calcs)'!I:J, 2, FALSE)</f>
        <v>0.33916458305548364</v>
      </c>
      <c r="K725" s="34">
        <f t="shared" si="8"/>
        <v>1.3922344400285782E-2</v>
      </c>
      <c r="L725" s="15">
        <f>'Tree Monitoring Data'!L724</f>
        <v>0.14386559999999998</v>
      </c>
      <c r="M725" s="15"/>
    </row>
    <row r="726" spans="1:13">
      <c r="A726" s="5">
        <f>'Tree Monitoring Data'!G725</f>
        <v>2019</v>
      </c>
      <c r="B726" s="4" t="str">
        <f>'Tree Monitoring Data'!A725</f>
        <v>C002</v>
      </c>
      <c r="C726" s="5">
        <f>'Tree Monitoring Data'!B725</f>
        <v>21</v>
      </c>
      <c r="D726" s="5" t="str">
        <f t="shared" si="6"/>
        <v>C002_21</v>
      </c>
      <c r="E726" s="5">
        <f>'Tree Monitoring Data'!D725</f>
        <v>7.51912365</v>
      </c>
      <c r="F726" s="5">
        <f>'Tree Monitoring Data'!E725</f>
        <v>2.9</v>
      </c>
      <c r="G726" s="33">
        <f t="shared" si="7"/>
        <v>1.2353073143806813E-2</v>
      </c>
      <c r="H726" s="5">
        <v>0.59499999999999997</v>
      </c>
      <c r="I726" s="5">
        <v>1.1499999999999999</v>
      </c>
      <c r="J726" s="5">
        <f>VLOOKUP(D726, 'ABG per sample plot (Rj calcs)'!I:J, 2, FALSE)</f>
        <v>0.33151499162324022</v>
      </c>
      <c r="K726" s="34">
        <f t="shared" si="8"/>
        <v>1.1254750700701385E-2</v>
      </c>
      <c r="L726" s="15">
        <f>'Tree Monitoring Data'!L725</f>
        <v>0.14386559999999998</v>
      </c>
      <c r="M726" s="15"/>
    </row>
    <row r="727" spans="1:13">
      <c r="A727" s="5">
        <f>'Tree Monitoring Data'!G726</f>
        <v>2019</v>
      </c>
      <c r="B727" s="4" t="str">
        <f>'Tree Monitoring Data'!A726</f>
        <v>C002</v>
      </c>
      <c r="C727" s="5">
        <f>'Tree Monitoring Data'!B726</f>
        <v>21</v>
      </c>
      <c r="D727" s="5" t="str">
        <f t="shared" si="6"/>
        <v>C002_21</v>
      </c>
      <c r="E727" s="5">
        <f>'Tree Monitoring Data'!D726</f>
        <v>8.4277013299999997</v>
      </c>
      <c r="F727" s="5">
        <f>'Tree Monitoring Data'!E726</f>
        <v>2.9</v>
      </c>
      <c r="G727" s="33">
        <f t="shared" si="7"/>
        <v>1.5272655984041624E-2</v>
      </c>
      <c r="H727" s="5">
        <v>0.59499999999999997</v>
      </c>
      <c r="I727" s="5">
        <v>1.1499999999999999</v>
      </c>
      <c r="J727" s="5">
        <f>VLOOKUP(D727, 'ABG per sample plot (Rj calcs)'!I:J, 2, FALSE)</f>
        <v>0.33151499162324022</v>
      </c>
      <c r="K727" s="34">
        <f t="shared" si="8"/>
        <v>1.391475089938574E-2</v>
      </c>
      <c r="L727" s="15">
        <f>'Tree Monitoring Data'!L726</f>
        <v>0.14386559999999998</v>
      </c>
      <c r="M727" s="15"/>
    </row>
    <row r="728" spans="1:13">
      <c r="A728" s="5">
        <f>'Tree Monitoring Data'!G727</f>
        <v>2019</v>
      </c>
      <c r="B728" s="4" t="str">
        <f>'Tree Monitoring Data'!A727</f>
        <v>C002</v>
      </c>
      <c r="C728" s="5">
        <f>'Tree Monitoring Data'!B727</f>
        <v>21</v>
      </c>
      <c r="D728" s="5" t="str">
        <f t="shared" si="6"/>
        <v>C002_21</v>
      </c>
      <c r="E728" s="5">
        <f>'Tree Monitoring Data'!D727</f>
        <v>7.1813983700000001</v>
      </c>
      <c r="F728" s="5">
        <f>'Tree Monitoring Data'!E727</f>
        <v>3</v>
      </c>
      <c r="G728" s="33">
        <f t="shared" si="7"/>
        <v>1.1434995957050741E-2</v>
      </c>
      <c r="H728" s="5">
        <v>0.59499999999999997</v>
      </c>
      <c r="I728" s="5">
        <v>1.1499999999999999</v>
      </c>
      <c r="J728" s="5">
        <f>VLOOKUP(D728, 'ABG per sample plot (Rj calcs)'!I:J, 2, FALSE)</f>
        <v>0.33151499162324022</v>
      </c>
      <c r="K728" s="34">
        <f t="shared" si="8"/>
        <v>1.0418300552576004E-2</v>
      </c>
      <c r="L728" s="15">
        <f>'Tree Monitoring Data'!L727</f>
        <v>0.14386559999999998</v>
      </c>
      <c r="M728" s="15"/>
    </row>
    <row r="729" spans="1:13">
      <c r="A729" s="5">
        <f>'Tree Monitoring Data'!G728</f>
        <v>2019</v>
      </c>
      <c r="B729" s="4" t="str">
        <f>'Tree Monitoring Data'!A728</f>
        <v>C002</v>
      </c>
      <c r="C729" s="5">
        <f>'Tree Monitoring Data'!B728</f>
        <v>51</v>
      </c>
      <c r="D729" s="5" t="str">
        <f t="shared" si="6"/>
        <v>C002_51</v>
      </c>
      <c r="E729" s="5">
        <f>'Tree Monitoring Data'!D728</f>
        <v>9.9137134400000004</v>
      </c>
      <c r="F729" s="5">
        <f>'Tree Monitoring Data'!E728</f>
        <v>3.1</v>
      </c>
      <c r="G729" s="33">
        <f t="shared" si="7"/>
        <v>2.0828850283988554E-2</v>
      </c>
      <c r="H729" s="5">
        <v>0.59499999999999997</v>
      </c>
      <c r="I729" s="5">
        <v>1.1499999999999999</v>
      </c>
      <c r="J729" s="5">
        <f>VLOOKUP(D729, 'ABG per sample plot (Rj calcs)'!I:J, 2, FALSE)</f>
        <v>0.33916458305548364</v>
      </c>
      <c r="K729" s="34">
        <f t="shared" si="8"/>
        <v>1.9085962201212031E-2</v>
      </c>
      <c r="L729" s="15">
        <f>'Tree Monitoring Data'!L728</f>
        <v>0.14386559999999998</v>
      </c>
      <c r="M729" s="15"/>
    </row>
    <row r="730" spans="1:13">
      <c r="A730" s="5">
        <f>'Tree Monitoring Data'!G729</f>
        <v>2019</v>
      </c>
      <c r="B730" s="4" t="str">
        <f>'Tree Monitoring Data'!A729</f>
        <v>C002</v>
      </c>
      <c r="C730" s="5">
        <f>'Tree Monitoring Data'!B729</f>
        <v>21</v>
      </c>
      <c r="D730" s="5" t="str">
        <f t="shared" si="6"/>
        <v>C002_21</v>
      </c>
      <c r="E730" s="5">
        <f>'Tree Monitoring Data'!D729</f>
        <v>8.5648430799999993</v>
      </c>
      <c r="F730" s="5">
        <f>'Tree Monitoring Data'!E729</f>
        <v>3.1</v>
      </c>
      <c r="G730" s="33">
        <f t="shared" si="7"/>
        <v>1.6108660250019592E-2</v>
      </c>
      <c r="H730" s="5">
        <v>0.59499999999999997</v>
      </c>
      <c r="I730" s="5">
        <v>1.1499999999999999</v>
      </c>
      <c r="J730" s="5">
        <f>VLOOKUP(D730, 'ABG per sample plot (Rj calcs)'!I:J, 2, FALSE)</f>
        <v>0.33151499162324022</v>
      </c>
      <c r="K730" s="34">
        <f t="shared" si="8"/>
        <v>1.4676425301275125E-2</v>
      </c>
      <c r="L730" s="15">
        <f>'Tree Monitoring Data'!L729</f>
        <v>0.14386559999999998</v>
      </c>
      <c r="M730" s="15"/>
    </row>
    <row r="731" spans="1:13">
      <c r="A731" s="5">
        <f>'Tree Monitoring Data'!G730</f>
        <v>2019</v>
      </c>
      <c r="B731" s="4" t="str">
        <f>'Tree Monitoring Data'!A730</f>
        <v>C002</v>
      </c>
      <c r="C731" s="5">
        <f>'Tree Monitoring Data'!B730</f>
        <v>21</v>
      </c>
      <c r="D731" s="5" t="str">
        <f t="shared" si="6"/>
        <v>C002_21</v>
      </c>
      <c r="E731" s="5">
        <f>'Tree Monitoring Data'!D730</f>
        <v>9.8881212699999992</v>
      </c>
      <c r="F731" s="5">
        <f>'Tree Monitoring Data'!E730</f>
        <v>3.7</v>
      </c>
      <c r="G731" s="33">
        <f t="shared" si="7"/>
        <v>2.2269106320794915E-2</v>
      </c>
      <c r="H731" s="5">
        <v>0.59499999999999997</v>
      </c>
      <c r="I731" s="5">
        <v>1.1499999999999999</v>
      </c>
      <c r="J731" s="5">
        <f>VLOOKUP(D731, 'ABG per sample plot (Rj calcs)'!I:J, 2, FALSE)</f>
        <v>0.33151499162324022</v>
      </c>
      <c r="K731" s="34">
        <f t="shared" si="8"/>
        <v>2.0289140770903203E-2</v>
      </c>
      <c r="L731" s="15">
        <f>'Tree Monitoring Data'!L730</f>
        <v>0.14386559999999998</v>
      </c>
      <c r="M731" s="15"/>
    </row>
    <row r="732" spans="1:13">
      <c r="A732" s="5">
        <f>'Tree Monitoring Data'!G731</f>
        <v>2018</v>
      </c>
      <c r="B732" s="4" t="str">
        <f>'Tree Monitoring Data'!A731</f>
        <v>D001</v>
      </c>
      <c r="C732" s="5">
        <f>'Tree Monitoring Data'!B731</f>
        <v>55</v>
      </c>
      <c r="D732" s="5" t="str">
        <f t="shared" si="6"/>
        <v>D001_55</v>
      </c>
      <c r="E732" s="5">
        <f>'Tree Monitoring Data'!D731</f>
        <v>7.6659172</v>
      </c>
      <c r="F732" s="5">
        <f>'Tree Monitoring Data'!E731</f>
        <v>2.5</v>
      </c>
      <c r="G732" s="33">
        <f t="shared" si="7"/>
        <v>1.2199133008654861E-2</v>
      </c>
      <c r="H732" s="5">
        <v>0.59499999999999997</v>
      </c>
      <c r="I732" s="5">
        <v>1.1499999999999999</v>
      </c>
      <c r="J732" s="5">
        <f>VLOOKUP(D732, 'ABG per sample plot (Rj calcs)'!I:J, 2, FALSE)</f>
        <v>0.28543494454573071</v>
      </c>
      <c r="K732" s="34">
        <f t="shared" si="8"/>
        <v>1.0729855531906219E-2</v>
      </c>
      <c r="L732" s="15">
        <f>'Tree Monitoring Data'!L731</f>
        <v>0.12192</v>
      </c>
      <c r="M732" s="15"/>
    </row>
    <row r="733" spans="1:13">
      <c r="A733" s="5">
        <f>'Tree Monitoring Data'!G732</f>
        <v>2018</v>
      </c>
      <c r="B733" s="4" t="str">
        <f>'Tree Monitoring Data'!A732</f>
        <v>D001</v>
      </c>
      <c r="C733" s="5">
        <f>'Tree Monitoring Data'!B732</f>
        <v>55</v>
      </c>
      <c r="D733" s="5" t="str">
        <f t="shared" si="6"/>
        <v>D001_55</v>
      </c>
      <c r="E733" s="5">
        <f>'Tree Monitoring Data'!D732</f>
        <v>9.39418708</v>
      </c>
      <c r="F733" s="5">
        <f>'Tree Monitoring Data'!E732</f>
        <v>2.67</v>
      </c>
      <c r="G733" s="33">
        <f t="shared" si="7"/>
        <v>1.7982832634802898E-2</v>
      </c>
      <c r="H733" s="5">
        <v>0.59499999999999997</v>
      </c>
      <c r="I733" s="5">
        <v>1.1499999999999999</v>
      </c>
      <c r="J733" s="5">
        <f>VLOOKUP(D733, 'ABG per sample plot (Rj calcs)'!I:J, 2, FALSE)</f>
        <v>0.28543494454573071</v>
      </c>
      <c r="K733" s="34">
        <f t="shared" si="8"/>
        <v>1.5816959786321697E-2</v>
      </c>
      <c r="L733" s="15">
        <f>'Tree Monitoring Data'!L732</f>
        <v>0.12192</v>
      </c>
      <c r="M733" s="15"/>
    </row>
    <row r="734" spans="1:13">
      <c r="A734" s="5">
        <f>'Tree Monitoring Data'!G733</f>
        <v>2018</v>
      </c>
      <c r="B734" s="4" t="str">
        <f>'Tree Monitoring Data'!A733</f>
        <v>D001</v>
      </c>
      <c r="C734" s="5">
        <f>'Tree Monitoring Data'!B733</f>
        <v>55</v>
      </c>
      <c r="D734" s="5" t="str">
        <f t="shared" si="6"/>
        <v>D001_55</v>
      </c>
      <c r="E734" s="5">
        <f>'Tree Monitoring Data'!D733</f>
        <v>12.087396200000001</v>
      </c>
      <c r="F734" s="5">
        <f>'Tree Monitoring Data'!E733</f>
        <v>2.75</v>
      </c>
      <c r="G734" s="33">
        <f t="shared" si="7"/>
        <v>2.771162812483904E-2</v>
      </c>
      <c r="H734" s="5">
        <v>0.59499999999999997</v>
      </c>
      <c r="I734" s="5">
        <v>1.1499999999999999</v>
      </c>
      <c r="J734" s="5">
        <f>VLOOKUP(D734, 'ABG per sample plot (Rj calcs)'!I:J, 2, FALSE)</f>
        <v>0.28543494454573071</v>
      </c>
      <c r="K734" s="34">
        <f t="shared" si="8"/>
        <v>2.4374008064546759E-2</v>
      </c>
      <c r="L734" s="15">
        <f>'Tree Monitoring Data'!L733</f>
        <v>0.12192</v>
      </c>
      <c r="M734" s="15"/>
    </row>
    <row r="735" spans="1:13">
      <c r="A735" s="5">
        <f>'Tree Monitoring Data'!G734</f>
        <v>2018</v>
      </c>
      <c r="B735" s="4" t="str">
        <f>'Tree Monitoring Data'!A734</f>
        <v>D001</v>
      </c>
      <c r="C735" s="5">
        <f>'Tree Monitoring Data'!B734</f>
        <v>59</v>
      </c>
      <c r="D735" s="5" t="str">
        <f t="shared" si="6"/>
        <v>D001_59</v>
      </c>
      <c r="E735" s="5">
        <f>'Tree Monitoring Data'!D734</f>
        <v>12.831492600000001</v>
      </c>
      <c r="F735" s="5">
        <f>'Tree Monitoring Data'!E734</f>
        <v>2.8</v>
      </c>
      <c r="G735" s="33">
        <f t="shared" si="7"/>
        <v>3.0742384958221677E-2</v>
      </c>
      <c r="H735" s="5">
        <v>0.59499999999999997</v>
      </c>
      <c r="I735" s="5">
        <v>1.1499999999999999</v>
      </c>
      <c r="J735" s="5">
        <f>VLOOKUP(D735, 'ABG per sample plot (Rj calcs)'!I:J, 2, FALSE)</f>
        <v>0.28617694245793834</v>
      </c>
      <c r="K735" s="34">
        <f t="shared" si="8"/>
        <v>2.7055345372242794E-2</v>
      </c>
      <c r="L735" s="15">
        <f>'Tree Monitoring Data'!L734</f>
        <v>0.16581120000000002</v>
      </c>
      <c r="M735" s="15"/>
    </row>
    <row r="736" spans="1:13">
      <c r="A736" s="5">
        <f>'Tree Monitoring Data'!G735</f>
        <v>2018</v>
      </c>
      <c r="B736" s="4" t="str">
        <f>'Tree Monitoring Data'!A735</f>
        <v>D001</v>
      </c>
      <c r="C736" s="5">
        <f>'Tree Monitoring Data'!B735</f>
        <v>59</v>
      </c>
      <c r="D736" s="5" t="str">
        <f t="shared" si="6"/>
        <v>D001_59</v>
      </c>
      <c r="E736" s="5">
        <f>'Tree Monitoring Data'!D735</f>
        <v>12.0327874</v>
      </c>
      <c r="F736" s="5">
        <f>'Tree Monitoring Data'!E735</f>
        <v>3</v>
      </c>
      <c r="G736" s="33">
        <f t="shared" si="7"/>
        <v>2.8451210953971174E-2</v>
      </c>
      <c r="H736" s="5">
        <v>0.59499999999999997</v>
      </c>
      <c r="I736" s="5">
        <v>1.1499999999999999</v>
      </c>
      <c r="J736" s="5">
        <f>VLOOKUP(D736, 'ABG per sample plot (Rj calcs)'!I:J, 2, FALSE)</f>
        <v>0.28617694245793834</v>
      </c>
      <c r="K736" s="34">
        <f t="shared" si="8"/>
        <v>2.5038959718457543E-2</v>
      </c>
      <c r="L736" s="15">
        <f>'Tree Monitoring Data'!L735</f>
        <v>0.16581120000000002</v>
      </c>
      <c r="M736" s="15"/>
    </row>
    <row r="737" spans="1:13">
      <c r="A737" s="5">
        <f>'Tree Monitoring Data'!G736</f>
        <v>2018</v>
      </c>
      <c r="B737" s="4" t="str">
        <f>'Tree Monitoring Data'!A736</f>
        <v>D001</v>
      </c>
      <c r="C737" s="5">
        <f>'Tree Monitoring Data'!B736</f>
        <v>59</v>
      </c>
      <c r="D737" s="5" t="str">
        <f t="shared" si="6"/>
        <v>D001_59</v>
      </c>
      <c r="E737" s="5">
        <f>'Tree Monitoring Data'!D736</f>
        <v>15.2157581</v>
      </c>
      <c r="F737" s="5">
        <f>'Tree Monitoring Data'!E736</f>
        <v>3</v>
      </c>
      <c r="G737" s="33">
        <f t="shared" si="7"/>
        <v>4.1567597935745292E-2</v>
      </c>
      <c r="H737" s="5">
        <v>0.59499999999999997</v>
      </c>
      <c r="I737" s="5">
        <v>1.1499999999999999</v>
      </c>
      <c r="J737" s="5">
        <f>VLOOKUP(D737, 'ABG per sample plot (Rj calcs)'!I:J, 2, FALSE)</f>
        <v>0.28617694245793834</v>
      </c>
      <c r="K737" s="34">
        <f t="shared" si="8"/>
        <v>3.6582253458033939E-2</v>
      </c>
      <c r="L737" s="15">
        <f>'Tree Monitoring Data'!L736</f>
        <v>0.16581120000000002</v>
      </c>
      <c r="M737" s="15"/>
    </row>
    <row r="738" spans="1:13">
      <c r="A738" s="5">
        <f>'Tree Monitoring Data'!G737</f>
        <v>2018</v>
      </c>
      <c r="B738" s="4" t="str">
        <f>'Tree Monitoring Data'!A737</f>
        <v>D001</v>
      </c>
      <c r="C738" s="5">
        <f>'Tree Monitoring Data'!B737</f>
        <v>59</v>
      </c>
      <c r="D738" s="5" t="str">
        <f t="shared" si="6"/>
        <v>D001_59</v>
      </c>
      <c r="E738" s="5">
        <f>'Tree Monitoring Data'!D737</f>
        <v>15.6620241</v>
      </c>
      <c r="F738" s="5">
        <f>'Tree Monitoring Data'!E737</f>
        <v>3</v>
      </c>
      <c r="G738" s="33">
        <f t="shared" si="7"/>
        <v>4.3527812375880201E-2</v>
      </c>
      <c r="H738" s="5">
        <v>0.59499999999999997</v>
      </c>
      <c r="I738" s="5">
        <v>1.1499999999999999</v>
      </c>
      <c r="J738" s="5">
        <f>VLOOKUP(D738, 'ABG per sample plot (Rj calcs)'!I:J, 2, FALSE)</f>
        <v>0.28617694245793834</v>
      </c>
      <c r="K738" s="34">
        <f t="shared" si="8"/>
        <v>3.8307372662467178E-2</v>
      </c>
      <c r="L738" s="15">
        <f>'Tree Monitoring Data'!L737</f>
        <v>0.16581120000000002</v>
      </c>
      <c r="M738" s="15"/>
    </row>
    <row r="739" spans="1:13">
      <c r="A739" s="5">
        <f>'Tree Monitoring Data'!G738</f>
        <v>2018</v>
      </c>
      <c r="B739" s="4" t="str">
        <f>'Tree Monitoring Data'!A738</f>
        <v>D001</v>
      </c>
      <c r="C739" s="5">
        <f>'Tree Monitoring Data'!B738</f>
        <v>55</v>
      </c>
      <c r="D739" s="5" t="str">
        <f t="shared" si="6"/>
        <v>D001_55</v>
      </c>
      <c r="E739" s="5">
        <f>'Tree Monitoring Data'!D738</f>
        <v>12.307524900000001</v>
      </c>
      <c r="F739" s="5">
        <f>'Tree Monitoring Data'!E738</f>
        <v>3.08</v>
      </c>
      <c r="G739" s="33">
        <f t="shared" si="7"/>
        <v>2.9838384722989122E-2</v>
      </c>
      <c r="H739" s="5">
        <v>0.59499999999999997</v>
      </c>
      <c r="I739" s="5">
        <v>1.1499999999999999</v>
      </c>
      <c r="J739" s="5">
        <f>VLOOKUP(D739, 'ABG per sample plot (Rj calcs)'!I:J, 2, FALSE)</f>
        <v>0.28543494454573071</v>
      </c>
      <c r="K739" s="34">
        <f t="shared" si="8"/>
        <v>2.6244615675226044E-2</v>
      </c>
      <c r="L739" s="15">
        <f>'Tree Monitoring Data'!L738</f>
        <v>0.12192</v>
      </c>
      <c r="M739" s="15"/>
    </row>
    <row r="740" spans="1:13">
      <c r="A740" s="5">
        <f>'Tree Monitoring Data'!G739</f>
        <v>2018</v>
      </c>
      <c r="B740" s="4" t="str">
        <f>'Tree Monitoring Data'!A739</f>
        <v>D001</v>
      </c>
      <c r="C740" s="5">
        <f>'Tree Monitoring Data'!B739</f>
        <v>59</v>
      </c>
      <c r="D740" s="5" t="str">
        <f t="shared" si="6"/>
        <v>D001_59</v>
      </c>
      <c r="E740" s="5">
        <f>'Tree Monitoring Data'!D739</f>
        <v>20.6411312</v>
      </c>
      <c r="F740" s="5">
        <f>'Tree Monitoring Data'!E739</f>
        <v>3.1</v>
      </c>
      <c r="G740" s="33">
        <f t="shared" si="7"/>
        <v>6.845041504028733E-2</v>
      </c>
      <c r="H740" s="5">
        <v>0.59499999999999997</v>
      </c>
      <c r="I740" s="5">
        <v>1.1499999999999999</v>
      </c>
      <c r="J740" s="5">
        <f>VLOOKUP(D740, 'ABG per sample plot (Rj calcs)'!I:J, 2, FALSE)</f>
        <v>0.28617694245793834</v>
      </c>
      <c r="K740" s="34">
        <f t="shared" si="8"/>
        <v>6.0240922176503266E-2</v>
      </c>
      <c r="L740" s="15">
        <f>'Tree Monitoring Data'!L739</f>
        <v>0.16581120000000002</v>
      </c>
      <c r="M740" s="15"/>
    </row>
    <row r="741" spans="1:13">
      <c r="A741" s="5">
        <f>'Tree Monitoring Data'!G740</f>
        <v>2018</v>
      </c>
      <c r="B741" s="4" t="str">
        <f>'Tree Monitoring Data'!A740</f>
        <v>D001</v>
      </c>
      <c r="C741" s="5">
        <f>'Tree Monitoring Data'!B740</f>
        <v>65</v>
      </c>
      <c r="D741" s="5" t="str">
        <f t="shared" si="6"/>
        <v>D001_65</v>
      </c>
      <c r="E741" s="5">
        <f>'Tree Monitoring Data'!D740</f>
        <v>7.1033759200000004</v>
      </c>
      <c r="F741" s="5">
        <f>'Tree Monitoring Data'!E740</f>
        <v>3.1</v>
      </c>
      <c r="G741" s="33">
        <f t="shared" si="7"/>
        <v>1.1323650388416638E-2</v>
      </c>
      <c r="H741" s="5">
        <v>0.59499999999999997</v>
      </c>
      <c r="I741" s="5">
        <v>1.1499999999999999</v>
      </c>
      <c r="J741" s="5">
        <f>VLOOKUP(D741, 'ABG per sample plot (Rj calcs)'!I:J, 2, FALSE)</f>
        <v>0.29373150019933464</v>
      </c>
      <c r="K741" s="34">
        <f t="shared" si="8"/>
        <v>1.0024100472842683E-2</v>
      </c>
      <c r="L741" s="15">
        <f>'Tree Monitoring Data'!L740</f>
        <v>0.17068800000000001</v>
      </c>
      <c r="M741" s="15"/>
    </row>
    <row r="742" spans="1:13">
      <c r="A742" s="5">
        <f>'Tree Monitoring Data'!G741</f>
        <v>2018</v>
      </c>
      <c r="B742" s="4" t="str">
        <f>'Tree Monitoring Data'!A741</f>
        <v>D001</v>
      </c>
      <c r="C742" s="5">
        <f>'Tree Monitoring Data'!B741</f>
        <v>65</v>
      </c>
      <c r="D742" s="5" t="str">
        <f t="shared" si="6"/>
        <v>D001_65</v>
      </c>
      <c r="E742" s="5">
        <f>'Tree Monitoring Data'!D741</f>
        <v>10.334047</v>
      </c>
      <c r="F742" s="5">
        <f>'Tree Monitoring Data'!E741</f>
        <v>3.2</v>
      </c>
      <c r="G742" s="33">
        <f t="shared" si="7"/>
        <v>2.263797850608423E-2</v>
      </c>
      <c r="H742" s="5">
        <v>0.59499999999999997</v>
      </c>
      <c r="I742" s="5">
        <v>1.1499999999999999</v>
      </c>
      <c r="J742" s="5">
        <f>VLOOKUP(D742, 'ABG per sample plot (Rj calcs)'!I:J, 2, FALSE)</f>
        <v>0.29373150019933464</v>
      </c>
      <c r="K742" s="34">
        <f t="shared" si="8"/>
        <v>2.0039948538076679E-2</v>
      </c>
      <c r="L742" s="15">
        <f>'Tree Monitoring Data'!L741</f>
        <v>0.17068800000000001</v>
      </c>
      <c r="M742" s="15"/>
    </row>
    <row r="743" spans="1:13">
      <c r="A743" s="5">
        <f>'Tree Monitoring Data'!G742</f>
        <v>2018</v>
      </c>
      <c r="B743" s="4" t="str">
        <f>'Tree Monitoring Data'!A742</f>
        <v>D001</v>
      </c>
      <c r="C743" s="5">
        <f>'Tree Monitoring Data'!B742</f>
        <v>65</v>
      </c>
      <c r="D743" s="5" t="str">
        <f t="shared" si="6"/>
        <v>D001_65</v>
      </c>
      <c r="E743" s="5">
        <f>'Tree Monitoring Data'!D742</f>
        <v>8.3005063000000003</v>
      </c>
      <c r="F743" s="5">
        <f>'Tree Monitoring Data'!E742</f>
        <v>3.26</v>
      </c>
      <c r="G743" s="33">
        <f t="shared" si="7"/>
        <v>1.5506704245513573E-2</v>
      </c>
      <c r="H743" s="5">
        <v>0.59499999999999997</v>
      </c>
      <c r="I743" s="5">
        <v>1.1499999999999999</v>
      </c>
      <c r="J743" s="5">
        <f>VLOOKUP(D743, 'ABG per sample plot (Rj calcs)'!I:J, 2, FALSE)</f>
        <v>0.29373150019933464</v>
      </c>
      <c r="K743" s="34">
        <f t="shared" si="8"/>
        <v>1.3727089412676509E-2</v>
      </c>
      <c r="L743" s="15">
        <f>'Tree Monitoring Data'!L742</f>
        <v>0.17068800000000001</v>
      </c>
      <c r="M743" s="15"/>
    </row>
    <row r="744" spans="1:13">
      <c r="A744" s="5">
        <f>'Tree Monitoring Data'!G743</f>
        <v>2018</v>
      </c>
      <c r="B744" s="4" t="str">
        <f>'Tree Monitoring Data'!A743</f>
        <v>D001</v>
      </c>
      <c r="C744" s="5">
        <f>'Tree Monitoring Data'!B743</f>
        <v>65</v>
      </c>
      <c r="D744" s="5" t="str">
        <f t="shared" si="6"/>
        <v>D001_65</v>
      </c>
      <c r="E744" s="5">
        <f>'Tree Monitoring Data'!D743</f>
        <v>6.0813018400000001</v>
      </c>
      <c r="F744" s="5">
        <f>'Tree Monitoring Data'!E743</f>
        <v>3.26</v>
      </c>
      <c r="G744" s="33">
        <f t="shared" si="7"/>
        <v>8.3374163059871664E-3</v>
      </c>
      <c r="H744" s="5">
        <v>0.59499999999999997</v>
      </c>
      <c r="I744" s="5">
        <v>1.1499999999999999</v>
      </c>
      <c r="J744" s="5">
        <f>VLOOKUP(D744, 'ABG per sample plot (Rj calcs)'!I:J, 2, FALSE)</f>
        <v>0.29373150019933464</v>
      </c>
      <c r="K744" s="34">
        <f t="shared" si="8"/>
        <v>7.3805792185728534E-3</v>
      </c>
      <c r="L744" s="15">
        <f>'Tree Monitoring Data'!L743</f>
        <v>0.17068800000000001</v>
      </c>
      <c r="M744" s="15"/>
    </row>
    <row r="745" spans="1:13">
      <c r="A745" s="5">
        <f>'Tree Monitoring Data'!G744</f>
        <v>2018</v>
      </c>
      <c r="B745" s="4" t="str">
        <f>'Tree Monitoring Data'!A744</f>
        <v>D001</v>
      </c>
      <c r="C745" s="5">
        <f>'Tree Monitoring Data'!B744</f>
        <v>55</v>
      </c>
      <c r="D745" s="5" t="str">
        <f t="shared" si="6"/>
        <v>D001_55</v>
      </c>
      <c r="E745" s="5">
        <f>'Tree Monitoring Data'!D744</f>
        <v>11.901555099999999</v>
      </c>
      <c r="F745" s="5">
        <f>'Tree Monitoring Data'!E744</f>
        <v>3.29</v>
      </c>
      <c r="G745" s="33">
        <f t="shared" si="7"/>
        <v>2.901278877029272E-2</v>
      </c>
      <c r="H745" s="5">
        <v>0.59499999999999997</v>
      </c>
      <c r="I745" s="5">
        <v>1.1499999999999999</v>
      </c>
      <c r="J745" s="5">
        <f>VLOOKUP(D745, 'ABG per sample plot (Rj calcs)'!I:J, 2, FALSE)</f>
        <v>0.28543494454573071</v>
      </c>
      <c r="K745" s="34">
        <f t="shared" si="8"/>
        <v>2.5518455439586831E-2</v>
      </c>
      <c r="L745" s="15">
        <f>'Tree Monitoring Data'!L744</f>
        <v>0.12192</v>
      </c>
      <c r="M745" s="15"/>
    </row>
    <row r="746" spans="1:13">
      <c r="A746" s="5">
        <f>'Tree Monitoring Data'!G745</f>
        <v>2018</v>
      </c>
      <c r="B746" s="4" t="str">
        <f>'Tree Monitoring Data'!A745</f>
        <v>D001</v>
      </c>
      <c r="C746" s="5">
        <f>'Tree Monitoring Data'!B745</f>
        <v>65</v>
      </c>
      <c r="D746" s="5" t="str">
        <f t="shared" si="6"/>
        <v>D001_65</v>
      </c>
      <c r="E746" s="5">
        <f>'Tree Monitoring Data'!D745</f>
        <v>10.4945761</v>
      </c>
      <c r="F746" s="5">
        <f>'Tree Monitoring Data'!E745</f>
        <v>3.33</v>
      </c>
      <c r="G746" s="33">
        <f t="shared" si="7"/>
        <v>2.3612143941160037E-2</v>
      </c>
      <c r="H746" s="5">
        <v>0.59499999999999997</v>
      </c>
      <c r="I746" s="5">
        <v>1.1499999999999999</v>
      </c>
      <c r="J746" s="5">
        <f>VLOOKUP(D746, 'ABG per sample plot (Rj calcs)'!I:J, 2, FALSE)</f>
        <v>0.29373150019933464</v>
      </c>
      <c r="K746" s="34">
        <f t="shared" si="8"/>
        <v>2.0902314635881984E-2</v>
      </c>
      <c r="L746" s="15">
        <f>'Tree Monitoring Data'!L745</f>
        <v>0.17068800000000001</v>
      </c>
      <c r="M746" s="15"/>
    </row>
    <row r="747" spans="1:13">
      <c r="A747" s="5">
        <f>'Tree Monitoring Data'!G746</f>
        <v>2018</v>
      </c>
      <c r="B747" s="4" t="str">
        <f>'Tree Monitoring Data'!A746</f>
        <v>D001</v>
      </c>
      <c r="C747" s="5">
        <f>'Tree Monitoring Data'!B746</f>
        <v>34</v>
      </c>
      <c r="D747" s="5" t="str">
        <f t="shared" si="6"/>
        <v>D001_34</v>
      </c>
      <c r="E747" s="5">
        <f>'Tree Monitoring Data'!D746</f>
        <v>6.5621264100000003</v>
      </c>
      <c r="F747" s="5">
        <f>'Tree Monitoring Data'!E746</f>
        <v>3.35</v>
      </c>
      <c r="G747" s="33">
        <f t="shared" si="7"/>
        <v>9.9216881993017536E-3</v>
      </c>
      <c r="H747" s="5">
        <v>0.59499999999999997</v>
      </c>
      <c r="I747" s="5">
        <v>1.1499999999999999</v>
      </c>
      <c r="J747" s="5">
        <f>VLOOKUP(D747, 'ABG per sample plot (Rj calcs)'!I:J, 2, FALSE)</f>
        <v>0.30904254738428905</v>
      </c>
      <c r="K747" s="34">
        <f t="shared" si="8"/>
        <v>8.8869787824190499E-3</v>
      </c>
      <c r="L747" s="15">
        <f>'Tree Monitoring Data'!L746</f>
        <v>0.12192</v>
      </c>
      <c r="M747" s="15"/>
    </row>
    <row r="748" spans="1:13">
      <c r="A748" s="5">
        <f>'Tree Monitoring Data'!G747</f>
        <v>2018</v>
      </c>
      <c r="B748" s="4" t="str">
        <f>'Tree Monitoring Data'!A747</f>
        <v>D001</v>
      </c>
      <c r="C748" s="5">
        <f>'Tree Monitoring Data'!B747</f>
        <v>65</v>
      </c>
      <c r="D748" s="5" t="str">
        <f t="shared" si="6"/>
        <v>D001_65</v>
      </c>
      <c r="E748" s="5">
        <f>'Tree Monitoring Data'!D747</f>
        <v>10.761510700000001</v>
      </c>
      <c r="F748" s="5">
        <f>'Tree Monitoring Data'!E747</f>
        <v>3.35</v>
      </c>
      <c r="G748" s="33">
        <f t="shared" si="7"/>
        <v>2.4699364156881971E-2</v>
      </c>
      <c r="H748" s="5">
        <v>0.59499999999999997</v>
      </c>
      <c r="I748" s="5">
        <v>1.1499999999999999</v>
      </c>
      <c r="J748" s="5">
        <f>VLOOKUP(D748, 'ABG per sample plot (Rj calcs)'!I:J, 2, FALSE)</f>
        <v>0.29373150019933464</v>
      </c>
      <c r="K748" s="34">
        <f t="shared" si="8"/>
        <v>2.1864760870503531E-2</v>
      </c>
      <c r="L748" s="15">
        <f>'Tree Monitoring Data'!L747</f>
        <v>0.17068800000000001</v>
      </c>
      <c r="M748" s="15"/>
    </row>
    <row r="749" spans="1:13">
      <c r="A749" s="5">
        <f>'Tree Monitoring Data'!G748</f>
        <v>2018</v>
      </c>
      <c r="B749" s="4" t="str">
        <f>'Tree Monitoring Data'!A748</f>
        <v>D001</v>
      </c>
      <c r="C749" s="5">
        <f>'Tree Monitoring Data'!B748</f>
        <v>65</v>
      </c>
      <c r="D749" s="5" t="str">
        <f t="shared" si="6"/>
        <v>D001_65</v>
      </c>
      <c r="E749" s="5">
        <f>'Tree Monitoring Data'!D748</f>
        <v>11.0907131</v>
      </c>
      <c r="F749" s="5">
        <f>'Tree Monitoring Data'!E748</f>
        <v>3.4</v>
      </c>
      <c r="G749" s="33">
        <f t="shared" si="7"/>
        <v>2.6146328740377218E-2</v>
      </c>
      <c r="H749" s="5">
        <v>0.59499999999999997</v>
      </c>
      <c r="I749" s="5">
        <v>1.1499999999999999</v>
      </c>
      <c r="J749" s="5">
        <f>VLOOKUP(D749, 'ABG per sample plot (Rj calcs)'!I:J, 2, FALSE)</f>
        <v>0.29373150019933464</v>
      </c>
      <c r="K749" s="34">
        <f t="shared" si="8"/>
        <v>2.3145665690775842E-2</v>
      </c>
      <c r="L749" s="15">
        <f>'Tree Monitoring Data'!L748</f>
        <v>0.17068800000000001</v>
      </c>
      <c r="M749" s="15"/>
    </row>
    <row r="750" spans="1:13">
      <c r="A750" s="5">
        <f>'Tree Monitoring Data'!G749</f>
        <v>2018</v>
      </c>
      <c r="B750" s="4" t="str">
        <f>'Tree Monitoring Data'!A749</f>
        <v>D001</v>
      </c>
      <c r="C750" s="5">
        <f>'Tree Monitoring Data'!B749</f>
        <v>65</v>
      </c>
      <c r="D750" s="5" t="str">
        <f t="shared" si="6"/>
        <v>D001_65</v>
      </c>
      <c r="E750" s="5">
        <f>'Tree Monitoring Data'!D749</f>
        <v>10.2701194</v>
      </c>
      <c r="F750" s="5">
        <f>'Tree Monitoring Data'!E749</f>
        <v>3.42</v>
      </c>
      <c r="G750" s="33">
        <f t="shared" si="7"/>
        <v>2.3005916383256036E-2</v>
      </c>
      <c r="H750" s="5">
        <v>0.59499999999999997</v>
      </c>
      <c r="I750" s="5">
        <v>1.1499999999999999</v>
      </c>
      <c r="J750" s="5">
        <f>VLOOKUP(D750, 'ABG per sample plot (Rj calcs)'!I:J, 2, FALSE)</f>
        <v>0.29373150019933464</v>
      </c>
      <c r="K750" s="34">
        <f t="shared" si="8"/>
        <v>2.0365660311402658E-2</v>
      </c>
      <c r="L750" s="15">
        <f>'Tree Monitoring Data'!L749</f>
        <v>0.17068800000000001</v>
      </c>
      <c r="M750" s="15"/>
    </row>
    <row r="751" spans="1:13">
      <c r="A751" s="5">
        <f>'Tree Monitoring Data'!G750</f>
        <v>2018</v>
      </c>
      <c r="B751" s="4" t="str">
        <f>'Tree Monitoring Data'!A750</f>
        <v>D001</v>
      </c>
      <c r="C751" s="5">
        <f>'Tree Monitoring Data'!B750</f>
        <v>65</v>
      </c>
      <c r="D751" s="5" t="str">
        <f t="shared" si="6"/>
        <v>D001_65</v>
      </c>
      <c r="E751" s="5">
        <f>'Tree Monitoring Data'!D750</f>
        <v>7.3556449099999996</v>
      </c>
      <c r="F751" s="5">
        <f>'Tree Monitoring Data'!E750</f>
        <v>3.44</v>
      </c>
      <c r="G751" s="33">
        <f t="shared" si="7"/>
        <v>1.2607831431738558E-2</v>
      </c>
      <c r="H751" s="5">
        <v>0.59499999999999997</v>
      </c>
      <c r="I751" s="5">
        <v>1.1499999999999999</v>
      </c>
      <c r="J751" s="5">
        <f>VLOOKUP(D751, 'ABG per sample plot (Rj calcs)'!I:J, 2, FALSE)</f>
        <v>0.29373150019933464</v>
      </c>
      <c r="K751" s="34">
        <f t="shared" si="8"/>
        <v>1.116090347911943E-2</v>
      </c>
      <c r="L751" s="15">
        <f>'Tree Monitoring Data'!L750</f>
        <v>0.17068800000000001</v>
      </c>
      <c r="M751" s="15"/>
    </row>
    <row r="752" spans="1:13">
      <c r="A752" s="5">
        <f>'Tree Monitoring Data'!G751</f>
        <v>2018</v>
      </c>
      <c r="B752" s="4" t="str">
        <f>'Tree Monitoring Data'!A751</f>
        <v>D001</v>
      </c>
      <c r="C752" s="5">
        <f>'Tree Monitoring Data'!B751</f>
        <v>34</v>
      </c>
      <c r="D752" s="5" t="str">
        <f t="shared" si="6"/>
        <v>D001_34</v>
      </c>
      <c r="E752" s="5">
        <f>'Tree Monitoring Data'!D751</f>
        <v>9.4372305500000007</v>
      </c>
      <c r="F752" s="5">
        <f>'Tree Monitoring Data'!E751</f>
        <v>3.5</v>
      </c>
      <c r="G752" s="33">
        <f t="shared" si="7"/>
        <v>2.0059957589652237E-2</v>
      </c>
      <c r="H752" s="5">
        <v>0.59499999999999997</v>
      </c>
      <c r="I752" s="5">
        <v>1.1499999999999999</v>
      </c>
      <c r="J752" s="5">
        <f>VLOOKUP(D752, 'ABG per sample plot (Rj calcs)'!I:J, 2, FALSE)</f>
        <v>0.30904254738428905</v>
      </c>
      <c r="K752" s="34">
        <f t="shared" si="8"/>
        <v>1.7967952015264042E-2</v>
      </c>
      <c r="L752" s="15">
        <f>'Tree Monitoring Data'!L751</f>
        <v>0.12192</v>
      </c>
      <c r="M752" s="15"/>
    </row>
    <row r="753" spans="1:13">
      <c r="A753" s="5">
        <f>'Tree Monitoring Data'!G752</f>
        <v>2018</v>
      </c>
      <c r="B753" s="4" t="str">
        <f>'Tree Monitoring Data'!A752</f>
        <v>D001</v>
      </c>
      <c r="C753" s="5">
        <f>'Tree Monitoring Data'!B752</f>
        <v>59</v>
      </c>
      <c r="D753" s="5" t="str">
        <f t="shared" si="6"/>
        <v>D001_59</v>
      </c>
      <c r="E753" s="5">
        <f>'Tree Monitoring Data'!D752</f>
        <v>14.4050732</v>
      </c>
      <c r="F753" s="5">
        <f>'Tree Monitoring Data'!E752</f>
        <v>3.5</v>
      </c>
      <c r="G753" s="33">
        <f t="shared" si="7"/>
        <v>4.0765425986650859E-2</v>
      </c>
      <c r="H753" s="5">
        <v>0.59499999999999997</v>
      </c>
      <c r="I753" s="5">
        <v>1.1499999999999999</v>
      </c>
      <c r="J753" s="5">
        <f>VLOOKUP(D753, 'ABG per sample plot (Rj calcs)'!I:J, 2, FALSE)</f>
        <v>0.28617694245793834</v>
      </c>
      <c r="K753" s="34">
        <f t="shared" si="8"/>
        <v>3.5876288739936465E-2</v>
      </c>
      <c r="L753" s="15">
        <f>'Tree Monitoring Data'!L752</f>
        <v>0.16581120000000002</v>
      </c>
      <c r="M753" s="15"/>
    </row>
    <row r="754" spans="1:13">
      <c r="A754" s="5">
        <f>'Tree Monitoring Data'!G753</f>
        <v>2018</v>
      </c>
      <c r="B754" s="4" t="str">
        <f>'Tree Monitoring Data'!A753</f>
        <v>D001</v>
      </c>
      <c r="C754" s="5">
        <f>'Tree Monitoring Data'!B753</f>
        <v>59</v>
      </c>
      <c r="D754" s="5" t="str">
        <f t="shared" si="6"/>
        <v>D001_59</v>
      </c>
      <c r="E754" s="5">
        <f>'Tree Monitoring Data'!D753</f>
        <v>13.962173399999999</v>
      </c>
      <c r="F754" s="5">
        <f>'Tree Monitoring Data'!E753</f>
        <v>3.5</v>
      </c>
      <c r="G754" s="33">
        <f t="shared" si="7"/>
        <v>3.8743533614889414E-2</v>
      </c>
      <c r="H754" s="5">
        <v>0.59499999999999997</v>
      </c>
      <c r="I754" s="5">
        <v>1.1499999999999999</v>
      </c>
      <c r="J754" s="5">
        <f>VLOOKUP(D754, 'ABG per sample plot (Rj calcs)'!I:J, 2, FALSE)</f>
        <v>0.28617694245793834</v>
      </c>
      <c r="K754" s="34">
        <f t="shared" si="8"/>
        <v>3.4096888849594539E-2</v>
      </c>
      <c r="L754" s="15">
        <f>'Tree Monitoring Data'!L753</f>
        <v>0.16581120000000002</v>
      </c>
      <c r="M754" s="15"/>
    </row>
    <row r="755" spans="1:13">
      <c r="A755" s="5">
        <f>'Tree Monitoring Data'!G754</f>
        <v>2018</v>
      </c>
      <c r="B755" s="4" t="str">
        <f>'Tree Monitoring Data'!A754</f>
        <v>D001</v>
      </c>
      <c r="C755" s="5">
        <f>'Tree Monitoring Data'!B754</f>
        <v>65</v>
      </c>
      <c r="D755" s="5" t="str">
        <f t="shared" si="6"/>
        <v>D001_65</v>
      </c>
      <c r="E755" s="5">
        <f>'Tree Monitoring Data'!D754</f>
        <v>8.98626638</v>
      </c>
      <c r="F755" s="5">
        <f>'Tree Monitoring Data'!E754</f>
        <v>3.5</v>
      </c>
      <c r="G755" s="33">
        <f t="shared" si="7"/>
        <v>1.8397596999169707E-2</v>
      </c>
      <c r="H755" s="5">
        <v>0.59499999999999997</v>
      </c>
      <c r="I755" s="5">
        <v>1.1499999999999999</v>
      </c>
      <c r="J755" s="5">
        <f>VLOOKUP(D755, 'ABG per sample plot (Rj calcs)'!I:J, 2, FALSE)</f>
        <v>0.29373150019933464</v>
      </c>
      <c r="K755" s="34">
        <f t="shared" si="8"/>
        <v>1.6286211111497691E-2</v>
      </c>
      <c r="L755" s="15">
        <f>'Tree Monitoring Data'!L754</f>
        <v>0.17068800000000001</v>
      </c>
      <c r="M755" s="15"/>
    </row>
    <row r="756" spans="1:13">
      <c r="A756" s="5">
        <f>'Tree Monitoring Data'!G755</f>
        <v>2018</v>
      </c>
      <c r="B756" s="4" t="str">
        <f>'Tree Monitoring Data'!A755</f>
        <v>D001</v>
      </c>
      <c r="C756" s="5">
        <f>'Tree Monitoring Data'!B755</f>
        <v>65</v>
      </c>
      <c r="D756" s="5" t="str">
        <f t="shared" si="6"/>
        <v>D001_65</v>
      </c>
      <c r="E756" s="5">
        <f>'Tree Monitoring Data'!D755</f>
        <v>10.657440899999999</v>
      </c>
      <c r="F756" s="5">
        <f>'Tree Monitoring Data'!E755</f>
        <v>3.53</v>
      </c>
      <c r="G756" s="33">
        <f t="shared" si="7"/>
        <v>2.4829608689085136E-2</v>
      </c>
      <c r="H756" s="5">
        <v>0.59499999999999997</v>
      </c>
      <c r="I756" s="5">
        <v>1.1499999999999999</v>
      </c>
      <c r="J756" s="5">
        <f>VLOOKUP(D756, 'ABG per sample plot (Rj calcs)'!I:J, 2, FALSE)</f>
        <v>0.29373150019933464</v>
      </c>
      <c r="K756" s="34">
        <f t="shared" si="8"/>
        <v>2.198005799043037E-2</v>
      </c>
      <c r="L756" s="15">
        <f>'Tree Monitoring Data'!L755</f>
        <v>0.17068800000000001</v>
      </c>
      <c r="M756" s="15"/>
    </row>
    <row r="757" spans="1:13">
      <c r="A757" s="5">
        <f>'Tree Monitoring Data'!G756</f>
        <v>2018</v>
      </c>
      <c r="B757" s="4" t="str">
        <f>'Tree Monitoring Data'!A756</f>
        <v>D001</v>
      </c>
      <c r="C757" s="5">
        <f>'Tree Monitoring Data'!B756</f>
        <v>55</v>
      </c>
      <c r="D757" s="5" t="str">
        <f t="shared" si="6"/>
        <v>D001_55</v>
      </c>
      <c r="E757" s="5">
        <f>'Tree Monitoring Data'!D756</f>
        <v>13.6354088</v>
      </c>
      <c r="F757" s="5">
        <f>'Tree Monitoring Data'!E756</f>
        <v>3.7</v>
      </c>
      <c r="G757" s="33">
        <f t="shared" si="7"/>
        <v>3.823534160323655E-2</v>
      </c>
      <c r="H757" s="5">
        <v>0.59499999999999997</v>
      </c>
      <c r="I757" s="5">
        <v>1.1499999999999999</v>
      </c>
      <c r="J757" s="5">
        <f>VLOOKUP(D757, 'ABG per sample plot (Rj calcs)'!I:J, 2, FALSE)</f>
        <v>0.28543494454573071</v>
      </c>
      <c r="K757" s="34">
        <f t="shared" si="8"/>
        <v>3.3630233503048675E-2</v>
      </c>
      <c r="L757" s="15">
        <f>'Tree Monitoring Data'!L756</f>
        <v>0.12192</v>
      </c>
      <c r="M757" s="15"/>
    </row>
    <row r="758" spans="1:13">
      <c r="A758" s="5">
        <f>'Tree Monitoring Data'!G757</f>
        <v>2018</v>
      </c>
      <c r="B758" s="4" t="str">
        <f>'Tree Monitoring Data'!A757</f>
        <v>D001</v>
      </c>
      <c r="C758" s="5">
        <f>'Tree Monitoring Data'!B757</f>
        <v>65</v>
      </c>
      <c r="D758" s="5" t="str">
        <f t="shared" si="6"/>
        <v>D001_65</v>
      </c>
      <c r="E758" s="5">
        <f>'Tree Monitoring Data'!D757</f>
        <v>12.434473300000001</v>
      </c>
      <c r="F758" s="5">
        <f>'Tree Monitoring Data'!E757</f>
        <v>3.8</v>
      </c>
      <c r="G758" s="33">
        <f t="shared" si="7"/>
        <v>3.3234932962633655E-2</v>
      </c>
      <c r="H758" s="5">
        <v>0.59499999999999997</v>
      </c>
      <c r="I758" s="5">
        <v>1.1499999999999999</v>
      </c>
      <c r="J758" s="5">
        <f>VLOOKUP(D758, 'ABG per sample plot (Rj calcs)'!I:J, 2, FALSE)</f>
        <v>0.29373150019933464</v>
      </c>
      <c r="K758" s="34">
        <f t="shared" si="8"/>
        <v>2.9420751771568481E-2</v>
      </c>
      <c r="L758" s="15">
        <f>'Tree Monitoring Data'!L757</f>
        <v>0.17068800000000001</v>
      </c>
      <c r="M758" s="15"/>
    </row>
    <row r="759" spans="1:13">
      <c r="A759" s="5">
        <f>'Tree Monitoring Data'!G758</f>
        <v>2018</v>
      </c>
      <c r="B759" s="4" t="str">
        <f>'Tree Monitoring Data'!A758</f>
        <v>D001</v>
      </c>
      <c r="C759" s="5">
        <f>'Tree Monitoring Data'!B758</f>
        <v>55</v>
      </c>
      <c r="D759" s="5" t="str">
        <f t="shared" si="6"/>
        <v>D001_55</v>
      </c>
      <c r="E759" s="5">
        <f>'Tree Monitoring Data'!D758</f>
        <v>9.7643859899999992</v>
      </c>
      <c r="F759" s="5">
        <f>'Tree Monitoring Data'!E758</f>
        <v>3.85</v>
      </c>
      <c r="G759" s="33">
        <f t="shared" si="7"/>
        <v>2.2160066208640125E-2</v>
      </c>
      <c r="H759" s="5">
        <v>0.59499999999999997</v>
      </c>
      <c r="I759" s="5">
        <v>1.1499999999999999</v>
      </c>
      <c r="J759" s="5">
        <f>VLOOKUP(D759, 'ABG per sample plot (Rj calcs)'!I:J, 2, FALSE)</f>
        <v>0.28543494454573071</v>
      </c>
      <c r="K759" s="34">
        <f t="shared" si="8"/>
        <v>1.9491082589844107E-2</v>
      </c>
      <c r="L759" s="15">
        <f>'Tree Monitoring Data'!L758</f>
        <v>0.12192</v>
      </c>
      <c r="M759" s="15"/>
    </row>
    <row r="760" spans="1:13">
      <c r="A760" s="5">
        <f>'Tree Monitoring Data'!G759</f>
        <v>2018</v>
      </c>
      <c r="B760" s="4" t="str">
        <f>'Tree Monitoring Data'!A759</f>
        <v>D001</v>
      </c>
      <c r="C760" s="5">
        <f>'Tree Monitoring Data'!B759</f>
        <v>55</v>
      </c>
      <c r="D760" s="5" t="str">
        <f t="shared" si="6"/>
        <v>D001_55</v>
      </c>
      <c r="E760" s="5">
        <f>'Tree Monitoring Data'!D759</f>
        <v>12.827533000000001</v>
      </c>
      <c r="F760" s="5">
        <f>'Tree Monitoring Data'!E759</f>
        <v>3.85</v>
      </c>
      <c r="G760" s="33">
        <f t="shared" si="7"/>
        <v>3.521177999922518E-2</v>
      </c>
      <c r="H760" s="5">
        <v>0.59499999999999997</v>
      </c>
      <c r="I760" s="5">
        <v>1.1499999999999999</v>
      </c>
      <c r="J760" s="5">
        <f>VLOOKUP(D760, 'ABG per sample plot (Rj calcs)'!I:J, 2, FALSE)</f>
        <v>0.28543494454573071</v>
      </c>
      <c r="K760" s="34">
        <f t="shared" si="8"/>
        <v>3.0970833103049437E-2</v>
      </c>
      <c r="L760" s="15">
        <f>'Tree Monitoring Data'!L759</f>
        <v>0.12192</v>
      </c>
      <c r="M760" s="15"/>
    </row>
    <row r="761" spans="1:13">
      <c r="A761" s="5">
        <f>'Tree Monitoring Data'!G760</f>
        <v>2018</v>
      </c>
      <c r="B761" s="4" t="str">
        <f>'Tree Monitoring Data'!A760</f>
        <v>D001</v>
      </c>
      <c r="C761" s="5">
        <f>'Tree Monitoring Data'!B760</f>
        <v>65</v>
      </c>
      <c r="D761" s="5" t="str">
        <f t="shared" si="6"/>
        <v>D001_65</v>
      </c>
      <c r="E761" s="5">
        <f>'Tree Monitoring Data'!D760</f>
        <v>10.0959948</v>
      </c>
      <c r="F761" s="5">
        <f>'Tree Monitoring Data'!E760</f>
        <v>3.86</v>
      </c>
      <c r="G761" s="33">
        <f t="shared" si="7"/>
        <v>2.3511305542811327E-2</v>
      </c>
      <c r="H761" s="5">
        <v>0.59499999999999997</v>
      </c>
      <c r="I761" s="5">
        <v>1.1499999999999999</v>
      </c>
      <c r="J761" s="5">
        <f>VLOOKUP(D761, 'ABG per sample plot (Rj calcs)'!I:J, 2, FALSE)</f>
        <v>0.29373150019933464</v>
      </c>
      <c r="K761" s="34">
        <f t="shared" si="8"/>
        <v>2.0813048877765503E-2</v>
      </c>
      <c r="L761" s="15">
        <f>'Tree Monitoring Data'!L760</f>
        <v>0.17068800000000001</v>
      </c>
      <c r="M761" s="15"/>
    </row>
    <row r="762" spans="1:13">
      <c r="A762" s="5">
        <f>'Tree Monitoring Data'!G761</f>
        <v>2018</v>
      </c>
      <c r="B762" s="4" t="str">
        <f>'Tree Monitoring Data'!A761</f>
        <v>D001</v>
      </c>
      <c r="C762" s="5">
        <f>'Tree Monitoring Data'!B761</f>
        <v>65</v>
      </c>
      <c r="D762" s="5" t="str">
        <f t="shared" si="6"/>
        <v>D001_65</v>
      </c>
      <c r="E762" s="5">
        <f>'Tree Monitoring Data'!D761</f>
        <v>8.2146155299999997</v>
      </c>
      <c r="F762" s="5">
        <f>'Tree Monitoring Data'!E761</f>
        <v>3.87</v>
      </c>
      <c r="G762" s="33">
        <f t="shared" si="7"/>
        <v>1.6291950544423263E-2</v>
      </c>
      <c r="H762" s="5">
        <v>0.59499999999999997</v>
      </c>
      <c r="I762" s="5">
        <v>1.1499999999999999</v>
      </c>
      <c r="J762" s="5">
        <f>VLOOKUP(D762, 'ABG per sample plot (Rj calcs)'!I:J, 2, FALSE)</f>
        <v>0.29373150019933464</v>
      </c>
      <c r="K762" s="34">
        <f t="shared" si="8"/>
        <v>1.4422217531807642E-2</v>
      </c>
      <c r="L762" s="15">
        <f>'Tree Monitoring Data'!L761</f>
        <v>0.17068800000000001</v>
      </c>
      <c r="M762" s="15"/>
    </row>
    <row r="763" spans="1:13">
      <c r="A763" s="5">
        <f>'Tree Monitoring Data'!G762</f>
        <v>2018</v>
      </c>
      <c r="B763" s="4" t="str">
        <f>'Tree Monitoring Data'!A762</f>
        <v>D001</v>
      </c>
      <c r="C763" s="5">
        <f>'Tree Monitoring Data'!B762</f>
        <v>34</v>
      </c>
      <c r="D763" s="5" t="str">
        <f t="shared" si="6"/>
        <v>D001_34</v>
      </c>
      <c r="E763" s="5">
        <f>'Tree Monitoring Data'!D762</f>
        <v>10.822536100000001</v>
      </c>
      <c r="F763" s="5">
        <f>'Tree Monitoring Data'!E762</f>
        <v>3.88</v>
      </c>
      <c r="G763" s="33">
        <f t="shared" si="7"/>
        <v>2.6553783557474175E-2</v>
      </c>
      <c r="H763" s="5">
        <v>0.59499999999999997</v>
      </c>
      <c r="I763" s="5">
        <v>1.1499999999999999</v>
      </c>
      <c r="J763" s="5">
        <f>VLOOKUP(D763, 'ABG per sample plot (Rj calcs)'!I:J, 2, FALSE)</f>
        <v>0.30904254738428905</v>
      </c>
      <c r="K763" s="34">
        <f t="shared" si="8"/>
        <v>2.3784552218122347E-2</v>
      </c>
      <c r="L763" s="15">
        <f>'Tree Monitoring Data'!L762</f>
        <v>0.12192</v>
      </c>
      <c r="M763" s="15"/>
    </row>
    <row r="764" spans="1:13">
      <c r="A764" s="5">
        <f>'Tree Monitoring Data'!G763</f>
        <v>2018</v>
      </c>
      <c r="B764" s="4" t="str">
        <f>'Tree Monitoring Data'!A763</f>
        <v>D001</v>
      </c>
      <c r="C764" s="5">
        <f>'Tree Monitoring Data'!B763</f>
        <v>34</v>
      </c>
      <c r="D764" s="5" t="str">
        <f t="shared" si="6"/>
        <v>D001_34</v>
      </c>
      <c r="E764" s="5">
        <f>'Tree Monitoring Data'!D763</f>
        <v>10.652686299999999</v>
      </c>
      <c r="F764" s="5">
        <f>'Tree Monitoring Data'!E763</f>
        <v>3.9</v>
      </c>
      <c r="G764" s="33">
        <f t="shared" si="7"/>
        <v>2.5904729504006876E-2</v>
      </c>
      <c r="H764" s="5">
        <v>0.59499999999999997</v>
      </c>
      <c r="I764" s="5">
        <v>1.1499999999999999</v>
      </c>
      <c r="J764" s="5">
        <f>VLOOKUP(D764, 'ABG per sample plot (Rj calcs)'!I:J, 2, FALSE)</f>
        <v>0.30904254738428905</v>
      </c>
      <c r="K764" s="34">
        <f t="shared" si="8"/>
        <v>2.3203186478145465E-2</v>
      </c>
      <c r="L764" s="15">
        <f>'Tree Monitoring Data'!L763</f>
        <v>0.12192</v>
      </c>
      <c r="M764" s="15"/>
    </row>
    <row r="765" spans="1:13">
      <c r="A765" s="5">
        <f>'Tree Monitoring Data'!G764</f>
        <v>2018</v>
      </c>
      <c r="B765" s="4" t="str">
        <f>'Tree Monitoring Data'!A764</f>
        <v>D001</v>
      </c>
      <c r="C765" s="5">
        <f>'Tree Monitoring Data'!B764</f>
        <v>55</v>
      </c>
      <c r="D765" s="5" t="str">
        <f t="shared" si="6"/>
        <v>D001_55</v>
      </c>
      <c r="E765" s="5">
        <f>'Tree Monitoring Data'!D764</f>
        <v>11.9313144</v>
      </c>
      <c r="F765" s="5">
        <f>'Tree Monitoring Data'!E764</f>
        <v>3.9</v>
      </c>
      <c r="G765" s="33">
        <f t="shared" si="7"/>
        <v>3.1389454585732127E-2</v>
      </c>
      <c r="H765" s="5">
        <v>0.59499999999999997</v>
      </c>
      <c r="I765" s="5">
        <v>1.1499999999999999</v>
      </c>
      <c r="J765" s="5">
        <f>VLOOKUP(D765, 'ABG per sample plot (Rj calcs)'!I:J, 2, FALSE)</f>
        <v>0.28543494454573071</v>
      </c>
      <c r="K765" s="34">
        <f t="shared" si="8"/>
        <v>2.7608872916729893E-2</v>
      </c>
      <c r="L765" s="15">
        <f>'Tree Monitoring Data'!L764</f>
        <v>0.12192</v>
      </c>
      <c r="M765" s="15"/>
    </row>
    <row r="766" spans="1:13">
      <c r="A766" s="5">
        <f>'Tree Monitoring Data'!G765</f>
        <v>2018</v>
      </c>
      <c r="B766" s="4" t="str">
        <f>'Tree Monitoring Data'!A765</f>
        <v>D001</v>
      </c>
      <c r="C766" s="5">
        <f>'Tree Monitoring Data'!B765</f>
        <v>55</v>
      </c>
      <c r="D766" s="5" t="str">
        <f t="shared" si="6"/>
        <v>D001_55</v>
      </c>
      <c r="E766" s="5">
        <f>'Tree Monitoring Data'!D765</f>
        <v>9.5492965900000009</v>
      </c>
      <c r="F766" s="5">
        <f>'Tree Monitoring Data'!E765</f>
        <v>3.92</v>
      </c>
      <c r="G766" s="33">
        <f t="shared" si="7"/>
        <v>2.1479057133033719E-2</v>
      </c>
      <c r="H766" s="5">
        <v>0.59499999999999997</v>
      </c>
      <c r="I766" s="5">
        <v>1.1499999999999999</v>
      </c>
      <c r="J766" s="5">
        <f>VLOOKUP(D766, 'ABG per sample plot (Rj calcs)'!I:J, 2, FALSE)</f>
        <v>0.28543494454573071</v>
      </c>
      <c r="K766" s="34">
        <f t="shared" si="8"/>
        <v>1.8892095023105588E-2</v>
      </c>
      <c r="L766" s="15">
        <f>'Tree Monitoring Data'!L765</f>
        <v>0.12192</v>
      </c>
      <c r="M766" s="15"/>
    </row>
    <row r="767" spans="1:13">
      <c r="A767" s="5">
        <f>'Tree Monitoring Data'!G766</f>
        <v>2018</v>
      </c>
      <c r="B767" s="4" t="str">
        <f>'Tree Monitoring Data'!A766</f>
        <v>D001</v>
      </c>
      <c r="C767" s="5">
        <f>'Tree Monitoring Data'!B766</f>
        <v>55</v>
      </c>
      <c r="D767" s="5" t="str">
        <f t="shared" si="6"/>
        <v>D001_55</v>
      </c>
      <c r="E767" s="5">
        <f>'Tree Monitoring Data'!D766</f>
        <v>10.855253899999999</v>
      </c>
      <c r="F767" s="5">
        <f>'Tree Monitoring Data'!E766</f>
        <v>3.93</v>
      </c>
      <c r="G767" s="33">
        <f t="shared" si="7"/>
        <v>2.6844176601076169E-2</v>
      </c>
      <c r="H767" s="5">
        <v>0.59499999999999997</v>
      </c>
      <c r="I767" s="5">
        <v>1.1499999999999999</v>
      </c>
      <c r="J767" s="5">
        <f>VLOOKUP(D767, 'ABG per sample plot (Rj calcs)'!I:J, 2, FALSE)</f>
        <v>0.28543494454573071</v>
      </c>
      <c r="K767" s="34">
        <f t="shared" si="8"/>
        <v>2.3611033390501964E-2</v>
      </c>
      <c r="L767" s="15">
        <f>'Tree Monitoring Data'!L766</f>
        <v>0.12192</v>
      </c>
      <c r="M767" s="15"/>
    </row>
    <row r="768" spans="1:13">
      <c r="A768" s="5">
        <f>'Tree Monitoring Data'!G767</f>
        <v>2018</v>
      </c>
      <c r="B768" s="4" t="str">
        <f>'Tree Monitoring Data'!A767</f>
        <v>D001</v>
      </c>
      <c r="C768" s="5">
        <f>'Tree Monitoring Data'!B767</f>
        <v>55</v>
      </c>
      <c r="D768" s="5" t="str">
        <f t="shared" ref="D768:D948" si="9">CONCATENATE(B768,"_",C768)</f>
        <v>D001_55</v>
      </c>
      <c r="E768" s="5">
        <f>'Tree Monitoring Data'!D767</f>
        <v>9.8161319099999993</v>
      </c>
      <c r="F768" s="5">
        <f>'Tree Monitoring Data'!E767</f>
        <v>3.98</v>
      </c>
      <c r="G768" s="33">
        <f t="shared" ref="G768:G948" si="10">-0.007 + 0.002*E768 + 0.00002638*E768^2*F768 - 0.0000000003863*(E768^2*F768)^2</f>
        <v>2.269214469553479E-2</v>
      </c>
      <c r="H768" s="5">
        <v>0.59499999999999997</v>
      </c>
      <c r="I768" s="5">
        <v>1.1499999999999999</v>
      </c>
      <c r="J768" s="5">
        <f>VLOOKUP(D768, 'ABG per sample plot (Rj calcs)'!I:J, 2, FALSE)</f>
        <v>0.28543494454573071</v>
      </c>
      <c r="K768" s="34">
        <f t="shared" ref="K768:K948" si="11">G768*H768*I768*(1+J768)</f>
        <v>1.9959076937636249E-2</v>
      </c>
      <c r="L768" s="15">
        <f>'Tree Monitoring Data'!L767</f>
        <v>0.12192</v>
      </c>
      <c r="M768" s="15"/>
    </row>
    <row r="769" spans="1:13">
      <c r="A769" s="5">
        <f>'Tree Monitoring Data'!G768</f>
        <v>2018</v>
      </c>
      <c r="B769" s="4" t="str">
        <f>'Tree Monitoring Data'!A768</f>
        <v>D001</v>
      </c>
      <c r="C769" s="5">
        <f>'Tree Monitoring Data'!B768</f>
        <v>55</v>
      </c>
      <c r="D769" s="5" t="str">
        <f t="shared" si="9"/>
        <v>D001_55</v>
      </c>
      <c r="E769" s="5">
        <f>'Tree Monitoring Data'!D768</f>
        <v>7.3280438999999999</v>
      </c>
      <c r="F769" s="5">
        <f>'Tree Monitoring Data'!E768</f>
        <v>3.98</v>
      </c>
      <c r="G769" s="33">
        <f t="shared" si="10"/>
        <v>1.3276557684230878E-2</v>
      </c>
      <c r="H769" s="5">
        <v>0.59499999999999997</v>
      </c>
      <c r="I769" s="5">
        <v>1.1499999999999999</v>
      </c>
      <c r="J769" s="5">
        <f>VLOOKUP(D769, 'ABG per sample plot (Rj calcs)'!I:J, 2, FALSE)</f>
        <v>0.28543494454573071</v>
      </c>
      <c r="K769" s="34">
        <f t="shared" si="11"/>
        <v>1.1677513952159506E-2</v>
      </c>
      <c r="L769" s="15">
        <f>'Tree Monitoring Data'!L768</f>
        <v>0.12192</v>
      </c>
      <c r="M769" s="15"/>
    </row>
    <row r="770" spans="1:13">
      <c r="A770" s="5">
        <f>'Tree Monitoring Data'!G769</f>
        <v>2018</v>
      </c>
      <c r="B770" s="4" t="str">
        <f>'Tree Monitoring Data'!A769</f>
        <v>D001</v>
      </c>
      <c r="C770" s="5">
        <f>'Tree Monitoring Data'!B769</f>
        <v>65</v>
      </c>
      <c r="D770" s="5" t="str">
        <f t="shared" si="9"/>
        <v>D001_65</v>
      </c>
      <c r="E770" s="5">
        <f>'Tree Monitoring Data'!D769</f>
        <v>11.4944693</v>
      </c>
      <c r="F770" s="5">
        <f>'Tree Monitoring Data'!E769</f>
        <v>4</v>
      </c>
      <c r="G770" s="33">
        <f t="shared" si="10"/>
        <v>2.9822644271048665E-2</v>
      </c>
      <c r="H770" s="5">
        <v>0.59499999999999997</v>
      </c>
      <c r="I770" s="5">
        <v>1.1499999999999999</v>
      </c>
      <c r="J770" s="5">
        <f>VLOOKUP(D770, 'ABG per sample plot (Rj calcs)'!I:J, 2, FALSE)</f>
        <v>0.29373150019933464</v>
      </c>
      <c r="K770" s="34">
        <f t="shared" si="11"/>
        <v>2.6400071733461466E-2</v>
      </c>
      <c r="L770" s="15">
        <f>'Tree Monitoring Data'!L769</f>
        <v>0.17068800000000001</v>
      </c>
      <c r="M770" s="15"/>
    </row>
    <row r="771" spans="1:13">
      <c r="A771" s="5">
        <f>'Tree Monitoring Data'!G770</f>
        <v>2018</v>
      </c>
      <c r="B771" s="4" t="str">
        <f>'Tree Monitoring Data'!A770</f>
        <v>D001</v>
      </c>
      <c r="C771" s="5">
        <f>'Tree Monitoring Data'!B770</f>
        <v>65</v>
      </c>
      <c r="D771" s="5" t="str">
        <f t="shared" si="9"/>
        <v>D001_65</v>
      </c>
      <c r="E771" s="5">
        <f>'Tree Monitoring Data'!D770</f>
        <v>10.6384098</v>
      </c>
      <c r="F771" s="5">
        <f>'Tree Monitoring Data'!E770</f>
        <v>4.0999999999999996</v>
      </c>
      <c r="G771" s="33">
        <f t="shared" si="10"/>
        <v>2.6434507542384685E-2</v>
      </c>
      <c r="H771" s="5">
        <v>0.59499999999999997</v>
      </c>
      <c r="I771" s="5">
        <v>1.1499999999999999</v>
      </c>
      <c r="J771" s="5">
        <f>VLOOKUP(D771, 'ABG per sample plot (Rj calcs)'!I:J, 2, FALSE)</f>
        <v>0.29373150019933464</v>
      </c>
      <c r="K771" s="34">
        <f t="shared" si="11"/>
        <v>2.340077187706549E-2</v>
      </c>
      <c r="L771" s="15">
        <f>'Tree Monitoring Data'!L770</f>
        <v>0.17068800000000001</v>
      </c>
      <c r="M771" s="15"/>
    </row>
    <row r="772" spans="1:13">
      <c r="A772" s="5">
        <f>'Tree Monitoring Data'!G771</f>
        <v>2018</v>
      </c>
      <c r="B772" s="4" t="str">
        <f>'Tree Monitoring Data'!A771</f>
        <v>D001</v>
      </c>
      <c r="C772" s="5">
        <f>'Tree Monitoring Data'!B771</f>
        <v>55</v>
      </c>
      <c r="D772" s="5" t="str">
        <f t="shared" si="9"/>
        <v>D001_55</v>
      </c>
      <c r="E772" s="5">
        <f>'Tree Monitoring Data'!D771</f>
        <v>12.066421999999999</v>
      </c>
      <c r="F772" s="5">
        <f>'Tree Monitoring Data'!E771</f>
        <v>4.1900000000000004</v>
      </c>
      <c r="G772" s="33">
        <f t="shared" si="10"/>
        <v>3.3082401419634075E-2</v>
      </c>
      <c r="H772" s="5">
        <v>0.59499999999999997</v>
      </c>
      <c r="I772" s="5">
        <v>1.1499999999999999</v>
      </c>
      <c r="J772" s="5">
        <f>VLOOKUP(D772, 'ABG per sample plot (Rj calcs)'!I:J, 2, FALSE)</f>
        <v>0.28543494454573071</v>
      </c>
      <c r="K772" s="34">
        <f t="shared" si="11"/>
        <v>2.909791930536083E-2</v>
      </c>
      <c r="L772" s="15">
        <f>'Tree Monitoring Data'!L771</f>
        <v>0.12192</v>
      </c>
      <c r="M772" s="15"/>
    </row>
    <row r="773" spans="1:13">
      <c r="A773" s="5">
        <f>'Tree Monitoring Data'!G772</f>
        <v>2018</v>
      </c>
      <c r="B773" s="4" t="str">
        <f>'Tree Monitoring Data'!A772</f>
        <v>D001</v>
      </c>
      <c r="C773" s="5">
        <f>'Tree Monitoring Data'!B772</f>
        <v>55</v>
      </c>
      <c r="D773" s="5" t="str">
        <f t="shared" si="9"/>
        <v>D001_55</v>
      </c>
      <c r="E773" s="5">
        <f>'Tree Monitoring Data'!D772</f>
        <v>12.5359146</v>
      </c>
      <c r="F773" s="5">
        <f>'Tree Monitoring Data'!E772</f>
        <v>4.2</v>
      </c>
      <c r="G773" s="33">
        <f t="shared" si="10"/>
        <v>3.5315041193946288E-2</v>
      </c>
      <c r="H773" s="5">
        <v>0.59499999999999997</v>
      </c>
      <c r="I773" s="5">
        <v>1.1499999999999999</v>
      </c>
      <c r="J773" s="5">
        <f>VLOOKUP(D773, 'ABG per sample plot (Rj calcs)'!I:J, 2, FALSE)</f>
        <v>0.28543494454573071</v>
      </c>
      <c r="K773" s="34">
        <f t="shared" si="11"/>
        <v>3.1061657401843738E-2</v>
      </c>
      <c r="L773" s="15">
        <f>'Tree Monitoring Data'!L772</f>
        <v>0.12192</v>
      </c>
      <c r="M773" s="15"/>
    </row>
    <row r="774" spans="1:13">
      <c r="A774" s="5">
        <f>'Tree Monitoring Data'!G773</f>
        <v>2018</v>
      </c>
      <c r="B774" s="4" t="str">
        <f>'Tree Monitoring Data'!A773</f>
        <v>D001</v>
      </c>
      <c r="C774" s="5">
        <f>'Tree Monitoring Data'!B773</f>
        <v>34</v>
      </c>
      <c r="D774" s="5" t="str">
        <f t="shared" si="9"/>
        <v>D001_34</v>
      </c>
      <c r="E774" s="5">
        <f>'Tree Monitoring Data'!D773</f>
        <v>12.780052700000001</v>
      </c>
      <c r="F774" s="5">
        <f>'Tree Monitoring Data'!E773</f>
        <v>4.22</v>
      </c>
      <c r="G774" s="33">
        <f t="shared" si="10"/>
        <v>3.655904218195305E-2</v>
      </c>
      <c r="H774" s="5">
        <v>0.59499999999999997</v>
      </c>
      <c r="I774" s="5">
        <v>1.1499999999999999</v>
      </c>
      <c r="J774" s="5">
        <f>VLOOKUP(D774, 'ABG per sample plot (Rj calcs)'!I:J, 2, FALSE)</f>
        <v>0.30904254738428905</v>
      </c>
      <c r="K774" s="34">
        <f t="shared" si="11"/>
        <v>3.2746386063557696E-2</v>
      </c>
      <c r="L774" s="15">
        <f>'Tree Monitoring Data'!L773</f>
        <v>0.12192</v>
      </c>
      <c r="M774" s="15"/>
    </row>
    <row r="775" spans="1:13">
      <c r="A775" s="5">
        <f>'Tree Monitoring Data'!G774</f>
        <v>2018</v>
      </c>
      <c r="B775" s="4" t="str">
        <f>'Tree Monitoring Data'!A774</f>
        <v>D001</v>
      </c>
      <c r="C775" s="5">
        <f>'Tree Monitoring Data'!B774</f>
        <v>55</v>
      </c>
      <c r="D775" s="5" t="str">
        <f t="shared" si="9"/>
        <v>D001_55</v>
      </c>
      <c r="E775" s="5">
        <f>'Tree Monitoring Data'!D774</f>
        <v>14.034542399999999</v>
      </c>
      <c r="F775" s="5">
        <f>'Tree Monitoring Data'!E774</f>
        <v>4.24</v>
      </c>
      <c r="G775" s="33">
        <f t="shared" si="10"/>
        <v>4.2830802337227629E-2</v>
      </c>
      <c r="H775" s="5">
        <v>0.59499999999999997</v>
      </c>
      <c r="I775" s="5">
        <v>1.1499999999999999</v>
      </c>
      <c r="J775" s="5">
        <f>VLOOKUP(D775, 'ABG per sample plot (Rj calcs)'!I:J, 2, FALSE)</f>
        <v>0.28543494454573071</v>
      </c>
      <c r="K775" s="34">
        <f t="shared" si="11"/>
        <v>3.7672211711113887E-2</v>
      </c>
      <c r="L775" s="15">
        <f>'Tree Monitoring Data'!L774</f>
        <v>0.12192</v>
      </c>
      <c r="M775" s="15"/>
    </row>
    <row r="776" spans="1:13">
      <c r="A776" s="5">
        <f>'Tree Monitoring Data'!G775</f>
        <v>2018</v>
      </c>
      <c r="B776" s="4" t="str">
        <f>'Tree Monitoring Data'!A775</f>
        <v>D001</v>
      </c>
      <c r="C776" s="5">
        <f>'Tree Monitoring Data'!B775</f>
        <v>55</v>
      </c>
      <c r="D776" s="5" t="str">
        <f t="shared" si="9"/>
        <v>D001_55</v>
      </c>
      <c r="E776" s="5">
        <f>'Tree Monitoring Data'!D775</f>
        <v>14.707845799999999</v>
      </c>
      <c r="F776" s="5">
        <f>'Tree Monitoring Data'!E775</f>
        <v>4.2699999999999996</v>
      </c>
      <c r="G776" s="33">
        <f t="shared" si="10"/>
        <v>4.6453028792538487E-2</v>
      </c>
      <c r="H776" s="5">
        <v>0.59499999999999997</v>
      </c>
      <c r="I776" s="5">
        <v>1.1499999999999999</v>
      </c>
      <c r="J776" s="5">
        <f>VLOOKUP(D776, 'ABG per sample plot (Rj calcs)'!I:J, 2, FALSE)</f>
        <v>0.28543494454573071</v>
      </c>
      <c r="K776" s="34">
        <f t="shared" si="11"/>
        <v>4.0858173085726347E-2</v>
      </c>
      <c r="L776" s="15">
        <f>'Tree Monitoring Data'!L775</f>
        <v>0.12192</v>
      </c>
      <c r="M776" s="15"/>
    </row>
    <row r="777" spans="1:13">
      <c r="A777" s="5">
        <f>'Tree Monitoring Data'!G776</f>
        <v>2018</v>
      </c>
      <c r="B777" s="4" t="str">
        <f>'Tree Monitoring Data'!A776</f>
        <v>D001</v>
      </c>
      <c r="C777" s="5">
        <f>'Tree Monitoring Data'!B776</f>
        <v>65</v>
      </c>
      <c r="D777" s="5" t="str">
        <f t="shared" si="9"/>
        <v>D001_65</v>
      </c>
      <c r="E777" s="5">
        <f>'Tree Monitoring Data'!D776</f>
        <v>11.1499369</v>
      </c>
      <c r="F777" s="5">
        <f>'Tree Monitoring Data'!E776</f>
        <v>4.28</v>
      </c>
      <c r="G777" s="33">
        <f t="shared" si="10"/>
        <v>2.922714991559339E-2</v>
      </c>
      <c r="H777" s="5">
        <v>0.59499999999999997</v>
      </c>
      <c r="I777" s="5">
        <v>1.1499999999999999</v>
      </c>
      <c r="J777" s="5">
        <f>VLOOKUP(D777, 'ABG per sample plot (Rj calcs)'!I:J, 2, FALSE)</f>
        <v>0.29373150019933464</v>
      </c>
      <c r="K777" s="34">
        <f t="shared" si="11"/>
        <v>2.5872918823813131E-2</v>
      </c>
      <c r="L777" s="15">
        <f>'Tree Monitoring Data'!L776</f>
        <v>0.17068800000000001</v>
      </c>
      <c r="M777" s="15"/>
    </row>
    <row r="778" spans="1:13">
      <c r="A778" s="5">
        <f>'Tree Monitoring Data'!G777</f>
        <v>2018</v>
      </c>
      <c r="B778" s="4" t="str">
        <f>'Tree Monitoring Data'!A777</f>
        <v>D001</v>
      </c>
      <c r="C778" s="5">
        <f>'Tree Monitoring Data'!B777</f>
        <v>59</v>
      </c>
      <c r="D778" s="5" t="str">
        <f t="shared" si="9"/>
        <v>D001_59</v>
      </c>
      <c r="E778" s="5">
        <f>'Tree Monitoring Data'!D777</f>
        <v>13.0623567</v>
      </c>
      <c r="F778" s="5">
        <f>'Tree Monitoring Data'!E777</f>
        <v>4.3</v>
      </c>
      <c r="G778" s="33">
        <f t="shared" si="10"/>
        <v>3.8271463427982565E-2</v>
      </c>
      <c r="H778" s="5">
        <v>0.59499999999999997</v>
      </c>
      <c r="I778" s="5">
        <v>1.1499999999999999</v>
      </c>
      <c r="J778" s="5">
        <f>VLOOKUP(D778, 'ABG per sample plot (Rj calcs)'!I:J, 2, FALSE)</f>
        <v>0.28617694245793834</v>
      </c>
      <c r="K778" s="34">
        <f t="shared" si="11"/>
        <v>3.3681435658046099E-2</v>
      </c>
      <c r="L778" s="15">
        <f>'Tree Monitoring Data'!L777</f>
        <v>0.16581120000000002</v>
      </c>
      <c r="M778" s="15"/>
    </row>
    <row r="779" spans="1:13">
      <c r="A779" s="5">
        <f>'Tree Monitoring Data'!G778</f>
        <v>2018</v>
      </c>
      <c r="B779" s="4" t="str">
        <f>'Tree Monitoring Data'!A778</f>
        <v>D001</v>
      </c>
      <c r="C779" s="5">
        <f>'Tree Monitoring Data'!B778</f>
        <v>59</v>
      </c>
      <c r="D779" s="5" t="str">
        <f t="shared" si="9"/>
        <v>D001_59</v>
      </c>
      <c r="E779" s="5">
        <f>'Tree Monitoring Data'!D778</f>
        <v>14.731949699999999</v>
      </c>
      <c r="F779" s="5">
        <f>'Tree Monitoring Data'!E778</f>
        <v>4.3</v>
      </c>
      <c r="G779" s="33">
        <f t="shared" si="10"/>
        <v>4.6746083157703767E-2</v>
      </c>
      <c r="H779" s="5">
        <v>0.59499999999999997</v>
      </c>
      <c r="I779" s="5">
        <v>1.1499999999999999</v>
      </c>
      <c r="J779" s="5">
        <f>VLOOKUP(D779, 'ABG per sample plot (Rj calcs)'!I:J, 2, FALSE)</f>
        <v>0.28617694245793834</v>
      </c>
      <c r="K779" s="34">
        <f t="shared" si="11"/>
        <v>4.1139665200016315E-2</v>
      </c>
      <c r="L779" s="15">
        <f>'Tree Monitoring Data'!L778</f>
        <v>0.16581120000000002</v>
      </c>
      <c r="M779" s="15"/>
    </row>
    <row r="780" spans="1:13">
      <c r="A780" s="5">
        <f>'Tree Monitoring Data'!G779</f>
        <v>2018</v>
      </c>
      <c r="B780" s="4" t="str">
        <f>'Tree Monitoring Data'!A779</f>
        <v>D001</v>
      </c>
      <c r="C780" s="5">
        <f>'Tree Monitoring Data'!B779</f>
        <v>55</v>
      </c>
      <c r="D780" s="5" t="str">
        <f t="shared" si="9"/>
        <v>D001_55</v>
      </c>
      <c r="E780" s="5">
        <f>'Tree Monitoring Data'!D779</f>
        <v>13.874806299999999</v>
      </c>
      <c r="F780" s="5">
        <f>'Tree Monitoring Data'!E779</f>
        <v>4.3099999999999996</v>
      </c>
      <c r="G780" s="33">
        <f t="shared" si="10"/>
        <v>4.2371662466409228E-2</v>
      </c>
      <c r="H780" s="5">
        <v>0.59499999999999997</v>
      </c>
      <c r="I780" s="5">
        <v>1.1499999999999999</v>
      </c>
      <c r="J780" s="5">
        <f>VLOOKUP(D780, 'ABG per sample plot (Rj calcs)'!I:J, 2, FALSE)</f>
        <v>0.28543494454573071</v>
      </c>
      <c r="K780" s="34">
        <f t="shared" si="11"/>
        <v>3.7268371169386506E-2</v>
      </c>
      <c r="L780" s="15">
        <f>'Tree Monitoring Data'!L779</f>
        <v>0.12192</v>
      </c>
      <c r="M780" s="15"/>
    </row>
    <row r="781" spans="1:13">
      <c r="A781" s="5">
        <f>'Tree Monitoring Data'!G780</f>
        <v>2018</v>
      </c>
      <c r="B781" s="4" t="str">
        <f>'Tree Monitoring Data'!A780</f>
        <v>D001</v>
      </c>
      <c r="C781" s="5">
        <f>'Tree Monitoring Data'!B780</f>
        <v>34</v>
      </c>
      <c r="D781" s="5" t="str">
        <f t="shared" si="9"/>
        <v>D001_34</v>
      </c>
      <c r="E781" s="5">
        <f>'Tree Monitoring Data'!D780</f>
        <v>10.7426639</v>
      </c>
      <c r="F781" s="5">
        <f>'Tree Monitoring Data'!E780</f>
        <v>4.33</v>
      </c>
      <c r="G781" s="33">
        <f t="shared" si="10"/>
        <v>2.7571030136513155E-2</v>
      </c>
      <c r="H781" s="5">
        <v>0.59499999999999997</v>
      </c>
      <c r="I781" s="5">
        <v>1.1499999999999999</v>
      </c>
      <c r="J781" s="5">
        <f>VLOOKUP(D781, 'ABG per sample plot (Rj calcs)'!I:J, 2, FALSE)</f>
        <v>0.30904254738428905</v>
      </c>
      <c r="K781" s="34">
        <f t="shared" si="11"/>
        <v>2.469571255523554E-2</v>
      </c>
      <c r="L781" s="15">
        <f>'Tree Monitoring Data'!L780</f>
        <v>0.12192</v>
      </c>
      <c r="M781" s="15"/>
    </row>
    <row r="782" spans="1:13">
      <c r="A782" s="5">
        <f>'Tree Monitoring Data'!G781</f>
        <v>2018</v>
      </c>
      <c r="B782" s="4" t="str">
        <f>'Tree Monitoring Data'!A781</f>
        <v>D001</v>
      </c>
      <c r="C782" s="5">
        <f>'Tree Monitoring Data'!B781</f>
        <v>34</v>
      </c>
      <c r="D782" s="5" t="str">
        <f t="shared" si="9"/>
        <v>D001_34</v>
      </c>
      <c r="E782" s="5">
        <f>'Tree Monitoring Data'!D781</f>
        <v>10.3780739</v>
      </c>
      <c r="F782" s="5">
        <f>'Tree Monitoring Data'!E781</f>
        <v>4.3499999999999996</v>
      </c>
      <c r="G782" s="33">
        <f t="shared" si="10"/>
        <v>2.6030757861724773E-2</v>
      </c>
      <c r="H782" s="5">
        <v>0.59499999999999997</v>
      </c>
      <c r="I782" s="5">
        <v>1.1499999999999999</v>
      </c>
      <c r="J782" s="5">
        <f>VLOOKUP(D782, 'ABG per sample plot (Rj calcs)'!I:J, 2, FALSE)</f>
        <v>0.30904254738428905</v>
      </c>
      <c r="K782" s="34">
        <f t="shared" si="11"/>
        <v>2.3316071636247986E-2</v>
      </c>
      <c r="L782" s="15">
        <f>'Tree Monitoring Data'!L781</f>
        <v>0.12192</v>
      </c>
      <c r="M782" s="15"/>
    </row>
    <row r="783" spans="1:13">
      <c r="A783" s="5">
        <f>'Tree Monitoring Data'!G782</f>
        <v>2018</v>
      </c>
      <c r="B783" s="4" t="str">
        <f>'Tree Monitoring Data'!A782</f>
        <v>D001</v>
      </c>
      <c r="C783" s="5">
        <f>'Tree Monitoring Data'!B782</f>
        <v>34</v>
      </c>
      <c r="D783" s="5" t="str">
        <f t="shared" si="9"/>
        <v>D001_34</v>
      </c>
      <c r="E783" s="5">
        <f>'Tree Monitoring Data'!D782</f>
        <v>12.953296099999999</v>
      </c>
      <c r="F783" s="5">
        <f>'Tree Monitoring Data'!E782</f>
        <v>4.3499999999999996</v>
      </c>
      <c r="G783" s="33">
        <f t="shared" si="10"/>
        <v>3.7954964716419702E-2</v>
      </c>
      <c r="H783" s="5">
        <v>0.59499999999999997</v>
      </c>
      <c r="I783" s="5">
        <v>1.1499999999999999</v>
      </c>
      <c r="J783" s="5">
        <f>VLOOKUP(D783, 'ABG per sample plot (Rj calcs)'!I:J, 2, FALSE)</f>
        <v>0.30904254738428905</v>
      </c>
      <c r="K783" s="34">
        <f t="shared" si="11"/>
        <v>3.3996731135536355E-2</v>
      </c>
      <c r="L783" s="15">
        <f>'Tree Monitoring Data'!L782</f>
        <v>0.12192</v>
      </c>
      <c r="M783" s="15"/>
    </row>
    <row r="784" spans="1:13">
      <c r="A784" s="5">
        <f>'Tree Monitoring Data'!G783</f>
        <v>2018</v>
      </c>
      <c r="B784" s="4" t="str">
        <f>'Tree Monitoring Data'!A783</f>
        <v>D001</v>
      </c>
      <c r="C784" s="5">
        <f>'Tree Monitoring Data'!B783</f>
        <v>65</v>
      </c>
      <c r="D784" s="5" t="str">
        <f t="shared" si="9"/>
        <v>D001_65</v>
      </c>
      <c r="E784" s="5">
        <f>'Tree Monitoring Data'!D783</f>
        <v>14.2565878</v>
      </c>
      <c r="F784" s="5">
        <f>'Tree Monitoring Data'!E783</f>
        <v>4.3600000000000003</v>
      </c>
      <c r="G784" s="33">
        <f t="shared" si="10"/>
        <v>4.458701299269846E-2</v>
      </c>
      <c r="H784" s="5">
        <v>0.59499999999999997</v>
      </c>
      <c r="I784" s="5">
        <v>1.1499999999999999</v>
      </c>
      <c r="J784" s="5">
        <f>VLOOKUP(D784, 'ABG per sample plot (Rj calcs)'!I:J, 2, FALSE)</f>
        <v>0.29373150019933464</v>
      </c>
      <c r="K784" s="34">
        <f t="shared" si="11"/>
        <v>3.94700191803826E-2</v>
      </c>
      <c r="L784" s="15">
        <f>'Tree Monitoring Data'!L783</f>
        <v>0.17068800000000001</v>
      </c>
      <c r="M784" s="15"/>
    </row>
    <row r="785" spans="1:13">
      <c r="A785" s="5">
        <f>'Tree Monitoring Data'!G784</f>
        <v>2018</v>
      </c>
      <c r="B785" s="4" t="str">
        <f>'Tree Monitoring Data'!A784</f>
        <v>D001</v>
      </c>
      <c r="C785" s="5">
        <f>'Tree Monitoring Data'!B784</f>
        <v>55</v>
      </c>
      <c r="D785" s="5" t="str">
        <f t="shared" si="9"/>
        <v>D001_55</v>
      </c>
      <c r="E785" s="5">
        <f>'Tree Monitoring Data'!D784</f>
        <v>12.6044284</v>
      </c>
      <c r="F785" s="5">
        <f>'Tree Monitoring Data'!E784</f>
        <v>4.37</v>
      </c>
      <c r="G785" s="33">
        <f t="shared" si="10"/>
        <v>3.6337471707415851E-2</v>
      </c>
      <c r="H785" s="5">
        <v>0.59499999999999997</v>
      </c>
      <c r="I785" s="5">
        <v>1.1499999999999999</v>
      </c>
      <c r="J785" s="5">
        <f>VLOOKUP(D785, 'ABG per sample plot (Rj calcs)'!I:J, 2, FALSE)</f>
        <v>0.28543494454573071</v>
      </c>
      <c r="K785" s="34">
        <f t="shared" si="11"/>
        <v>3.1960945219523723E-2</v>
      </c>
      <c r="L785" s="15">
        <f>'Tree Monitoring Data'!L784</f>
        <v>0.12192</v>
      </c>
      <c r="M785" s="15"/>
    </row>
    <row r="786" spans="1:13">
      <c r="A786" s="5">
        <f>'Tree Monitoring Data'!G785</f>
        <v>2018</v>
      </c>
      <c r="B786" s="4" t="str">
        <f>'Tree Monitoring Data'!A785</f>
        <v>D001</v>
      </c>
      <c r="C786" s="5">
        <f>'Tree Monitoring Data'!B785</f>
        <v>55</v>
      </c>
      <c r="D786" s="5" t="str">
        <f t="shared" si="9"/>
        <v>D001_55</v>
      </c>
      <c r="E786" s="5">
        <f>'Tree Monitoring Data'!D785</f>
        <v>14.6006771</v>
      </c>
      <c r="F786" s="5">
        <f>'Tree Monitoring Data'!E785</f>
        <v>4.3899999999999997</v>
      </c>
      <c r="G786" s="33">
        <f t="shared" si="10"/>
        <v>4.655098577501178E-2</v>
      </c>
      <c r="H786" s="5">
        <v>0.59499999999999997</v>
      </c>
      <c r="I786" s="5">
        <v>1.1499999999999999</v>
      </c>
      <c r="J786" s="5">
        <f>VLOOKUP(D786, 'ABG per sample plot (Rj calcs)'!I:J, 2, FALSE)</f>
        <v>0.28543494454573071</v>
      </c>
      <c r="K786" s="34">
        <f t="shared" si="11"/>
        <v>4.0944332017638495E-2</v>
      </c>
      <c r="L786" s="15">
        <f>'Tree Monitoring Data'!L785</f>
        <v>0.12192</v>
      </c>
      <c r="M786" s="15"/>
    </row>
    <row r="787" spans="1:13">
      <c r="A787" s="5">
        <f>'Tree Monitoring Data'!G786</f>
        <v>2018</v>
      </c>
      <c r="B787" s="4" t="str">
        <f>'Tree Monitoring Data'!A786</f>
        <v>D001</v>
      </c>
      <c r="C787" s="5">
        <f>'Tree Monitoring Data'!B786</f>
        <v>65</v>
      </c>
      <c r="D787" s="5" t="str">
        <f t="shared" si="9"/>
        <v>D001_65</v>
      </c>
      <c r="E787" s="5">
        <f>'Tree Monitoring Data'!D786</f>
        <v>12.041204799999999</v>
      </c>
      <c r="F787" s="5">
        <f>'Tree Monitoring Data'!E786</f>
        <v>4.3899999999999997</v>
      </c>
      <c r="G787" s="33">
        <f t="shared" si="10"/>
        <v>3.371700460116548E-2</v>
      </c>
      <c r="H787" s="5">
        <v>0.59499999999999997</v>
      </c>
      <c r="I787" s="5">
        <v>1.1499999999999999</v>
      </c>
      <c r="J787" s="5">
        <f>VLOOKUP(D787, 'ABG per sample plot (Rj calcs)'!I:J, 2, FALSE)</f>
        <v>0.29373150019933464</v>
      </c>
      <c r="K787" s="34">
        <f t="shared" si="11"/>
        <v>2.9847498834043498E-2</v>
      </c>
      <c r="L787" s="15">
        <f>'Tree Monitoring Data'!L786</f>
        <v>0.17068800000000001</v>
      </c>
      <c r="M787" s="15"/>
    </row>
    <row r="788" spans="1:13">
      <c r="A788" s="5">
        <f>'Tree Monitoring Data'!G787</f>
        <v>2018</v>
      </c>
      <c r="B788" s="4" t="str">
        <f>'Tree Monitoring Data'!A787</f>
        <v>D001</v>
      </c>
      <c r="C788" s="5">
        <f>'Tree Monitoring Data'!B787</f>
        <v>59</v>
      </c>
      <c r="D788" s="5" t="str">
        <f t="shared" si="9"/>
        <v>D001_59</v>
      </c>
      <c r="E788" s="5">
        <f>'Tree Monitoring Data'!D787</f>
        <v>18.472961900000001</v>
      </c>
      <c r="F788" s="5">
        <f>'Tree Monitoring Data'!E787</f>
        <v>4.4000000000000004</v>
      </c>
      <c r="G788" s="33">
        <f t="shared" si="10"/>
        <v>6.8684615241290006E-2</v>
      </c>
      <c r="H788" s="5">
        <v>0.59499999999999997</v>
      </c>
      <c r="I788" s="5">
        <v>1.1499999999999999</v>
      </c>
      <c r="J788" s="5">
        <f>VLOOKUP(D788, 'ABG per sample plot (Rj calcs)'!I:J, 2, FALSE)</f>
        <v>0.28617694245793834</v>
      </c>
      <c r="K788" s="34">
        <f t="shared" si="11"/>
        <v>6.0447033944766762E-2</v>
      </c>
      <c r="L788" s="15">
        <f>'Tree Monitoring Data'!L787</f>
        <v>0.16581120000000002</v>
      </c>
      <c r="M788" s="15"/>
    </row>
    <row r="789" spans="1:13">
      <c r="A789" s="5">
        <f>'Tree Monitoring Data'!G788</f>
        <v>2018</v>
      </c>
      <c r="B789" s="4" t="str">
        <f>'Tree Monitoring Data'!A788</f>
        <v>D001</v>
      </c>
      <c r="C789" s="5">
        <f>'Tree Monitoring Data'!B788</f>
        <v>59</v>
      </c>
      <c r="D789" s="5" t="str">
        <f t="shared" si="9"/>
        <v>D001_59</v>
      </c>
      <c r="E789" s="5">
        <f>'Tree Monitoring Data'!D788</f>
        <v>16.5918691</v>
      </c>
      <c r="F789" s="5">
        <f>'Tree Monitoring Data'!E788</f>
        <v>4.4000000000000004</v>
      </c>
      <c r="G789" s="33">
        <f t="shared" si="10"/>
        <v>5.7570437217981628E-2</v>
      </c>
      <c r="H789" s="5">
        <v>0.59499999999999997</v>
      </c>
      <c r="I789" s="5">
        <v>1.1499999999999999</v>
      </c>
      <c r="J789" s="5">
        <f>VLOOKUP(D789, 'ABG per sample plot (Rj calcs)'!I:J, 2, FALSE)</f>
        <v>0.28617694245793834</v>
      </c>
      <c r="K789" s="34">
        <f t="shared" si="11"/>
        <v>5.0665817381450609E-2</v>
      </c>
      <c r="L789" s="15">
        <f>'Tree Monitoring Data'!L788</f>
        <v>0.16581120000000002</v>
      </c>
      <c r="M789" s="15"/>
    </row>
    <row r="790" spans="1:13">
      <c r="A790" s="5">
        <f>'Tree Monitoring Data'!G789</f>
        <v>2018</v>
      </c>
      <c r="B790" s="4" t="str">
        <f>'Tree Monitoring Data'!A789</f>
        <v>D001</v>
      </c>
      <c r="C790" s="5">
        <f>'Tree Monitoring Data'!B789</f>
        <v>59</v>
      </c>
      <c r="D790" s="5" t="str">
        <f t="shared" si="9"/>
        <v>D001_59</v>
      </c>
      <c r="E790" s="5">
        <f>'Tree Monitoring Data'!D789</f>
        <v>15.2822028</v>
      </c>
      <c r="F790" s="5">
        <f>'Tree Monitoring Data'!E789</f>
        <v>4.4000000000000004</v>
      </c>
      <c r="G790" s="33">
        <f t="shared" si="10"/>
        <v>5.0264605729125965E-2</v>
      </c>
      <c r="H790" s="5">
        <v>0.59499999999999997</v>
      </c>
      <c r="I790" s="5">
        <v>1.1499999999999999</v>
      </c>
      <c r="J790" s="5">
        <f>VLOOKUP(D790, 'ABG per sample plot (Rj calcs)'!I:J, 2, FALSE)</f>
        <v>0.28617694245793834</v>
      </c>
      <c r="K790" s="34">
        <f t="shared" si="11"/>
        <v>4.4236199301037685E-2</v>
      </c>
      <c r="L790" s="15">
        <f>'Tree Monitoring Data'!L789</f>
        <v>0.16581120000000002</v>
      </c>
      <c r="M790" s="15"/>
    </row>
    <row r="791" spans="1:13">
      <c r="A791" s="5">
        <f>'Tree Monitoring Data'!G790</f>
        <v>2018</v>
      </c>
      <c r="B791" s="4" t="str">
        <f>'Tree Monitoring Data'!A790</f>
        <v>D001</v>
      </c>
      <c r="C791" s="5">
        <f>'Tree Monitoring Data'!B790</f>
        <v>55</v>
      </c>
      <c r="D791" s="5" t="str">
        <f t="shared" si="9"/>
        <v>D001_55</v>
      </c>
      <c r="E791" s="5">
        <f>'Tree Monitoring Data'!D790</f>
        <v>12.2041854</v>
      </c>
      <c r="F791" s="5">
        <f>'Tree Monitoring Data'!E790</f>
        <v>4.4000000000000004</v>
      </c>
      <c r="G791" s="33">
        <f t="shared" si="10"/>
        <v>3.4530475817130937E-2</v>
      </c>
      <c r="H791" s="5">
        <v>0.59499999999999997</v>
      </c>
      <c r="I791" s="5">
        <v>1.1499999999999999</v>
      </c>
      <c r="J791" s="5">
        <f>VLOOKUP(D791, 'ABG per sample plot (Rj calcs)'!I:J, 2, FALSE)</f>
        <v>0.28543494454573071</v>
      </c>
      <c r="K791" s="34">
        <f t="shared" si="11"/>
        <v>3.0371585972784658E-2</v>
      </c>
      <c r="L791" s="15">
        <f>'Tree Monitoring Data'!L790</f>
        <v>0.12192</v>
      </c>
      <c r="M791" s="15"/>
    </row>
    <row r="792" spans="1:13">
      <c r="A792" s="5">
        <f>'Tree Monitoring Data'!G791</f>
        <v>2018</v>
      </c>
      <c r="B792" s="4" t="str">
        <f>'Tree Monitoring Data'!A791</f>
        <v>D001</v>
      </c>
      <c r="C792" s="5">
        <f>'Tree Monitoring Data'!B791</f>
        <v>55</v>
      </c>
      <c r="D792" s="5" t="str">
        <f t="shared" si="9"/>
        <v>D001_55</v>
      </c>
      <c r="E792" s="5">
        <f>'Tree Monitoring Data'!D791</f>
        <v>17.294511700000001</v>
      </c>
      <c r="F792" s="5">
        <f>'Tree Monitoring Data'!E791</f>
        <v>4.45</v>
      </c>
      <c r="G792" s="33">
        <f t="shared" si="10"/>
        <v>6.2016337850754125E-2</v>
      </c>
      <c r="H792" s="5">
        <v>0.59499999999999997</v>
      </c>
      <c r="I792" s="5">
        <v>1.1499999999999999</v>
      </c>
      <c r="J792" s="5">
        <f>VLOOKUP(D792, 'ABG per sample plot (Rj calcs)'!I:J, 2, FALSE)</f>
        <v>0.28543494454573071</v>
      </c>
      <c r="K792" s="34">
        <f t="shared" si="11"/>
        <v>5.4547019471333114E-2</v>
      </c>
      <c r="L792" s="15">
        <f>'Tree Monitoring Data'!L791</f>
        <v>0.12192</v>
      </c>
      <c r="M792" s="15"/>
    </row>
    <row r="793" spans="1:13">
      <c r="A793" s="5">
        <f>'Tree Monitoring Data'!G792</f>
        <v>2018</v>
      </c>
      <c r="B793" s="4" t="str">
        <f>'Tree Monitoring Data'!A792</f>
        <v>D001</v>
      </c>
      <c r="C793" s="5">
        <f>'Tree Monitoring Data'!B792</f>
        <v>55</v>
      </c>
      <c r="D793" s="5" t="str">
        <f t="shared" si="9"/>
        <v>D001_55</v>
      </c>
      <c r="E793" s="5">
        <f>'Tree Monitoring Data'!D792</f>
        <v>14.5101833</v>
      </c>
      <c r="F793" s="5">
        <f>'Tree Monitoring Data'!E792</f>
        <v>4.46</v>
      </c>
      <c r="G793" s="33">
        <f t="shared" si="10"/>
        <v>4.6451413358683774E-2</v>
      </c>
      <c r="H793" s="5">
        <v>0.59499999999999997</v>
      </c>
      <c r="I793" s="5">
        <v>1.1499999999999999</v>
      </c>
      <c r="J793" s="5">
        <f>VLOOKUP(D793, 'ABG per sample plot (Rj calcs)'!I:J, 2, FALSE)</f>
        <v>0.28543494454573071</v>
      </c>
      <c r="K793" s="34">
        <f t="shared" si="11"/>
        <v>4.0856752216565387E-2</v>
      </c>
      <c r="L793" s="15">
        <f>'Tree Monitoring Data'!L792</f>
        <v>0.12192</v>
      </c>
      <c r="M793" s="15"/>
    </row>
    <row r="794" spans="1:13">
      <c r="A794" s="5">
        <f>'Tree Monitoring Data'!G793</f>
        <v>2018</v>
      </c>
      <c r="B794" s="4" t="str">
        <f>'Tree Monitoring Data'!A793</f>
        <v>D001</v>
      </c>
      <c r="C794" s="5">
        <f>'Tree Monitoring Data'!B793</f>
        <v>65</v>
      </c>
      <c r="D794" s="5" t="str">
        <f t="shared" si="9"/>
        <v>D001_65</v>
      </c>
      <c r="E794" s="5">
        <f>'Tree Monitoring Data'!D793</f>
        <v>13.731668600000001</v>
      </c>
      <c r="F794" s="5">
        <f>'Tree Monitoring Data'!E793</f>
        <v>4.47</v>
      </c>
      <c r="G794" s="33">
        <f t="shared" si="10"/>
        <v>4.2423486880365673E-2</v>
      </c>
      <c r="H794" s="5">
        <v>0.59499999999999997</v>
      </c>
      <c r="I794" s="5">
        <v>1.1499999999999999</v>
      </c>
      <c r="J794" s="5">
        <f>VLOOKUP(D794, 'ABG per sample plot (Rj calcs)'!I:J, 2, FALSE)</f>
        <v>0.29373150019933464</v>
      </c>
      <c r="K794" s="34">
        <f t="shared" si="11"/>
        <v>3.7554788456920188E-2</v>
      </c>
      <c r="L794" s="15">
        <f>'Tree Monitoring Data'!L793</f>
        <v>0.17068800000000001</v>
      </c>
      <c r="M794" s="15"/>
    </row>
    <row r="795" spans="1:13">
      <c r="A795" s="5">
        <f>'Tree Monitoring Data'!G794</f>
        <v>2018</v>
      </c>
      <c r="B795" s="4" t="str">
        <f>'Tree Monitoring Data'!A794</f>
        <v>D001</v>
      </c>
      <c r="C795" s="5">
        <f>'Tree Monitoring Data'!B794</f>
        <v>55</v>
      </c>
      <c r="D795" s="5" t="str">
        <f t="shared" si="9"/>
        <v>D001_55</v>
      </c>
      <c r="E795" s="5">
        <f>'Tree Monitoring Data'!D794</f>
        <v>17.671216399999999</v>
      </c>
      <c r="F795" s="5">
        <f>'Tree Monitoring Data'!E794</f>
        <v>4.4800000000000004</v>
      </c>
      <c r="G795" s="33">
        <f t="shared" si="10"/>
        <v>6.449143106566349E-2</v>
      </c>
      <c r="H795" s="5">
        <v>0.59499999999999997</v>
      </c>
      <c r="I795" s="5">
        <v>1.1499999999999999</v>
      </c>
      <c r="J795" s="5">
        <f>VLOOKUP(D795, 'ABG per sample plot (Rj calcs)'!I:J, 2, FALSE)</f>
        <v>0.28543494454573071</v>
      </c>
      <c r="K795" s="34">
        <f t="shared" si="11"/>
        <v>5.672400963982601E-2</v>
      </c>
      <c r="L795" s="15">
        <f>'Tree Monitoring Data'!L794</f>
        <v>0.12192</v>
      </c>
      <c r="M795" s="15"/>
    </row>
    <row r="796" spans="1:13">
      <c r="A796" s="5">
        <f>'Tree Monitoring Data'!G795</f>
        <v>2018</v>
      </c>
      <c r="B796" s="4" t="str">
        <f>'Tree Monitoring Data'!A795</f>
        <v>D001</v>
      </c>
      <c r="C796" s="5">
        <f>'Tree Monitoring Data'!B795</f>
        <v>55</v>
      </c>
      <c r="D796" s="5" t="str">
        <f t="shared" si="9"/>
        <v>D001_55</v>
      </c>
      <c r="E796" s="5">
        <f>'Tree Monitoring Data'!D795</f>
        <v>17.3792534</v>
      </c>
      <c r="F796" s="5">
        <f>'Tree Monitoring Data'!E795</f>
        <v>4.49</v>
      </c>
      <c r="G796" s="33">
        <f t="shared" si="10"/>
        <v>6.2823349674287307E-2</v>
      </c>
      <c r="H796" s="5">
        <v>0.59499999999999997</v>
      </c>
      <c r="I796" s="5">
        <v>1.1499999999999999</v>
      </c>
      <c r="J796" s="5">
        <f>VLOOKUP(D796, 'ABG per sample plot (Rj calcs)'!I:J, 2, FALSE)</f>
        <v>0.28543494454573071</v>
      </c>
      <c r="K796" s="34">
        <f t="shared" si="11"/>
        <v>5.525683387149645E-2</v>
      </c>
      <c r="L796" s="15">
        <f>'Tree Monitoring Data'!L795</f>
        <v>0.12192</v>
      </c>
      <c r="M796" s="15"/>
    </row>
    <row r="797" spans="1:13">
      <c r="A797" s="5">
        <f>'Tree Monitoring Data'!G796</f>
        <v>2018</v>
      </c>
      <c r="B797" s="4" t="str">
        <f>'Tree Monitoring Data'!A796</f>
        <v>D001</v>
      </c>
      <c r="C797" s="5">
        <f>'Tree Monitoring Data'!B796</f>
        <v>55</v>
      </c>
      <c r="D797" s="5" t="str">
        <f t="shared" si="9"/>
        <v>D001_55</v>
      </c>
      <c r="E797" s="5">
        <f>'Tree Monitoring Data'!D796</f>
        <v>16.127351900000001</v>
      </c>
      <c r="F797" s="5">
        <f>'Tree Monitoring Data'!E796</f>
        <v>4.49</v>
      </c>
      <c r="G797" s="33">
        <f t="shared" si="10"/>
        <v>5.5534722216925063E-2</v>
      </c>
      <c r="H797" s="5">
        <v>0.59499999999999997</v>
      </c>
      <c r="I797" s="5">
        <v>1.1499999999999999</v>
      </c>
      <c r="J797" s="5">
        <f>VLOOKUP(D797, 'ABG per sample plot (Rj calcs)'!I:J, 2, FALSE)</f>
        <v>0.28543494454573071</v>
      </c>
      <c r="K797" s="34">
        <f t="shared" si="11"/>
        <v>4.8846057008263839E-2</v>
      </c>
      <c r="L797" s="15">
        <f>'Tree Monitoring Data'!L796</f>
        <v>0.12192</v>
      </c>
      <c r="M797" s="15"/>
    </row>
    <row r="798" spans="1:13">
      <c r="A798" s="5">
        <f>'Tree Monitoring Data'!G797</f>
        <v>2018</v>
      </c>
      <c r="B798" s="4" t="str">
        <f>'Tree Monitoring Data'!A797</f>
        <v>D001</v>
      </c>
      <c r="C798" s="5">
        <f>'Tree Monitoring Data'!B797</f>
        <v>34</v>
      </c>
      <c r="D798" s="5" t="str">
        <f t="shared" si="9"/>
        <v>D001_34</v>
      </c>
      <c r="E798" s="5">
        <f>'Tree Monitoring Data'!D797</f>
        <v>12.847264600000001</v>
      </c>
      <c r="F798" s="5">
        <f>'Tree Monitoring Data'!E797</f>
        <v>4.5</v>
      </c>
      <c r="G798" s="33">
        <f t="shared" si="10"/>
        <v>3.8074772379096573E-2</v>
      </c>
      <c r="H798" s="5">
        <v>0.59499999999999997</v>
      </c>
      <c r="I798" s="5">
        <v>1.1499999999999999</v>
      </c>
      <c r="J798" s="5">
        <f>VLOOKUP(D798, 'ABG per sample plot (Rj calcs)'!I:J, 2, FALSE)</f>
        <v>0.30904254738428905</v>
      </c>
      <c r="K798" s="34">
        <f t="shared" si="11"/>
        <v>3.4104044340183881E-2</v>
      </c>
      <c r="L798" s="15">
        <f>'Tree Monitoring Data'!L797</f>
        <v>0.12192</v>
      </c>
      <c r="M798" s="15"/>
    </row>
    <row r="799" spans="1:13">
      <c r="A799" s="5">
        <f>'Tree Monitoring Data'!G798</f>
        <v>2018</v>
      </c>
      <c r="B799" s="4" t="str">
        <f>'Tree Monitoring Data'!A798</f>
        <v>D001</v>
      </c>
      <c r="C799" s="5">
        <f>'Tree Monitoring Data'!B798</f>
        <v>59</v>
      </c>
      <c r="D799" s="5" t="str">
        <f t="shared" si="9"/>
        <v>D001_59</v>
      </c>
      <c r="E799" s="5">
        <f>'Tree Monitoring Data'!D798</f>
        <v>13.2968329</v>
      </c>
      <c r="F799" s="5">
        <f>'Tree Monitoring Data'!E798</f>
        <v>4.5</v>
      </c>
      <c r="G799" s="33">
        <f t="shared" si="10"/>
        <v>4.0337742309542617E-2</v>
      </c>
      <c r="H799" s="5">
        <v>0.59499999999999997</v>
      </c>
      <c r="I799" s="5">
        <v>1.1499999999999999</v>
      </c>
      <c r="J799" s="5">
        <f>VLOOKUP(D799, 'ABG per sample plot (Rj calcs)'!I:J, 2, FALSE)</f>
        <v>0.28617694245793834</v>
      </c>
      <c r="K799" s="34">
        <f t="shared" si="11"/>
        <v>3.5499898631948447E-2</v>
      </c>
      <c r="L799" s="15">
        <f>'Tree Monitoring Data'!L798</f>
        <v>0.16581120000000002</v>
      </c>
      <c r="M799" s="15"/>
    </row>
    <row r="800" spans="1:13">
      <c r="A800" s="5">
        <f>'Tree Monitoring Data'!G799</f>
        <v>2018</v>
      </c>
      <c r="B800" s="4" t="str">
        <f>'Tree Monitoring Data'!A799</f>
        <v>D001</v>
      </c>
      <c r="C800" s="5">
        <f>'Tree Monitoring Data'!B799</f>
        <v>59</v>
      </c>
      <c r="D800" s="5" t="str">
        <f t="shared" si="9"/>
        <v>D001_59</v>
      </c>
      <c r="E800" s="5">
        <f>'Tree Monitoring Data'!D799</f>
        <v>19.929368100000001</v>
      </c>
      <c r="F800" s="5">
        <f>'Tree Monitoring Data'!E799</f>
        <v>4.5</v>
      </c>
      <c r="G800" s="33">
        <f t="shared" si="10"/>
        <v>7.8773915219431417E-2</v>
      </c>
      <c r="H800" s="5">
        <v>0.59499999999999997</v>
      </c>
      <c r="I800" s="5">
        <v>1.1499999999999999</v>
      </c>
      <c r="J800" s="5">
        <f>VLOOKUP(D800, 'ABG per sample plot (Rj calcs)'!I:J, 2, FALSE)</f>
        <v>0.28617694245793834</v>
      </c>
      <c r="K800" s="34">
        <f t="shared" si="11"/>
        <v>6.9326289599256088E-2</v>
      </c>
      <c r="L800" s="15">
        <f>'Tree Monitoring Data'!L799</f>
        <v>0.16581120000000002</v>
      </c>
      <c r="M800" s="15"/>
    </row>
    <row r="801" spans="1:13">
      <c r="A801" s="5">
        <f>'Tree Monitoring Data'!G800</f>
        <v>2018</v>
      </c>
      <c r="B801" s="4" t="str">
        <f>'Tree Monitoring Data'!A800</f>
        <v>D001</v>
      </c>
      <c r="C801" s="5">
        <f>'Tree Monitoring Data'!B800</f>
        <v>59</v>
      </c>
      <c r="D801" s="5" t="str">
        <f t="shared" si="9"/>
        <v>D001_59</v>
      </c>
      <c r="E801" s="5">
        <f>'Tree Monitoring Data'!D800</f>
        <v>19.3175192</v>
      </c>
      <c r="F801" s="5">
        <f>'Tree Monitoring Data'!E800</f>
        <v>4.5</v>
      </c>
      <c r="G801" s="33">
        <f t="shared" si="10"/>
        <v>7.4844320149373852E-2</v>
      </c>
      <c r="H801" s="5">
        <v>0.59499999999999997</v>
      </c>
      <c r="I801" s="5">
        <v>1.1499999999999999</v>
      </c>
      <c r="J801" s="5">
        <f>VLOOKUP(D801, 'ABG per sample plot (Rj calcs)'!I:J, 2, FALSE)</f>
        <v>0.28617694245793834</v>
      </c>
      <c r="K801" s="34">
        <f t="shared" si="11"/>
        <v>6.5867984333156784E-2</v>
      </c>
      <c r="L801" s="15">
        <f>'Tree Monitoring Data'!L800</f>
        <v>0.16581120000000002</v>
      </c>
      <c r="M801" s="15"/>
    </row>
    <row r="802" spans="1:13">
      <c r="A802" s="5">
        <f>'Tree Monitoring Data'!G801</f>
        <v>2018</v>
      </c>
      <c r="B802" s="4" t="str">
        <f>'Tree Monitoring Data'!A801</f>
        <v>D001</v>
      </c>
      <c r="C802" s="5">
        <f>'Tree Monitoring Data'!B801</f>
        <v>59</v>
      </c>
      <c r="D802" s="5" t="str">
        <f t="shared" si="9"/>
        <v>D001_59</v>
      </c>
      <c r="E802" s="5">
        <f>'Tree Monitoring Data'!D801</f>
        <v>12.6325427</v>
      </c>
      <c r="F802" s="5">
        <f>'Tree Monitoring Data'!E801</f>
        <v>4.5</v>
      </c>
      <c r="G802" s="33">
        <f t="shared" si="10"/>
        <v>3.7009751164140361E-2</v>
      </c>
      <c r="H802" s="5">
        <v>0.59499999999999997</v>
      </c>
      <c r="I802" s="5">
        <v>1.1499999999999999</v>
      </c>
      <c r="J802" s="5">
        <f>VLOOKUP(D802, 'ABG per sample plot (Rj calcs)'!I:J, 2, FALSE)</f>
        <v>0.28617694245793834</v>
      </c>
      <c r="K802" s="34">
        <f t="shared" si="11"/>
        <v>3.2571044870049803E-2</v>
      </c>
      <c r="L802" s="15">
        <f>'Tree Monitoring Data'!L801</f>
        <v>0.16581120000000002</v>
      </c>
      <c r="M802" s="15"/>
    </row>
    <row r="803" spans="1:13">
      <c r="A803" s="5">
        <f>'Tree Monitoring Data'!G802</f>
        <v>2018</v>
      </c>
      <c r="B803" s="4" t="str">
        <f>'Tree Monitoring Data'!A802</f>
        <v>D001</v>
      </c>
      <c r="C803" s="5">
        <f>'Tree Monitoring Data'!B802</f>
        <v>59</v>
      </c>
      <c r="D803" s="5" t="str">
        <f t="shared" si="9"/>
        <v>D001_59</v>
      </c>
      <c r="E803" s="5">
        <f>'Tree Monitoring Data'!D802</f>
        <v>16.680181099999999</v>
      </c>
      <c r="F803" s="5">
        <f>'Tree Monitoring Data'!E802</f>
        <v>4.5</v>
      </c>
      <c r="G803" s="33">
        <f t="shared" si="10"/>
        <v>5.8783306626806656E-2</v>
      </c>
      <c r="H803" s="5">
        <v>0.59499999999999997</v>
      </c>
      <c r="I803" s="5">
        <v>1.1499999999999999</v>
      </c>
      <c r="J803" s="5">
        <f>VLOOKUP(D803, 'ABG per sample plot (Rj calcs)'!I:J, 2, FALSE)</f>
        <v>0.28617694245793834</v>
      </c>
      <c r="K803" s="34">
        <f t="shared" si="11"/>
        <v>5.1733223205422424E-2</v>
      </c>
      <c r="L803" s="15">
        <f>'Tree Monitoring Data'!L802</f>
        <v>0.16581120000000002</v>
      </c>
      <c r="M803" s="15"/>
    </row>
    <row r="804" spans="1:13">
      <c r="A804" s="5">
        <f>'Tree Monitoring Data'!G803</f>
        <v>2018</v>
      </c>
      <c r="B804" s="4" t="str">
        <f>'Tree Monitoring Data'!A803</f>
        <v>D001</v>
      </c>
      <c r="C804" s="5">
        <f>'Tree Monitoring Data'!B803</f>
        <v>59</v>
      </c>
      <c r="D804" s="5" t="str">
        <f t="shared" si="9"/>
        <v>D001_59</v>
      </c>
      <c r="E804" s="5">
        <f>'Tree Monitoring Data'!D803</f>
        <v>17.132657900000002</v>
      </c>
      <c r="F804" s="5">
        <f>'Tree Monitoring Data'!E803</f>
        <v>4.5</v>
      </c>
      <c r="G804" s="33">
        <f t="shared" si="10"/>
        <v>6.1436038092714369E-2</v>
      </c>
      <c r="H804" s="5">
        <v>0.59499999999999997</v>
      </c>
      <c r="I804" s="5">
        <v>1.1499999999999999</v>
      </c>
      <c r="J804" s="5">
        <f>VLOOKUP(D804, 'ABG per sample plot (Rj calcs)'!I:J, 2, FALSE)</f>
        <v>0.28617694245793834</v>
      </c>
      <c r="K804" s="34">
        <f t="shared" si="11"/>
        <v>5.4067803495386382E-2</v>
      </c>
      <c r="L804" s="15">
        <f>'Tree Monitoring Data'!L803</f>
        <v>0.16581120000000002</v>
      </c>
      <c r="M804" s="15"/>
    </row>
    <row r="805" spans="1:13">
      <c r="A805" s="5">
        <f>'Tree Monitoring Data'!G804</f>
        <v>2018</v>
      </c>
      <c r="B805" s="4" t="str">
        <f>'Tree Monitoring Data'!A804</f>
        <v>D001</v>
      </c>
      <c r="C805" s="5">
        <f>'Tree Monitoring Data'!B804</f>
        <v>59</v>
      </c>
      <c r="D805" s="5" t="str">
        <f t="shared" si="9"/>
        <v>D001_59</v>
      </c>
      <c r="E805" s="5">
        <f>'Tree Monitoring Data'!D804</f>
        <v>18.028835399999998</v>
      </c>
      <c r="F805" s="5">
        <f>'Tree Monitoring Data'!E804</f>
        <v>4.5</v>
      </c>
      <c r="G805" s="33">
        <f t="shared" si="10"/>
        <v>6.6816581997125576E-2</v>
      </c>
      <c r="H805" s="5">
        <v>0.59499999999999997</v>
      </c>
      <c r="I805" s="5">
        <v>1.1499999999999999</v>
      </c>
      <c r="J805" s="5">
        <f>VLOOKUP(D805, 'ABG per sample plot (Rj calcs)'!I:J, 2, FALSE)</f>
        <v>0.28617694245793834</v>
      </c>
      <c r="K805" s="34">
        <f t="shared" si="11"/>
        <v>5.8803040329554954E-2</v>
      </c>
      <c r="L805" s="15">
        <f>'Tree Monitoring Data'!L804</f>
        <v>0.16581120000000002</v>
      </c>
      <c r="M805" s="15"/>
    </row>
    <row r="806" spans="1:13">
      <c r="A806" s="5">
        <f>'Tree Monitoring Data'!G805</f>
        <v>2018</v>
      </c>
      <c r="B806" s="4" t="str">
        <f>'Tree Monitoring Data'!A805</f>
        <v>D001</v>
      </c>
      <c r="C806" s="5">
        <f>'Tree Monitoring Data'!B805</f>
        <v>55</v>
      </c>
      <c r="D806" s="5" t="str">
        <f t="shared" si="9"/>
        <v>D001_55</v>
      </c>
      <c r="E806" s="5">
        <f>'Tree Monitoring Data'!D805</f>
        <v>14.5311165</v>
      </c>
      <c r="F806" s="5">
        <f>'Tree Monitoring Data'!E805</f>
        <v>4.5</v>
      </c>
      <c r="G806" s="33">
        <f t="shared" si="10"/>
        <v>4.6779471528575117E-2</v>
      </c>
      <c r="H806" s="5">
        <v>0.59499999999999997</v>
      </c>
      <c r="I806" s="5">
        <v>1.1499999999999999</v>
      </c>
      <c r="J806" s="5">
        <f>VLOOKUP(D806, 'ABG per sample plot (Rj calcs)'!I:J, 2, FALSE)</f>
        <v>0.28543494454573071</v>
      </c>
      <c r="K806" s="34">
        <f t="shared" si="11"/>
        <v>4.1145298686752936E-2</v>
      </c>
      <c r="L806" s="15">
        <f>'Tree Monitoring Data'!L805</f>
        <v>0.12192</v>
      </c>
      <c r="M806" s="15"/>
    </row>
    <row r="807" spans="1:13">
      <c r="A807" s="5">
        <f>'Tree Monitoring Data'!G806</f>
        <v>2018</v>
      </c>
      <c r="B807" s="4" t="str">
        <f>'Tree Monitoring Data'!A806</f>
        <v>D001</v>
      </c>
      <c r="C807" s="5">
        <f>'Tree Monitoring Data'!B806</f>
        <v>34</v>
      </c>
      <c r="D807" s="5" t="str">
        <f t="shared" si="9"/>
        <v>D001_34</v>
      </c>
      <c r="E807" s="5">
        <f>'Tree Monitoring Data'!D806</f>
        <v>9.6180164599999998</v>
      </c>
      <c r="F807" s="5">
        <f>'Tree Monitoring Data'!E806</f>
        <v>4.53</v>
      </c>
      <c r="G807" s="33">
        <f t="shared" si="10"/>
        <v>2.3222821723465664E-2</v>
      </c>
      <c r="H807" s="5">
        <v>0.59499999999999997</v>
      </c>
      <c r="I807" s="5">
        <v>1.1499999999999999</v>
      </c>
      <c r="J807" s="5">
        <f>VLOOKUP(D807, 'ABG per sample plot (Rj calcs)'!I:J, 2, FALSE)</f>
        <v>0.30904254738428905</v>
      </c>
      <c r="K807" s="34">
        <f t="shared" si="11"/>
        <v>2.080096852256088E-2</v>
      </c>
      <c r="L807" s="15">
        <f>'Tree Monitoring Data'!L806</f>
        <v>0.12192</v>
      </c>
      <c r="M807" s="15"/>
    </row>
    <row r="808" spans="1:13">
      <c r="A808" s="5">
        <f>'Tree Monitoring Data'!G807</f>
        <v>2018</v>
      </c>
      <c r="B808" s="4" t="str">
        <f>'Tree Monitoring Data'!A807</f>
        <v>D001</v>
      </c>
      <c r="C808" s="5">
        <f>'Tree Monitoring Data'!B807</f>
        <v>59</v>
      </c>
      <c r="D808" s="5" t="str">
        <f t="shared" si="9"/>
        <v>D001_59</v>
      </c>
      <c r="E808" s="5">
        <f>'Tree Monitoring Data'!D807</f>
        <v>17.507058499999999</v>
      </c>
      <c r="F808" s="5">
        <f>'Tree Monitoring Data'!E807</f>
        <v>4.5999999999999996</v>
      </c>
      <c r="G808" s="33">
        <f t="shared" si="10"/>
        <v>6.4439047213077819E-2</v>
      </c>
      <c r="H808" s="5">
        <v>0.59499999999999997</v>
      </c>
      <c r="I808" s="5">
        <v>1.1499999999999999</v>
      </c>
      <c r="J808" s="5">
        <f>VLOOKUP(D808, 'ABG per sample plot (Rj calcs)'!I:J, 2, FALSE)</f>
        <v>0.28617694245793834</v>
      </c>
      <c r="K808" s="34">
        <f t="shared" si="11"/>
        <v>5.6710651440262549E-2</v>
      </c>
      <c r="L808" s="15">
        <f>'Tree Monitoring Data'!L807</f>
        <v>0.16581120000000002</v>
      </c>
      <c r="M808" s="15"/>
    </row>
    <row r="809" spans="1:13">
      <c r="A809" s="5">
        <f>'Tree Monitoring Data'!G808</f>
        <v>2018</v>
      </c>
      <c r="B809" s="4" t="str">
        <f>'Tree Monitoring Data'!A808</f>
        <v>D001</v>
      </c>
      <c r="C809" s="5">
        <f>'Tree Monitoring Data'!B808</f>
        <v>59</v>
      </c>
      <c r="D809" s="5" t="str">
        <f t="shared" si="9"/>
        <v>D001_59</v>
      </c>
      <c r="E809" s="5">
        <f>'Tree Monitoring Data'!D808</f>
        <v>17.367604100000001</v>
      </c>
      <c r="F809" s="5">
        <f>'Tree Monitoring Data'!E808</f>
        <v>4.5999999999999996</v>
      </c>
      <c r="G809" s="33">
        <f t="shared" si="10"/>
        <v>6.3594147227585301E-2</v>
      </c>
      <c r="H809" s="5">
        <v>0.59499999999999997</v>
      </c>
      <c r="I809" s="5">
        <v>1.1499999999999999</v>
      </c>
      <c r="J809" s="5">
        <f>VLOOKUP(D809, 'ABG per sample plot (Rj calcs)'!I:J, 2, FALSE)</f>
        <v>0.28617694245793834</v>
      </c>
      <c r="K809" s="34">
        <f t="shared" si="11"/>
        <v>5.5967083205606463E-2</v>
      </c>
      <c r="L809" s="15">
        <f>'Tree Monitoring Data'!L808</f>
        <v>0.16581120000000002</v>
      </c>
      <c r="M809" s="15"/>
    </row>
    <row r="810" spans="1:13">
      <c r="A810" s="5">
        <f>'Tree Monitoring Data'!G809</f>
        <v>2018</v>
      </c>
      <c r="B810" s="4" t="str">
        <f>'Tree Monitoring Data'!A809</f>
        <v>D001</v>
      </c>
      <c r="C810" s="5">
        <f>'Tree Monitoring Data'!B809</f>
        <v>59</v>
      </c>
      <c r="D810" s="5" t="str">
        <f t="shared" si="9"/>
        <v>D001_59</v>
      </c>
      <c r="E810" s="5">
        <f>'Tree Monitoring Data'!D809</f>
        <v>16.701427800000001</v>
      </c>
      <c r="F810" s="5">
        <f>'Tree Monitoring Data'!E809</f>
        <v>4.5999999999999996</v>
      </c>
      <c r="G810" s="33">
        <f t="shared" si="10"/>
        <v>5.961538990419251E-2</v>
      </c>
      <c r="H810" s="5">
        <v>0.59499999999999997</v>
      </c>
      <c r="I810" s="5">
        <v>1.1499999999999999</v>
      </c>
      <c r="J810" s="5">
        <f>VLOOKUP(D810, 'ABG per sample plot (Rj calcs)'!I:J, 2, FALSE)</f>
        <v>0.28617694245793834</v>
      </c>
      <c r="K810" s="34">
        <f t="shared" si="11"/>
        <v>5.2465511883699523E-2</v>
      </c>
      <c r="L810" s="15">
        <f>'Tree Monitoring Data'!L809</f>
        <v>0.16581120000000002</v>
      </c>
      <c r="M810" s="15"/>
    </row>
    <row r="811" spans="1:13">
      <c r="A811" s="5">
        <f>'Tree Monitoring Data'!G810</f>
        <v>2018</v>
      </c>
      <c r="B811" s="4" t="str">
        <f>'Tree Monitoring Data'!A810</f>
        <v>D001</v>
      </c>
      <c r="C811" s="5">
        <f>'Tree Monitoring Data'!B810</f>
        <v>59</v>
      </c>
      <c r="D811" s="5" t="str">
        <f t="shared" si="9"/>
        <v>D001_59</v>
      </c>
      <c r="E811" s="5">
        <f>'Tree Monitoring Data'!D810</f>
        <v>17.507058499999999</v>
      </c>
      <c r="F811" s="5">
        <f>'Tree Monitoring Data'!E810</f>
        <v>4.5999999999999996</v>
      </c>
      <c r="G811" s="33">
        <f t="shared" si="10"/>
        <v>6.4439047213077819E-2</v>
      </c>
      <c r="H811" s="5">
        <v>0.59499999999999997</v>
      </c>
      <c r="I811" s="5">
        <v>1.1499999999999999</v>
      </c>
      <c r="J811" s="5">
        <f>VLOOKUP(D811, 'ABG per sample plot (Rj calcs)'!I:J, 2, FALSE)</f>
        <v>0.28617694245793834</v>
      </c>
      <c r="K811" s="34">
        <f t="shared" si="11"/>
        <v>5.6710651440262549E-2</v>
      </c>
      <c r="L811" s="15">
        <f>'Tree Monitoring Data'!L810</f>
        <v>0.16581120000000002</v>
      </c>
      <c r="M811" s="15"/>
    </row>
    <row r="812" spans="1:13">
      <c r="A812" s="5">
        <f>'Tree Monitoring Data'!G811</f>
        <v>2018</v>
      </c>
      <c r="B812" s="4" t="str">
        <f>'Tree Monitoring Data'!A811</f>
        <v>D001</v>
      </c>
      <c r="C812" s="5">
        <f>'Tree Monitoring Data'!B811</f>
        <v>55</v>
      </c>
      <c r="D812" s="5" t="str">
        <f t="shared" si="9"/>
        <v>D001_55</v>
      </c>
      <c r="E812" s="5">
        <f>'Tree Monitoring Data'!D811</f>
        <v>15.755535500000001</v>
      </c>
      <c r="F812" s="5">
        <f>'Tree Monitoring Data'!E811</f>
        <v>4.5999999999999996</v>
      </c>
      <c r="G812" s="33">
        <f t="shared" si="10"/>
        <v>5.4130420936730865E-2</v>
      </c>
      <c r="H812" s="5">
        <v>0.59499999999999997</v>
      </c>
      <c r="I812" s="5">
        <v>1.1499999999999999</v>
      </c>
      <c r="J812" s="5">
        <f>VLOOKUP(D812, 'ABG per sample plot (Rj calcs)'!I:J, 2, FALSE)</f>
        <v>0.28543494454573071</v>
      </c>
      <c r="K812" s="34">
        <f t="shared" si="11"/>
        <v>4.7610891374028644E-2</v>
      </c>
      <c r="L812" s="15">
        <f>'Tree Monitoring Data'!L811</f>
        <v>0.12192</v>
      </c>
      <c r="M812" s="15"/>
    </row>
    <row r="813" spans="1:13">
      <c r="A813" s="5">
        <f>'Tree Monitoring Data'!G812</f>
        <v>2018</v>
      </c>
      <c r="B813" s="4" t="str">
        <f>'Tree Monitoring Data'!A812</f>
        <v>D001</v>
      </c>
      <c r="C813" s="5">
        <f>'Tree Monitoring Data'!B812</f>
        <v>55</v>
      </c>
      <c r="D813" s="5" t="str">
        <f t="shared" si="9"/>
        <v>D001_55</v>
      </c>
      <c r="E813" s="5">
        <f>'Tree Monitoring Data'!D812</f>
        <v>16.348861800000002</v>
      </c>
      <c r="F813" s="5">
        <f>'Tree Monitoring Data'!E812</f>
        <v>4.5999999999999996</v>
      </c>
      <c r="G813" s="33">
        <f t="shared" si="10"/>
        <v>5.754828811943849E-2</v>
      </c>
      <c r="H813" s="5">
        <v>0.59499999999999997</v>
      </c>
      <c r="I813" s="5">
        <v>1.1499999999999999</v>
      </c>
      <c r="J813" s="5">
        <f>VLOOKUP(D813, 'ABG per sample plot (Rj calcs)'!I:J, 2, FALSE)</f>
        <v>0.28543494454573071</v>
      </c>
      <c r="K813" s="34">
        <f t="shared" si="11"/>
        <v>5.0617106739635181E-2</v>
      </c>
      <c r="L813" s="15">
        <f>'Tree Monitoring Data'!L812</f>
        <v>0.12192</v>
      </c>
      <c r="M813" s="15"/>
    </row>
    <row r="814" spans="1:13">
      <c r="A814" s="5">
        <f>'Tree Monitoring Data'!G813</f>
        <v>2018</v>
      </c>
      <c r="B814" s="4" t="str">
        <f>'Tree Monitoring Data'!A813</f>
        <v>D001</v>
      </c>
      <c r="C814" s="5">
        <f>'Tree Monitoring Data'!B813</f>
        <v>65</v>
      </c>
      <c r="D814" s="5" t="str">
        <f t="shared" si="9"/>
        <v>D001_65</v>
      </c>
      <c r="E814" s="5">
        <f>'Tree Monitoring Data'!D813</f>
        <v>14.149581599999999</v>
      </c>
      <c r="F814" s="5">
        <f>'Tree Monitoring Data'!E813</f>
        <v>4.5999999999999996</v>
      </c>
      <c r="G814" s="33">
        <f t="shared" si="10"/>
        <v>4.5266672839551977E-2</v>
      </c>
      <c r="H814" s="5">
        <v>0.59499999999999997</v>
      </c>
      <c r="I814" s="5">
        <v>1.1499999999999999</v>
      </c>
      <c r="J814" s="5">
        <f>VLOOKUP(D814, 'ABG per sample plot (Rj calcs)'!I:J, 2, FALSE)</f>
        <v>0.29373150019933464</v>
      </c>
      <c r="K814" s="34">
        <f t="shared" si="11"/>
        <v>4.0071678394374727E-2</v>
      </c>
      <c r="L814" s="15">
        <f>'Tree Monitoring Data'!L813</f>
        <v>0.17068800000000001</v>
      </c>
      <c r="M814" s="15"/>
    </row>
    <row r="815" spans="1:13">
      <c r="A815" s="5">
        <f>'Tree Monitoring Data'!G814</f>
        <v>2018</v>
      </c>
      <c r="B815" s="4" t="str">
        <f>'Tree Monitoring Data'!A814</f>
        <v>D001</v>
      </c>
      <c r="C815" s="5">
        <f>'Tree Monitoring Data'!B814</f>
        <v>65</v>
      </c>
      <c r="D815" s="5" t="str">
        <f t="shared" si="9"/>
        <v>D001_65</v>
      </c>
      <c r="E815" s="5">
        <f>'Tree Monitoring Data'!D814</f>
        <v>16.0359959</v>
      </c>
      <c r="F815" s="5">
        <f>'Tree Monitoring Data'!E814</f>
        <v>4.67</v>
      </c>
      <c r="G815" s="33">
        <f t="shared" si="10"/>
        <v>5.6194761421761621E-2</v>
      </c>
      <c r="H815" s="5">
        <v>0.59499999999999997</v>
      </c>
      <c r="I815" s="5">
        <v>1.1499999999999999</v>
      </c>
      <c r="J815" s="5">
        <f>VLOOKUP(D815, 'ABG per sample plot (Rj calcs)'!I:J, 2, FALSE)</f>
        <v>0.29373150019933464</v>
      </c>
      <c r="K815" s="34">
        <f t="shared" si="11"/>
        <v>4.9745613403552616E-2</v>
      </c>
      <c r="L815" s="15">
        <f>'Tree Monitoring Data'!L814</f>
        <v>0.17068800000000001</v>
      </c>
      <c r="M815" s="15"/>
    </row>
    <row r="816" spans="1:13">
      <c r="A816" s="5">
        <f>'Tree Monitoring Data'!G815</f>
        <v>2018</v>
      </c>
      <c r="B816" s="4" t="str">
        <f>'Tree Monitoring Data'!A815</f>
        <v>D001</v>
      </c>
      <c r="C816" s="5">
        <f>'Tree Monitoring Data'!B815</f>
        <v>65</v>
      </c>
      <c r="D816" s="5" t="str">
        <f t="shared" si="9"/>
        <v>D001_65</v>
      </c>
      <c r="E816" s="5">
        <f>'Tree Monitoring Data'!D815</f>
        <v>14.7456862</v>
      </c>
      <c r="F816" s="5">
        <f>'Tree Monitoring Data'!E815</f>
        <v>4.67</v>
      </c>
      <c r="G816" s="33">
        <f t="shared" si="10"/>
        <v>4.8879915026825753E-2</v>
      </c>
      <c r="H816" s="5">
        <v>0.59499999999999997</v>
      </c>
      <c r="I816" s="5">
        <v>1.1499999999999999</v>
      </c>
      <c r="J816" s="5">
        <f>VLOOKUP(D816, 'ABG per sample plot (Rj calcs)'!I:J, 2, FALSE)</f>
        <v>0.29373150019933464</v>
      </c>
      <c r="K816" s="34">
        <f t="shared" si="11"/>
        <v>4.3270249656782875E-2</v>
      </c>
      <c r="L816" s="15">
        <f>'Tree Monitoring Data'!L815</f>
        <v>0.17068800000000001</v>
      </c>
      <c r="M816" s="15"/>
    </row>
    <row r="817" spans="1:13">
      <c r="A817" s="5">
        <f>'Tree Monitoring Data'!G816</f>
        <v>2018</v>
      </c>
      <c r="B817" s="4" t="str">
        <f>'Tree Monitoring Data'!A816</f>
        <v>D001</v>
      </c>
      <c r="C817" s="5">
        <f>'Tree Monitoring Data'!B816</f>
        <v>34</v>
      </c>
      <c r="D817" s="5" t="str">
        <f t="shared" si="9"/>
        <v>D001_34</v>
      </c>
      <c r="E817" s="5">
        <f>'Tree Monitoring Data'!D816</f>
        <v>16.475419599999999</v>
      </c>
      <c r="F817" s="5">
        <f>'Tree Monitoring Data'!E816</f>
        <v>4.7</v>
      </c>
      <c r="G817" s="33">
        <f t="shared" si="10"/>
        <v>5.8976797819238917E-2</v>
      </c>
      <c r="H817" s="5">
        <v>0.59499999999999997</v>
      </c>
      <c r="I817" s="5">
        <v>1.1499999999999999</v>
      </c>
      <c r="J817" s="5">
        <f>VLOOKUP(D817, 'ABG per sample plot (Rj calcs)'!I:J, 2, FALSE)</f>
        <v>0.30904254738428905</v>
      </c>
      <c r="K817" s="34">
        <f t="shared" si="11"/>
        <v>5.2826246939656915E-2</v>
      </c>
      <c r="L817" s="15">
        <f>'Tree Monitoring Data'!L816</f>
        <v>0.12192</v>
      </c>
      <c r="M817" s="15"/>
    </row>
    <row r="818" spans="1:13">
      <c r="A818" s="5">
        <f>'Tree Monitoring Data'!G817</f>
        <v>2018</v>
      </c>
      <c r="B818" s="4" t="str">
        <f>'Tree Monitoring Data'!A817</f>
        <v>D001</v>
      </c>
      <c r="C818" s="5">
        <f>'Tree Monitoring Data'!B817</f>
        <v>59</v>
      </c>
      <c r="D818" s="5" t="str">
        <f t="shared" si="9"/>
        <v>D001_59</v>
      </c>
      <c r="E818" s="5">
        <f>'Tree Monitoring Data'!D817</f>
        <v>21.245861600000001</v>
      </c>
      <c r="F818" s="5">
        <f>'Tree Monitoring Data'!E817</f>
        <v>4.7</v>
      </c>
      <c r="G818" s="33">
        <f t="shared" si="10"/>
        <v>8.9718673917899852E-2</v>
      </c>
      <c r="H818" s="5">
        <v>0.59499999999999997</v>
      </c>
      <c r="I818" s="5">
        <v>1.1499999999999999</v>
      </c>
      <c r="J818" s="5">
        <f>VLOOKUP(D818, 'ABG per sample plot (Rj calcs)'!I:J, 2, FALSE)</f>
        <v>0.28617694245793834</v>
      </c>
      <c r="K818" s="34">
        <f t="shared" si="11"/>
        <v>7.8958405877981225E-2</v>
      </c>
      <c r="L818" s="15">
        <f>'Tree Monitoring Data'!L817</f>
        <v>0.16581120000000002</v>
      </c>
      <c r="M818" s="15"/>
    </row>
    <row r="819" spans="1:13">
      <c r="A819" s="5">
        <f>'Tree Monitoring Data'!G818</f>
        <v>2018</v>
      </c>
      <c r="B819" s="4" t="str">
        <f>'Tree Monitoring Data'!A818</f>
        <v>D001</v>
      </c>
      <c r="C819" s="5">
        <f>'Tree Monitoring Data'!B818</f>
        <v>59</v>
      </c>
      <c r="D819" s="5" t="str">
        <f t="shared" si="9"/>
        <v>D001_59</v>
      </c>
      <c r="E819" s="5">
        <f>'Tree Monitoring Data'!D818</f>
        <v>17.367604100000001</v>
      </c>
      <c r="F819" s="5">
        <f>'Tree Monitoring Data'!E818</f>
        <v>4.7</v>
      </c>
      <c r="G819" s="33">
        <f t="shared" si="10"/>
        <v>6.4357170439101316E-2</v>
      </c>
      <c r="H819" s="5">
        <v>0.59499999999999997</v>
      </c>
      <c r="I819" s="5">
        <v>1.1499999999999999</v>
      </c>
      <c r="J819" s="5">
        <f>VLOOKUP(D819, 'ABG per sample plot (Rj calcs)'!I:J, 2, FALSE)</f>
        <v>0.28617694245793834</v>
      </c>
      <c r="K819" s="34">
        <f t="shared" si="11"/>
        <v>5.6638594428390851E-2</v>
      </c>
      <c r="L819" s="15">
        <f>'Tree Monitoring Data'!L818</f>
        <v>0.16581120000000002</v>
      </c>
      <c r="M819" s="15"/>
    </row>
    <row r="820" spans="1:13">
      <c r="A820" s="5">
        <f>'Tree Monitoring Data'!G819</f>
        <v>2018</v>
      </c>
      <c r="B820" s="4" t="str">
        <f>'Tree Monitoring Data'!A819</f>
        <v>D001</v>
      </c>
      <c r="C820" s="5">
        <f>'Tree Monitoring Data'!B819</f>
        <v>55</v>
      </c>
      <c r="D820" s="5" t="str">
        <f t="shared" si="9"/>
        <v>D001_55</v>
      </c>
      <c r="E820" s="5">
        <f>'Tree Monitoring Data'!D819</f>
        <v>17.969713800000001</v>
      </c>
      <c r="F820" s="5">
        <f>'Tree Monitoring Data'!E819</f>
        <v>4.7</v>
      </c>
      <c r="G820" s="33">
        <f t="shared" si="10"/>
        <v>6.808603802511623E-2</v>
      </c>
      <c r="H820" s="5">
        <v>0.59499999999999997</v>
      </c>
      <c r="I820" s="5">
        <v>1.1499999999999999</v>
      </c>
      <c r="J820" s="5">
        <f>VLOOKUP(D820, 'ABG per sample plot (Rj calcs)'!I:J, 2, FALSE)</f>
        <v>0.28543494454573071</v>
      </c>
      <c r="K820" s="34">
        <f t="shared" si="11"/>
        <v>5.9885678042125468E-2</v>
      </c>
      <c r="L820" s="15">
        <f>'Tree Monitoring Data'!L819</f>
        <v>0.12192</v>
      </c>
      <c r="M820" s="15"/>
    </row>
    <row r="821" spans="1:13">
      <c r="A821" s="5">
        <f>'Tree Monitoring Data'!G820</f>
        <v>2018</v>
      </c>
      <c r="B821" s="4" t="str">
        <f>'Tree Monitoring Data'!A820</f>
        <v>D001</v>
      </c>
      <c r="C821" s="5">
        <f>'Tree Monitoring Data'!B820</f>
        <v>55</v>
      </c>
      <c r="D821" s="5" t="str">
        <f t="shared" si="9"/>
        <v>D001_55</v>
      </c>
      <c r="E821" s="5">
        <f>'Tree Monitoring Data'!D820</f>
        <v>19.024175899999999</v>
      </c>
      <c r="F821" s="5">
        <f>'Tree Monitoring Data'!E820</f>
        <v>4.7300000000000004</v>
      </c>
      <c r="G821" s="33">
        <f t="shared" si="10"/>
        <v>7.507563466417784E-2</v>
      </c>
      <c r="H821" s="5">
        <v>0.59499999999999997</v>
      </c>
      <c r="I821" s="5">
        <v>1.1499999999999999</v>
      </c>
      <c r="J821" s="5">
        <f>VLOOKUP(D821, 'ABG per sample plot (Rj calcs)'!I:J, 2, FALSE)</f>
        <v>0.28543494454573071</v>
      </c>
      <c r="K821" s="34">
        <f t="shared" si="11"/>
        <v>6.6033439699467872E-2</v>
      </c>
      <c r="L821" s="15">
        <f>'Tree Monitoring Data'!L820</f>
        <v>0.12192</v>
      </c>
      <c r="M821" s="15"/>
    </row>
    <row r="822" spans="1:13">
      <c r="A822" s="5">
        <f>'Tree Monitoring Data'!G821</f>
        <v>2018</v>
      </c>
      <c r="B822" s="4" t="str">
        <f>'Tree Monitoring Data'!A821</f>
        <v>D001</v>
      </c>
      <c r="C822" s="5">
        <f>'Tree Monitoring Data'!B821</f>
        <v>34</v>
      </c>
      <c r="D822" s="5" t="str">
        <f t="shared" si="9"/>
        <v>D001_34</v>
      </c>
      <c r="E822" s="5">
        <f>'Tree Monitoring Data'!D821</f>
        <v>12.6845591</v>
      </c>
      <c r="F822" s="5">
        <f>'Tree Monitoring Data'!E821</f>
        <v>4.75</v>
      </c>
      <c r="G822" s="33">
        <f t="shared" si="10"/>
        <v>3.8304808428521325E-2</v>
      </c>
      <c r="H822" s="5">
        <v>0.59499999999999997</v>
      </c>
      <c r="I822" s="5">
        <v>1.1499999999999999</v>
      </c>
      <c r="J822" s="5">
        <f>VLOOKUP(D822, 'ABG per sample plot (Rj calcs)'!I:J, 2, FALSE)</f>
        <v>0.30904254738428905</v>
      </c>
      <c r="K822" s="34">
        <f t="shared" si="11"/>
        <v>3.4310090473600278E-2</v>
      </c>
      <c r="L822" s="15">
        <f>'Tree Monitoring Data'!L821</f>
        <v>0.12192</v>
      </c>
      <c r="M822" s="15"/>
    </row>
    <row r="823" spans="1:13">
      <c r="A823" s="5">
        <f>'Tree Monitoring Data'!G822</f>
        <v>2018</v>
      </c>
      <c r="B823" s="4" t="str">
        <f>'Tree Monitoring Data'!A822</f>
        <v>D001</v>
      </c>
      <c r="C823" s="5">
        <f>'Tree Monitoring Data'!B822</f>
        <v>34</v>
      </c>
      <c r="D823" s="5" t="str">
        <f t="shared" si="9"/>
        <v>D001_34</v>
      </c>
      <c r="E823" s="5">
        <f>'Tree Monitoring Data'!D822</f>
        <v>14.9876304</v>
      </c>
      <c r="F823" s="5">
        <f>'Tree Monitoring Data'!E822</f>
        <v>4.8</v>
      </c>
      <c r="G823" s="33">
        <f t="shared" si="10"/>
        <v>5.096959563622587E-2</v>
      </c>
      <c r="H823" s="5">
        <v>0.59499999999999997</v>
      </c>
      <c r="I823" s="5">
        <v>1.1499999999999999</v>
      </c>
      <c r="J823" s="5">
        <f>VLOOKUP(D823, 'ABG per sample plot (Rj calcs)'!I:J, 2, FALSE)</f>
        <v>0.30904254738428905</v>
      </c>
      <c r="K823" s="34">
        <f t="shared" si="11"/>
        <v>4.5654096950909592E-2</v>
      </c>
      <c r="L823" s="15">
        <f>'Tree Monitoring Data'!L822</f>
        <v>0.12192</v>
      </c>
      <c r="M823" s="15"/>
    </row>
    <row r="824" spans="1:13">
      <c r="A824" s="5">
        <f>'Tree Monitoring Data'!G823</f>
        <v>2018</v>
      </c>
      <c r="B824" s="4" t="str">
        <f>'Tree Monitoring Data'!A823</f>
        <v>D001</v>
      </c>
      <c r="C824" s="5">
        <f>'Tree Monitoring Data'!B823</f>
        <v>34</v>
      </c>
      <c r="D824" s="5" t="str">
        <f t="shared" si="9"/>
        <v>D001_34</v>
      </c>
      <c r="E824" s="5">
        <f>'Tree Monitoring Data'!D823</f>
        <v>16.674091499999999</v>
      </c>
      <c r="F824" s="5">
        <f>'Tree Monitoring Data'!E823</f>
        <v>4.8</v>
      </c>
      <c r="G824" s="33">
        <f t="shared" si="10"/>
        <v>6.0864881905918732E-2</v>
      </c>
      <c r="H824" s="5">
        <v>0.59499999999999997</v>
      </c>
      <c r="I824" s="5">
        <v>1.1499999999999999</v>
      </c>
      <c r="J824" s="5">
        <f>VLOOKUP(D824, 'ABG per sample plot (Rj calcs)'!I:J, 2, FALSE)</f>
        <v>0.30904254738428905</v>
      </c>
      <c r="K824" s="34">
        <f t="shared" si="11"/>
        <v>5.4517427198569647E-2</v>
      </c>
      <c r="L824" s="15">
        <f>'Tree Monitoring Data'!L823</f>
        <v>0.12192</v>
      </c>
      <c r="M824" s="15"/>
    </row>
    <row r="825" spans="1:13">
      <c r="A825" s="5">
        <f>'Tree Monitoring Data'!G824</f>
        <v>2018</v>
      </c>
      <c r="B825" s="4" t="str">
        <f>'Tree Monitoring Data'!A824</f>
        <v>D001</v>
      </c>
      <c r="C825" s="5">
        <f>'Tree Monitoring Data'!B824</f>
        <v>59</v>
      </c>
      <c r="D825" s="5" t="str">
        <f t="shared" si="9"/>
        <v>D001_59</v>
      </c>
      <c r="E825" s="5">
        <f>'Tree Monitoring Data'!D824</f>
        <v>17.553297100000002</v>
      </c>
      <c r="F825" s="5">
        <f>'Tree Monitoring Data'!E824</f>
        <v>4.8</v>
      </c>
      <c r="G825" s="33">
        <f t="shared" si="10"/>
        <v>6.6276786729241741E-2</v>
      </c>
      <c r="H825" s="5">
        <v>0.59499999999999997</v>
      </c>
      <c r="I825" s="5">
        <v>1.1499999999999999</v>
      </c>
      <c r="J825" s="5">
        <f>VLOOKUP(D825, 'ABG per sample plot (Rj calcs)'!I:J, 2, FALSE)</f>
        <v>0.28617694245793834</v>
      </c>
      <c r="K825" s="34">
        <f t="shared" si="11"/>
        <v>5.8327984558093293E-2</v>
      </c>
      <c r="L825" s="15">
        <f>'Tree Monitoring Data'!L824</f>
        <v>0.16581120000000002</v>
      </c>
      <c r="M825" s="15"/>
    </row>
    <row r="826" spans="1:13">
      <c r="A826" s="5">
        <f>'Tree Monitoring Data'!G825</f>
        <v>2018</v>
      </c>
      <c r="B826" s="4" t="str">
        <f>'Tree Monitoring Data'!A825</f>
        <v>D001</v>
      </c>
      <c r="C826" s="5">
        <f>'Tree Monitoring Data'!B825</f>
        <v>59</v>
      </c>
      <c r="D826" s="5" t="str">
        <f t="shared" si="9"/>
        <v>D001_59</v>
      </c>
      <c r="E826" s="5">
        <f>'Tree Monitoring Data'!D825</f>
        <v>15.953659200000001</v>
      </c>
      <c r="F826" s="5">
        <f>'Tree Monitoring Data'!E825</f>
        <v>4.8</v>
      </c>
      <c r="G826" s="33">
        <f t="shared" si="10"/>
        <v>5.6558997684049546E-2</v>
      </c>
      <c r="H826" s="5">
        <v>0.59499999999999997</v>
      </c>
      <c r="I826" s="5">
        <v>1.1499999999999999</v>
      </c>
      <c r="J826" s="5">
        <f>VLOOKUP(D826, 'ABG per sample plot (Rj calcs)'!I:J, 2, FALSE)</f>
        <v>0.28617694245793834</v>
      </c>
      <c r="K826" s="34">
        <f t="shared" si="11"/>
        <v>4.9775683257150843E-2</v>
      </c>
      <c r="L826" s="15">
        <f>'Tree Monitoring Data'!L825</f>
        <v>0.16581120000000002</v>
      </c>
      <c r="M826" s="15"/>
    </row>
    <row r="827" spans="1:13">
      <c r="A827" s="5">
        <f>'Tree Monitoring Data'!G826</f>
        <v>2018</v>
      </c>
      <c r="B827" s="4" t="str">
        <f>'Tree Monitoring Data'!A826</f>
        <v>D001</v>
      </c>
      <c r="C827" s="5">
        <f>'Tree Monitoring Data'!B826</f>
        <v>59</v>
      </c>
      <c r="D827" s="5" t="str">
        <f t="shared" si="9"/>
        <v>D001_59</v>
      </c>
      <c r="E827" s="5">
        <f>'Tree Monitoring Data'!D826</f>
        <v>19.827426899999999</v>
      </c>
      <c r="F827" s="5">
        <f>'Tree Monitoring Data'!E826</f>
        <v>4.8</v>
      </c>
      <c r="G827" s="33">
        <f t="shared" si="10"/>
        <v>8.1058610937737419E-2</v>
      </c>
      <c r="H827" s="5">
        <v>0.59499999999999997</v>
      </c>
      <c r="I827" s="5">
        <v>1.1499999999999999</v>
      </c>
      <c r="J827" s="5">
        <f>VLOOKUP(D827, 'ABG per sample plot (Rj calcs)'!I:J, 2, FALSE)</f>
        <v>0.28617694245793834</v>
      </c>
      <c r="K827" s="34">
        <f t="shared" si="11"/>
        <v>7.1336973930132053E-2</v>
      </c>
      <c r="L827" s="15">
        <f>'Tree Monitoring Data'!L826</f>
        <v>0.16581120000000002</v>
      </c>
      <c r="M827" s="15"/>
    </row>
    <row r="828" spans="1:13">
      <c r="A828" s="5">
        <f>'Tree Monitoring Data'!G827</f>
        <v>2018</v>
      </c>
      <c r="B828" s="4" t="str">
        <f>'Tree Monitoring Data'!A827</f>
        <v>D001</v>
      </c>
      <c r="C828" s="5">
        <f>'Tree Monitoring Data'!B827</f>
        <v>65</v>
      </c>
      <c r="D828" s="5" t="str">
        <f t="shared" si="9"/>
        <v>D001_65</v>
      </c>
      <c r="E828" s="5">
        <f>'Tree Monitoring Data'!D827</f>
        <v>13.0545866</v>
      </c>
      <c r="F828" s="5">
        <f>'Tree Monitoring Data'!E827</f>
        <v>4.8</v>
      </c>
      <c r="G828" s="33">
        <f t="shared" si="10"/>
        <v>4.0430218333753314E-2</v>
      </c>
      <c r="H828" s="5">
        <v>0.59499999999999997</v>
      </c>
      <c r="I828" s="5">
        <v>1.1499999999999999</v>
      </c>
      <c r="J828" s="5">
        <f>VLOOKUP(D828, 'ABG per sample plot (Rj calcs)'!I:J, 2, FALSE)</f>
        <v>0.29373150019933464</v>
      </c>
      <c r="K828" s="34">
        <f t="shared" si="11"/>
        <v>3.5790275822280886E-2</v>
      </c>
      <c r="L828" s="15">
        <f>'Tree Monitoring Data'!L827</f>
        <v>0.17068800000000001</v>
      </c>
      <c r="M828" s="15"/>
    </row>
    <row r="829" spans="1:13">
      <c r="A829" s="5">
        <f>'Tree Monitoring Data'!G828</f>
        <v>2018</v>
      </c>
      <c r="B829" s="4" t="str">
        <f>'Tree Monitoring Data'!A828</f>
        <v>D001</v>
      </c>
      <c r="C829" s="5">
        <f>'Tree Monitoring Data'!B828</f>
        <v>65</v>
      </c>
      <c r="D829" s="5" t="str">
        <f t="shared" si="9"/>
        <v>D001_65</v>
      </c>
      <c r="E829" s="5">
        <f>'Tree Monitoring Data'!D828</f>
        <v>13.270125</v>
      </c>
      <c r="F829" s="5">
        <f>'Tree Monitoring Data'!E828</f>
        <v>4.82</v>
      </c>
      <c r="G829" s="33">
        <f t="shared" si="10"/>
        <v>4.1652862201074767E-2</v>
      </c>
      <c r="H829" s="5">
        <v>0.59499999999999997</v>
      </c>
      <c r="I829" s="5">
        <v>1.1499999999999999</v>
      </c>
      <c r="J829" s="5">
        <f>VLOOKUP(D829, 'ABG per sample plot (Rj calcs)'!I:J, 2, FALSE)</f>
        <v>0.29373150019933464</v>
      </c>
      <c r="K829" s="34">
        <f t="shared" si="11"/>
        <v>3.6872603918622696E-2</v>
      </c>
      <c r="L829" s="15">
        <f>'Tree Monitoring Data'!L828</f>
        <v>0.17068800000000001</v>
      </c>
      <c r="M829" s="15"/>
    </row>
    <row r="830" spans="1:13">
      <c r="A830" s="5">
        <f>'Tree Monitoring Data'!G829</f>
        <v>2018</v>
      </c>
      <c r="B830" s="4" t="str">
        <f>'Tree Monitoring Data'!A829</f>
        <v>D001</v>
      </c>
      <c r="C830" s="5">
        <f>'Tree Monitoring Data'!B829</f>
        <v>65</v>
      </c>
      <c r="D830" s="5" t="str">
        <f t="shared" si="9"/>
        <v>D001_65</v>
      </c>
      <c r="E830" s="5">
        <f>'Tree Monitoring Data'!D829</f>
        <v>16.1524626</v>
      </c>
      <c r="F830" s="5">
        <f>'Tree Monitoring Data'!E829</f>
        <v>4.82</v>
      </c>
      <c r="G830" s="33">
        <f t="shared" si="10"/>
        <v>5.7868132937497464E-2</v>
      </c>
      <c r="H830" s="5">
        <v>0.59499999999999997</v>
      </c>
      <c r="I830" s="5">
        <v>1.1499999999999999</v>
      </c>
      <c r="J830" s="5">
        <f>VLOOKUP(D830, 'ABG per sample plot (Rj calcs)'!I:J, 2, FALSE)</f>
        <v>0.29373150019933464</v>
      </c>
      <c r="K830" s="34">
        <f t="shared" si="11"/>
        <v>5.1226941740860517E-2</v>
      </c>
      <c r="L830" s="15">
        <f>'Tree Monitoring Data'!L829</f>
        <v>0.17068800000000001</v>
      </c>
      <c r="M830" s="15"/>
    </row>
    <row r="831" spans="1:13">
      <c r="A831" s="5">
        <f>'Tree Monitoring Data'!G830</f>
        <v>2018</v>
      </c>
      <c r="B831" s="4" t="str">
        <f>'Tree Monitoring Data'!A830</f>
        <v>D001</v>
      </c>
      <c r="C831" s="5">
        <f>'Tree Monitoring Data'!B830</f>
        <v>55</v>
      </c>
      <c r="D831" s="5" t="str">
        <f t="shared" si="9"/>
        <v>D001_55</v>
      </c>
      <c r="E831" s="5">
        <f>'Tree Monitoring Data'!D830</f>
        <v>16.450801899999998</v>
      </c>
      <c r="F831" s="5">
        <f>'Tree Monitoring Data'!E830</f>
        <v>4.8499999999999996</v>
      </c>
      <c r="G831" s="33">
        <f t="shared" si="10"/>
        <v>5.9861162100569403E-2</v>
      </c>
      <c r="H831" s="5">
        <v>0.59499999999999997</v>
      </c>
      <c r="I831" s="5">
        <v>1.1499999999999999</v>
      </c>
      <c r="J831" s="5">
        <f>VLOOKUP(D831, 'ABG per sample plot (Rj calcs)'!I:J, 2, FALSE)</f>
        <v>0.28543494454573071</v>
      </c>
      <c r="K831" s="34">
        <f t="shared" si="11"/>
        <v>5.2651415543665168E-2</v>
      </c>
      <c r="L831" s="15">
        <f>'Tree Monitoring Data'!L830</f>
        <v>0.12192</v>
      </c>
      <c r="M831" s="15"/>
    </row>
    <row r="832" spans="1:13">
      <c r="A832" s="5">
        <f>'Tree Monitoring Data'!G831</f>
        <v>2018</v>
      </c>
      <c r="B832" s="4" t="str">
        <f>'Tree Monitoring Data'!A831</f>
        <v>D001</v>
      </c>
      <c r="C832" s="5">
        <f>'Tree Monitoring Data'!B831</f>
        <v>65</v>
      </c>
      <c r="D832" s="5" t="str">
        <f t="shared" si="9"/>
        <v>D001_65</v>
      </c>
      <c r="E832" s="5">
        <f>'Tree Monitoring Data'!D831</f>
        <v>15.1356267</v>
      </c>
      <c r="F832" s="5">
        <f>'Tree Monitoring Data'!E831</f>
        <v>4.8499999999999996</v>
      </c>
      <c r="G832" s="33">
        <f t="shared" si="10"/>
        <v>5.2104475689323151E-2</v>
      </c>
      <c r="H832" s="5">
        <v>0.59499999999999997</v>
      </c>
      <c r="I832" s="5">
        <v>1.1499999999999999</v>
      </c>
      <c r="J832" s="5">
        <f>VLOOKUP(D832, 'ABG per sample plot (Rj calcs)'!I:J, 2, FALSE)</f>
        <v>0.29373150019933464</v>
      </c>
      <c r="K832" s="34">
        <f t="shared" si="11"/>
        <v>4.6124746126818252E-2</v>
      </c>
      <c r="L832" s="15">
        <f>'Tree Monitoring Data'!L831</f>
        <v>0.17068800000000001</v>
      </c>
      <c r="M832" s="15"/>
    </row>
    <row r="833" spans="1:13">
      <c r="A833" s="5">
        <f>'Tree Monitoring Data'!G832</f>
        <v>2018</v>
      </c>
      <c r="B833" s="4" t="str">
        <f>'Tree Monitoring Data'!A832</f>
        <v>D001</v>
      </c>
      <c r="C833" s="5">
        <f>'Tree Monitoring Data'!B832</f>
        <v>34</v>
      </c>
      <c r="D833" s="5" t="str">
        <f t="shared" si="9"/>
        <v>D001_34</v>
      </c>
      <c r="E833" s="5">
        <f>'Tree Monitoring Data'!D832</f>
        <v>13.542206</v>
      </c>
      <c r="F833" s="5">
        <f>'Tree Monitoring Data'!E832</f>
        <v>4.9000000000000004</v>
      </c>
      <c r="G833" s="33">
        <f t="shared" si="10"/>
        <v>4.3478001335653119E-2</v>
      </c>
      <c r="H833" s="5">
        <v>0.59499999999999997</v>
      </c>
      <c r="I833" s="5">
        <v>1.1499999999999999</v>
      </c>
      <c r="J833" s="5">
        <f>VLOOKUP(D833, 'ABG per sample plot (Rj calcs)'!I:J, 2, FALSE)</f>
        <v>0.30904254738428905</v>
      </c>
      <c r="K833" s="34">
        <f t="shared" si="11"/>
        <v>3.8943783316948893E-2</v>
      </c>
      <c r="L833" s="15">
        <f>'Tree Monitoring Data'!L832</f>
        <v>0.12192</v>
      </c>
      <c r="M833" s="15"/>
    </row>
    <row r="834" spans="1:13">
      <c r="A834" s="5">
        <f>'Tree Monitoring Data'!G833</f>
        <v>2018</v>
      </c>
      <c r="B834" s="4" t="str">
        <f>'Tree Monitoring Data'!A833</f>
        <v>D001</v>
      </c>
      <c r="C834" s="5">
        <f>'Tree Monitoring Data'!B833</f>
        <v>59</v>
      </c>
      <c r="D834" s="5" t="str">
        <f t="shared" si="9"/>
        <v>D001_59</v>
      </c>
      <c r="E834" s="5">
        <f>'Tree Monitoring Data'!D833</f>
        <v>18.412529800000002</v>
      </c>
      <c r="F834" s="5">
        <f>'Tree Monitoring Data'!E833</f>
        <v>4.9000000000000004</v>
      </c>
      <c r="G834" s="33">
        <f t="shared" si="10"/>
        <v>7.2581591714935043E-2</v>
      </c>
      <c r="H834" s="5">
        <v>0.59499999999999997</v>
      </c>
      <c r="I834" s="5">
        <v>1.1499999999999999</v>
      </c>
      <c r="J834" s="5">
        <f>VLOOKUP(D834, 'ABG per sample plot (Rj calcs)'!I:J, 2, FALSE)</f>
        <v>0.28617694245793834</v>
      </c>
      <c r="K834" s="34">
        <f t="shared" si="11"/>
        <v>6.3876632674509229E-2</v>
      </c>
      <c r="L834" s="15">
        <f>'Tree Monitoring Data'!L833</f>
        <v>0.16581120000000002</v>
      </c>
      <c r="M834" s="15"/>
    </row>
    <row r="835" spans="1:13">
      <c r="A835" s="5">
        <f>'Tree Monitoring Data'!G834</f>
        <v>2018</v>
      </c>
      <c r="B835" s="4" t="str">
        <f>'Tree Monitoring Data'!A834</f>
        <v>D001</v>
      </c>
      <c r="C835" s="5">
        <f>'Tree Monitoring Data'!B834</f>
        <v>55</v>
      </c>
      <c r="D835" s="5" t="str">
        <f t="shared" si="9"/>
        <v>D001_55</v>
      </c>
      <c r="E835" s="5">
        <f>'Tree Monitoring Data'!D834</f>
        <v>12.4507595</v>
      </c>
      <c r="F835" s="5">
        <f>'Tree Monitoring Data'!E834</f>
        <v>4.9000000000000004</v>
      </c>
      <c r="G835" s="33">
        <f t="shared" si="10"/>
        <v>3.7717001815876339E-2</v>
      </c>
      <c r="H835" s="5">
        <v>0.59499999999999997</v>
      </c>
      <c r="I835" s="5">
        <v>1.1499999999999999</v>
      </c>
      <c r="J835" s="5">
        <f>VLOOKUP(D835, 'ABG per sample plot (Rj calcs)'!I:J, 2, FALSE)</f>
        <v>0.28543494454573071</v>
      </c>
      <c r="K835" s="34">
        <f t="shared" si="11"/>
        <v>3.3174323150168009E-2</v>
      </c>
      <c r="L835" s="15">
        <f>'Tree Monitoring Data'!L834</f>
        <v>0.12192</v>
      </c>
      <c r="M835" s="15"/>
    </row>
    <row r="836" spans="1:13">
      <c r="A836" s="5">
        <f>'Tree Monitoring Data'!G835</f>
        <v>2018</v>
      </c>
      <c r="B836" s="4" t="str">
        <f>'Tree Monitoring Data'!A835</f>
        <v>D001</v>
      </c>
      <c r="C836" s="5">
        <f>'Tree Monitoring Data'!B835</f>
        <v>65</v>
      </c>
      <c r="D836" s="5" t="str">
        <f t="shared" si="9"/>
        <v>D001_65</v>
      </c>
      <c r="E836" s="5">
        <f>'Tree Monitoring Data'!D835</f>
        <v>13.764832500000001</v>
      </c>
      <c r="F836" s="5">
        <f>'Tree Monitoring Data'!E835</f>
        <v>4.93</v>
      </c>
      <c r="G836" s="33">
        <f t="shared" si="10"/>
        <v>4.483390635719775E-2</v>
      </c>
      <c r="H836" s="5">
        <v>0.59499999999999997</v>
      </c>
      <c r="I836" s="5">
        <v>1.1499999999999999</v>
      </c>
      <c r="J836" s="5">
        <f>VLOOKUP(D836, 'ABG per sample plot (Rj calcs)'!I:J, 2, FALSE)</f>
        <v>0.29373150019933464</v>
      </c>
      <c r="K836" s="34">
        <f t="shared" si="11"/>
        <v>3.9688578020237869E-2</v>
      </c>
      <c r="L836" s="15">
        <f>'Tree Monitoring Data'!L835</f>
        <v>0.17068800000000001</v>
      </c>
      <c r="M836" s="15"/>
    </row>
    <row r="837" spans="1:13">
      <c r="A837" s="5">
        <f>'Tree Monitoring Data'!G836</f>
        <v>2018</v>
      </c>
      <c r="B837" s="4" t="str">
        <f>'Tree Monitoring Data'!A836</f>
        <v>D001</v>
      </c>
      <c r="C837" s="5">
        <f>'Tree Monitoring Data'!B836</f>
        <v>55</v>
      </c>
      <c r="D837" s="5" t="str">
        <f t="shared" si="9"/>
        <v>D001_55</v>
      </c>
      <c r="E837" s="5">
        <f>'Tree Monitoring Data'!D836</f>
        <v>17.111932100000001</v>
      </c>
      <c r="F837" s="5">
        <f>'Tree Monitoring Data'!E836</f>
        <v>4.95</v>
      </c>
      <c r="G837" s="33">
        <f t="shared" si="10"/>
        <v>6.4648780280197202E-2</v>
      </c>
      <c r="H837" s="5">
        <v>0.59499999999999997</v>
      </c>
      <c r="I837" s="5">
        <v>1.1499999999999999</v>
      </c>
      <c r="J837" s="5">
        <f>VLOOKUP(D837, 'ABG per sample plot (Rj calcs)'!I:J, 2, FALSE)</f>
        <v>0.28543494454573071</v>
      </c>
      <c r="K837" s="34">
        <f t="shared" si="11"/>
        <v>5.6862407535709897E-2</v>
      </c>
      <c r="L837" s="15">
        <f>'Tree Monitoring Data'!L836</f>
        <v>0.12192</v>
      </c>
      <c r="M837" s="15"/>
    </row>
    <row r="838" spans="1:13">
      <c r="A838" s="5">
        <f>'Tree Monitoring Data'!G837</f>
        <v>2018</v>
      </c>
      <c r="B838" s="4" t="str">
        <f>'Tree Monitoring Data'!A837</f>
        <v>D001</v>
      </c>
      <c r="C838" s="5">
        <f>'Tree Monitoring Data'!B837</f>
        <v>55</v>
      </c>
      <c r="D838" s="5" t="str">
        <f t="shared" si="9"/>
        <v>D001_55</v>
      </c>
      <c r="E838" s="5">
        <f>'Tree Monitoring Data'!D837</f>
        <v>17.983804299999999</v>
      </c>
      <c r="F838" s="5">
        <f>'Tree Monitoring Data'!E837</f>
        <v>4.9800000000000004</v>
      </c>
      <c r="G838" s="33">
        <f t="shared" si="10"/>
        <v>7.0453607834843737E-2</v>
      </c>
      <c r="H838" s="5">
        <v>0.59499999999999997</v>
      </c>
      <c r="I838" s="5">
        <v>1.1499999999999999</v>
      </c>
      <c r="J838" s="5">
        <f>VLOOKUP(D838, 'ABG per sample plot (Rj calcs)'!I:J, 2, FALSE)</f>
        <v>0.28543494454573071</v>
      </c>
      <c r="K838" s="34">
        <f t="shared" si="11"/>
        <v>6.1968095046846694E-2</v>
      </c>
      <c r="L838" s="15">
        <f>'Tree Monitoring Data'!L837</f>
        <v>0.12192</v>
      </c>
      <c r="M838" s="15"/>
    </row>
    <row r="839" spans="1:13">
      <c r="A839" s="5">
        <f>'Tree Monitoring Data'!G838</f>
        <v>2018</v>
      </c>
      <c r="B839" s="4" t="str">
        <f>'Tree Monitoring Data'!A838</f>
        <v>D001</v>
      </c>
      <c r="C839" s="5">
        <f>'Tree Monitoring Data'!B838</f>
        <v>65</v>
      </c>
      <c r="D839" s="5" t="str">
        <f t="shared" si="9"/>
        <v>D001_65</v>
      </c>
      <c r="E839" s="5">
        <f>'Tree Monitoring Data'!D838</f>
        <v>13.5795639</v>
      </c>
      <c r="F839" s="5">
        <f>'Tree Monitoring Data'!E838</f>
        <v>4.9800000000000004</v>
      </c>
      <c r="G839" s="33">
        <f t="shared" si="10"/>
        <v>4.4059015154626693E-2</v>
      </c>
      <c r="H839" s="5">
        <v>0.59499999999999997</v>
      </c>
      <c r="I839" s="5">
        <v>1.1499999999999999</v>
      </c>
      <c r="J839" s="5">
        <f>VLOOKUP(D839, 'ABG per sample plot (Rj calcs)'!I:J, 2, FALSE)</f>
        <v>0.29373150019933464</v>
      </c>
      <c r="K839" s="34">
        <f t="shared" si="11"/>
        <v>3.9002616602880805E-2</v>
      </c>
      <c r="L839" s="15">
        <f>'Tree Monitoring Data'!L838</f>
        <v>0.17068800000000001</v>
      </c>
      <c r="M839" s="15"/>
    </row>
    <row r="840" spans="1:13">
      <c r="A840" s="5">
        <f>'Tree Monitoring Data'!G839</f>
        <v>2018</v>
      </c>
      <c r="B840" s="4" t="str">
        <f>'Tree Monitoring Data'!A839</f>
        <v>D001</v>
      </c>
      <c r="C840" s="5">
        <f>'Tree Monitoring Data'!B839</f>
        <v>59</v>
      </c>
      <c r="D840" s="5" t="str">
        <f t="shared" si="9"/>
        <v>D001_59</v>
      </c>
      <c r="E840" s="5">
        <f>'Tree Monitoring Data'!D839</f>
        <v>20.156850800000001</v>
      </c>
      <c r="F840" s="5">
        <f>'Tree Monitoring Data'!E839</f>
        <v>5</v>
      </c>
      <c r="G840" s="33">
        <f t="shared" si="10"/>
        <v>8.5310245059862219E-2</v>
      </c>
      <c r="H840" s="5">
        <v>0.59499999999999997</v>
      </c>
      <c r="I840" s="5">
        <v>1.1499999999999999</v>
      </c>
      <c r="J840" s="5">
        <f>VLOOKUP(D840, 'ABG per sample plot (Rj calcs)'!I:J, 2, FALSE)</f>
        <v>0.28617694245793834</v>
      </c>
      <c r="K840" s="34">
        <f t="shared" si="11"/>
        <v>7.5078695001116677E-2</v>
      </c>
      <c r="L840" s="15">
        <f>'Tree Monitoring Data'!L839</f>
        <v>0.16581120000000002</v>
      </c>
      <c r="M840" s="15"/>
    </row>
    <row r="841" spans="1:13">
      <c r="A841" s="5">
        <f>'Tree Monitoring Data'!G840</f>
        <v>2018</v>
      </c>
      <c r="B841" s="4" t="str">
        <f>'Tree Monitoring Data'!A840</f>
        <v>D001</v>
      </c>
      <c r="C841" s="5">
        <f>'Tree Monitoring Data'!B840</f>
        <v>59</v>
      </c>
      <c r="D841" s="5" t="str">
        <f t="shared" si="9"/>
        <v>D001_59</v>
      </c>
      <c r="E841" s="5">
        <f>'Tree Monitoring Data'!D840</f>
        <v>16.8944446</v>
      </c>
      <c r="F841" s="5">
        <f>'Tree Monitoring Data'!E840</f>
        <v>5</v>
      </c>
      <c r="G841" s="33">
        <f t="shared" si="10"/>
        <v>6.3649328478751918E-2</v>
      </c>
      <c r="H841" s="5">
        <v>0.59499999999999997</v>
      </c>
      <c r="I841" s="5">
        <v>1.1499999999999999</v>
      </c>
      <c r="J841" s="5">
        <f>VLOOKUP(D841, 'ABG per sample plot (Rj calcs)'!I:J, 2, FALSE)</f>
        <v>0.28617694245793834</v>
      </c>
      <c r="K841" s="34">
        <f t="shared" si="11"/>
        <v>5.6015646380207722E-2</v>
      </c>
      <c r="L841" s="15">
        <f>'Tree Monitoring Data'!L840</f>
        <v>0.16581120000000002</v>
      </c>
      <c r="M841" s="15"/>
    </row>
    <row r="842" spans="1:13">
      <c r="A842" s="5">
        <f>'Tree Monitoring Data'!G841</f>
        <v>2018</v>
      </c>
      <c r="B842" s="4" t="str">
        <f>'Tree Monitoring Data'!A841</f>
        <v>D001</v>
      </c>
      <c r="C842" s="5">
        <f>'Tree Monitoring Data'!B841</f>
        <v>59</v>
      </c>
      <c r="D842" s="5" t="str">
        <f t="shared" si="9"/>
        <v>D001_59</v>
      </c>
      <c r="E842" s="5">
        <f>'Tree Monitoring Data'!D841</f>
        <v>21.395557499999999</v>
      </c>
      <c r="F842" s="5">
        <f>'Tree Monitoring Data'!E841</f>
        <v>5</v>
      </c>
      <c r="G842" s="33">
        <f t="shared" si="10"/>
        <v>9.4147201624784391E-2</v>
      </c>
      <c r="H842" s="5">
        <v>0.59499999999999997</v>
      </c>
      <c r="I842" s="5">
        <v>1.1499999999999999</v>
      </c>
      <c r="J842" s="5">
        <f>VLOOKUP(D842, 'ABG per sample plot (Rj calcs)'!I:J, 2, FALSE)</f>
        <v>0.28617694245793834</v>
      </c>
      <c r="K842" s="34">
        <f t="shared" si="11"/>
        <v>8.2855805079869269E-2</v>
      </c>
      <c r="L842" s="15">
        <f>'Tree Monitoring Data'!L841</f>
        <v>0.16581120000000002</v>
      </c>
      <c r="M842" s="15"/>
    </row>
    <row r="843" spans="1:13">
      <c r="A843" s="5">
        <f>'Tree Monitoring Data'!G842</f>
        <v>2018</v>
      </c>
      <c r="B843" s="4" t="str">
        <f>'Tree Monitoring Data'!A842</f>
        <v>D001</v>
      </c>
      <c r="C843" s="5">
        <f>'Tree Monitoring Data'!B842</f>
        <v>59</v>
      </c>
      <c r="D843" s="5" t="str">
        <f t="shared" si="9"/>
        <v>D001_59</v>
      </c>
      <c r="E843" s="5">
        <f>'Tree Monitoring Data'!D842</f>
        <v>24.617128699999999</v>
      </c>
      <c r="F843" s="5">
        <f>'Tree Monitoring Data'!E842</f>
        <v>5.0999999999999996</v>
      </c>
      <c r="G843" s="33">
        <f t="shared" si="10"/>
        <v>0.12007479202304727</v>
      </c>
      <c r="H843" s="5">
        <v>0.59499999999999997</v>
      </c>
      <c r="I843" s="5">
        <v>1.1499999999999999</v>
      </c>
      <c r="J843" s="5">
        <f>VLOOKUP(D843, 'ABG per sample plot (Rj calcs)'!I:J, 2, FALSE)</f>
        <v>0.28617694245793834</v>
      </c>
      <c r="K843" s="34">
        <f t="shared" si="11"/>
        <v>0.10567381070462306</v>
      </c>
      <c r="L843" s="15">
        <f>'Tree Monitoring Data'!L842</f>
        <v>0.16581120000000002</v>
      </c>
      <c r="M843" s="15"/>
    </row>
    <row r="844" spans="1:13">
      <c r="A844" s="5">
        <f>'Tree Monitoring Data'!G843</f>
        <v>2018</v>
      </c>
      <c r="B844" s="4" t="str">
        <f>'Tree Monitoring Data'!A843</f>
        <v>D001</v>
      </c>
      <c r="C844" s="5">
        <f>'Tree Monitoring Data'!B843</f>
        <v>55</v>
      </c>
      <c r="D844" s="5" t="str">
        <f t="shared" si="9"/>
        <v>D001_55</v>
      </c>
      <c r="E844" s="5">
        <f>'Tree Monitoring Data'!D843</f>
        <v>22.951445100000001</v>
      </c>
      <c r="F844" s="5">
        <f>'Tree Monitoring Data'!E843</f>
        <v>5.0999999999999996</v>
      </c>
      <c r="G844" s="33">
        <f t="shared" si="10"/>
        <v>0.10698523553131901</v>
      </c>
      <c r="H844" s="5">
        <v>0.59499999999999997</v>
      </c>
      <c r="I844" s="5">
        <v>1.1499999999999999</v>
      </c>
      <c r="J844" s="5">
        <f>VLOOKUP(D844, 'ABG per sample plot (Rj calcs)'!I:J, 2, FALSE)</f>
        <v>0.28543494454573071</v>
      </c>
      <c r="K844" s="34">
        <f t="shared" si="11"/>
        <v>9.4099811886926094E-2</v>
      </c>
      <c r="L844" s="15">
        <f>'Tree Monitoring Data'!L843</f>
        <v>0.12192</v>
      </c>
      <c r="M844" s="15"/>
    </row>
    <row r="845" spans="1:13">
      <c r="A845" s="5">
        <f>'Tree Monitoring Data'!G844</f>
        <v>2018</v>
      </c>
      <c r="B845" s="4" t="str">
        <f>'Tree Monitoring Data'!A844</f>
        <v>D001</v>
      </c>
      <c r="C845" s="5">
        <f>'Tree Monitoring Data'!B844</f>
        <v>65</v>
      </c>
      <c r="D845" s="5" t="str">
        <f t="shared" si="9"/>
        <v>D001_65</v>
      </c>
      <c r="E845" s="5">
        <f>'Tree Monitoring Data'!D844</f>
        <v>19.0959404</v>
      </c>
      <c r="F845" s="5">
        <f>'Tree Monitoring Data'!E844</f>
        <v>5.0999999999999996</v>
      </c>
      <c r="G845" s="33">
        <f t="shared" si="10"/>
        <v>7.8915756931734457E-2</v>
      </c>
      <c r="H845" s="5">
        <v>0.59499999999999997</v>
      </c>
      <c r="I845" s="5">
        <v>1.1499999999999999</v>
      </c>
      <c r="J845" s="5">
        <f>VLOOKUP(D845, 'ABG per sample plot (Rj calcs)'!I:J, 2, FALSE)</f>
        <v>0.29373150019933464</v>
      </c>
      <c r="K845" s="34">
        <f t="shared" si="11"/>
        <v>6.9859051563737812E-2</v>
      </c>
      <c r="L845" s="15">
        <f>'Tree Monitoring Data'!L844</f>
        <v>0.17068800000000001</v>
      </c>
      <c r="M845" s="15"/>
    </row>
    <row r="846" spans="1:13">
      <c r="A846" s="5">
        <f>'Tree Monitoring Data'!G845</f>
        <v>2018</v>
      </c>
      <c r="B846" s="4" t="str">
        <f>'Tree Monitoring Data'!A845</f>
        <v>D001</v>
      </c>
      <c r="C846" s="5">
        <f>'Tree Monitoring Data'!B845</f>
        <v>65</v>
      </c>
      <c r="D846" s="5" t="str">
        <f t="shared" si="9"/>
        <v>D001_65</v>
      </c>
      <c r="E846" s="5">
        <f>'Tree Monitoring Data'!D845</f>
        <v>18.981520700000001</v>
      </c>
      <c r="F846" s="5">
        <f>'Tree Monitoring Data'!E845</f>
        <v>5.0999999999999996</v>
      </c>
      <c r="G846" s="33">
        <f t="shared" si="10"/>
        <v>7.8132496185219044E-2</v>
      </c>
      <c r="H846" s="5">
        <v>0.59499999999999997</v>
      </c>
      <c r="I846" s="5">
        <v>1.1499999999999999</v>
      </c>
      <c r="J846" s="5">
        <f>VLOOKUP(D846, 'ABG per sample plot (Rj calcs)'!I:J, 2, FALSE)</f>
        <v>0.29373150019933464</v>
      </c>
      <c r="K846" s="34">
        <f t="shared" si="11"/>
        <v>6.9165681126627188E-2</v>
      </c>
      <c r="L846" s="15">
        <f>'Tree Monitoring Data'!L845</f>
        <v>0.17068800000000001</v>
      </c>
      <c r="M846" s="15"/>
    </row>
    <row r="847" spans="1:13">
      <c r="A847" s="5">
        <f>'Tree Monitoring Data'!G846</f>
        <v>2018</v>
      </c>
      <c r="B847" s="4" t="str">
        <f>'Tree Monitoring Data'!A846</f>
        <v>D001</v>
      </c>
      <c r="C847" s="5">
        <f>'Tree Monitoring Data'!B846</f>
        <v>65</v>
      </c>
      <c r="D847" s="5" t="str">
        <f t="shared" si="9"/>
        <v>D001_65</v>
      </c>
      <c r="E847" s="5">
        <f>'Tree Monitoring Data'!D846</f>
        <v>13.6205392</v>
      </c>
      <c r="F847" s="5">
        <f>'Tree Monitoring Data'!E846</f>
        <v>5.15</v>
      </c>
      <c r="G847" s="33">
        <f t="shared" si="10"/>
        <v>4.5092517497665359E-2</v>
      </c>
      <c r="H847" s="5">
        <v>0.59499999999999997</v>
      </c>
      <c r="I847" s="5">
        <v>1.1499999999999999</v>
      </c>
      <c r="J847" s="5">
        <f>VLOOKUP(D847, 'ABG per sample plot (Rj calcs)'!I:J, 2, FALSE)</f>
        <v>0.29373150019933464</v>
      </c>
      <c r="K847" s="34">
        <f t="shared" si="11"/>
        <v>3.9917509854630731E-2</v>
      </c>
      <c r="L847" s="15">
        <f>'Tree Monitoring Data'!L846</f>
        <v>0.17068800000000001</v>
      </c>
      <c r="M847" s="15"/>
    </row>
    <row r="848" spans="1:13">
      <c r="A848" s="5">
        <f>'Tree Monitoring Data'!G847</f>
        <v>2018</v>
      </c>
      <c r="B848" s="4" t="str">
        <f>'Tree Monitoring Data'!A847</f>
        <v>D001</v>
      </c>
      <c r="C848" s="5">
        <f>'Tree Monitoring Data'!B847</f>
        <v>65</v>
      </c>
      <c r="D848" s="5" t="str">
        <f t="shared" si="9"/>
        <v>D001_65</v>
      </c>
      <c r="E848" s="5">
        <f>'Tree Monitoring Data'!D847</f>
        <v>18.642201100000001</v>
      </c>
      <c r="F848" s="5">
        <f>'Tree Monitoring Data'!E847</f>
        <v>5.15</v>
      </c>
      <c r="G848" s="33">
        <f t="shared" si="10"/>
        <v>7.6261560442276111E-2</v>
      </c>
      <c r="H848" s="5">
        <v>0.59499999999999997</v>
      </c>
      <c r="I848" s="5">
        <v>1.1499999999999999</v>
      </c>
      <c r="J848" s="5">
        <f>VLOOKUP(D848, 'ABG per sample plot (Rj calcs)'!I:J, 2, FALSE)</f>
        <v>0.29373150019933464</v>
      </c>
      <c r="K848" s="34">
        <f t="shared" si="11"/>
        <v>6.7509461866742851E-2</v>
      </c>
      <c r="L848" s="15">
        <f>'Tree Monitoring Data'!L847</f>
        <v>0.17068800000000001</v>
      </c>
      <c r="M848" s="15"/>
    </row>
    <row r="849" spans="1:13">
      <c r="A849" s="5">
        <f>'Tree Monitoring Data'!G848</f>
        <v>2018</v>
      </c>
      <c r="B849" s="4" t="str">
        <f>'Tree Monitoring Data'!A848</f>
        <v>D001</v>
      </c>
      <c r="C849" s="5">
        <f>'Tree Monitoring Data'!B848</f>
        <v>55</v>
      </c>
      <c r="D849" s="5" t="str">
        <f t="shared" si="9"/>
        <v>D001_55</v>
      </c>
      <c r="E849" s="5">
        <f>'Tree Monitoring Data'!D848</f>
        <v>16.5398669</v>
      </c>
      <c r="F849" s="5">
        <f>'Tree Monitoring Data'!E848</f>
        <v>5.2</v>
      </c>
      <c r="G849" s="33">
        <f t="shared" si="10"/>
        <v>6.2824852840941151E-2</v>
      </c>
      <c r="H849" s="5">
        <v>0.59499999999999997</v>
      </c>
      <c r="I849" s="5">
        <v>1.1499999999999999</v>
      </c>
      <c r="J849" s="5">
        <f>VLOOKUP(D849, 'ABG per sample plot (Rj calcs)'!I:J, 2, FALSE)</f>
        <v>0.28543494454573071</v>
      </c>
      <c r="K849" s="34">
        <f t="shared" si="11"/>
        <v>5.5258155995046111E-2</v>
      </c>
      <c r="L849" s="15">
        <f>'Tree Monitoring Data'!L848</f>
        <v>0.12192</v>
      </c>
      <c r="M849" s="15"/>
    </row>
    <row r="850" spans="1:13">
      <c r="A850" s="5">
        <f>'Tree Monitoring Data'!G849</f>
        <v>2018</v>
      </c>
      <c r="B850" s="4" t="str">
        <f>'Tree Monitoring Data'!A849</f>
        <v>D001</v>
      </c>
      <c r="C850" s="5">
        <f>'Tree Monitoring Data'!B849</f>
        <v>65</v>
      </c>
      <c r="D850" s="5" t="str">
        <f t="shared" si="9"/>
        <v>D001_65</v>
      </c>
      <c r="E850" s="5">
        <f>'Tree Monitoring Data'!D849</f>
        <v>16.897428699999999</v>
      </c>
      <c r="F850" s="5">
        <f>'Tree Monitoring Data'!E849</f>
        <v>5.2</v>
      </c>
      <c r="G850" s="33">
        <f t="shared" si="10"/>
        <v>6.5110216390517506E-2</v>
      </c>
      <c r="H850" s="5">
        <v>0.59499999999999997</v>
      </c>
      <c r="I850" s="5">
        <v>1.1499999999999999</v>
      </c>
      <c r="J850" s="5">
        <f>VLOOKUP(D850, 'ABG per sample plot (Rj calcs)'!I:J, 2, FALSE)</f>
        <v>0.29373150019933464</v>
      </c>
      <c r="K850" s="34">
        <f t="shared" si="11"/>
        <v>5.7637893128060246E-2</v>
      </c>
      <c r="L850" s="15">
        <f>'Tree Monitoring Data'!L849</f>
        <v>0.17068800000000001</v>
      </c>
      <c r="M850" s="15"/>
    </row>
    <row r="851" spans="1:13">
      <c r="A851" s="5">
        <f>'Tree Monitoring Data'!G850</f>
        <v>2018</v>
      </c>
      <c r="B851" s="4" t="str">
        <f>'Tree Monitoring Data'!A850</f>
        <v>D001</v>
      </c>
      <c r="C851" s="5">
        <f>'Tree Monitoring Data'!B850</f>
        <v>55</v>
      </c>
      <c r="D851" s="5" t="str">
        <f t="shared" si="9"/>
        <v>D001_55</v>
      </c>
      <c r="E851" s="5">
        <f>'Tree Monitoring Data'!D850</f>
        <v>19.066735600000001</v>
      </c>
      <c r="F851" s="5">
        <f>'Tree Monitoring Data'!E850</f>
        <v>5.28</v>
      </c>
      <c r="G851" s="33">
        <f t="shared" si="10"/>
        <v>8.0346400814927915E-2</v>
      </c>
      <c r="H851" s="5">
        <v>0.59499999999999997</v>
      </c>
      <c r="I851" s="5">
        <v>1.1499999999999999</v>
      </c>
      <c r="J851" s="5">
        <f>VLOOKUP(D851, 'ABG per sample plot (Rj calcs)'!I:J, 2, FALSE)</f>
        <v>0.28543494454573071</v>
      </c>
      <c r="K851" s="34">
        <f t="shared" si="11"/>
        <v>7.0669388770593353E-2</v>
      </c>
      <c r="L851" s="15">
        <f>'Tree Monitoring Data'!L850</f>
        <v>0.12192</v>
      </c>
      <c r="M851" s="15"/>
    </row>
    <row r="852" spans="1:13">
      <c r="A852" s="5">
        <f>'Tree Monitoring Data'!G851</f>
        <v>2018</v>
      </c>
      <c r="B852" s="4" t="str">
        <f>'Tree Monitoring Data'!A851</f>
        <v>D001</v>
      </c>
      <c r="C852" s="5">
        <f>'Tree Monitoring Data'!B851</f>
        <v>65</v>
      </c>
      <c r="D852" s="5" t="str">
        <f t="shared" si="9"/>
        <v>D001_65</v>
      </c>
      <c r="E852" s="5">
        <f>'Tree Monitoring Data'!D851</f>
        <v>18.096133999999999</v>
      </c>
      <c r="F852" s="5">
        <f>'Tree Monitoring Data'!E851</f>
        <v>5.3</v>
      </c>
      <c r="G852" s="33">
        <f t="shared" si="10"/>
        <v>7.3813525040079264E-2</v>
      </c>
      <c r="H852" s="5">
        <v>0.59499999999999997</v>
      </c>
      <c r="I852" s="5">
        <v>1.1499999999999999</v>
      </c>
      <c r="J852" s="5">
        <f>VLOOKUP(D852, 'ABG per sample plot (Rj calcs)'!I:J, 2, FALSE)</f>
        <v>0.29373150019933464</v>
      </c>
      <c r="K852" s="34">
        <f t="shared" si="11"/>
        <v>6.5342373340431636E-2</v>
      </c>
      <c r="L852" s="15">
        <f>'Tree Monitoring Data'!L851</f>
        <v>0.17068800000000001</v>
      </c>
      <c r="M852" s="15"/>
    </row>
    <row r="853" spans="1:13">
      <c r="A853" s="5">
        <f>'Tree Monitoring Data'!G852</f>
        <v>2018</v>
      </c>
      <c r="B853" s="4" t="str">
        <f>'Tree Monitoring Data'!A852</f>
        <v>D001</v>
      </c>
      <c r="C853" s="5">
        <f>'Tree Monitoring Data'!B852</f>
        <v>65</v>
      </c>
      <c r="D853" s="5" t="str">
        <f t="shared" si="9"/>
        <v>D001_65</v>
      </c>
      <c r="E853" s="5">
        <f>'Tree Monitoring Data'!D852</f>
        <v>18.461973400000002</v>
      </c>
      <c r="F853" s="5">
        <f>'Tree Monitoring Data'!E852</f>
        <v>5.35</v>
      </c>
      <c r="G853" s="33">
        <f t="shared" si="10"/>
        <v>7.6743816739112569E-2</v>
      </c>
      <c r="H853" s="5">
        <v>0.59499999999999997</v>
      </c>
      <c r="I853" s="5">
        <v>1.1499999999999999</v>
      </c>
      <c r="J853" s="5">
        <f>VLOOKUP(D853, 'ABG per sample plot (Rj calcs)'!I:J, 2, FALSE)</f>
        <v>0.29373150019933464</v>
      </c>
      <c r="K853" s="34">
        <f t="shared" si="11"/>
        <v>6.7936372395356021E-2</v>
      </c>
      <c r="L853" s="15">
        <f>'Tree Monitoring Data'!L852</f>
        <v>0.17068800000000001</v>
      </c>
      <c r="M853" s="15"/>
    </row>
    <row r="854" spans="1:13">
      <c r="A854" s="5">
        <f>'Tree Monitoring Data'!G853</f>
        <v>2018</v>
      </c>
      <c r="B854" s="4" t="str">
        <f>'Tree Monitoring Data'!A853</f>
        <v>D001</v>
      </c>
      <c r="C854" s="5">
        <f>'Tree Monitoring Data'!B853</f>
        <v>34</v>
      </c>
      <c r="D854" s="5" t="str">
        <f t="shared" si="9"/>
        <v>D001_34</v>
      </c>
      <c r="E854" s="5">
        <f>'Tree Monitoring Data'!D853</f>
        <v>16.981168700000001</v>
      </c>
      <c r="F854" s="5">
        <f>'Tree Monitoring Data'!E853</f>
        <v>5.4</v>
      </c>
      <c r="G854" s="33">
        <f t="shared" si="10"/>
        <v>6.71031477929971E-2</v>
      </c>
      <c r="H854" s="5">
        <v>0.59499999999999997</v>
      </c>
      <c r="I854" s="5">
        <v>1.1499999999999999</v>
      </c>
      <c r="J854" s="5">
        <f>VLOOKUP(D854, 'ABG per sample plot (Rj calcs)'!I:J, 2, FALSE)</f>
        <v>0.30904254738428905</v>
      </c>
      <c r="K854" s="34">
        <f t="shared" si="11"/>
        <v>6.0105119077604463E-2</v>
      </c>
      <c r="L854" s="15">
        <f>'Tree Monitoring Data'!L853</f>
        <v>0.12192</v>
      </c>
      <c r="M854" s="15"/>
    </row>
    <row r="855" spans="1:13">
      <c r="A855" s="5">
        <f>'Tree Monitoring Data'!G854</f>
        <v>2018</v>
      </c>
      <c r="B855" s="4" t="str">
        <f>'Tree Monitoring Data'!A854</f>
        <v>D001</v>
      </c>
      <c r="C855" s="5">
        <f>'Tree Monitoring Data'!B854</f>
        <v>59</v>
      </c>
      <c r="D855" s="5" t="str">
        <f t="shared" si="9"/>
        <v>D001_59</v>
      </c>
      <c r="E855" s="5">
        <f>'Tree Monitoring Data'!D854</f>
        <v>19.944614300000001</v>
      </c>
      <c r="F855" s="5">
        <f>'Tree Monitoring Data'!E854</f>
        <v>5.4</v>
      </c>
      <c r="G855" s="33">
        <f t="shared" si="10"/>
        <v>8.7772433939635228E-2</v>
      </c>
      <c r="H855" s="5">
        <v>0.59499999999999997</v>
      </c>
      <c r="I855" s="5">
        <v>1.1499999999999999</v>
      </c>
      <c r="J855" s="5">
        <f>VLOOKUP(D855, 'ABG per sample plot (Rj calcs)'!I:J, 2, FALSE)</f>
        <v>0.28617694245793834</v>
      </c>
      <c r="K855" s="34">
        <f t="shared" si="11"/>
        <v>7.7245585130313973E-2</v>
      </c>
      <c r="L855" s="15">
        <f>'Tree Monitoring Data'!L854</f>
        <v>0.16581120000000002</v>
      </c>
      <c r="M855" s="15"/>
    </row>
    <row r="856" spans="1:13">
      <c r="A856" s="5">
        <f>'Tree Monitoring Data'!G855</f>
        <v>2018</v>
      </c>
      <c r="B856" s="4" t="str">
        <f>'Tree Monitoring Data'!A855</f>
        <v>D001</v>
      </c>
      <c r="C856" s="5">
        <f>'Tree Monitoring Data'!B855</f>
        <v>65</v>
      </c>
      <c r="D856" s="5" t="str">
        <f t="shared" si="9"/>
        <v>D001_65</v>
      </c>
      <c r="E856" s="5">
        <f>'Tree Monitoring Data'!D855</f>
        <v>19.500215399999998</v>
      </c>
      <c r="F856" s="5">
        <f>'Tree Monitoring Data'!E855</f>
        <v>5.45</v>
      </c>
      <c r="G856" s="33">
        <f t="shared" si="10"/>
        <v>8.5011450684369994E-2</v>
      </c>
      <c r="H856" s="5">
        <v>0.59499999999999997</v>
      </c>
      <c r="I856" s="5">
        <v>1.1499999999999999</v>
      </c>
      <c r="J856" s="5">
        <f>VLOOKUP(D856, 'ABG per sample plot (Rj calcs)'!I:J, 2, FALSE)</f>
        <v>0.29373150019933464</v>
      </c>
      <c r="K856" s="34">
        <f t="shared" si="11"/>
        <v>7.5255177771467022E-2</v>
      </c>
      <c r="L856" s="15">
        <f>'Tree Monitoring Data'!L855</f>
        <v>0.17068800000000001</v>
      </c>
      <c r="M856" s="15"/>
    </row>
    <row r="857" spans="1:13">
      <c r="A857" s="5">
        <f>'Tree Monitoring Data'!G856</f>
        <v>2018</v>
      </c>
      <c r="B857" s="4" t="str">
        <f>'Tree Monitoring Data'!A856</f>
        <v>D001</v>
      </c>
      <c r="C857" s="5">
        <f>'Tree Monitoring Data'!B856</f>
        <v>59</v>
      </c>
      <c r="D857" s="5" t="str">
        <f t="shared" si="9"/>
        <v>D001_59</v>
      </c>
      <c r="E857" s="5">
        <f>'Tree Monitoring Data'!D856</f>
        <v>21.600574999999999</v>
      </c>
      <c r="F857" s="5">
        <f>'Tree Monitoring Data'!E856</f>
        <v>5.5</v>
      </c>
      <c r="G857" s="33">
        <f t="shared" si="10"/>
        <v>0.10135397829170782</v>
      </c>
      <c r="H857" s="5">
        <v>0.59499999999999997</v>
      </c>
      <c r="I857" s="5">
        <v>1.1499999999999999</v>
      </c>
      <c r="J857" s="5">
        <f>VLOOKUP(D857, 'ABG per sample plot (Rj calcs)'!I:J, 2, FALSE)</f>
        <v>0.28617694245793834</v>
      </c>
      <c r="K857" s="34">
        <f t="shared" si="11"/>
        <v>8.9198248322617357E-2</v>
      </c>
      <c r="L857" s="15">
        <f>'Tree Monitoring Data'!L856</f>
        <v>0.16581120000000002</v>
      </c>
      <c r="M857" s="15"/>
    </row>
    <row r="858" spans="1:13">
      <c r="A858" s="5">
        <f>'Tree Monitoring Data'!G857</f>
        <v>2018</v>
      </c>
      <c r="B858" s="4" t="str">
        <f>'Tree Monitoring Data'!A857</f>
        <v>D001</v>
      </c>
      <c r="C858" s="5">
        <f>'Tree Monitoring Data'!B857</f>
        <v>65</v>
      </c>
      <c r="D858" s="5" t="str">
        <f t="shared" si="9"/>
        <v>D001_65</v>
      </c>
      <c r="E858" s="5">
        <f>'Tree Monitoring Data'!D857</f>
        <v>17.091195800000001</v>
      </c>
      <c r="F858" s="5">
        <f>'Tree Monitoring Data'!E857</f>
        <v>5.5</v>
      </c>
      <c r="G858" s="33">
        <f t="shared" si="10"/>
        <v>6.856737993513172E-2</v>
      </c>
      <c r="H858" s="5">
        <v>0.59499999999999997</v>
      </c>
      <c r="I858" s="5">
        <v>1.1499999999999999</v>
      </c>
      <c r="J858" s="5">
        <f>VLOOKUP(D858, 'ABG per sample plot (Rj calcs)'!I:J, 2, FALSE)</f>
        <v>0.29373150019933464</v>
      </c>
      <c r="K858" s="34">
        <f t="shared" si="11"/>
        <v>6.069829799164659E-2</v>
      </c>
      <c r="L858" s="15">
        <f>'Tree Monitoring Data'!L857</f>
        <v>0.17068800000000001</v>
      </c>
      <c r="M858" s="15"/>
    </row>
    <row r="859" spans="1:13">
      <c r="A859" s="5">
        <f>'Tree Monitoring Data'!G858</f>
        <v>2018</v>
      </c>
      <c r="B859" s="4" t="str">
        <f>'Tree Monitoring Data'!A858</f>
        <v>D001</v>
      </c>
      <c r="C859" s="5">
        <f>'Tree Monitoring Data'!B858</f>
        <v>65</v>
      </c>
      <c r="D859" s="5" t="str">
        <f t="shared" si="9"/>
        <v>D001_65</v>
      </c>
      <c r="E859" s="5">
        <f>'Tree Monitoring Data'!D858</f>
        <v>17.2886521</v>
      </c>
      <c r="F859" s="5">
        <f>'Tree Monitoring Data'!E858</f>
        <v>5.55</v>
      </c>
      <c r="G859" s="33">
        <f t="shared" si="10"/>
        <v>7.0275533295895878E-2</v>
      </c>
      <c r="H859" s="5">
        <v>0.59499999999999997</v>
      </c>
      <c r="I859" s="5">
        <v>1.1499999999999999</v>
      </c>
      <c r="J859" s="5">
        <f>VLOOKUP(D859, 'ABG per sample plot (Rj calcs)'!I:J, 2, FALSE)</f>
        <v>0.29373150019933464</v>
      </c>
      <c r="K859" s="34">
        <f t="shared" si="11"/>
        <v>6.2210416462633589E-2</v>
      </c>
      <c r="L859" s="15">
        <f>'Tree Monitoring Data'!L858</f>
        <v>0.17068800000000001</v>
      </c>
      <c r="M859" s="15"/>
    </row>
    <row r="860" spans="1:13">
      <c r="A860" s="5">
        <f>'Tree Monitoring Data'!G859</f>
        <v>2018</v>
      </c>
      <c r="B860" s="4" t="str">
        <f>'Tree Monitoring Data'!A859</f>
        <v>D001</v>
      </c>
      <c r="C860" s="5">
        <f>'Tree Monitoring Data'!B859</f>
        <v>59</v>
      </c>
      <c r="D860" s="5" t="str">
        <f t="shared" si="9"/>
        <v>D001_59</v>
      </c>
      <c r="E860" s="5">
        <f>'Tree Monitoring Data'!D859</f>
        <v>14.468238299999999</v>
      </c>
      <c r="F860" s="5">
        <f>'Tree Monitoring Data'!E859</f>
        <v>5.9</v>
      </c>
      <c r="G860" s="33">
        <f t="shared" si="10"/>
        <v>5.392776512093269E-2</v>
      </c>
      <c r="H860" s="5">
        <v>0.59499999999999997</v>
      </c>
      <c r="I860" s="5">
        <v>1.1499999999999999</v>
      </c>
      <c r="J860" s="5">
        <f>VLOOKUP(D860, 'ABG per sample plot (Rj calcs)'!I:J, 2, FALSE)</f>
        <v>0.28617694245793834</v>
      </c>
      <c r="K860" s="34">
        <f t="shared" si="11"/>
        <v>4.7460023432886647E-2</v>
      </c>
      <c r="L860" s="15">
        <f>'Tree Monitoring Data'!L859</f>
        <v>0.16581120000000002</v>
      </c>
      <c r="M860" s="15"/>
    </row>
    <row r="861" spans="1:13">
      <c r="A861" s="5">
        <f>'Tree Monitoring Data'!G860</f>
        <v>2018</v>
      </c>
      <c r="B861" s="4" t="str">
        <f>'Tree Monitoring Data'!A860</f>
        <v>D002</v>
      </c>
      <c r="C861" s="5">
        <f>'Tree Monitoring Data'!B860</f>
        <v>85</v>
      </c>
      <c r="D861" s="5" t="str">
        <f t="shared" si="9"/>
        <v>D002_85</v>
      </c>
      <c r="E861" s="5">
        <f>'Tree Monitoring Data'!D860</f>
        <v>7.5928815900000002</v>
      </c>
      <c r="F861" s="5">
        <f>'Tree Monitoring Data'!E860</f>
        <v>1.8</v>
      </c>
      <c r="G861" s="33">
        <f t="shared" si="10"/>
        <v>1.0919143637531367E-2</v>
      </c>
      <c r="H861" s="5">
        <v>0.59499999999999997</v>
      </c>
      <c r="I861" s="5">
        <v>1.1499999999999999</v>
      </c>
      <c r="J861" s="5">
        <f>VLOOKUP(D861, 'ABG per sample plot (Rj calcs)'!I:J, 2, FALSE)</f>
        <v>0.28529731171365064</v>
      </c>
      <c r="K861" s="34">
        <f t="shared" si="11"/>
        <v>9.6030012255483282E-3</v>
      </c>
      <c r="L861" s="15">
        <f>'Tree Monitoring Data'!L860</f>
        <v>0.1414272</v>
      </c>
      <c r="M861" s="15"/>
    </row>
    <row r="862" spans="1:13">
      <c r="A862" s="5">
        <f>'Tree Monitoring Data'!G861</f>
        <v>2018</v>
      </c>
      <c r="B862" s="4" t="str">
        <f>'Tree Monitoring Data'!A861</f>
        <v>D002</v>
      </c>
      <c r="C862" s="5">
        <f>'Tree Monitoring Data'!B861</f>
        <v>85</v>
      </c>
      <c r="D862" s="5" t="str">
        <f t="shared" si="9"/>
        <v>D002_85</v>
      </c>
      <c r="E862" s="5">
        <f>'Tree Monitoring Data'!D861</f>
        <v>12.8905788</v>
      </c>
      <c r="F862" s="5">
        <f>'Tree Monitoring Data'!E861</f>
        <v>3</v>
      </c>
      <c r="G862" s="33">
        <f t="shared" si="10"/>
        <v>3.1835618875669991E-2</v>
      </c>
      <c r="H862" s="5">
        <v>0.59499999999999997</v>
      </c>
      <c r="I862" s="5">
        <v>1.1499999999999999</v>
      </c>
      <c r="J862" s="5">
        <f>VLOOKUP(D862, 'ABG per sample plot (Rj calcs)'!I:J, 2, FALSE)</f>
        <v>0.28529731171365064</v>
      </c>
      <c r="K862" s="34">
        <f t="shared" si="11"/>
        <v>2.7998302543464474E-2</v>
      </c>
      <c r="L862" s="15">
        <f>'Tree Monitoring Data'!L861</f>
        <v>0.1414272</v>
      </c>
      <c r="M862" s="15"/>
    </row>
    <row r="863" spans="1:13">
      <c r="A863" s="5">
        <f>'Tree Monitoring Data'!G862</f>
        <v>2018</v>
      </c>
      <c r="B863" s="4" t="str">
        <f>'Tree Monitoring Data'!A862</f>
        <v>D002</v>
      </c>
      <c r="C863" s="5">
        <f>'Tree Monitoring Data'!B862</f>
        <v>85</v>
      </c>
      <c r="D863" s="5" t="str">
        <f t="shared" si="9"/>
        <v>D002_85</v>
      </c>
      <c r="E863" s="5">
        <f>'Tree Monitoring Data'!D862</f>
        <v>13.508507</v>
      </c>
      <c r="F863" s="5">
        <f>'Tree Monitoring Data'!E862</f>
        <v>3</v>
      </c>
      <c r="G863" s="33">
        <f t="shared" si="10"/>
        <v>3.4342692156679074E-2</v>
      </c>
      <c r="H863" s="5">
        <v>0.59499999999999997</v>
      </c>
      <c r="I863" s="5">
        <v>1.1499999999999999</v>
      </c>
      <c r="J863" s="5">
        <f>VLOOKUP(D863, 'ABG per sample plot (Rj calcs)'!I:J, 2, FALSE)</f>
        <v>0.28529731171365064</v>
      </c>
      <c r="K863" s="34">
        <f t="shared" si="11"/>
        <v>3.0203184958173025E-2</v>
      </c>
      <c r="L863" s="15">
        <f>'Tree Monitoring Data'!L862</f>
        <v>0.1414272</v>
      </c>
      <c r="M863" s="15"/>
    </row>
    <row r="864" spans="1:13">
      <c r="A864" s="5">
        <f>'Tree Monitoring Data'!G863</f>
        <v>2018</v>
      </c>
      <c r="B864" s="4" t="str">
        <f>'Tree Monitoring Data'!A863</f>
        <v>D002</v>
      </c>
      <c r="C864" s="5">
        <f>'Tree Monitoring Data'!B863</f>
        <v>85</v>
      </c>
      <c r="D864" s="5" t="str">
        <f t="shared" si="9"/>
        <v>D002_85</v>
      </c>
      <c r="E864" s="5">
        <f>'Tree Monitoring Data'!D863</f>
        <v>13.6910375</v>
      </c>
      <c r="F864" s="5">
        <f>'Tree Monitoring Data'!E863</f>
        <v>3.12</v>
      </c>
      <c r="G864" s="33">
        <f t="shared" si="10"/>
        <v>3.5677684406539317E-2</v>
      </c>
      <c r="H864" s="5">
        <v>0.59499999999999997</v>
      </c>
      <c r="I864" s="5">
        <v>1.1499999999999999</v>
      </c>
      <c r="J864" s="5">
        <f>VLOOKUP(D864, 'ABG per sample plot (Rj calcs)'!I:J, 2, FALSE)</f>
        <v>0.28529731171365064</v>
      </c>
      <c r="K864" s="34">
        <f t="shared" si="11"/>
        <v>3.1377263497394788E-2</v>
      </c>
      <c r="L864" s="15">
        <f>'Tree Monitoring Data'!L863</f>
        <v>0.1414272</v>
      </c>
      <c r="M864" s="15"/>
    </row>
    <row r="865" spans="1:13">
      <c r="A865" s="5">
        <f>'Tree Monitoring Data'!G864</f>
        <v>2018</v>
      </c>
      <c r="B865" s="4" t="str">
        <f>'Tree Monitoring Data'!A864</f>
        <v>D002</v>
      </c>
      <c r="C865" s="5">
        <f>'Tree Monitoring Data'!B864</f>
        <v>85</v>
      </c>
      <c r="D865" s="5" t="str">
        <f t="shared" si="9"/>
        <v>D002_85</v>
      </c>
      <c r="E865" s="5">
        <f>'Tree Monitoring Data'!D864</f>
        <v>14.113744499999999</v>
      </c>
      <c r="F865" s="5">
        <f>'Tree Monitoring Data'!E864</f>
        <v>3.2</v>
      </c>
      <c r="G865" s="33">
        <f t="shared" si="10"/>
        <v>3.7886007426993079E-2</v>
      </c>
      <c r="H865" s="5">
        <v>0.59499999999999997</v>
      </c>
      <c r="I865" s="5">
        <v>1.1499999999999999</v>
      </c>
      <c r="J865" s="5">
        <f>VLOOKUP(D865, 'ABG per sample plot (Rj calcs)'!I:J, 2, FALSE)</f>
        <v>0.28529731171365064</v>
      </c>
      <c r="K865" s="34">
        <f t="shared" si="11"/>
        <v>3.3319405608149048E-2</v>
      </c>
      <c r="L865" s="15">
        <f>'Tree Monitoring Data'!L864</f>
        <v>0.1414272</v>
      </c>
      <c r="M865" s="15"/>
    </row>
    <row r="866" spans="1:13">
      <c r="A866" s="5">
        <f>'Tree Monitoring Data'!G865</f>
        <v>2018</v>
      </c>
      <c r="B866" s="4" t="str">
        <f>'Tree Monitoring Data'!A865</f>
        <v>D002</v>
      </c>
      <c r="C866" s="5">
        <f>'Tree Monitoring Data'!B865</f>
        <v>85</v>
      </c>
      <c r="D866" s="5" t="str">
        <f t="shared" si="9"/>
        <v>D002_85</v>
      </c>
      <c r="E866" s="5">
        <f>'Tree Monitoring Data'!D865</f>
        <v>17.052632899999999</v>
      </c>
      <c r="F866" s="5">
        <f>'Tree Monitoring Data'!E865</f>
        <v>3.4</v>
      </c>
      <c r="G866" s="33">
        <f t="shared" si="10"/>
        <v>5.2809393572120306E-2</v>
      </c>
      <c r="H866" s="5">
        <v>0.59499999999999997</v>
      </c>
      <c r="I866" s="5">
        <v>1.1499999999999999</v>
      </c>
      <c r="J866" s="5">
        <f>VLOOKUP(D866, 'ABG per sample plot (Rj calcs)'!I:J, 2, FALSE)</f>
        <v>0.28529731171365064</v>
      </c>
      <c r="K866" s="34">
        <f t="shared" si="11"/>
        <v>4.6443996711466332E-2</v>
      </c>
      <c r="L866" s="15">
        <f>'Tree Monitoring Data'!L865</f>
        <v>0.1414272</v>
      </c>
      <c r="M866" s="15"/>
    </row>
    <row r="867" spans="1:13">
      <c r="A867" s="5">
        <f>'Tree Monitoring Data'!G866</f>
        <v>2018</v>
      </c>
      <c r="B867" s="4" t="str">
        <f>'Tree Monitoring Data'!A866</f>
        <v>D002</v>
      </c>
      <c r="C867" s="5">
        <f>'Tree Monitoring Data'!B866</f>
        <v>85</v>
      </c>
      <c r="D867" s="5" t="str">
        <f t="shared" si="9"/>
        <v>D002_85</v>
      </c>
      <c r="E867" s="5">
        <f>'Tree Monitoring Data'!D866</f>
        <v>16.463129200000001</v>
      </c>
      <c r="F867" s="5">
        <f>'Tree Monitoring Data'!E866</f>
        <v>3.4</v>
      </c>
      <c r="G867" s="33">
        <f t="shared" si="10"/>
        <v>4.9907851819209127E-2</v>
      </c>
      <c r="H867" s="5">
        <v>0.59499999999999997</v>
      </c>
      <c r="I867" s="5">
        <v>1.1499999999999999</v>
      </c>
      <c r="J867" s="5">
        <f>VLOOKUP(D867, 'ABG per sample plot (Rj calcs)'!I:J, 2, FALSE)</f>
        <v>0.28529731171365064</v>
      </c>
      <c r="K867" s="34">
        <f t="shared" si="11"/>
        <v>4.3892193206160932E-2</v>
      </c>
      <c r="L867" s="15">
        <f>'Tree Monitoring Data'!L866</f>
        <v>0.1414272</v>
      </c>
      <c r="M867" s="15"/>
    </row>
    <row r="868" spans="1:13">
      <c r="A868" s="5">
        <f>'Tree Monitoring Data'!G867</f>
        <v>2018</v>
      </c>
      <c r="B868" s="4" t="str">
        <f>'Tree Monitoring Data'!A867</f>
        <v>D002</v>
      </c>
      <c r="C868" s="5">
        <f>'Tree Monitoring Data'!B867</f>
        <v>85</v>
      </c>
      <c r="D868" s="5" t="str">
        <f t="shared" si="9"/>
        <v>D002_85</v>
      </c>
      <c r="E868" s="5">
        <f>'Tree Monitoring Data'!D867</f>
        <v>13.8199404</v>
      </c>
      <c r="F868" s="5">
        <f>'Tree Monitoring Data'!E867</f>
        <v>3.5</v>
      </c>
      <c r="G868" s="33">
        <f t="shared" si="10"/>
        <v>3.8101439232809509E-2</v>
      </c>
      <c r="H868" s="5">
        <v>0.59499999999999997</v>
      </c>
      <c r="I868" s="5">
        <v>1.1499999999999999</v>
      </c>
      <c r="J868" s="5">
        <f>VLOOKUP(D868, 'ABG per sample plot (Rj calcs)'!I:J, 2, FALSE)</f>
        <v>0.28529731171365064</v>
      </c>
      <c r="K868" s="34">
        <f t="shared" si="11"/>
        <v>3.350887027350672E-2</v>
      </c>
      <c r="L868" s="15">
        <f>'Tree Monitoring Data'!L867</f>
        <v>0.1414272</v>
      </c>
      <c r="M868" s="15"/>
    </row>
    <row r="869" spans="1:13">
      <c r="A869" s="5">
        <f>'Tree Monitoring Data'!G868</f>
        <v>2018</v>
      </c>
      <c r="B869" s="4" t="str">
        <f>'Tree Monitoring Data'!A868</f>
        <v>D002</v>
      </c>
      <c r="C869" s="5">
        <f>'Tree Monitoring Data'!B868</f>
        <v>85</v>
      </c>
      <c r="D869" s="5" t="str">
        <f t="shared" si="9"/>
        <v>D002_85</v>
      </c>
      <c r="E869" s="5">
        <f>'Tree Monitoring Data'!D868</f>
        <v>17.489687499999999</v>
      </c>
      <c r="F869" s="5">
        <f>'Tree Monitoring Data'!E868</f>
        <v>3.5</v>
      </c>
      <c r="G869" s="33">
        <f t="shared" si="10"/>
        <v>5.5779340940390124E-2</v>
      </c>
      <c r="H869" s="5">
        <v>0.59499999999999997</v>
      </c>
      <c r="I869" s="5">
        <v>1.1499999999999999</v>
      </c>
      <c r="J869" s="5">
        <f>VLOOKUP(D869, 'ABG per sample plot (Rj calcs)'!I:J, 2, FALSE)</f>
        <v>0.28529731171365064</v>
      </c>
      <c r="K869" s="34">
        <f t="shared" si="11"/>
        <v>4.9055960539772292E-2</v>
      </c>
      <c r="L869" s="15">
        <f>'Tree Monitoring Data'!L868</f>
        <v>0.1414272</v>
      </c>
      <c r="M869" s="15"/>
    </row>
    <row r="870" spans="1:13">
      <c r="A870" s="5">
        <f>'Tree Monitoring Data'!G869</f>
        <v>2018</v>
      </c>
      <c r="B870" s="4" t="str">
        <f>'Tree Monitoring Data'!A869</f>
        <v>D002</v>
      </c>
      <c r="C870" s="5">
        <f>'Tree Monitoring Data'!B869</f>
        <v>85</v>
      </c>
      <c r="D870" s="5" t="str">
        <f t="shared" si="9"/>
        <v>D002_85</v>
      </c>
      <c r="E870" s="5">
        <f>'Tree Monitoring Data'!D869</f>
        <v>11.704122</v>
      </c>
      <c r="F870" s="5">
        <f>'Tree Monitoring Data'!E869</f>
        <v>3.5</v>
      </c>
      <c r="G870" s="33">
        <f t="shared" si="10"/>
        <v>2.8967404287902992E-2</v>
      </c>
      <c r="H870" s="5">
        <v>0.59499999999999997</v>
      </c>
      <c r="I870" s="5">
        <v>1.1499999999999999</v>
      </c>
      <c r="J870" s="5">
        <f>VLOOKUP(D870, 'ABG per sample plot (Rj calcs)'!I:J, 2, FALSE)</f>
        <v>0.28529731171365064</v>
      </c>
      <c r="K870" s="34">
        <f t="shared" si="11"/>
        <v>2.5475809102972546E-2</v>
      </c>
      <c r="L870" s="15">
        <f>'Tree Monitoring Data'!L869</f>
        <v>0.1414272</v>
      </c>
      <c r="M870" s="15"/>
    </row>
    <row r="871" spans="1:13">
      <c r="A871" s="5">
        <f>'Tree Monitoring Data'!G870</f>
        <v>2018</v>
      </c>
      <c r="B871" s="4" t="str">
        <f>'Tree Monitoring Data'!A870</f>
        <v>D002</v>
      </c>
      <c r="C871" s="5">
        <f>'Tree Monitoring Data'!B870</f>
        <v>85</v>
      </c>
      <c r="D871" s="5" t="str">
        <f t="shared" si="9"/>
        <v>D002_85</v>
      </c>
      <c r="E871" s="5">
        <f>'Tree Monitoring Data'!D870</f>
        <v>13.772202999999999</v>
      </c>
      <c r="F871" s="5">
        <f>'Tree Monitoring Data'!E870</f>
        <v>3.8</v>
      </c>
      <c r="G871" s="33">
        <f t="shared" si="10"/>
        <v>3.9357363219984634E-2</v>
      </c>
      <c r="H871" s="5">
        <v>0.59499999999999997</v>
      </c>
      <c r="I871" s="5">
        <v>1.1499999999999999</v>
      </c>
      <c r="J871" s="5">
        <f>VLOOKUP(D871, 'ABG per sample plot (Rj calcs)'!I:J, 2, FALSE)</f>
        <v>0.28529731171365064</v>
      </c>
      <c r="K871" s="34">
        <f t="shared" si="11"/>
        <v>3.461341106794992E-2</v>
      </c>
      <c r="L871" s="15">
        <f>'Tree Monitoring Data'!L870</f>
        <v>0.1414272</v>
      </c>
      <c r="M871" s="15"/>
    </row>
    <row r="872" spans="1:13">
      <c r="A872" s="5">
        <f>'Tree Monitoring Data'!G871</f>
        <v>2018</v>
      </c>
      <c r="B872" s="4" t="str">
        <f>'Tree Monitoring Data'!A871</f>
        <v>D002</v>
      </c>
      <c r="C872" s="5">
        <f>'Tree Monitoring Data'!B871</f>
        <v>85</v>
      </c>
      <c r="D872" s="5" t="str">
        <f t="shared" si="9"/>
        <v>D002_85</v>
      </c>
      <c r="E872" s="5">
        <f>'Tree Monitoring Data'!D871</f>
        <v>17.141526500000001</v>
      </c>
      <c r="F872" s="5">
        <f>'Tree Monitoring Data'!E871</f>
        <v>3.8</v>
      </c>
      <c r="G872" s="33">
        <f t="shared" si="10"/>
        <v>5.6256337294842904E-2</v>
      </c>
      <c r="H872" s="5">
        <v>0.59499999999999997</v>
      </c>
      <c r="I872" s="5">
        <v>1.1499999999999999</v>
      </c>
      <c r="J872" s="5">
        <f>VLOOKUP(D872, 'ABG per sample plot (Rj calcs)'!I:J, 2, FALSE)</f>
        <v>0.28529731171365064</v>
      </c>
      <c r="K872" s="34">
        <f t="shared" si="11"/>
        <v>4.9475461988644859E-2</v>
      </c>
      <c r="L872" s="15">
        <f>'Tree Monitoring Data'!L871</f>
        <v>0.1414272</v>
      </c>
      <c r="M872" s="15"/>
    </row>
    <row r="873" spans="1:13">
      <c r="A873" s="5">
        <f>'Tree Monitoring Data'!G872</f>
        <v>2018</v>
      </c>
      <c r="B873" s="4" t="str">
        <f>'Tree Monitoring Data'!A872</f>
        <v>D002</v>
      </c>
      <c r="C873" s="5">
        <f>'Tree Monitoring Data'!B872</f>
        <v>85</v>
      </c>
      <c r="D873" s="5" t="str">
        <f t="shared" si="9"/>
        <v>D002_85</v>
      </c>
      <c r="E873" s="5">
        <f>'Tree Monitoring Data'!D872</f>
        <v>13.3728154</v>
      </c>
      <c r="F873" s="5">
        <f>'Tree Monitoring Data'!E872</f>
        <v>3.85</v>
      </c>
      <c r="G873" s="33">
        <f t="shared" si="10"/>
        <v>3.7725243934898567E-2</v>
      </c>
      <c r="H873" s="5">
        <v>0.59499999999999997</v>
      </c>
      <c r="I873" s="5">
        <v>1.1499999999999999</v>
      </c>
      <c r="J873" s="5">
        <f>VLOOKUP(D873, 'ABG per sample plot (Rj calcs)'!I:J, 2, FALSE)</f>
        <v>0.28529731171365064</v>
      </c>
      <c r="K873" s="34">
        <f t="shared" si="11"/>
        <v>3.3178019794127822E-2</v>
      </c>
      <c r="L873" s="15">
        <f>'Tree Monitoring Data'!L872</f>
        <v>0.1414272</v>
      </c>
      <c r="M873" s="15"/>
    </row>
    <row r="874" spans="1:13">
      <c r="A874" s="5">
        <f>'Tree Monitoring Data'!G873</f>
        <v>2018</v>
      </c>
      <c r="B874" s="4" t="str">
        <f>'Tree Monitoring Data'!A873</f>
        <v>D002</v>
      </c>
      <c r="C874" s="5">
        <f>'Tree Monitoring Data'!B873</f>
        <v>85</v>
      </c>
      <c r="D874" s="5" t="str">
        <f t="shared" si="9"/>
        <v>D002_85</v>
      </c>
      <c r="E874" s="5">
        <f>'Tree Monitoring Data'!D873</f>
        <v>15.410945999999999</v>
      </c>
      <c r="F874" s="5">
        <f>'Tree Monitoring Data'!E873</f>
        <v>4</v>
      </c>
      <c r="G874" s="33">
        <f t="shared" si="10"/>
        <v>4.8533974822208822E-2</v>
      </c>
      <c r="H874" s="5">
        <v>0.59499999999999997</v>
      </c>
      <c r="I874" s="5">
        <v>1.1499999999999999</v>
      </c>
      <c r="J874" s="5">
        <f>VLOOKUP(D874, 'ABG per sample plot (Rj calcs)'!I:J, 2, FALSE)</f>
        <v>0.28529731171365064</v>
      </c>
      <c r="K874" s="34">
        <f t="shared" si="11"/>
        <v>4.2683916905023329E-2</v>
      </c>
      <c r="L874" s="15">
        <f>'Tree Monitoring Data'!L873</f>
        <v>0.1414272</v>
      </c>
      <c r="M874" s="15"/>
    </row>
    <row r="875" spans="1:13">
      <c r="A875" s="5">
        <f>'Tree Monitoring Data'!G874</f>
        <v>2018</v>
      </c>
      <c r="B875" s="4" t="str">
        <f>'Tree Monitoring Data'!A874</f>
        <v>D002</v>
      </c>
      <c r="C875" s="5">
        <f>'Tree Monitoring Data'!B874</f>
        <v>85</v>
      </c>
      <c r="D875" s="5" t="str">
        <f t="shared" si="9"/>
        <v>D002_85</v>
      </c>
      <c r="E875" s="5">
        <f>'Tree Monitoring Data'!D874</f>
        <v>15.985382599999999</v>
      </c>
      <c r="F875" s="5">
        <f>'Tree Monitoring Data'!E874</f>
        <v>4</v>
      </c>
      <c r="G875" s="33">
        <f t="shared" si="10"/>
        <v>5.1530963361631009E-2</v>
      </c>
      <c r="H875" s="5">
        <v>0.59499999999999997</v>
      </c>
      <c r="I875" s="5">
        <v>1.1499999999999999</v>
      </c>
      <c r="J875" s="5">
        <f>VLOOKUP(D875, 'ABG per sample plot (Rj calcs)'!I:J, 2, FALSE)</f>
        <v>0.28529731171365064</v>
      </c>
      <c r="K875" s="34">
        <f t="shared" si="11"/>
        <v>4.5319662488413438E-2</v>
      </c>
      <c r="L875" s="15">
        <f>'Tree Monitoring Data'!L874</f>
        <v>0.1414272</v>
      </c>
      <c r="M875" s="15"/>
    </row>
    <row r="876" spans="1:13">
      <c r="A876" s="5">
        <f>'Tree Monitoring Data'!G875</f>
        <v>2018</v>
      </c>
      <c r="B876" s="4" t="str">
        <f>'Tree Monitoring Data'!A875</f>
        <v>D002</v>
      </c>
      <c r="C876" s="5">
        <f>'Tree Monitoring Data'!B875</f>
        <v>85</v>
      </c>
      <c r="D876" s="5" t="str">
        <f t="shared" si="9"/>
        <v>D002_85</v>
      </c>
      <c r="E876" s="5">
        <f>'Tree Monitoring Data'!D875</f>
        <v>15.0247788</v>
      </c>
      <c r="F876" s="5">
        <f>'Tree Monitoring Data'!E875</f>
        <v>4</v>
      </c>
      <c r="G876" s="33">
        <f t="shared" si="10"/>
        <v>4.6555086465679678E-2</v>
      </c>
      <c r="H876" s="5">
        <v>0.59499999999999997</v>
      </c>
      <c r="I876" s="5">
        <v>1.1499999999999999</v>
      </c>
      <c r="J876" s="5">
        <f>VLOOKUP(D876, 'ABG per sample plot (Rj calcs)'!I:J, 2, FALSE)</f>
        <v>0.28529731171365064</v>
      </c>
      <c r="K876" s="34">
        <f t="shared" si="11"/>
        <v>4.0943554478829532E-2</v>
      </c>
      <c r="L876" s="15">
        <f>'Tree Monitoring Data'!L875</f>
        <v>0.1414272</v>
      </c>
      <c r="M876" s="15"/>
    </row>
    <row r="877" spans="1:13">
      <c r="A877" s="5">
        <f>'Tree Monitoring Data'!G876</f>
        <v>2018</v>
      </c>
      <c r="B877" s="4" t="str">
        <f>'Tree Monitoring Data'!A876</f>
        <v>D002</v>
      </c>
      <c r="C877" s="5">
        <f>'Tree Monitoring Data'!B876</f>
        <v>85</v>
      </c>
      <c r="D877" s="5" t="str">
        <f t="shared" si="9"/>
        <v>D002_85</v>
      </c>
      <c r="E877" s="5">
        <f>'Tree Monitoring Data'!D876</f>
        <v>14.882489100000001</v>
      </c>
      <c r="F877" s="5">
        <f>'Tree Monitoring Data'!E876</f>
        <v>4.0999999999999996</v>
      </c>
      <c r="G877" s="33">
        <f t="shared" si="10"/>
        <v>4.6402166869400456E-2</v>
      </c>
      <c r="H877" s="5">
        <v>0.59499999999999997</v>
      </c>
      <c r="I877" s="5">
        <v>1.1499999999999999</v>
      </c>
      <c r="J877" s="5">
        <f>VLOOKUP(D877, 'ABG per sample plot (Rj calcs)'!I:J, 2, FALSE)</f>
        <v>0.28529731171365064</v>
      </c>
      <c r="K877" s="34">
        <f t="shared" si="11"/>
        <v>4.0809067094174915E-2</v>
      </c>
      <c r="L877" s="15">
        <f>'Tree Monitoring Data'!L876</f>
        <v>0.1414272</v>
      </c>
      <c r="M877" s="15"/>
    </row>
    <row r="878" spans="1:13">
      <c r="A878" s="5">
        <f>'Tree Monitoring Data'!G877</f>
        <v>2018</v>
      </c>
      <c r="B878" s="4" t="str">
        <f>'Tree Monitoring Data'!A877</f>
        <v>D002</v>
      </c>
      <c r="C878" s="5">
        <f>'Tree Monitoring Data'!B877</f>
        <v>85</v>
      </c>
      <c r="D878" s="5" t="str">
        <f t="shared" si="9"/>
        <v>D002_85</v>
      </c>
      <c r="E878" s="5">
        <f>'Tree Monitoring Data'!D877</f>
        <v>13.962173399999999</v>
      </c>
      <c r="F878" s="5">
        <f>'Tree Monitoring Data'!E877</f>
        <v>4.0999999999999996</v>
      </c>
      <c r="G878" s="33">
        <f t="shared" si="10"/>
        <v>4.1762137659694769E-2</v>
      </c>
      <c r="H878" s="5">
        <v>0.59499999999999997</v>
      </c>
      <c r="I878" s="5">
        <v>1.1499999999999999</v>
      </c>
      <c r="J878" s="5">
        <f>VLOOKUP(D878, 'ABG per sample plot (Rj calcs)'!I:J, 2, FALSE)</f>
        <v>0.28529731171365064</v>
      </c>
      <c r="K878" s="34">
        <f t="shared" si="11"/>
        <v>3.6728325264364377E-2</v>
      </c>
      <c r="L878" s="15">
        <f>'Tree Monitoring Data'!L877</f>
        <v>0.1414272</v>
      </c>
      <c r="M878" s="15"/>
    </row>
    <row r="879" spans="1:13">
      <c r="A879" s="5">
        <f>'Tree Monitoring Data'!G878</f>
        <v>2018</v>
      </c>
      <c r="B879" s="4" t="str">
        <f>'Tree Monitoring Data'!A878</f>
        <v>D002</v>
      </c>
      <c r="C879" s="5">
        <f>'Tree Monitoring Data'!B878</f>
        <v>85</v>
      </c>
      <c r="D879" s="5" t="str">
        <f t="shared" si="9"/>
        <v>D002_85</v>
      </c>
      <c r="E879" s="5">
        <f>'Tree Monitoring Data'!D878</f>
        <v>19.241315700000001</v>
      </c>
      <c r="F879" s="5">
        <f>'Tree Monitoring Data'!E878</f>
        <v>4.0999999999999996</v>
      </c>
      <c r="G879" s="33">
        <f t="shared" si="10"/>
        <v>7.0635691284852892E-2</v>
      </c>
      <c r="H879" s="5">
        <v>0.59499999999999997</v>
      </c>
      <c r="I879" s="5">
        <v>1.1499999999999999</v>
      </c>
      <c r="J879" s="5">
        <f>VLOOKUP(D879, 'ABG per sample plot (Rj calcs)'!I:J, 2, FALSE)</f>
        <v>0.28529731171365064</v>
      </c>
      <c r="K879" s="34">
        <f t="shared" si="11"/>
        <v>6.2121596023738276E-2</v>
      </c>
      <c r="L879" s="15">
        <f>'Tree Monitoring Data'!L878</f>
        <v>0.1414272</v>
      </c>
      <c r="M879" s="15"/>
    </row>
    <row r="880" spans="1:13">
      <c r="A880" s="5">
        <f>'Tree Monitoring Data'!G879</f>
        <v>2018</v>
      </c>
      <c r="B880" s="4" t="str">
        <f>'Tree Monitoring Data'!A879</f>
        <v>D002</v>
      </c>
      <c r="C880" s="5">
        <f>'Tree Monitoring Data'!B879</f>
        <v>85</v>
      </c>
      <c r="D880" s="5" t="str">
        <f t="shared" si="9"/>
        <v>D002_85</v>
      </c>
      <c r="E880" s="5">
        <f>'Tree Monitoring Data'!D879</f>
        <v>13.174349400000001</v>
      </c>
      <c r="F880" s="5">
        <f>'Tree Monitoring Data'!E879</f>
        <v>4.2</v>
      </c>
      <c r="G880" s="33">
        <f t="shared" si="10"/>
        <v>3.8373561503210411E-2</v>
      </c>
      <c r="H880" s="5">
        <v>0.59499999999999997</v>
      </c>
      <c r="I880" s="5">
        <v>1.1499999999999999</v>
      </c>
      <c r="J880" s="5">
        <f>VLOOKUP(D880, 'ABG per sample plot (Rj calcs)'!I:J, 2, FALSE)</f>
        <v>0.28529731171365064</v>
      </c>
      <c r="K880" s="34">
        <f t="shared" si="11"/>
        <v>3.3748192200473301E-2</v>
      </c>
      <c r="L880" s="15">
        <f>'Tree Monitoring Data'!L879</f>
        <v>0.1414272</v>
      </c>
      <c r="M880" s="15"/>
    </row>
    <row r="881" spans="1:13">
      <c r="A881" s="5">
        <f>'Tree Monitoring Data'!G880</f>
        <v>2018</v>
      </c>
      <c r="B881" s="4" t="str">
        <f>'Tree Monitoring Data'!A880</f>
        <v>D002</v>
      </c>
      <c r="C881" s="5">
        <f>'Tree Monitoring Data'!B880</f>
        <v>85</v>
      </c>
      <c r="D881" s="5" t="str">
        <f t="shared" si="9"/>
        <v>D002_85</v>
      </c>
      <c r="E881" s="5">
        <f>'Tree Monitoring Data'!D880</f>
        <v>18.1213275</v>
      </c>
      <c r="F881" s="5">
        <f>'Tree Monitoring Data'!E880</f>
        <v>4.2</v>
      </c>
      <c r="G881" s="33">
        <f t="shared" si="10"/>
        <v>6.4891299628668353E-2</v>
      </c>
      <c r="H881" s="5">
        <v>0.59499999999999997</v>
      </c>
      <c r="I881" s="5">
        <v>1.1499999999999999</v>
      </c>
      <c r="J881" s="5">
        <f>VLOOKUP(D881, 'ABG per sample plot (Rj calcs)'!I:J, 2, FALSE)</f>
        <v>0.28529731171365064</v>
      </c>
      <c r="K881" s="34">
        <f t="shared" si="11"/>
        <v>5.7069606422212968E-2</v>
      </c>
      <c r="L881" s="15">
        <f>'Tree Monitoring Data'!L880</f>
        <v>0.1414272</v>
      </c>
      <c r="M881" s="15"/>
    </row>
    <row r="882" spans="1:13">
      <c r="A882" s="5">
        <f>'Tree Monitoring Data'!G881</f>
        <v>2018</v>
      </c>
      <c r="B882" s="4" t="str">
        <f>'Tree Monitoring Data'!A881</f>
        <v>D002</v>
      </c>
      <c r="C882" s="5">
        <f>'Tree Monitoring Data'!B881</f>
        <v>85</v>
      </c>
      <c r="D882" s="5" t="str">
        <f t="shared" si="9"/>
        <v>D002_85</v>
      </c>
      <c r="E882" s="5">
        <f>'Tree Monitoring Data'!D881</f>
        <v>13.3272779</v>
      </c>
      <c r="F882" s="5">
        <f>'Tree Monitoring Data'!E881</f>
        <v>4.2</v>
      </c>
      <c r="G882" s="33">
        <f t="shared" si="10"/>
        <v>3.9118759820907588E-2</v>
      </c>
      <c r="H882" s="5">
        <v>0.59499999999999997</v>
      </c>
      <c r="I882" s="5">
        <v>1.1499999999999999</v>
      </c>
      <c r="J882" s="5">
        <f>VLOOKUP(D882, 'ABG per sample plot (Rj calcs)'!I:J, 2, FALSE)</f>
        <v>0.28529731171365064</v>
      </c>
      <c r="K882" s="34">
        <f t="shared" si="11"/>
        <v>3.4403567804611838E-2</v>
      </c>
      <c r="L882" s="15">
        <f>'Tree Monitoring Data'!L881</f>
        <v>0.1414272</v>
      </c>
      <c r="M882" s="15"/>
    </row>
    <row r="883" spans="1:13">
      <c r="A883" s="5">
        <f>'Tree Monitoring Data'!G882</f>
        <v>2018</v>
      </c>
      <c r="B883" s="4" t="str">
        <f>'Tree Monitoring Data'!A882</f>
        <v>D002</v>
      </c>
      <c r="C883" s="5">
        <f>'Tree Monitoring Data'!B882</f>
        <v>85</v>
      </c>
      <c r="D883" s="5" t="str">
        <f t="shared" si="9"/>
        <v>D002_85</v>
      </c>
      <c r="E883" s="5">
        <f>'Tree Monitoring Data'!D882</f>
        <v>18.266122200000002</v>
      </c>
      <c r="F883" s="5">
        <f>'Tree Monitoring Data'!E882</f>
        <v>4.8</v>
      </c>
      <c r="G883" s="33">
        <f t="shared" si="10"/>
        <v>7.0789681406923516E-2</v>
      </c>
      <c r="H883" s="5">
        <v>0.59499999999999997</v>
      </c>
      <c r="I883" s="5">
        <v>1.1499999999999999</v>
      </c>
      <c r="J883" s="5">
        <f>VLOOKUP(D883, 'ABG per sample plot (Rj calcs)'!I:J, 2, FALSE)</f>
        <v>0.28529731171365064</v>
      </c>
      <c r="K883" s="34">
        <f t="shared" si="11"/>
        <v>6.2257024898021394E-2</v>
      </c>
      <c r="L883" s="15">
        <f>'Tree Monitoring Data'!L882</f>
        <v>0.1414272</v>
      </c>
      <c r="M883" s="15"/>
    </row>
    <row r="884" spans="1:13">
      <c r="A884" s="5">
        <f>'Tree Monitoring Data'!G883</f>
        <v>2018</v>
      </c>
      <c r="B884" s="4" t="str">
        <f>'Tree Monitoring Data'!A883</f>
        <v>D002</v>
      </c>
      <c r="C884" s="5">
        <f>'Tree Monitoring Data'!B883</f>
        <v>85</v>
      </c>
      <c r="D884" s="5" t="str">
        <f t="shared" si="9"/>
        <v>D002_85</v>
      </c>
      <c r="E884" s="5">
        <f>'Tree Monitoring Data'!D883</f>
        <v>18.954828500000001</v>
      </c>
      <c r="F884" s="5">
        <f>'Tree Monitoring Data'!E883</f>
        <v>4.9000000000000004</v>
      </c>
      <c r="G884" s="33">
        <f t="shared" si="10"/>
        <v>7.6154340741266452E-2</v>
      </c>
      <c r="H884" s="5">
        <v>0.59499999999999997</v>
      </c>
      <c r="I884" s="5">
        <v>1.1499999999999999</v>
      </c>
      <c r="J884" s="5">
        <f>VLOOKUP(D884, 'ABG per sample plot (Rj calcs)'!I:J, 2, FALSE)</f>
        <v>0.28529731171365064</v>
      </c>
      <c r="K884" s="34">
        <f t="shared" si="11"/>
        <v>6.6975053332528886E-2</v>
      </c>
      <c r="L884" s="15">
        <f>'Tree Monitoring Data'!L883</f>
        <v>0.1414272</v>
      </c>
      <c r="M884" s="15"/>
    </row>
    <row r="885" spans="1:13">
      <c r="A885" s="5">
        <f>'Tree Monitoring Data'!G884</f>
        <v>2018</v>
      </c>
      <c r="B885" s="4" t="str">
        <f>'Tree Monitoring Data'!A884</f>
        <v>D002</v>
      </c>
      <c r="C885" s="5">
        <f>'Tree Monitoring Data'!B884</f>
        <v>85</v>
      </c>
      <c r="D885" s="5" t="str">
        <f t="shared" si="9"/>
        <v>D002_85</v>
      </c>
      <c r="E885" s="5">
        <f>'Tree Monitoring Data'!D884</f>
        <v>18.011967599999998</v>
      </c>
      <c r="F885" s="5">
        <f>'Tree Monitoring Data'!E884</f>
        <v>5</v>
      </c>
      <c r="G885" s="33">
        <f t="shared" si="10"/>
        <v>7.0799876450399341E-2</v>
      </c>
      <c r="H885" s="5">
        <v>0.59499999999999997</v>
      </c>
      <c r="I885" s="5">
        <v>1.1499999999999999</v>
      </c>
      <c r="J885" s="5">
        <f>VLOOKUP(D885, 'ABG per sample plot (Rj calcs)'!I:J, 2, FALSE)</f>
        <v>0.28529731171365064</v>
      </c>
      <c r="K885" s="34">
        <f t="shared" si="11"/>
        <v>6.2265991078725921E-2</v>
      </c>
      <c r="L885" s="15">
        <f>'Tree Monitoring Data'!L884</f>
        <v>0.1414272</v>
      </c>
      <c r="M885" s="15"/>
    </row>
    <row r="886" spans="1:13">
      <c r="A886" s="5">
        <f>'Tree Monitoring Data'!G885</f>
        <v>2018</v>
      </c>
      <c r="B886" s="4" t="str">
        <f>'Tree Monitoring Data'!A885</f>
        <v>D002</v>
      </c>
      <c r="C886" s="5">
        <f>'Tree Monitoring Data'!B885</f>
        <v>85</v>
      </c>
      <c r="D886" s="5" t="str">
        <f t="shared" si="9"/>
        <v>D002_85</v>
      </c>
      <c r="E886" s="5">
        <f>'Tree Monitoring Data'!D885</f>
        <v>19.799301</v>
      </c>
      <c r="F886" s="5">
        <f>'Tree Monitoring Data'!E885</f>
        <v>5</v>
      </c>
      <c r="G886" s="33">
        <f t="shared" si="10"/>
        <v>8.2820923656916179E-2</v>
      </c>
      <c r="H886" s="5">
        <v>0.59499999999999997</v>
      </c>
      <c r="I886" s="5">
        <v>1.1499999999999999</v>
      </c>
      <c r="J886" s="5">
        <f>VLOOKUP(D886, 'ABG per sample plot (Rj calcs)'!I:J, 2, FALSE)</f>
        <v>0.28529731171365064</v>
      </c>
      <c r="K886" s="34">
        <f t="shared" si="11"/>
        <v>7.2838077580067537E-2</v>
      </c>
      <c r="L886" s="15">
        <f>'Tree Monitoring Data'!L885</f>
        <v>0.1414272</v>
      </c>
      <c r="M886" s="15"/>
    </row>
    <row r="887" spans="1:13">
      <c r="A887" s="5">
        <f>'Tree Monitoring Data'!G886</f>
        <v>2018</v>
      </c>
      <c r="B887" s="4" t="str">
        <f>'Tree Monitoring Data'!A886</f>
        <v>D002</v>
      </c>
      <c r="C887" s="5">
        <f>'Tree Monitoring Data'!B886</f>
        <v>85</v>
      </c>
      <c r="D887" s="5" t="str">
        <f t="shared" si="9"/>
        <v>D002_85</v>
      </c>
      <c r="E887" s="5">
        <f>'Tree Monitoring Data'!D886</f>
        <v>17.2005336</v>
      </c>
      <c r="F887" s="5">
        <f>'Tree Monitoring Data'!E886</f>
        <v>5</v>
      </c>
      <c r="G887" s="33">
        <f t="shared" si="10"/>
        <v>6.557944247112292E-2</v>
      </c>
      <c r="H887" s="5">
        <v>0.59499999999999997</v>
      </c>
      <c r="I887" s="5">
        <v>1.1499999999999999</v>
      </c>
      <c r="J887" s="5">
        <f>VLOOKUP(D887, 'ABG per sample plot (Rj calcs)'!I:J, 2, FALSE)</f>
        <v>0.28529731171365064</v>
      </c>
      <c r="K887" s="34">
        <f t="shared" si="11"/>
        <v>5.7674803750758917E-2</v>
      </c>
      <c r="L887" s="15">
        <f>'Tree Monitoring Data'!L886</f>
        <v>0.1414272</v>
      </c>
      <c r="M887" s="15"/>
    </row>
    <row r="888" spans="1:13">
      <c r="A888" s="5">
        <f>'Tree Monitoring Data'!G887</f>
        <v>2018</v>
      </c>
      <c r="B888" s="4" t="str">
        <f>'Tree Monitoring Data'!A887</f>
        <v>D002</v>
      </c>
      <c r="C888" s="5">
        <f>'Tree Monitoring Data'!B887</f>
        <v>85</v>
      </c>
      <c r="D888" s="5" t="str">
        <f t="shared" si="9"/>
        <v>D002_85</v>
      </c>
      <c r="E888" s="5">
        <f>'Tree Monitoring Data'!D887</f>
        <v>18.912016900000001</v>
      </c>
      <c r="F888" s="5">
        <f>'Tree Monitoring Data'!E887</f>
        <v>5</v>
      </c>
      <c r="G888" s="33">
        <f t="shared" si="10"/>
        <v>7.6764541742488021E-2</v>
      </c>
      <c r="H888" s="5">
        <v>0.59499999999999997</v>
      </c>
      <c r="I888" s="5">
        <v>1.1499999999999999</v>
      </c>
      <c r="J888" s="5">
        <f>VLOOKUP(D888, 'ABG per sample plot (Rj calcs)'!I:J, 2, FALSE)</f>
        <v>0.28529731171365064</v>
      </c>
      <c r="K888" s="34">
        <f t="shared" si="11"/>
        <v>6.7511703564184442E-2</v>
      </c>
      <c r="L888" s="15">
        <f>'Tree Monitoring Data'!L887</f>
        <v>0.1414272</v>
      </c>
      <c r="M888" s="15"/>
    </row>
    <row r="889" spans="1:13">
      <c r="A889" s="5">
        <f>'Tree Monitoring Data'!G888</f>
        <v>2018</v>
      </c>
      <c r="B889" s="4" t="str">
        <f>'Tree Monitoring Data'!A888</f>
        <v>D002</v>
      </c>
      <c r="C889" s="5">
        <f>'Tree Monitoring Data'!B888</f>
        <v>85</v>
      </c>
      <c r="D889" s="5" t="str">
        <f t="shared" si="9"/>
        <v>D002_85</v>
      </c>
      <c r="E889" s="5">
        <f>'Tree Monitoring Data'!D888</f>
        <v>19.562483400000001</v>
      </c>
      <c r="F889" s="5">
        <f>'Tree Monitoring Data'!E888</f>
        <v>5</v>
      </c>
      <c r="G889" s="33">
        <f t="shared" si="10"/>
        <v>8.118751534919405E-2</v>
      </c>
      <c r="H889" s="5">
        <v>0.59499999999999997</v>
      </c>
      <c r="I889" s="5">
        <v>1.1499999999999999</v>
      </c>
      <c r="J889" s="5">
        <f>VLOOKUP(D889, 'ABG per sample plot (Rj calcs)'!I:J, 2, FALSE)</f>
        <v>0.28529731171365064</v>
      </c>
      <c r="K889" s="34">
        <f t="shared" si="11"/>
        <v>7.1401552656358169E-2</v>
      </c>
      <c r="L889" s="15">
        <f>'Tree Monitoring Data'!L888</f>
        <v>0.1414272</v>
      </c>
      <c r="M889" s="15"/>
    </row>
    <row r="890" spans="1:13">
      <c r="A890" s="5">
        <f>'Tree Monitoring Data'!G889</f>
        <v>2018</v>
      </c>
      <c r="B890" s="4" t="str">
        <f>'Tree Monitoring Data'!A889</f>
        <v>D002</v>
      </c>
      <c r="C890" s="5">
        <f>'Tree Monitoring Data'!B889</f>
        <v>85</v>
      </c>
      <c r="D890" s="5" t="str">
        <f t="shared" si="9"/>
        <v>D002_85</v>
      </c>
      <c r="E890" s="5">
        <f>'Tree Monitoring Data'!D889</f>
        <v>17.656891300000002</v>
      </c>
      <c r="F890" s="5">
        <f>'Tree Monitoring Data'!E889</f>
        <v>5.0999999999999996</v>
      </c>
      <c r="G890" s="33">
        <f t="shared" si="10"/>
        <v>6.9281519247201662E-2</v>
      </c>
      <c r="H890" s="5">
        <v>0.59499999999999997</v>
      </c>
      <c r="I890" s="5">
        <v>1.1499999999999999</v>
      </c>
      <c r="J890" s="5">
        <f>VLOOKUP(D890, 'ABG per sample plot (Rj calcs)'!I:J, 2, FALSE)</f>
        <v>0.28529731171365064</v>
      </c>
      <c r="K890" s="34">
        <f t="shared" si="11"/>
        <v>6.0930649538478189E-2</v>
      </c>
      <c r="L890" s="15">
        <f>'Tree Monitoring Data'!L889</f>
        <v>0.1414272</v>
      </c>
      <c r="M890" s="15"/>
    </row>
    <row r="891" spans="1:13">
      <c r="A891" s="5">
        <f>'Tree Monitoring Data'!G890</f>
        <v>2018</v>
      </c>
      <c r="B891" s="4" t="str">
        <f>'Tree Monitoring Data'!A890</f>
        <v>D002</v>
      </c>
      <c r="C891" s="5">
        <f>'Tree Monitoring Data'!B890</f>
        <v>85</v>
      </c>
      <c r="D891" s="5" t="str">
        <f t="shared" si="9"/>
        <v>D002_85</v>
      </c>
      <c r="E891" s="5">
        <f>'Tree Monitoring Data'!D890</f>
        <v>18.516788699999999</v>
      </c>
      <c r="F891" s="5">
        <f>'Tree Monitoring Data'!E890</f>
        <v>5.1100000000000003</v>
      </c>
      <c r="G891" s="33">
        <f t="shared" si="10"/>
        <v>7.5067419430426843E-2</v>
      </c>
      <c r="H891" s="5">
        <v>0.59499999999999997</v>
      </c>
      <c r="I891" s="5">
        <v>1.1499999999999999</v>
      </c>
      <c r="J891" s="5">
        <f>VLOOKUP(D891, 'ABG per sample plot (Rj calcs)'!I:J, 2, FALSE)</f>
        <v>0.28529731171365064</v>
      </c>
      <c r="K891" s="34">
        <f t="shared" si="11"/>
        <v>6.601914442368452E-2</v>
      </c>
      <c r="L891" s="15">
        <f>'Tree Monitoring Data'!L890</f>
        <v>0.1414272</v>
      </c>
      <c r="M891" s="15"/>
    </row>
    <row r="892" spans="1:13">
      <c r="A892" s="5">
        <f>'Tree Monitoring Data'!G891</f>
        <v>2018</v>
      </c>
      <c r="B892" s="4" t="str">
        <f>'Tree Monitoring Data'!A891</f>
        <v>D002</v>
      </c>
      <c r="C892" s="5">
        <f>'Tree Monitoring Data'!B891</f>
        <v>85</v>
      </c>
      <c r="D892" s="5" t="str">
        <f t="shared" si="9"/>
        <v>D002_85</v>
      </c>
      <c r="E892" s="5">
        <f>'Tree Monitoring Data'!D891</f>
        <v>16.951323299999999</v>
      </c>
      <c r="F892" s="5">
        <f>'Tree Monitoring Data'!E891</f>
        <v>5.12</v>
      </c>
      <c r="G892" s="33">
        <f t="shared" si="10"/>
        <v>6.4877250294622463E-2</v>
      </c>
      <c r="H892" s="5">
        <v>0.59499999999999997</v>
      </c>
      <c r="I892" s="5">
        <v>1.1499999999999999</v>
      </c>
      <c r="J892" s="5">
        <f>VLOOKUP(D892, 'ABG per sample plot (Rj calcs)'!I:J, 2, FALSE)</f>
        <v>0.28529731171365064</v>
      </c>
      <c r="K892" s="34">
        <f t="shared" si="11"/>
        <v>5.7057250529064248E-2</v>
      </c>
      <c r="L892" s="15">
        <f>'Tree Monitoring Data'!L891</f>
        <v>0.1414272</v>
      </c>
      <c r="M892" s="15"/>
    </row>
    <row r="893" spans="1:13">
      <c r="A893" s="5">
        <f>'Tree Monitoring Data'!G892</f>
        <v>2018</v>
      </c>
      <c r="B893" s="4" t="str">
        <f>'Tree Monitoring Data'!A892</f>
        <v>D002</v>
      </c>
      <c r="C893" s="5">
        <f>'Tree Monitoring Data'!B892</f>
        <v>85</v>
      </c>
      <c r="D893" s="5" t="str">
        <f t="shared" si="9"/>
        <v>D002_85</v>
      </c>
      <c r="E893" s="5">
        <f>'Tree Monitoring Data'!D892</f>
        <v>20.073739799999998</v>
      </c>
      <c r="F893" s="5">
        <f>'Tree Monitoring Data'!E892</f>
        <v>5.3</v>
      </c>
      <c r="G893" s="33">
        <f t="shared" si="10"/>
        <v>8.772430021269971E-2</v>
      </c>
      <c r="H893" s="5">
        <v>0.59499999999999997</v>
      </c>
      <c r="I893" s="5">
        <v>1.1499999999999999</v>
      </c>
      <c r="J893" s="5">
        <f>VLOOKUP(D893, 'ABG per sample plot (Rj calcs)'!I:J, 2, FALSE)</f>
        <v>0.28529731171365064</v>
      </c>
      <c r="K893" s="34">
        <f t="shared" si="11"/>
        <v>7.7150424100784237E-2</v>
      </c>
      <c r="L893" s="15">
        <f>'Tree Monitoring Data'!L892</f>
        <v>0.1414272</v>
      </c>
      <c r="M893" s="15"/>
    </row>
    <row r="894" spans="1:13">
      <c r="A894" s="5">
        <f>'Tree Monitoring Data'!G893</f>
        <v>2018</v>
      </c>
      <c r="B894" s="4" t="str">
        <f>'Tree Monitoring Data'!A893</f>
        <v>D002</v>
      </c>
      <c r="C894" s="5">
        <f>'Tree Monitoring Data'!B893</f>
        <v>85</v>
      </c>
      <c r="D894" s="5" t="str">
        <f t="shared" si="9"/>
        <v>D002_85</v>
      </c>
      <c r="E894" s="5">
        <f>'Tree Monitoring Data'!D893</f>
        <v>17.215253799999999</v>
      </c>
      <c r="F894" s="5">
        <f>'Tree Monitoring Data'!E893</f>
        <v>5.5</v>
      </c>
      <c r="G894" s="33">
        <f t="shared" si="10"/>
        <v>6.940373047793609E-2</v>
      </c>
      <c r="H894" s="5">
        <v>0.59499999999999997</v>
      </c>
      <c r="I894" s="5">
        <v>1.1499999999999999</v>
      </c>
      <c r="J894" s="5">
        <f>VLOOKUP(D894, 'ABG per sample plot (Rj calcs)'!I:J, 2, FALSE)</f>
        <v>0.28529731171365064</v>
      </c>
      <c r="K894" s="34">
        <f t="shared" si="11"/>
        <v>6.1038130000085504E-2</v>
      </c>
      <c r="L894" s="15">
        <f>'Tree Monitoring Data'!L893</f>
        <v>0.1414272</v>
      </c>
      <c r="M894" s="15"/>
    </row>
    <row r="895" spans="1:13">
      <c r="A895" s="5">
        <f>'Tree Monitoring Data'!G894</f>
        <v>2018</v>
      </c>
      <c r="B895" s="4" t="str">
        <f>'Tree Monitoring Data'!A894</f>
        <v>D002</v>
      </c>
      <c r="C895" s="5">
        <f>'Tree Monitoring Data'!B894</f>
        <v>85</v>
      </c>
      <c r="D895" s="5" t="str">
        <f t="shared" si="9"/>
        <v>D002_85</v>
      </c>
      <c r="E895" s="5">
        <f>'Tree Monitoring Data'!D894</f>
        <v>21.6029202</v>
      </c>
      <c r="F895" s="5">
        <f>'Tree Monitoring Data'!E894</f>
        <v>5.5</v>
      </c>
      <c r="G895" s="33">
        <f t="shared" si="10"/>
        <v>0.10137226434631708</v>
      </c>
      <c r="H895" s="5">
        <v>0.59499999999999997</v>
      </c>
      <c r="I895" s="5">
        <v>1.1499999999999999</v>
      </c>
      <c r="J895" s="5">
        <f>VLOOKUP(D895, 'ABG per sample plot (Rj calcs)'!I:J, 2, FALSE)</f>
        <v>0.28529731171365064</v>
      </c>
      <c r="K895" s="34">
        <f t="shared" si="11"/>
        <v>8.9153326585818121E-2</v>
      </c>
      <c r="L895" s="15">
        <f>'Tree Monitoring Data'!L894</f>
        <v>0.1414272</v>
      </c>
      <c r="M895" s="15"/>
    </row>
    <row r="896" spans="1:13">
      <c r="A896" s="5">
        <f>'Tree Monitoring Data'!G895</f>
        <v>2018</v>
      </c>
      <c r="B896" s="4" t="str">
        <f>'Tree Monitoring Data'!A895</f>
        <v>D002</v>
      </c>
      <c r="C896" s="5">
        <f>'Tree Monitoring Data'!B895</f>
        <v>85</v>
      </c>
      <c r="D896" s="5" t="str">
        <f t="shared" si="9"/>
        <v>D002_85</v>
      </c>
      <c r="E896" s="5">
        <f>'Tree Monitoring Data'!D895</f>
        <v>15.7619784</v>
      </c>
      <c r="F896" s="5">
        <f>'Tree Monitoring Data'!E895</f>
        <v>5.6</v>
      </c>
      <c r="G896" s="33">
        <f t="shared" si="10"/>
        <v>6.0477767613924885E-2</v>
      </c>
      <c r="H896" s="5">
        <v>0.59499999999999997</v>
      </c>
      <c r="I896" s="5">
        <v>1.1499999999999999</v>
      </c>
      <c r="J896" s="5">
        <f>VLOOKUP(D896, 'ABG per sample plot (Rj calcs)'!I:J, 2, FALSE)</f>
        <v>0.28529731171365064</v>
      </c>
      <c r="K896" s="34">
        <f t="shared" si="11"/>
        <v>5.3188060876745588E-2</v>
      </c>
      <c r="L896" s="15">
        <f>'Tree Monitoring Data'!L895</f>
        <v>0.1414272</v>
      </c>
      <c r="M896" s="15"/>
    </row>
    <row r="897" spans="1:13">
      <c r="A897" s="5">
        <f>'Tree Monitoring Data'!G896</f>
        <v>2020</v>
      </c>
      <c r="B897" s="4" t="str">
        <f>'Tree Monitoring Data'!A896</f>
        <v>D006</v>
      </c>
      <c r="C897" s="5">
        <f>'Tree Monitoring Data'!B896</f>
        <v>23</v>
      </c>
      <c r="D897" s="5" t="str">
        <f t="shared" si="9"/>
        <v>D006_23</v>
      </c>
      <c r="E897" s="5">
        <f>'Tree Monitoring Data'!D896</f>
        <v>5.9123437299999999</v>
      </c>
      <c r="F897" s="5">
        <f>'Tree Monitoring Data'!E896</f>
        <v>2.5</v>
      </c>
      <c r="G897" s="33">
        <f t="shared" si="10"/>
        <v>7.1270728773408223E-3</v>
      </c>
      <c r="H897" s="5">
        <v>0.59499999999999997</v>
      </c>
      <c r="I897" s="5">
        <v>1.1499999999999999</v>
      </c>
      <c r="J897" s="5">
        <f>VLOOKUP(D897, 'ABG per sample plot (Rj calcs)'!I:J, 2, FALSE)</f>
        <v>0.36252566859493929</v>
      </c>
      <c r="K897" s="34">
        <f t="shared" si="11"/>
        <v>6.6446284052637129E-3</v>
      </c>
      <c r="L897" s="15">
        <f>'Tree Monitoring Data'!L896</f>
        <v>0.1414272</v>
      </c>
      <c r="M897" s="15"/>
    </row>
    <row r="898" spans="1:13">
      <c r="A898" s="5">
        <f>'Tree Monitoring Data'!G897</f>
        <v>2020</v>
      </c>
      <c r="B898" s="4" t="str">
        <f>'Tree Monitoring Data'!A897</f>
        <v>D006</v>
      </c>
      <c r="C898" s="5">
        <f>'Tree Monitoring Data'!B897</f>
        <v>23</v>
      </c>
      <c r="D898" s="5" t="str">
        <f t="shared" si="9"/>
        <v>D006_23</v>
      </c>
      <c r="E898" s="5">
        <f>'Tree Monitoring Data'!D897</f>
        <v>6.2699776099999998</v>
      </c>
      <c r="F898" s="5">
        <f>'Tree Monitoring Data'!E897</f>
        <v>2.5099999999999998</v>
      </c>
      <c r="G898" s="33">
        <f t="shared" si="10"/>
        <v>8.1392318432995363E-3</v>
      </c>
      <c r="H898" s="5">
        <v>0.59499999999999997</v>
      </c>
      <c r="I898" s="5">
        <v>1.1499999999999999</v>
      </c>
      <c r="J898" s="5">
        <f>VLOOKUP(D898, 'ABG per sample plot (Rj calcs)'!I:J, 2, FALSE)</f>
        <v>0.36252566859493929</v>
      </c>
      <c r="K898" s="34">
        <f t="shared" si="11"/>
        <v>7.5882724975296738E-3</v>
      </c>
      <c r="L898" s="15">
        <f>'Tree Monitoring Data'!L897</f>
        <v>0.1414272</v>
      </c>
      <c r="M898" s="15"/>
    </row>
    <row r="899" spans="1:13">
      <c r="A899" s="5">
        <f>'Tree Monitoring Data'!G898</f>
        <v>2020</v>
      </c>
      <c r="B899" s="4" t="str">
        <f>'Tree Monitoring Data'!A898</f>
        <v>D006</v>
      </c>
      <c r="C899" s="5">
        <f>'Tree Monitoring Data'!B898</f>
        <v>23</v>
      </c>
      <c r="D899" s="5" t="str">
        <f t="shared" si="9"/>
        <v>D006_23</v>
      </c>
      <c r="E899" s="5">
        <f>'Tree Monitoring Data'!D898</f>
        <v>5.4856532500000004</v>
      </c>
      <c r="F899" s="5">
        <f>'Tree Monitoring Data'!E898</f>
        <v>2.67</v>
      </c>
      <c r="G899" s="33">
        <f t="shared" si="10"/>
        <v>6.0883582695586943E-3</v>
      </c>
      <c r="H899" s="5">
        <v>0.59499999999999997</v>
      </c>
      <c r="I899" s="5">
        <v>1.1499999999999999</v>
      </c>
      <c r="J899" s="5">
        <f>VLOOKUP(D899, 'ABG per sample plot (Rj calcs)'!I:J, 2, FALSE)</f>
        <v>0.36252566859493929</v>
      </c>
      <c r="K899" s="34">
        <f t="shared" si="11"/>
        <v>5.6762262706686441E-3</v>
      </c>
      <c r="L899" s="15">
        <f>'Tree Monitoring Data'!L898</f>
        <v>0.1414272</v>
      </c>
      <c r="M899" s="15"/>
    </row>
    <row r="900" spans="1:13">
      <c r="A900" s="5">
        <f>'Tree Monitoring Data'!G899</f>
        <v>2020</v>
      </c>
      <c r="B900" s="4" t="str">
        <f>'Tree Monitoring Data'!A899</f>
        <v>D006</v>
      </c>
      <c r="C900" s="5">
        <f>'Tree Monitoring Data'!B899</f>
        <v>23</v>
      </c>
      <c r="D900" s="5" t="str">
        <f t="shared" si="9"/>
        <v>D006_23</v>
      </c>
      <c r="E900" s="5">
        <f>'Tree Monitoring Data'!D899</f>
        <v>5.7472346300000003</v>
      </c>
      <c r="F900" s="5">
        <f>'Tree Monitoring Data'!E899</f>
        <v>2.7</v>
      </c>
      <c r="G900" s="33">
        <f t="shared" si="10"/>
        <v>6.8440418457930315E-3</v>
      </c>
      <c r="H900" s="5">
        <v>0.59499999999999997</v>
      </c>
      <c r="I900" s="5">
        <v>1.1499999999999999</v>
      </c>
      <c r="J900" s="5">
        <f>VLOOKUP(D900, 'ABG per sample plot (Rj calcs)'!I:J, 2, FALSE)</f>
        <v>0.36252566859493929</v>
      </c>
      <c r="K900" s="34">
        <f t="shared" si="11"/>
        <v>6.3807562568852878E-3</v>
      </c>
      <c r="L900" s="15">
        <f>'Tree Monitoring Data'!L899</f>
        <v>0.1414272</v>
      </c>
      <c r="M900" s="15"/>
    </row>
    <row r="901" spans="1:13">
      <c r="A901" s="5">
        <f>'Tree Monitoring Data'!G900</f>
        <v>2020</v>
      </c>
      <c r="B901" s="4" t="str">
        <f>'Tree Monitoring Data'!A900</f>
        <v>D006</v>
      </c>
      <c r="C901" s="5">
        <f>'Tree Monitoring Data'!B900</f>
        <v>23</v>
      </c>
      <c r="D901" s="5" t="str">
        <f t="shared" si="9"/>
        <v>D006_23</v>
      </c>
      <c r="E901" s="5">
        <f>'Tree Monitoring Data'!D900</f>
        <v>5.4206220399999996</v>
      </c>
      <c r="F901" s="5">
        <f>'Tree Monitoring Data'!E900</f>
        <v>2.71</v>
      </c>
      <c r="G901" s="33">
        <f t="shared" si="10"/>
        <v>5.9393897174599801E-3</v>
      </c>
      <c r="H901" s="5">
        <v>0.59499999999999997</v>
      </c>
      <c r="I901" s="5">
        <v>1.1499999999999999</v>
      </c>
      <c r="J901" s="5">
        <f>VLOOKUP(D901, 'ABG per sample plot (Rj calcs)'!I:J, 2, FALSE)</f>
        <v>0.36252566859493929</v>
      </c>
      <c r="K901" s="34">
        <f t="shared" si="11"/>
        <v>5.5373416696828529E-3</v>
      </c>
      <c r="L901" s="15">
        <f>'Tree Monitoring Data'!L900</f>
        <v>0.1414272</v>
      </c>
      <c r="M901" s="15"/>
    </row>
    <row r="902" spans="1:13">
      <c r="A902" s="5">
        <f>'Tree Monitoring Data'!G901</f>
        <v>2020</v>
      </c>
      <c r="B902" s="4" t="str">
        <f>'Tree Monitoring Data'!A901</f>
        <v>D006</v>
      </c>
      <c r="C902" s="5">
        <f>'Tree Monitoring Data'!B901</f>
        <v>23</v>
      </c>
      <c r="D902" s="5" t="str">
        <f t="shared" si="9"/>
        <v>D006_23</v>
      </c>
      <c r="E902" s="5">
        <f>'Tree Monitoring Data'!D901</f>
        <v>5.5316360600000003</v>
      </c>
      <c r="F902" s="5">
        <f>'Tree Monitoring Data'!E901</f>
        <v>2.71</v>
      </c>
      <c r="G902" s="33">
        <f t="shared" si="10"/>
        <v>6.248132028047363E-3</v>
      </c>
      <c r="H902" s="5">
        <v>0.59499999999999997</v>
      </c>
      <c r="I902" s="5">
        <v>1.1499999999999999</v>
      </c>
      <c r="J902" s="5">
        <f>VLOOKUP(D902, 'ABG per sample plot (Rj calcs)'!I:J, 2, FALSE)</f>
        <v>0.36252566859493929</v>
      </c>
      <c r="K902" s="34">
        <f t="shared" si="11"/>
        <v>5.8251846540527718E-3</v>
      </c>
      <c r="L902" s="15">
        <f>'Tree Monitoring Data'!L901</f>
        <v>0.1414272</v>
      </c>
      <c r="M902" s="15"/>
    </row>
    <row r="903" spans="1:13">
      <c r="A903" s="5">
        <f>'Tree Monitoring Data'!G902</f>
        <v>2020</v>
      </c>
      <c r="B903" s="4" t="str">
        <f>'Tree Monitoring Data'!A902</f>
        <v>D006</v>
      </c>
      <c r="C903" s="5">
        <f>'Tree Monitoring Data'!B902</f>
        <v>23</v>
      </c>
      <c r="D903" s="5" t="str">
        <f t="shared" si="9"/>
        <v>D006_23</v>
      </c>
      <c r="E903" s="5">
        <f>'Tree Monitoring Data'!D902</f>
        <v>5.9294561899999998</v>
      </c>
      <c r="F903" s="5">
        <f>'Tree Monitoring Data'!E902</f>
        <v>2.72</v>
      </c>
      <c r="G903" s="33">
        <f t="shared" si="10"/>
        <v>7.3781249650256278E-3</v>
      </c>
      <c r="H903" s="5">
        <v>0.59499999999999997</v>
      </c>
      <c r="I903" s="5">
        <v>1.1499999999999999</v>
      </c>
      <c r="J903" s="5">
        <f>VLOOKUP(D903, 'ABG per sample plot (Rj calcs)'!I:J, 2, FALSE)</f>
        <v>0.36252566859493929</v>
      </c>
      <c r="K903" s="34">
        <f t="shared" si="11"/>
        <v>6.8786863224115482E-3</v>
      </c>
      <c r="L903" s="15">
        <f>'Tree Monitoring Data'!L902</f>
        <v>0.1414272</v>
      </c>
      <c r="M903" s="15"/>
    </row>
    <row r="904" spans="1:13">
      <c r="A904" s="5">
        <f>'Tree Monitoring Data'!G903</f>
        <v>2020</v>
      </c>
      <c r="B904" s="4" t="str">
        <f>'Tree Monitoring Data'!A903</f>
        <v>D006</v>
      </c>
      <c r="C904" s="5">
        <f>'Tree Monitoring Data'!B903</f>
        <v>23</v>
      </c>
      <c r="D904" s="5" t="str">
        <f t="shared" si="9"/>
        <v>D006_23</v>
      </c>
      <c r="E904" s="5">
        <f>'Tree Monitoring Data'!D903</f>
        <v>6.7147544100000003</v>
      </c>
      <c r="F904" s="5">
        <f>'Tree Monitoring Data'!E903</f>
        <v>2.76</v>
      </c>
      <c r="G904" s="33">
        <f t="shared" si="10"/>
        <v>9.7063244297122368E-3</v>
      </c>
      <c r="H904" s="5">
        <v>0.59499999999999997</v>
      </c>
      <c r="I904" s="5">
        <v>1.1499999999999999</v>
      </c>
      <c r="J904" s="5">
        <f>VLOOKUP(D904, 'ABG per sample plot (Rj calcs)'!I:J, 2, FALSE)</f>
        <v>0.36252566859493929</v>
      </c>
      <c r="K904" s="34">
        <f t="shared" si="11"/>
        <v>9.049285748349848E-3</v>
      </c>
      <c r="L904" s="15">
        <f>'Tree Monitoring Data'!L903</f>
        <v>0.1414272</v>
      </c>
      <c r="M904" s="15"/>
    </row>
    <row r="905" spans="1:13">
      <c r="A905" s="5">
        <f>'Tree Monitoring Data'!G904</f>
        <v>2020</v>
      </c>
      <c r="B905" s="4" t="str">
        <f>'Tree Monitoring Data'!A904</f>
        <v>D006</v>
      </c>
      <c r="C905" s="5">
        <f>'Tree Monitoring Data'!B904</f>
        <v>23</v>
      </c>
      <c r="D905" s="5" t="str">
        <f t="shared" si="9"/>
        <v>D006_23</v>
      </c>
      <c r="E905" s="5">
        <f>'Tree Monitoring Data'!D904</f>
        <v>5.5772397600000003</v>
      </c>
      <c r="F905" s="5">
        <f>'Tree Monitoring Data'!E904</f>
        <v>2.8</v>
      </c>
      <c r="G905" s="33">
        <f t="shared" si="10"/>
        <v>6.4491334650326722E-3</v>
      </c>
      <c r="H905" s="5">
        <v>0.59499999999999997</v>
      </c>
      <c r="I905" s="5">
        <v>1.1499999999999999</v>
      </c>
      <c r="J905" s="5">
        <f>VLOOKUP(D905, 'ABG per sample plot (Rj calcs)'!I:J, 2, FALSE)</f>
        <v>0.36252566859493929</v>
      </c>
      <c r="K905" s="34">
        <f t="shared" si="11"/>
        <v>6.0125799397018958E-3</v>
      </c>
      <c r="L905" s="15">
        <f>'Tree Monitoring Data'!L904</f>
        <v>0.1414272</v>
      </c>
      <c r="M905" s="15"/>
    </row>
    <row r="906" spans="1:13">
      <c r="A906" s="5">
        <f>'Tree Monitoring Data'!G905</f>
        <v>2020</v>
      </c>
      <c r="B906" s="4" t="str">
        <f>'Tree Monitoring Data'!A905</f>
        <v>D006</v>
      </c>
      <c r="C906" s="5">
        <f>'Tree Monitoring Data'!B905</f>
        <v>23</v>
      </c>
      <c r="D906" s="5" t="str">
        <f t="shared" si="9"/>
        <v>D006_23</v>
      </c>
      <c r="E906" s="5">
        <f>'Tree Monitoring Data'!D905</f>
        <v>5.1522956200000003</v>
      </c>
      <c r="F906" s="5">
        <f>'Tree Monitoring Data'!E905</f>
        <v>2.93</v>
      </c>
      <c r="G906" s="33">
        <f t="shared" si="10"/>
        <v>5.3540964191590565E-3</v>
      </c>
      <c r="H906" s="5">
        <v>0.59499999999999997</v>
      </c>
      <c r="I906" s="5">
        <v>1.1499999999999999</v>
      </c>
      <c r="J906" s="5">
        <f>VLOOKUP(D906, 'ABG per sample plot (Rj calcs)'!I:J, 2, FALSE)</f>
        <v>0.36252566859493929</v>
      </c>
      <c r="K906" s="34">
        <f t="shared" si="11"/>
        <v>4.9916679348645495E-3</v>
      </c>
      <c r="L906" s="15">
        <f>'Tree Monitoring Data'!L905</f>
        <v>0.1414272</v>
      </c>
      <c r="M906" s="15"/>
    </row>
    <row r="907" spans="1:13">
      <c r="A907" s="5">
        <f>'Tree Monitoring Data'!G906</f>
        <v>2020</v>
      </c>
      <c r="B907" s="4" t="str">
        <f>'Tree Monitoring Data'!A906</f>
        <v>D006</v>
      </c>
      <c r="C907" s="5">
        <f>'Tree Monitoring Data'!B906</f>
        <v>23</v>
      </c>
      <c r="D907" s="5" t="str">
        <f t="shared" si="9"/>
        <v>D006_23</v>
      </c>
      <c r="E907" s="5">
        <f>'Tree Monitoring Data'!D906</f>
        <v>6.9447018199999997</v>
      </c>
      <c r="F907" s="5">
        <f>'Tree Monitoring Data'!E906</f>
        <v>3.26</v>
      </c>
      <c r="G907" s="33">
        <f t="shared" si="10"/>
        <v>1.1027480373816094E-2</v>
      </c>
      <c r="H907" s="5">
        <v>0.59499999999999997</v>
      </c>
      <c r="I907" s="5">
        <v>1.1499999999999999</v>
      </c>
      <c r="J907" s="5">
        <f>VLOOKUP(D907, 'ABG per sample plot (Rj calcs)'!I:J, 2, FALSE)</f>
        <v>0.36252566859493929</v>
      </c>
      <c r="K907" s="34">
        <f t="shared" si="11"/>
        <v>1.0281010253635231E-2</v>
      </c>
      <c r="L907" s="15">
        <f>'Tree Monitoring Data'!L906</f>
        <v>0.1414272</v>
      </c>
      <c r="M907" s="15"/>
    </row>
    <row r="908" spans="1:13">
      <c r="A908" s="5">
        <f>'Tree Monitoring Data'!G907</f>
        <v>2020</v>
      </c>
      <c r="B908" s="4" t="str">
        <f>'Tree Monitoring Data'!A907</f>
        <v>D008</v>
      </c>
      <c r="C908" s="5">
        <f>'Tree Monitoring Data'!B907</f>
        <v>82</v>
      </c>
      <c r="D908" s="5" t="str">
        <f t="shared" si="9"/>
        <v>D008_82</v>
      </c>
      <c r="E908" s="5">
        <f>'Tree Monitoring Data'!D907</f>
        <v>18.2550095</v>
      </c>
      <c r="F908" s="5">
        <f>'Tree Monitoring Data'!E907</f>
        <v>3.8</v>
      </c>
      <c r="G908" s="33">
        <f t="shared" si="10"/>
        <v>6.2296398232731295E-2</v>
      </c>
      <c r="H908" s="5">
        <v>0.59499999999999997</v>
      </c>
      <c r="I908" s="5">
        <v>1.1499999999999999</v>
      </c>
      <c r="J908" s="5">
        <f>VLOOKUP(D908, 'ABG per sample plot (Rj calcs)'!I:J, 2, FALSE)</f>
        <v>0.2824613513118141</v>
      </c>
      <c r="K908" s="34">
        <f t="shared" si="11"/>
        <v>5.4666595753399563E-2</v>
      </c>
      <c r="L908" s="15">
        <f>'Tree Monitoring Data'!L907</f>
        <v>0.12192</v>
      </c>
      <c r="M908" s="15"/>
    </row>
    <row r="909" spans="1:13">
      <c r="A909" s="5">
        <f>'Tree Monitoring Data'!G908</f>
        <v>2020</v>
      </c>
      <c r="B909" s="4" t="str">
        <f>'Tree Monitoring Data'!A908</f>
        <v>D008</v>
      </c>
      <c r="C909" s="5">
        <f>'Tree Monitoring Data'!B908</f>
        <v>82</v>
      </c>
      <c r="D909" s="5" t="str">
        <f t="shared" si="9"/>
        <v>D008_82</v>
      </c>
      <c r="E909" s="5">
        <f>'Tree Monitoring Data'!D908</f>
        <v>14.5206537</v>
      </c>
      <c r="F909" s="5">
        <f>'Tree Monitoring Data'!E908</f>
        <v>3.9</v>
      </c>
      <c r="G909" s="33">
        <f t="shared" si="10"/>
        <v>4.3472698421613262E-2</v>
      </c>
      <c r="H909" s="5">
        <v>0.59499999999999997</v>
      </c>
      <c r="I909" s="5">
        <v>1.1499999999999999</v>
      </c>
      <c r="J909" s="5">
        <f>VLOOKUP(D909, 'ABG per sample plot (Rj calcs)'!I:J, 2, FALSE)</f>
        <v>0.2824613513118141</v>
      </c>
      <c r="K909" s="34">
        <f t="shared" si="11"/>
        <v>3.8148344018950668E-2</v>
      </c>
      <c r="L909" s="15">
        <f>'Tree Monitoring Data'!L908</f>
        <v>0.12192</v>
      </c>
      <c r="M909" s="15"/>
    </row>
    <row r="910" spans="1:13">
      <c r="A910" s="5">
        <f>'Tree Monitoring Data'!G909</f>
        <v>2020</v>
      </c>
      <c r="B910" s="4" t="str">
        <f>'Tree Monitoring Data'!A909</f>
        <v>D008</v>
      </c>
      <c r="C910" s="5">
        <f>'Tree Monitoring Data'!B909</f>
        <v>82</v>
      </c>
      <c r="D910" s="5" t="str">
        <f t="shared" si="9"/>
        <v>D008_82</v>
      </c>
      <c r="E910" s="5">
        <f>'Tree Monitoring Data'!D909</f>
        <v>12.8117258</v>
      </c>
      <c r="F910" s="5">
        <f>'Tree Monitoring Data'!E909</f>
        <v>3.95</v>
      </c>
      <c r="G910" s="33">
        <f t="shared" si="10"/>
        <v>3.5564650553145671E-2</v>
      </c>
      <c r="H910" s="5">
        <v>0.59499999999999997</v>
      </c>
      <c r="I910" s="5">
        <v>1.1499999999999999</v>
      </c>
      <c r="J910" s="5">
        <f>VLOOKUP(D910, 'ABG per sample plot (Rj calcs)'!I:J, 2, FALSE)</f>
        <v>0.2824613513118141</v>
      </c>
      <c r="K910" s="34">
        <f t="shared" si="11"/>
        <v>3.1208840800658472E-2</v>
      </c>
      <c r="L910" s="15">
        <f>'Tree Monitoring Data'!L909</f>
        <v>0.12192</v>
      </c>
      <c r="M910" s="15"/>
    </row>
    <row r="911" spans="1:13">
      <c r="A911" s="5">
        <f>'Tree Monitoring Data'!G910</f>
        <v>2020</v>
      </c>
      <c r="B911" s="4" t="str">
        <f>'Tree Monitoring Data'!A910</f>
        <v>D008</v>
      </c>
      <c r="C911" s="5">
        <f>'Tree Monitoring Data'!B910</f>
        <v>82</v>
      </c>
      <c r="D911" s="5" t="str">
        <f t="shared" si="9"/>
        <v>D008_82</v>
      </c>
      <c r="E911" s="5">
        <f>'Tree Monitoring Data'!D910</f>
        <v>14.5380875</v>
      </c>
      <c r="F911" s="5">
        <f>'Tree Monitoring Data'!E910</f>
        <v>4</v>
      </c>
      <c r="G911" s="33">
        <f t="shared" si="10"/>
        <v>4.4102354167260889E-2</v>
      </c>
      <c r="H911" s="5">
        <v>0.59499999999999997</v>
      </c>
      <c r="I911" s="5">
        <v>1.1499999999999999</v>
      </c>
      <c r="J911" s="5">
        <f>VLOOKUP(D911, 'ABG per sample plot (Rj calcs)'!I:J, 2, FALSE)</f>
        <v>0.2824613513118141</v>
      </c>
      <c r="K911" s="34">
        <f t="shared" si="11"/>
        <v>3.8700882160602627E-2</v>
      </c>
      <c r="L911" s="15">
        <f>'Tree Monitoring Data'!L910</f>
        <v>0.12192</v>
      </c>
      <c r="M911" s="15"/>
    </row>
    <row r="912" spans="1:13">
      <c r="A912" s="5">
        <f>'Tree Monitoring Data'!G911</f>
        <v>2020</v>
      </c>
      <c r="B912" s="4" t="str">
        <f>'Tree Monitoring Data'!A911</f>
        <v>D008</v>
      </c>
      <c r="C912" s="5">
        <f>'Tree Monitoring Data'!B911</f>
        <v>82</v>
      </c>
      <c r="D912" s="5" t="str">
        <f t="shared" si="9"/>
        <v>D008_82</v>
      </c>
      <c r="E912" s="5">
        <f>'Tree Monitoring Data'!D911</f>
        <v>17.165139199999999</v>
      </c>
      <c r="F912" s="5">
        <f>'Tree Monitoring Data'!E911</f>
        <v>4.5</v>
      </c>
      <c r="G912" s="33">
        <f t="shared" si="10"/>
        <v>6.1628122340833522E-2</v>
      </c>
      <c r="H912" s="5">
        <v>0.59499999999999997</v>
      </c>
      <c r="I912" s="5">
        <v>1.1499999999999999</v>
      </c>
      <c r="J912" s="5">
        <f>VLOOKUP(D912, 'ABG per sample plot (Rj calcs)'!I:J, 2, FALSE)</f>
        <v>0.2824613513118141</v>
      </c>
      <c r="K912" s="34">
        <f t="shared" si="11"/>
        <v>5.4080167499592047E-2</v>
      </c>
      <c r="L912" s="15">
        <f>'Tree Monitoring Data'!L911</f>
        <v>0.12192</v>
      </c>
      <c r="M912" s="15"/>
    </row>
    <row r="913" spans="1:13">
      <c r="A913" s="5">
        <f>'Tree Monitoring Data'!G912</f>
        <v>2020</v>
      </c>
      <c r="B913" s="4" t="str">
        <f>'Tree Monitoring Data'!A912</f>
        <v>D008</v>
      </c>
      <c r="C913" s="5">
        <f>'Tree Monitoring Data'!B912</f>
        <v>82</v>
      </c>
      <c r="D913" s="5" t="str">
        <f t="shared" si="9"/>
        <v>D008_82</v>
      </c>
      <c r="E913" s="5">
        <f>'Tree Monitoring Data'!D912</f>
        <v>18.357403300000001</v>
      </c>
      <c r="F913" s="5">
        <f>'Tree Monitoring Data'!E912</f>
        <v>4.5999999999999996</v>
      </c>
      <c r="G913" s="33">
        <f t="shared" si="10"/>
        <v>6.9680091941665565E-2</v>
      </c>
      <c r="H913" s="5">
        <v>0.59499999999999997</v>
      </c>
      <c r="I913" s="5">
        <v>1.1499999999999999</v>
      </c>
      <c r="J913" s="5">
        <f>VLOOKUP(D913, 'ABG per sample plot (Rj calcs)'!I:J, 2, FALSE)</f>
        <v>0.2824613513118141</v>
      </c>
      <c r="K913" s="34">
        <f t="shared" si="11"/>
        <v>6.1145965518009028E-2</v>
      </c>
      <c r="L913" s="15">
        <f>'Tree Monitoring Data'!L912</f>
        <v>0.12192</v>
      </c>
      <c r="M913" s="15"/>
    </row>
    <row r="914" spans="1:13">
      <c r="A914" s="5">
        <f>'Tree Monitoring Data'!G913</f>
        <v>2020</v>
      </c>
      <c r="B914" s="4" t="str">
        <f>'Tree Monitoring Data'!A913</f>
        <v>D008</v>
      </c>
      <c r="C914" s="5">
        <f>'Tree Monitoring Data'!B913</f>
        <v>82</v>
      </c>
      <c r="D914" s="5" t="str">
        <f t="shared" si="9"/>
        <v>D008_82</v>
      </c>
      <c r="E914" s="5">
        <f>'Tree Monitoring Data'!D913</f>
        <v>19.154216399999999</v>
      </c>
      <c r="F914" s="5">
        <f>'Tree Monitoring Data'!E913</f>
        <v>4.7</v>
      </c>
      <c r="G914" s="33">
        <f t="shared" si="10"/>
        <v>7.5648288900654295E-2</v>
      </c>
      <c r="H914" s="5">
        <v>0.59499999999999997</v>
      </c>
      <c r="I914" s="5">
        <v>1.1499999999999999</v>
      </c>
      <c r="J914" s="5">
        <f>VLOOKUP(D914, 'ABG per sample plot (Rj calcs)'!I:J, 2, FALSE)</f>
        <v>0.2824613513118141</v>
      </c>
      <c r="K914" s="34">
        <f t="shared" si="11"/>
        <v>6.6383202658346366E-2</v>
      </c>
      <c r="L914" s="15">
        <f>'Tree Monitoring Data'!L913</f>
        <v>0.12192</v>
      </c>
      <c r="M914" s="15"/>
    </row>
    <row r="915" spans="1:13">
      <c r="A915" s="5">
        <f>'Tree Monitoring Data'!G914</f>
        <v>2020</v>
      </c>
      <c r="B915" s="4" t="str">
        <f>'Tree Monitoring Data'!A914</f>
        <v>D008</v>
      </c>
      <c r="C915" s="5">
        <f>'Tree Monitoring Data'!B914</f>
        <v>82</v>
      </c>
      <c r="D915" s="5" t="str">
        <f t="shared" si="9"/>
        <v>D008_82</v>
      </c>
      <c r="E915" s="5">
        <f>'Tree Monitoring Data'!D914</f>
        <v>17.341316899999999</v>
      </c>
      <c r="F915" s="5">
        <f>'Tree Monitoring Data'!E914</f>
        <v>4.75</v>
      </c>
      <c r="G915" s="33">
        <f t="shared" si="10"/>
        <v>6.4576305877227902E-2</v>
      </c>
      <c r="H915" s="5">
        <v>0.59499999999999997</v>
      </c>
      <c r="I915" s="5">
        <v>1.1499999999999999</v>
      </c>
      <c r="J915" s="5">
        <f>VLOOKUP(D915, 'ABG per sample plot (Rj calcs)'!I:J, 2, FALSE)</f>
        <v>0.2824613513118141</v>
      </c>
      <c r="K915" s="34">
        <f t="shared" si="11"/>
        <v>5.6667269838780267E-2</v>
      </c>
      <c r="L915" s="15">
        <f>'Tree Monitoring Data'!L914</f>
        <v>0.12192</v>
      </c>
      <c r="M915" s="15"/>
    </row>
    <row r="916" spans="1:13">
      <c r="A916" s="5">
        <f>'Tree Monitoring Data'!G915</f>
        <v>2020</v>
      </c>
      <c r="B916" s="4" t="str">
        <f>'Tree Monitoring Data'!A915</f>
        <v>D008</v>
      </c>
      <c r="C916" s="5">
        <f>'Tree Monitoring Data'!B915</f>
        <v>82</v>
      </c>
      <c r="D916" s="5" t="str">
        <f t="shared" si="9"/>
        <v>D008_82</v>
      </c>
      <c r="E916" s="5">
        <f>'Tree Monitoring Data'!D915</f>
        <v>16.186926199999998</v>
      </c>
      <c r="F916" s="5">
        <f>'Tree Monitoring Data'!E915</f>
        <v>4.8</v>
      </c>
      <c r="G916" s="33">
        <f t="shared" si="10"/>
        <v>5.7940406711365085E-2</v>
      </c>
      <c r="H916" s="5">
        <v>0.59499999999999997</v>
      </c>
      <c r="I916" s="5">
        <v>1.1499999999999999</v>
      </c>
      <c r="J916" s="5">
        <f>VLOOKUP(D916, 'ABG per sample plot (Rj calcs)'!I:J, 2, FALSE)</f>
        <v>0.2824613513118141</v>
      </c>
      <c r="K916" s="34">
        <f t="shared" si="11"/>
        <v>5.0844107867115199E-2</v>
      </c>
      <c r="L916" s="15">
        <f>'Tree Monitoring Data'!L915</f>
        <v>0.12192</v>
      </c>
      <c r="M916" s="15"/>
    </row>
    <row r="917" spans="1:13">
      <c r="A917" s="5">
        <f>'Tree Monitoring Data'!G916</f>
        <v>2020</v>
      </c>
      <c r="B917" s="4" t="str">
        <f>'Tree Monitoring Data'!A916</f>
        <v>D008</v>
      </c>
      <c r="C917" s="5">
        <f>'Tree Monitoring Data'!B916</f>
        <v>82</v>
      </c>
      <c r="D917" s="5" t="str">
        <f t="shared" si="9"/>
        <v>D008_82</v>
      </c>
      <c r="E917" s="5">
        <f>'Tree Monitoring Data'!D916</f>
        <v>16.8192968</v>
      </c>
      <c r="F917" s="5">
        <f>'Tree Monitoring Data'!E916</f>
        <v>4.8899999999999997</v>
      </c>
      <c r="G917" s="33">
        <f t="shared" si="10"/>
        <v>6.2391512391104173E-2</v>
      </c>
      <c r="H917" s="5">
        <v>0.59499999999999997</v>
      </c>
      <c r="I917" s="5">
        <v>1.1499999999999999</v>
      </c>
      <c r="J917" s="5">
        <f>VLOOKUP(D917, 'ABG per sample plot (Rj calcs)'!I:J, 2, FALSE)</f>
        <v>0.2824613513118141</v>
      </c>
      <c r="K917" s="34">
        <f t="shared" si="11"/>
        <v>5.475006072719741E-2</v>
      </c>
      <c r="L917" s="15">
        <f>'Tree Monitoring Data'!L916</f>
        <v>0.12192</v>
      </c>
      <c r="M917" s="15"/>
    </row>
    <row r="918" spans="1:13">
      <c r="A918" s="5">
        <f>'Tree Monitoring Data'!G917</f>
        <v>2020</v>
      </c>
      <c r="B918" s="4" t="str">
        <f>'Tree Monitoring Data'!A917</f>
        <v>D008</v>
      </c>
      <c r="C918" s="5">
        <f>'Tree Monitoring Data'!B917</f>
        <v>82</v>
      </c>
      <c r="D918" s="5" t="str">
        <f t="shared" si="9"/>
        <v>D008_82</v>
      </c>
      <c r="E918" s="5">
        <f>'Tree Monitoring Data'!D917</f>
        <v>17.335473199999999</v>
      </c>
      <c r="F918" s="5">
        <f>'Tree Monitoring Data'!E917</f>
        <v>5</v>
      </c>
      <c r="G918" s="33">
        <f t="shared" si="10"/>
        <v>6.6437171032478537E-2</v>
      </c>
      <c r="H918" s="5">
        <v>0.59499999999999997</v>
      </c>
      <c r="I918" s="5">
        <v>1.1499999999999999</v>
      </c>
      <c r="J918" s="5">
        <f>VLOOKUP(D918, 'ABG per sample plot (Rj calcs)'!I:J, 2, FALSE)</f>
        <v>0.2824613513118141</v>
      </c>
      <c r="K918" s="34">
        <f t="shared" si="11"/>
        <v>5.8300224007553136E-2</v>
      </c>
      <c r="L918" s="15">
        <f>'Tree Monitoring Data'!L917</f>
        <v>0.12192</v>
      </c>
      <c r="M918" s="15"/>
    </row>
    <row r="919" spans="1:13">
      <c r="A919" s="5">
        <f>'Tree Monitoring Data'!G918</f>
        <v>2020</v>
      </c>
      <c r="B919" s="4" t="str">
        <f>'Tree Monitoring Data'!A918</f>
        <v>D008</v>
      </c>
      <c r="C919" s="5">
        <f>'Tree Monitoring Data'!B918</f>
        <v>82</v>
      </c>
      <c r="D919" s="5" t="str">
        <f t="shared" si="9"/>
        <v>D008_82</v>
      </c>
      <c r="E919" s="5">
        <f>'Tree Monitoring Data'!D918</f>
        <v>19.552105399999999</v>
      </c>
      <c r="F919" s="5">
        <f>'Tree Monitoring Data'!E918</f>
        <v>5</v>
      </c>
      <c r="G919" s="33">
        <f t="shared" si="10"/>
        <v>8.1116215942501901E-2</v>
      </c>
      <c r="H919" s="5">
        <v>0.59499999999999997</v>
      </c>
      <c r="I919" s="5">
        <v>1.1499999999999999</v>
      </c>
      <c r="J919" s="5">
        <f>VLOOKUP(D919, 'ABG per sample plot (Rj calcs)'!I:J, 2, FALSE)</f>
        <v>0.2824613513118141</v>
      </c>
      <c r="K919" s="34">
        <f t="shared" si="11"/>
        <v>7.1181440850048308E-2</v>
      </c>
      <c r="L919" s="15">
        <f>'Tree Monitoring Data'!L918</f>
        <v>0.12192</v>
      </c>
      <c r="M919" s="15"/>
    </row>
    <row r="920" spans="1:13">
      <c r="A920" s="5">
        <f>'Tree Monitoring Data'!G919</f>
        <v>2020</v>
      </c>
      <c r="B920" s="4" t="str">
        <f>'Tree Monitoring Data'!A919</f>
        <v>D008</v>
      </c>
      <c r="C920" s="5">
        <f>'Tree Monitoring Data'!B919</f>
        <v>82</v>
      </c>
      <c r="D920" s="5" t="str">
        <f t="shared" si="9"/>
        <v>D008_82</v>
      </c>
      <c r="E920" s="5">
        <f>'Tree Monitoring Data'!D919</f>
        <v>16.858408000000001</v>
      </c>
      <c r="F920" s="5">
        <f>'Tree Monitoring Data'!E919</f>
        <v>5.0999999999999996</v>
      </c>
      <c r="G920" s="33">
        <f t="shared" si="10"/>
        <v>6.4141732169528842E-2</v>
      </c>
      <c r="H920" s="5">
        <v>0.59499999999999997</v>
      </c>
      <c r="I920" s="5">
        <v>1.1499999999999999</v>
      </c>
      <c r="J920" s="5">
        <f>VLOOKUP(D920, 'ABG per sample plot (Rj calcs)'!I:J, 2, FALSE)</f>
        <v>0.2824613513118141</v>
      </c>
      <c r="K920" s="34">
        <f t="shared" si="11"/>
        <v>5.6285920902440667E-2</v>
      </c>
      <c r="L920" s="15">
        <f>'Tree Monitoring Data'!L919</f>
        <v>0.12192</v>
      </c>
      <c r="M920" s="15"/>
    </row>
    <row r="921" spans="1:13">
      <c r="A921" s="5">
        <f>'Tree Monitoring Data'!G920</f>
        <v>2020</v>
      </c>
      <c r="B921" s="4" t="str">
        <f>'Tree Monitoring Data'!A920</f>
        <v>D008</v>
      </c>
      <c r="C921" s="5">
        <f>'Tree Monitoring Data'!B920</f>
        <v>82</v>
      </c>
      <c r="D921" s="5" t="str">
        <f t="shared" si="9"/>
        <v>D008_82</v>
      </c>
      <c r="E921" s="5">
        <f>'Tree Monitoring Data'!D920</f>
        <v>21.588826900000001</v>
      </c>
      <c r="F921" s="5">
        <f>'Tree Monitoring Data'!E920</f>
        <v>5.0999999999999996</v>
      </c>
      <c r="G921" s="33">
        <f t="shared" si="10"/>
        <v>9.6700145741163993E-2</v>
      </c>
      <c r="H921" s="5">
        <v>0.59499999999999997</v>
      </c>
      <c r="I921" s="5">
        <v>1.1499999999999999</v>
      </c>
      <c r="J921" s="5">
        <f>VLOOKUP(D921, 'ABG per sample plot (Rj calcs)'!I:J, 2, FALSE)</f>
        <v>0.2824613513118141</v>
      </c>
      <c r="K921" s="34">
        <f t="shared" si="11"/>
        <v>8.4856716062110385E-2</v>
      </c>
      <c r="L921" s="15">
        <f>'Tree Monitoring Data'!L920</f>
        <v>0.12192</v>
      </c>
      <c r="M921" s="15"/>
    </row>
    <row r="922" spans="1:13">
      <c r="A922" s="5">
        <f>'Tree Monitoring Data'!G921</f>
        <v>2020</v>
      </c>
      <c r="B922" s="4" t="str">
        <f>'Tree Monitoring Data'!A921</f>
        <v>D008</v>
      </c>
      <c r="C922" s="5">
        <f>'Tree Monitoring Data'!B921</f>
        <v>82</v>
      </c>
      <c r="D922" s="5" t="str">
        <f t="shared" si="9"/>
        <v>D008_82</v>
      </c>
      <c r="E922" s="5">
        <f>'Tree Monitoring Data'!D921</f>
        <v>20.960168199999998</v>
      </c>
      <c r="F922" s="5">
        <f>'Tree Monitoring Data'!E921</f>
        <v>5.0999999999999996</v>
      </c>
      <c r="G922" s="33">
        <f t="shared" si="10"/>
        <v>9.2087438389264253E-2</v>
      </c>
      <c r="H922" s="5">
        <v>0.59499999999999997</v>
      </c>
      <c r="I922" s="5">
        <v>1.1499999999999999</v>
      </c>
      <c r="J922" s="5">
        <f>VLOOKUP(D922, 'ABG per sample plot (Rj calcs)'!I:J, 2, FALSE)</f>
        <v>0.2824613513118141</v>
      </c>
      <c r="K922" s="34">
        <f t="shared" si="11"/>
        <v>8.0808953827237739E-2</v>
      </c>
      <c r="L922" s="15">
        <f>'Tree Monitoring Data'!L921</f>
        <v>0.12192</v>
      </c>
      <c r="M922" s="15"/>
    </row>
    <row r="923" spans="1:13">
      <c r="A923" s="5">
        <f>'Tree Monitoring Data'!G922</f>
        <v>2020</v>
      </c>
      <c r="B923" s="4" t="str">
        <f>'Tree Monitoring Data'!A922</f>
        <v>D008</v>
      </c>
      <c r="C923" s="5">
        <f>'Tree Monitoring Data'!B922</f>
        <v>82</v>
      </c>
      <c r="D923" s="5" t="str">
        <f t="shared" si="9"/>
        <v>D008_82</v>
      </c>
      <c r="E923" s="5">
        <f>'Tree Monitoring Data'!D922</f>
        <v>20.7756647</v>
      </c>
      <c r="F923" s="5">
        <f>'Tree Monitoring Data'!E922</f>
        <v>5.15</v>
      </c>
      <c r="G923" s="33">
        <f t="shared" si="10"/>
        <v>9.1282254519764378E-2</v>
      </c>
      <c r="H923" s="5">
        <v>0.59499999999999997</v>
      </c>
      <c r="I923" s="5">
        <v>1.1499999999999999</v>
      </c>
      <c r="J923" s="5">
        <f>VLOOKUP(D923, 'ABG per sample plot (Rj calcs)'!I:J, 2, FALSE)</f>
        <v>0.2824613513118141</v>
      </c>
      <c r="K923" s="34">
        <f t="shared" si="11"/>
        <v>8.0102385512699437E-2</v>
      </c>
      <c r="L923" s="15">
        <f>'Tree Monitoring Data'!L922</f>
        <v>0.12192</v>
      </c>
      <c r="M923" s="15"/>
    </row>
    <row r="924" spans="1:13">
      <c r="A924" s="5">
        <f>'Tree Monitoring Data'!G923</f>
        <v>2020</v>
      </c>
      <c r="B924" s="4" t="str">
        <f>'Tree Monitoring Data'!A923</f>
        <v>D008</v>
      </c>
      <c r="C924" s="5">
        <f>'Tree Monitoring Data'!B923</f>
        <v>82</v>
      </c>
      <c r="D924" s="5" t="str">
        <f t="shared" si="9"/>
        <v>D008_82</v>
      </c>
      <c r="E924" s="5">
        <f>'Tree Monitoring Data'!D923</f>
        <v>17.341316899999999</v>
      </c>
      <c r="F924" s="5">
        <f>'Tree Monitoring Data'!E923</f>
        <v>5.15</v>
      </c>
      <c r="G924" s="33">
        <f t="shared" si="10"/>
        <v>6.7611176603232584E-2</v>
      </c>
      <c r="H924" s="5">
        <v>0.59499999999999997</v>
      </c>
      <c r="I924" s="5">
        <v>1.1499999999999999</v>
      </c>
      <c r="J924" s="5">
        <f>VLOOKUP(D924, 'ABG per sample plot (Rj calcs)'!I:J, 2, FALSE)</f>
        <v>0.2824613513118141</v>
      </c>
      <c r="K924" s="34">
        <f t="shared" si="11"/>
        <v>5.9330442282916132E-2</v>
      </c>
      <c r="L924" s="15">
        <f>'Tree Monitoring Data'!L923</f>
        <v>0.12192</v>
      </c>
      <c r="M924" s="15"/>
    </row>
    <row r="925" spans="1:13">
      <c r="A925" s="5">
        <f>'Tree Monitoring Data'!G924</f>
        <v>2020</v>
      </c>
      <c r="B925" s="4" t="str">
        <f>'Tree Monitoring Data'!A924</f>
        <v>D008</v>
      </c>
      <c r="C925" s="5">
        <f>'Tree Monitoring Data'!B924</f>
        <v>82</v>
      </c>
      <c r="D925" s="5" t="str">
        <f t="shared" si="9"/>
        <v>D008_82</v>
      </c>
      <c r="E925" s="5">
        <f>'Tree Monitoring Data'!D924</f>
        <v>18.579592900000002</v>
      </c>
      <c r="F925" s="5">
        <f>'Tree Monitoring Data'!E924</f>
        <v>5.15</v>
      </c>
      <c r="G925" s="33">
        <f t="shared" si="10"/>
        <v>7.5836284237262477E-2</v>
      </c>
      <c r="H925" s="5">
        <v>0.59499999999999997</v>
      </c>
      <c r="I925" s="5">
        <v>1.1499999999999999</v>
      </c>
      <c r="J925" s="5">
        <f>VLOOKUP(D925, 'ABG per sample plot (Rj calcs)'!I:J, 2, FALSE)</f>
        <v>0.2824613513118141</v>
      </c>
      <c r="K925" s="34">
        <f t="shared" si="11"/>
        <v>6.6548173111878689E-2</v>
      </c>
      <c r="L925" s="15">
        <f>'Tree Monitoring Data'!L924</f>
        <v>0.12192</v>
      </c>
      <c r="M925" s="15"/>
    </row>
    <row r="926" spans="1:13">
      <c r="A926" s="5">
        <f>'Tree Monitoring Data'!G925</f>
        <v>2020</v>
      </c>
      <c r="B926" s="4" t="str">
        <f>'Tree Monitoring Data'!A925</f>
        <v>D008</v>
      </c>
      <c r="C926" s="5">
        <f>'Tree Monitoring Data'!B925</f>
        <v>82</v>
      </c>
      <c r="D926" s="5" t="str">
        <f t="shared" si="9"/>
        <v>D008_82</v>
      </c>
      <c r="E926" s="5">
        <f>'Tree Monitoring Data'!D925</f>
        <v>21.121486000000001</v>
      </c>
      <c r="F926" s="5">
        <f>'Tree Monitoring Data'!E925</f>
        <v>5.15</v>
      </c>
      <c r="G926" s="33">
        <f t="shared" si="10"/>
        <v>9.3812019427361421E-2</v>
      </c>
      <c r="H926" s="5">
        <v>0.59499999999999997</v>
      </c>
      <c r="I926" s="5">
        <v>1.1499999999999999</v>
      </c>
      <c r="J926" s="5">
        <f>VLOOKUP(D926, 'ABG per sample plot (Rj calcs)'!I:J, 2, FALSE)</f>
        <v>0.2824613513118141</v>
      </c>
      <c r="K926" s="34">
        <f t="shared" si="11"/>
        <v>8.2322315387908199E-2</v>
      </c>
      <c r="L926" s="15">
        <f>'Tree Monitoring Data'!L925</f>
        <v>0.12192</v>
      </c>
      <c r="M926" s="15"/>
    </row>
    <row r="927" spans="1:13">
      <c r="A927" s="5">
        <f>'Tree Monitoring Data'!G926</f>
        <v>2020</v>
      </c>
      <c r="B927" s="4" t="str">
        <f>'Tree Monitoring Data'!A926</f>
        <v>D008</v>
      </c>
      <c r="C927" s="5">
        <f>'Tree Monitoring Data'!B926</f>
        <v>82</v>
      </c>
      <c r="D927" s="5" t="str">
        <f t="shared" si="9"/>
        <v>D008_82</v>
      </c>
      <c r="E927" s="5">
        <f>'Tree Monitoring Data'!D926</f>
        <v>18.9895259</v>
      </c>
      <c r="F927" s="5">
        <f>'Tree Monitoring Data'!E926</f>
        <v>5.2</v>
      </c>
      <c r="G927" s="33">
        <f t="shared" si="10"/>
        <v>7.9086729081551593E-2</v>
      </c>
      <c r="H927" s="5">
        <v>0.59499999999999997</v>
      </c>
      <c r="I927" s="5">
        <v>1.1499999999999999</v>
      </c>
      <c r="J927" s="5">
        <f>VLOOKUP(D927, 'ABG per sample plot (Rj calcs)'!I:J, 2, FALSE)</f>
        <v>0.2824613513118141</v>
      </c>
      <c r="K927" s="34">
        <f t="shared" si="11"/>
        <v>6.940051705731265E-2</v>
      </c>
      <c r="L927" s="15">
        <f>'Tree Monitoring Data'!L926</f>
        <v>0.12192</v>
      </c>
      <c r="M927" s="15"/>
    </row>
    <row r="928" spans="1:13">
      <c r="A928" s="5">
        <f>'Tree Monitoring Data'!G927</f>
        <v>2020</v>
      </c>
      <c r="B928" s="4" t="str">
        <f>'Tree Monitoring Data'!A927</f>
        <v>D008</v>
      </c>
      <c r="C928" s="5">
        <f>'Tree Monitoring Data'!B927</f>
        <v>82</v>
      </c>
      <c r="D928" s="5" t="str">
        <f t="shared" si="9"/>
        <v>D008_82</v>
      </c>
      <c r="E928" s="5">
        <f>'Tree Monitoring Data'!D927</f>
        <v>16.413806000000001</v>
      </c>
      <c r="F928" s="5">
        <f>'Tree Monitoring Data'!E927</f>
        <v>5.2</v>
      </c>
      <c r="G928" s="33">
        <f t="shared" si="10"/>
        <v>6.2026439984206982E-2</v>
      </c>
      <c r="H928" s="5">
        <v>0.59499999999999997</v>
      </c>
      <c r="I928" s="5">
        <v>1.1499999999999999</v>
      </c>
      <c r="J928" s="5">
        <f>VLOOKUP(D928, 'ABG per sample plot (Rj calcs)'!I:J, 2, FALSE)</f>
        <v>0.2824613513118141</v>
      </c>
      <c r="K928" s="34">
        <f t="shared" si="11"/>
        <v>5.4429700862827529E-2</v>
      </c>
      <c r="L928" s="15">
        <f>'Tree Monitoring Data'!L927</f>
        <v>0.12192</v>
      </c>
      <c r="M928" s="15"/>
    </row>
    <row r="929" spans="1:13">
      <c r="A929" s="5">
        <f>'Tree Monitoring Data'!G928</f>
        <v>2020</v>
      </c>
      <c r="B929" s="4" t="str">
        <f>'Tree Monitoring Data'!A928</f>
        <v>D008</v>
      </c>
      <c r="C929" s="5">
        <f>'Tree Monitoring Data'!B928</f>
        <v>82</v>
      </c>
      <c r="D929" s="5" t="str">
        <f t="shared" si="9"/>
        <v>D008_82</v>
      </c>
      <c r="E929" s="5">
        <f>'Tree Monitoring Data'!D928</f>
        <v>24.202019799999999</v>
      </c>
      <c r="F929" s="5">
        <f>'Tree Monitoring Data'!E928</f>
        <v>5.2</v>
      </c>
      <c r="G929" s="33">
        <f t="shared" si="10"/>
        <v>0.1181694517637368</v>
      </c>
      <c r="H929" s="5">
        <v>0.59499999999999997</v>
      </c>
      <c r="I929" s="5">
        <v>1.1499999999999999</v>
      </c>
      <c r="J929" s="5">
        <f>VLOOKUP(D929, 'ABG per sample plot (Rj calcs)'!I:J, 2, FALSE)</f>
        <v>0.2824613513118141</v>
      </c>
      <c r="K929" s="34">
        <f t="shared" si="11"/>
        <v>0.1036965512169037</v>
      </c>
      <c r="L929" s="15">
        <f>'Tree Monitoring Data'!L928</f>
        <v>0.12192</v>
      </c>
      <c r="M929" s="15"/>
    </row>
    <row r="930" spans="1:13">
      <c r="A930" s="5">
        <f>'Tree Monitoring Data'!G929</f>
        <v>2020</v>
      </c>
      <c r="B930" s="4" t="str">
        <f>'Tree Monitoring Data'!A929</f>
        <v>D008</v>
      </c>
      <c r="C930" s="5">
        <f>'Tree Monitoring Data'!B929</f>
        <v>82</v>
      </c>
      <c r="D930" s="5" t="str">
        <f t="shared" si="9"/>
        <v>D008_82</v>
      </c>
      <c r="E930" s="5">
        <f>'Tree Monitoring Data'!D929</f>
        <v>20.088859500000002</v>
      </c>
      <c r="F930" s="5">
        <f>'Tree Monitoring Data'!E929</f>
        <v>5.25</v>
      </c>
      <c r="G930" s="33">
        <f t="shared" si="10"/>
        <v>8.733501513843378E-2</v>
      </c>
      <c r="H930" s="5">
        <v>0.59499999999999997</v>
      </c>
      <c r="I930" s="5">
        <v>1.1499999999999999</v>
      </c>
      <c r="J930" s="5">
        <f>VLOOKUP(D930, 'ABG per sample plot (Rj calcs)'!I:J, 2, FALSE)</f>
        <v>0.2824613513118141</v>
      </c>
      <c r="K930" s="34">
        <f t="shared" si="11"/>
        <v>7.6638587512773901E-2</v>
      </c>
      <c r="L930" s="15">
        <f>'Tree Monitoring Data'!L929</f>
        <v>0.12192</v>
      </c>
      <c r="M930" s="15"/>
    </row>
    <row r="931" spans="1:13">
      <c r="A931" s="5">
        <f>'Tree Monitoring Data'!G930</f>
        <v>2020</v>
      </c>
      <c r="B931" s="4" t="str">
        <f>'Tree Monitoring Data'!A930</f>
        <v>D008</v>
      </c>
      <c r="C931" s="5">
        <f>'Tree Monitoring Data'!B930</f>
        <v>82</v>
      </c>
      <c r="D931" s="5" t="str">
        <f t="shared" si="9"/>
        <v>D008_82</v>
      </c>
      <c r="E931" s="5">
        <f>'Tree Monitoring Data'!D930</f>
        <v>19.4820213</v>
      </c>
      <c r="F931" s="5">
        <f>'Tree Monitoring Data'!E930</f>
        <v>5.25</v>
      </c>
      <c r="G931" s="33">
        <f t="shared" si="10"/>
        <v>8.299586510737661E-2</v>
      </c>
      <c r="H931" s="5">
        <v>0.59499999999999997</v>
      </c>
      <c r="I931" s="5">
        <v>1.1499999999999999</v>
      </c>
      <c r="J931" s="5">
        <f>VLOOKUP(D931, 'ABG per sample plot (Rj calcs)'!I:J, 2, FALSE)</f>
        <v>0.2824613513118141</v>
      </c>
      <c r="K931" s="34">
        <f t="shared" si="11"/>
        <v>7.2830878441456803E-2</v>
      </c>
      <c r="L931" s="15">
        <f>'Tree Monitoring Data'!L930</f>
        <v>0.12192</v>
      </c>
      <c r="M931" s="15"/>
    </row>
    <row r="932" spans="1:13">
      <c r="A932" s="5">
        <f>'Tree Monitoring Data'!G931</f>
        <v>2020</v>
      </c>
      <c r="B932" s="4" t="str">
        <f>'Tree Monitoring Data'!A931</f>
        <v>D008</v>
      </c>
      <c r="C932" s="5">
        <f>'Tree Monitoring Data'!B931</f>
        <v>82</v>
      </c>
      <c r="D932" s="5" t="str">
        <f t="shared" si="9"/>
        <v>D008_82</v>
      </c>
      <c r="E932" s="5">
        <f>'Tree Monitoring Data'!D931</f>
        <v>22.647027000000001</v>
      </c>
      <c r="F932" s="5">
        <f>'Tree Monitoring Data'!E931</f>
        <v>5.5</v>
      </c>
      <c r="G932" s="33">
        <f t="shared" si="10"/>
        <v>0.1096350131295393</v>
      </c>
      <c r="H932" s="5">
        <v>0.59499999999999997</v>
      </c>
      <c r="I932" s="5">
        <v>1.1499999999999999</v>
      </c>
      <c r="J932" s="5">
        <f>VLOOKUP(D932, 'ABG per sample plot (Rj calcs)'!I:J, 2, FALSE)</f>
        <v>0.2824613513118141</v>
      </c>
      <c r="K932" s="34">
        <f t="shared" si="11"/>
        <v>9.6207374955783354E-2</v>
      </c>
      <c r="L932" s="15">
        <f>'Tree Monitoring Data'!L931</f>
        <v>0.12192</v>
      </c>
      <c r="M932" s="15"/>
    </row>
    <row r="933" spans="1:13">
      <c r="A933" s="5">
        <f>'Tree Monitoring Data'!G932</f>
        <v>2020</v>
      </c>
      <c r="B933" s="4" t="str">
        <f>'Tree Monitoring Data'!A932</f>
        <v>D008</v>
      </c>
      <c r="C933" s="5">
        <f>'Tree Monitoring Data'!B932</f>
        <v>82</v>
      </c>
      <c r="D933" s="5" t="str">
        <f t="shared" si="9"/>
        <v>D008_82</v>
      </c>
      <c r="E933" s="5">
        <f>'Tree Monitoring Data'!D932</f>
        <v>25.785065599999999</v>
      </c>
      <c r="F933" s="5">
        <f>'Tree Monitoring Data'!E932</f>
        <v>5.5</v>
      </c>
      <c r="G933" s="33">
        <f t="shared" si="10"/>
        <v>0.13587043554949599</v>
      </c>
      <c r="H933" s="5">
        <v>0.59499999999999997</v>
      </c>
      <c r="I933" s="5">
        <v>1.1499999999999999</v>
      </c>
      <c r="J933" s="5">
        <f>VLOOKUP(D933, 'ABG per sample plot (Rj calcs)'!I:J, 2, FALSE)</f>
        <v>0.2824613513118141</v>
      </c>
      <c r="K933" s="34">
        <f t="shared" si="11"/>
        <v>0.11922959249223639</v>
      </c>
      <c r="L933" s="15">
        <f>'Tree Monitoring Data'!L932</f>
        <v>0.12192</v>
      </c>
      <c r="M933" s="15"/>
    </row>
    <row r="934" spans="1:13">
      <c r="A934" s="5">
        <f>'Tree Monitoring Data'!G933</f>
        <v>2020</v>
      </c>
      <c r="B934" s="4" t="str">
        <f>'Tree Monitoring Data'!A933</f>
        <v>D009</v>
      </c>
      <c r="C934" s="5">
        <f>'Tree Monitoring Data'!B933</f>
        <v>24</v>
      </c>
      <c r="D934" s="5" t="str">
        <f t="shared" si="9"/>
        <v>D009_24</v>
      </c>
      <c r="E934" s="5">
        <f>'Tree Monitoring Data'!D933</f>
        <v>6.0058639899999999</v>
      </c>
      <c r="F934" s="5">
        <f>'Tree Monitoring Data'!E933</f>
        <v>2.1</v>
      </c>
      <c r="G934" s="33">
        <f t="shared" si="10"/>
        <v>7.0077396373415752E-3</v>
      </c>
      <c r="H934" s="5">
        <v>0.59499999999999997</v>
      </c>
      <c r="I934" s="5">
        <v>1.1499999999999999</v>
      </c>
      <c r="J934" s="5">
        <f>VLOOKUP(D934, 'ABG per sample plot (Rj calcs)'!I:J, 2, FALSE)</f>
        <v>0.31489971508817743</v>
      </c>
      <c r="K934" s="34">
        <f t="shared" si="11"/>
        <v>6.3050044178590923E-3</v>
      </c>
      <c r="L934" s="15">
        <f>'Tree Monitoring Data'!L933</f>
        <v>7.0713600000000001E-2</v>
      </c>
      <c r="M934" s="15"/>
    </row>
    <row r="935" spans="1:13">
      <c r="A935" s="5">
        <f>'Tree Monitoring Data'!G934</f>
        <v>2020</v>
      </c>
      <c r="B935" s="4" t="str">
        <f>'Tree Monitoring Data'!A934</f>
        <v>D009</v>
      </c>
      <c r="C935" s="5">
        <f>'Tree Monitoring Data'!B934</f>
        <v>24</v>
      </c>
      <c r="D935" s="5" t="str">
        <f t="shared" si="9"/>
        <v>D009_24</v>
      </c>
      <c r="E935" s="5">
        <f>'Tree Monitoring Data'!D934</f>
        <v>8.3552626199999995</v>
      </c>
      <c r="F935" s="5">
        <f>'Tree Monitoring Data'!E934</f>
        <v>2.2400000000000002</v>
      </c>
      <c r="G935" s="33">
        <f t="shared" si="10"/>
        <v>1.3826260055583038E-2</v>
      </c>
      <c r="H935" s="5">
        <v>0.59499999999999997</v>
      </c>
      <c r="I935" s="5">
        <v>1.1499999999999999</v>
      </c>
      <c r="J935" s="5">
        <f>VLOOKUP(D935, 'ABG per sample plot (Rj calcs)'!I:J, 2, FALSE)</f>
        <v>0.31489971508817743</v>
      </c>
      <c r="K935" s="34">
        <f t="shared" si="11"/>
        <v>1.2439764495301644E-2</v>
      </c>
      <c r="L935" s="15">
        <f>'Tree Monitoring Data'!L934</f>
        <v>7.0713600000000001E-2</v>
      </c>
      <c r="M935" s="15"/>
    </row>
    <row r="936" spans="1:13">
      <c r="A936" s="5">
        <f>'Tree Monitoring Data'!G935</f>
        <v>2020</v>
      </c>
      <c r="B936" s="4" t="str">
        <f>'Tree Monitoring Data'!A935</f>
        <v>D009</v>
      </c>
      <c r="C936" s="5">
        <f>'Tree Monitoring Data'!B935</f>
        <v>24</v>
      </c>
      <c r="D936" s="5" t="str">
        <f t="shared" si="9"/>
        <v>D009_24</v>
      </c>
      <c r="E936" s="5">
        <f>'Tree Monitoring Data'!D935</f>
        <v>8.1899167800000008</v>
      </c>
      <c r="F936" s="5">
        <f>'Tree Monitoring Data'!E935</f>
        <v>2.25</v>
      </c>
      <c r="G936" s="33">
        <f t="shared" si="10"/>
        <v>1.3352256085542427E-2</v>
      </c>
      <c r="H936" s="5">
        <v>0.59499999999999997</v>
      </c>
      <c r="I936" s="5">
        <v>1.1499999999999999</v>
      </c>
      <c r="J936" s="5">
        <f>VLOOKUP(D936, 'ABG per sample plot (Rj calcs)'!I:J, 2, FALSE)</f>
        <v>0.31489971508817743</v>
      </c>
      <c r="K936" s="34">
        <f t="shared" si="11"/>
        <v>1.2013293581732922E-2</v>
      </c>
      <c r="L936" s="15">
        <f>'Tree Monitoring Data'!L935</f>
        <v>7.0713600000000001E-2</v>
      </c>
      <c r="M936" s="15"/>
    </row>
    <row r="937" spans="1:13">
      <c r="A937" s="5">
        <f>'Tree Monitoring Data'!G936</f>
        <v>2020</v>
      </c>
      <c r="B937" s="4" t="str">
        <f>'Tree Monitoring Data'!A936</f>
        <v>D009</v>
      </c>
      <c r="C937" s="5">
        <f>'Tree Monitoring Data'!B936</f>
        <v>24</v>
      </c>
      <c r="D937" s="5" t="str">
        <f t="shared" si="9"/>
        <v>D009_24</v>
      </c>
      <c r="E937" s="5">
        <f>'Tree Monitoring Data'!D936</f>
        <v>8.1340546299999996</v>
      </c>
      <c r="F937" s="5">
        <f>'Tree Monitoring Data'!E936</f>
        <v>2.4500000000000002</v>
      </c>
      <c r="G937" s="33">
        <f t="shared" si="10"/>
        <v>1.3534129629211133E-2</v>
      </c>
      <c r="H937" s="5">
        <v>0.59499999999999997</v>
      </c>
      <c r="I937" s="5">
        <v>1.1499999999999999</v>
      </c>
      <c r="J937" s="5">
        <f>VLOOKUP(D937, 'ABG per sample plot (Rj calcs)'!I:J, 2, FALSE)</f>
        <v>0.31489971508817743</v>
      </c>
      <c r="K937" s="34">
        <f t="shared" si="11"/>
        <v>1.217692887009502E-2</v>
      </c>
      <c r="L937" s="15">
        <f>'Tree Monitoring Data'!L936</f>
        <v>7.0713600000000001E-2</v>
      </c>
      <c r="M937" s="15"/>
    </row>
    <row r="938" spans="1:13">
      <c r="A938" s="5">
        <f>'Tree Monitoring Data'!G937</f>
        <v>2020</v>
      </c>
      <c r="B938" s="4" t="str">
        <f>'Tree Monitoring Data'!A937</f>
        <v>D009</v>
      </c>
      <c r="C938" s="5">
        <f>'Tree Monitoring Data'!B937</f>
        <v>24</v>
      </c>
      <c r="D938" s="5" t="str">
        <f t="shared" si="9"/>
        <v>D009_24</v>
      </c>
      <c r="E938" s="5">
        <f>'Tree Monitoring Data'!D937</f>
        <v>8.8499382600000001</v>
      </c>
      <c r="F938" s="5">
        <f>'Tree Monitoring Data'!E937</f>
        <v>2.4700000000000002</v>
      </c>
      <c r="G938" s="33">
        <f t="shared" si="10"/>
        <v>1.5788732717044292E-2</v>
      </c>
      <c r="H938" s="5">
        <v>0.59499999999999997</v>
      </c>
      <c r="I938" s="5">
        <v>1.1499999999999999</v>
      </c>
      <c r="J938" s="5">
        <f>VLOOKUP(D938, 'ABG per sample plot (Rj calcs)'!I:J, 2, FALSE)</f>
        <v>0.31489971508817743</v>
      </c>
      <c r="K938" s="34">
        <f t="shared" si="11"/>
        <v>1.4205440653489335E-2</v>
      </c>
      <c r="L938" s="15">
        <f>'Tree Monitoring Data'!L937</f>
        <v>7.0713600000000001E-2</v>
      </c>
      <c r="M938" s="15"/>
    </row>
    <row r="939" spans="1:13">
      <c r="A939" s="5">
        <f>'Tree Monitoring Data'!G938</f>
        <v>2020</v>
      </c>
      <c r="B939" s="4" t="str">
        <f>'Tree Monitoring Data'!A938</f>
        <v>D009</v>
      </c>
      <c r="C939" s="5">
        <f>'Tree Monitoring Data'!B938</f>
        <v>24</v>
      </c>
      <c r="D939" s="5" t="str">
        <f t="shared" si="9"/>
        <v>D009_24</v>
      </c>
      <c r="E939" s="5">
        <f>'Tree Monitoring Data'!D938</f>
        <v>8.8040238800000008</v>
      </c>
      <c r="F939" s="5">
        <f>'Tree Monitoring Data'!E938</f>
        <v>2.54</v>
      </c>
      <c r="G939" s="33">
        <f t="shared" si="10"/>
        <v>1.5786703579005471E-2</v>
      </c>
      <c r="H939" s="5">
        <v>0.59499999999999997</v>
      </c>
      <c r="I939" s="5">
        <v>1.1499999999999999</v>
      </c>
      <c r="J939" s="5">
        <f>VLOOKUP(D939, 'ABG per sample plot (Rj calcs)'!I:J, 2, FALSE)</f>
        <v>0.31489971508817743</v>
      </c>
      <c r="K939" s="34">
        <f t="shared" si="11"/>
        <v>1.4203614997149163E-2</v>
      </c>
      <c r="L939" s="15">
        <f>'Tree Monitoring Data'!L938</f>
        <v>7.0713600000000001E-2</v>
      </c>
      <c r="M939" s="15"/>
    </row>
    <row r="940" spans="1:13">
      <c r="A940" s="5">
        <f>'Tree Monitoring Data'!G939</f>
        <v>2020</v>
      </c>
      <c r="B940" s="4" t="str">
        <f>'Tree Monitoring Data'!A939</f>
        <v>D009</v>
      </c>
      <c r="C940" s="5">
        <f>'Tree Monitoring Data'!B939</f>
        <v>24</v>
      </c>
      <c r="D940" s="5" t="str">
        <f t="shared" si="9"/>
        <v>D009_24</v>
      </c>
      <c r="E940" s="5">
        <f>'Tree Monitoring Data'!D939</f>
        <v>6.2699829100000004</v>
      </c>
      <c r="F940" s="5">
        <f>'Tree Monitoring Data'!E939</f>
        <v>2.7</v>
      </c>
      <c r="G940" s="33">
        <f t="shared" si="10"/>
        <v>8.335698882685854E-3</v>
      </c>
      <c r="H940" s="5">
        <v>0.59499999999999997</v>
      </c>
      <c r="I940" s="5">
        <v>1.1499999999999999</v>
      </c>
      <c r="J940" s="5">
        <f>VLOOKUP(D940, 'ABG per sample plot (Rj calcs)'!I:J, 2, FALSE)</f>
        <v>0.31489971508817743</v>
      </c>
      <c r="K940" s="34">
        <f t="shared" si="11"/>
        <v>7.4997960827801321E-3</v>
      </c>
      <c r="L940" s="15">
        <f>'Tree Monitoring Data'!L939</f>
        <v>7.0713600000000001E-2</v>
      </c>
      <c r="M940" s="15"/>
    </row>
    <row r="941" spans="1:13">
      <c r="A941" s="5">
        <f>'Tree Monitoring Data'!G940</f>
        <v>2020</v>
      </c>
      <c r="B941" s="4" t="str">
        <f>'Tree Monitoring Data'!A940</f>
        <v>D009</v>
      </c>
      <c r="C941" s="5">
        <f>'Tree Monitoring Data'!B940</f>
        <v>24</v>
      </c>
      <c r="D941" s="5" t="str">
        <f t="shared" si="9"/>
        <v>D009_24</v>
      </c>
      <c r="E941" s="5">
        <f>'Tree Monitoring Data'!D940</f>
        <v>8.8040238800000008</v>
      </c>
      <c r="F941" s="5">
        <f>'Tree Monitoring Data'!E940</f>
        <v>2.8</v>
      </c>
      <c r="G941" s="33">
        <f t="shared" si="10"/>
        <v>1.6315112617686596E-2</v>
      </c>
      <c r="H941" s="5">
        <v>0.59499999999999997</v>
      </c>
      <c r="I941" s="5">
        <v>1.1499999999999999</v>
      </c>
      <c r="J941" s="5">
        <f>VLOOKUP(D941, 'ABG per sample plot (Rj calcs)'!I:J, 2, FALSE)</f>
        <v>0.31489971508817743</v>
      </c>
      <c r="K941" s="34">
        <f t="shared" si="11"/>
        <v>1.4679035246150456E-2</v>
      </c>
      <c r="L941" s="15">
        <f>'Tree Monitoring Data'!L940</f>
        <v>7.0713600000000001E-2</v>
      </c>
      <c r="M941" s="15"/>
    </row>
    <row r="942" spans="1:13">
      <c r="A942" s="5">
        <f>'Tree Monitoring Data'!G941</f>
        <v>2020</v>
      </c>
      <c r="B942" s="4" t="str">
        <f>'Tree Monitoring Data'!A941</f>
        <v>D009</v>
      </c>
      <c r="C942" s="5">
        <f>'Tree Monitoring Data'!B941</f>
        <v>24</v>
      </c>
      <c r="D942" s="5" t="str">
        <f t="shared" si="9"/>
        <v>D009_24</v>
      </c>
      <c r="E942" s="5">
        <f>'Tree Monitoring Data'!D941</f>
        <v>9.18146868</v>
      </c>
      <c r="F942" s="5">
        <f>'Tree Monitoring Data'!E941</f>
        <v>2.82</v>
      </c>
      <c r="G942" s="33">
        <f t="shared" si="10"/>
        <v>1.761227126356148E-2</v>
      </c>
      <c r="H942" s="5">
        <v>0.59499999999999997</v>
      </c>
      <c r="I942" s="5">
        <v>1.1499999999999999</v>
      </c>
      <c r="J942" s="5">
        <f>VLOOKUP(D942, 'ABG per sample plot (Rj calcs)'!I:J, 2, FALSE)</f>
        <v>0.31489971508817743</v>
      </c>
      <c r="K942" s="34">
        <f t="shared" si="11"/>
        <v>1.5846114991711301E-2</v>
      </c>
      <c r="L942" s="15">
        <f>'Tree Monitoring Data'!L941</f>
        <v>7.0713600000000001E-2</v>
      </c>
      <c r="M942" s="15"/>
    </row>
    <row r="943" spans="1:13">
      <c r="A943" s="5">
        <f>'Tree Monitoring Data'!G942</f>
        <v>2020</v>
      </c>
      <c r="B943" s="4" t="str">
        <f>'Tree Monitoring Data'!A942</f>
        <v>D009</v>
      </c>
      <c r="C943" s="5">
        <f>'Tree Monitoring Data'!B942</f>
        <v>24</v>
      </c>
      <c r="D943" s="5" t="str">
        <f t="shared" si="9"/>
        <v>D009_24</v>
      </c>
      <c r="E943" s="5">
        <f>'Tree Monitoring Data'!D942</f>
        <v>14.9096966</v>
      </c>
      <c r="F943" s="5">
        <f>'Tree Monitoring Data'!E942</f>
        <v>2.83</v>
      </c>
      <c r="G943" s="33">
        <f t="shared" si="10"/>
        <v>3.9262330109145961E-2</v>
      </c>
      <c r="H943" s="5">
        <v>0.59499999999999997</v>
      </c>
      <c r="I943" s="5">
        <v>1.1499999999999999</v>
      </c>
      <c r="J943" s="5">
        <f>VLOOKUP(D943, 'ABG per sample plot (Rj calcs)'!I:J, 2, FALSE)</f>
        <v>0.31489971508817743</v>
      </c>
      <c r="K943" s="34">
        <f t="shared" si="11"/>
        <v>3.5325108751830918E-2</v>
      </c>
      <c r="L943" s="15">
        <f>'Tree Monitoring Data'!L942</f>
        <v>7.0713600000000001E-2</v>
      </c>
      <c r="M943" s="15"/>
    </row>
    <row r="944" spans="1:13">
      <c r="A944" s="5">
        <f>'Tree Monitoring Data'!G943</f>
        <v>2020</v>
      </c>
      <c r="B944" s="4" t="str">
        <f>'Tree Monitoring Data'!A943</f>
        <v>D009</v>
      </c>
      <c r="C944" s="5">
        <f>'Tree Monitoring Data'!B943</f>
        <v>24</v>
      </c>
      <c r="D944" s="5" t="str">
        <f t="shared" si="9"/>
        <v>D009_24</v>
      </c>
      <c r="E944" s="5">
        <f>'Tree Monitoring Data'!D943</f>
        <v>11.7774757</v>
      </c>
      <c r="F944" s="5">
        <f>'Tree Monitoring Data'!E943</f>
        <v>2.9</v>
      </c>
      <c r="G944" s="33">
        <f t="shared" si="10"/>
        <v>2.7103955126670947E-2</v>
      </c>
      <c r="H944" s="5">
        <v>0.59499999999999997</v>
      </c>
      <c r="I944" s="5">
        <v>1.1499999999999999</v>
      </c>
      <c r="J944" s="5">
        <f>VLOOKUP(D944, 'ABG per sample plot (Rj calcs)'!I:J, 2, FALSE)</f>
        <v>0.31489971508817743</v>
      </c>
      <c r="K944" s="34">
        <f t="shared" si="11"/>
        <v>2.4385974031412953E-2</v>
      </c>
      <c r="L944" s="15">
        <f>'Tree Monitoring Data'!L943</f>
        <v>7.0713600000000001E-2</v>
      </c>
      <c r="M944" s="15"/>
    </row>
    <row r="945" spans="1:13">
      <c r="A945" s="5">
        <f>'Tree Monitoring Data'!G944</f>
        <v>2020</v>
      </c>
      <c r="B945" s="4" t="str">
        <f>'Tree Monitoring Data'!A944</f>
        <v>D009</v>
      </c>
      <c r="C945" s="5">
        <f>'Tree Monitoring Data'!B944</f>
        <v>24</v>
      </c>
      <c r="D945" s="5" t="str">
        <f t="shared" si="9"/>
        <v>D009_24</v>
      </c>
      <c r="E945" s="5">
        <f>'Tree Monitoring Data'!D944</f>
        <v>11.397103899999999</v>
      </c>
      <c r="F945" s="5">
        <f>'Tree Monitoring Data'!E944</f>
        <v>2.91</v>
      </c>
      <c r="G945" s="33">
        <f t="shared" si="10"/>
        <v>2.5710429283923236E-2</v>
      </c>
      <c r="H945" s="5">
        <v>0.59499999999999997</v>
      </c>
      <c r="I945" s="5">
        <v>1.1499999999999999</v>
      </c>
      <c r="J945" s="5">
        <f>VLOOKUP(D945, 'ABG per sample plot (Rj calcs)'!I:J, 2, FALSE)</f>
        <v>0.31489971508817743</v>
      </c>
      <c r="K945" s="34">
        <f t="shared" si="11"/>
        <v>2.3132190778949225E-2</v>
      </c>
      <c r="L945" s="15">
        <f>'Tree Monitoring Data'!L944</f>
        <v>7.0713600000000001E-2</v>
      </c>
      <c r="M945" s="15"/>
    </row>
    <row r="946" spans="1:13">
      <c r="A946" s="5">
        <f>'Tree Monitoring Data'!G945</f>
        <v>2020</v>
      </c>
      <c r="B946" s="4" t="str">
        <f>'Tree Monitoring Data'!A945</f>
        <v>D009</v>
      </c>
      <c r="C946" s="5">
        <f>'Tree Monitoring Data'!B945</f>
        <v>24</v>
      </c>
      <c r="D946" s="5" t="str">
        <f t="shared" si="9"/>
        <v>D009_24</v>
      </c>
      <c r="E946" s="5">
        <f>'Tree Monitoring Data'!D945</f>
        <v>7.4582453600000003</v>
      </c>
      <c r="F946" s="5">
        <f>'Tree Monitoring Data'!E945</f>
        <v>3.1</v>
      </c>
      <c r="G946" s="33">
        <f t="shared" si="10"/>
        <v>1.2453939945262003E-2</v>
      </c>
      <c r="H946" s="5">
        <v>0.59499999999999997</v>
      </c>
      <c r="I946" s="5">
        <v>1.1499999999999999</v>
      </c>
      <c r="J946" s="5">
        <f>VLOOKUP(D946, 'ABG per sample plot (Rj calcs)'!I:J, 2, FALSE)</f>
        <v>0.31489971508817743</v>
      </c>
      <c r="K946" s="34">
        <f t="shared" si="11"/>
        <v>1.1205060467174628E-2</v>
      </c>
      <c r="L946" s="15">
        <f>'Tree Monitoring Data'!L945</f>
        <v>7.0713600000000001E-2</v>
      </c>
      <c r="M946" s="15"/>
    </row>
    <row r="947" spans="1:13">
      <c r="A947" s="5">
        <f>'Tree Monitoring Data'!G946</f>
        <v>2020</v>
      </c>
      <c r="B947" s="4" t="str">
        <f>'Tree Monitoring Data'!A946</f>
        <v>D009</v>
      </c>
      <c r="C947" s="5">
        <f>'Tree Monitoring Data'!B946</f>
        <v>24</v>
      </c>
      <c r="D947" s="5" t="str">
        <f t="shared" si="9"/>
        <v>D009_24</v>
      </c>
      <c r="E947" s="5">
        <f>'Tree Monitoring Data'!D946</f>
        <v>7.27253376</v>
      </c>
      <c r="F947" s="5">
        <f>'Tree Monitoring Data'!E946</f>
        <v>3.6</v>
      </c>
      <c r="G947" s="33">
        <f t="shared" si="10"/>
        <v>1.2553896376672828E-2</v>
      </c>
      <c r="H947" s="5">
        <v>0.59499999999999997</v>
      </c>
      <c r="I947" s="5">
        <v>1.1499999999999999</v>
      </c>
      <c r="J947" s="5">
        <f>VLOOKUP(D947, 'ABG per sample plot (Rj calcs)'!I:J, 2, FALSE)</f>
        <v>0.31489971508817743</v>
      </c>
      <c r="K947" s="34">
        <f t="shared" si="11"/>
        <v>1.1294993280642816E-2</v>
      </c>
      <c r="L947" s="15">
        <f>'Tree Monitoring Data'!L946</f>
        <v>7.0713600000000001E-2</v>
      </c>
      <c r="M947" s="15"/>
    </row>
    <row r="948" spans="1:13">
      <c r="A948" s="5">
        <f>'Tree Monitoring Data'!G947</f>
        <v>2020</v>
      </c>
      <c r="B948" s="4" t="str">
        <f>'Tree Monitoring Data'!A947</f>
        <v>D009</v>
      </c>
      <c r="C948" s="5">
        <f>'Tree Monitoring Data'!B947</f>
        <v>24</v>
      </c>
      <c r="D948" s="5" t="str">
        <f t="shared" si="9"/>
        <v>D009_24</v>
      </c>
      <c r="E948" s="5">
        <f>'Tree Monitoring Data'!D947</f>
        <v>11.1726411</v>
      </c>
      <c r="F948" s="5">
        <f>'Tree Monitoring Data'!E947</f>
        <v>3.85</v>
      </c>
      <c r="G948" s="33">
        <f t="shared" si="10"/>
        <v>2.7933957628889054E-2</v>
      </c>
      <c r="H948" s="5">
        <v>0.59499999999999997</v>
      </c>
      <c r="I948" s="5">
        <v>1.1499999999999999</v>
      </c>
      <c r="J948" s="5">
        <f>VLOOKUP(D948, 'ABG per sample plot (Rj calcs)'!I:J, 2, FALSE)</f>
        <v>0.31489971508817743</v>
      </c>
      <c r="K948" s="34">
        <f t="shared" si="11"/>
        <v>2.5132743990649693E-2</v>
      </c>
      <c r="L948" s="15">
        <f>'Tree Monitoring Data'!L947</f>
        <v>7.0713600000000001E-2</v>
      </c>
      <c r="M948" s="15"/>
    </row>
    <row r="949" spans="1:13">
      <c r="A949" s="35"/>
      <c r="B949" s="35"/>
      <c r="C949" s="35"/>
      <c r="D949" s="35"/>
      <c r="E949" s="35"/>
      <c r="F949" s="35"/>
      <c r="G949" s="36"/>
      <c r="H949" s="35"/>
      <c r="I949" s="35"/>
      <c r="J949" s="35"/>
      <c r="K949" s="34"/>
      <c r="L949" s="15"/>
      <c r="M949" s="15"/>
    </row>
    <row r="950" spans="1:13">
      <c r="A950" s="35"/>
      <c r="B950" s="35"/>
      <c r="C950" s="35"/>
      <c r="D950" s="35"/>
      <c r="E950" s="35"/>
      <c r="F950" s="35"/>
      <c r="G950" s="36"/>
      <c r="H950" s="35"/>
      <c r="I950" s="35"/>
      <c r="J950" s="35"/>
      <c r="K950" s="34"/>
      <c r="L950" s="15"/>
      <c r="M950" s="15"/>
    </row>
    <row r="951" spans="1:13">
      <c r="A951" s="35"/>
      <c r="B951" s="35"/>
      <c r="C951" s="35"/>
      <c r="D951" s="35"/>
      <c r="E951" s="35"/>
      <c r="F951" s="35"/>
      <c r="G951" s="36"/>
      <c r="H951" s="35"/>
      <c r="I951" s="35"/>
      <c r="J951" s="35"/>
      <c r="K951" s="34"/>
      <c r="L951" s="15"/>
      <c r="M951" s="15"/>
    </row>
    <row r="952" spans="1:13">
      <c r="A952" s="35"/>
      <c r="B952" s="35"/>
      <c r="C952" s="35"/>
      <c r="D952" s="35"/>
      <c r="E952" s="35"/>
      <c r="F952" s="35"/>
      <c r="G952" s="36"/>
      <c r="H952" s="35"/>
      <c r="I952" s="35"/>
      <c r="J952" s="35"/>
      <c r="K952" s="34"/>
      <c r="L952" s="15"/>
      <c r="M952" s="15"/>
    </row>
    <row r="953" spans="1:13">
      <c r="A953" s="35"/>
      <c r="B953" s="35"/>
      <c r="C953" s="35"/>
      <c r="D953" s="35"/>
      <c r="E953" s="35"/>
      <c r="F953" s="35"/>
      <c r="G953" s="36"/>
      <c r="H953" s="35"/>
      <c r="I953" s="35"/>
      <c r="J953" s="35"/>
      <c r="K953" s="34"/>
      <c r="L953" s="15"/>
      <c r="M953" s="15"/>
    </row>
    <row r="954" spans="1:13">
      <c r="A954" s="35"/>
      <c r="B954" s="35"/>
      <c r="C954" s="35"/>
      <c r="D954" s="35"/>
      <c r="E954" s="35"/>
      <c r="F954" s="35"/>
      <c r="G954" s="36"/>
      <c r="H954" s="35"/>
      <c r="I954" s="35"/>
      <c r="J954" s="35"/>
      <c r="K954" s="34"/>
      <c r="L954" s="15"/>
      <c r="M954" s="15"/>
    </row>
    <row r="955" spans="1:13">
      <c r="A955" s="35"/>
      <c r="B955" s="35"/>
      <c r="C955" s="35"/>
      <c r="D955" s="35"/>
      <c r="E955" s="35"/>
      <c r="F955" s="35"/>
      <c r="G955" s="36"/>
      <c r="H955" s="35"/>
      <c r="I955" s="35"/>
      <c r="J955" s="35"/>
      <c r="K955" s="34"/>
      <c r="L955" s="15"/>
      <c r="M955" s="15"/>
    </row>
    <row r="956" spans="1:13">
      <c r="A956" s="35"/>
      <c r="B956" s="35"/>
      <c r="C956" s="35"/>
      <c r="D956" s="35"/>
      <c r="E956" s="35"/>
      <c r="F956" s="35"/>
      <c r="G956" s="36"/>
      <c r="H956" s="35"/>
      <c r="I956" s="35"/>
      <c r="J956" s="35"/>
      <c r="K956" s="34"/>
      <c r="L956" s="15"/>
      <c r="M956" s="15"/>
    </row>
    <row r="957" spans="1:13">
      <c r="A957" s="35"/>
      <c r="B957" s="35"/>
      <c r="C957" s="35"/>
      <c r="D957" s="35"/>
      <c r="E957" s="35"/>
      <c r="F957" s="35"/>
      <c r="G957" s="36"/>
      <c r="H957" s="35"/>
      <c r="I957" s="35"/>
      <c r="J957" s="35"/>
      <c r="K957" s="34"/>
      <c r="L957" s="15"/>
      <c r="M957" s="15"/>
    </row>
    <row r="958" spans="1:13">
      <c r="A958" s="35"/>
      <c r="B958" s="35"/>
      <c r="C958" s="35"/>
      <c r="D958" s="35"/>
      <c r="E958" s="35"/>
      <c r="F958" s="35"/>
      <c r="G958" s="36"/>
      <c r="H958" s="35"/>
      <c r="I958" s="35"/>
      <c r="J958" s="35"/>
      <c r="K958" s="34"/>
      <c r="L958" s="15"/>
      <c r="M958" s="15"/>
    </row>
    <row r="959" spans="1:13">
      <c r="A959" s="35"/>
      <c r="B959" s="35"/>
      <c r="C959" s="35"/>
      <c r="D959" s="35"/>
      <c r="E959" s="35"/>
      <c r="F959" s="35"/>
      <c r="G959" s="36"/>
      <c r="H959" s="35"/>
      <c r="I959" s="35"/>
      <c r="J959" s="35"/>
      <c r="K959" s="34"/>
      <c r="L959" s="15"/>
      <c r="M959" s="15"/>
    </row>
    <row r="960" spans="1:13">
      <c r="A960" s="35"/>
      <c r="B960" s="35"/>
      <c r="C960" s="35"/>
      <c r="D960" s="35"/>
      <c r="E960" s="35"/>
      <c r="F960" s="35"/>
      <c r="G960" s="36"/>
      <c r="H960" s="35"/>
      <c r="I960" s="35"/>
      <c r="J960" s="35"/>
      <c r="K960" s="34"/>
      <c r="L960" s="15"/>
      <c r="M960" s="15"/>
    </row>
    <row r="961" spans="1:13">
      <c r="A961" s="35"/>
      <c r="B961" s="35"/>
      <c r="C961" s="35"/>
      <c r="D961" s="35"/>
      <c r="E961" s="35"/>
      <c r="F961" s="35"/>
      <c r="G961" s="36"/>
      <c r="H961" s="35"/>
      <c r="I961" s="35"/>
      <c r="J961" s="35"/>
      <c r="K961" s="34"/>
      <c r="L961" s="15"/>
      <c r="M961" s="15"/>
    </row>
    <row r="962" spans="1:13">
      <c r="A962" s="35"/>
      <c r="B962" s="35"/>
      <c r="C962" s="35"/>
      <c r="D962" s="35"/>
      <c r="E962" s="35"/>
      <c r="F962" s="35"/>
      <c r="G962" s="36"/>
      <c r="H962" s="35"/>
      <c r="I962" s="35"/>
      <c r="J962" s="35"/>
      <c r="K962" s="34"/>
      <c r="L962" s="15"/>
      <c r="M962" s="15"/>
    </row>
    <row r="963" spans="1:13">
      <c r="A963" s="35"/>
      <c r="B963" s="35"/>
      <c r="C963" s="35"/>
      <c r="D963" s="35"/>
      <c r="E963" s="35"/>
      <c r="F963" s="35"/>
      <c r="G963" s="36"/>
      <c r="H963" s="35"/>
      <c r="I963" s="35"/>
      <c r="J963" s="35"/>
      <c r="K963" s="34"/>
      <c r="L963" s="15"/>
      <c r="M963" s="15"/>
    </row>
    <row r="964" spans="1:13">
      <c r="A964" s="35"/>
      <c r="B964" s="35"/>
      <c r="C964" s="35"/>
      <c r="D964" s="35"/>
      <c r="E964" s="35"/>
      <c r="F964" s="35"/>
      <c r="G964" s="36"/>
      <c r="H964" s="35"/>
      <c r="I964" s="35"/>
      <c r="J964" s="35"/>
      <c r="K964" s="34"/>
      <c r="L964" s="15"/>
      <c r="M964" s="15"/>
    </row>
    <row r="965" spans="1:13">
      <c r="A965" s="35"/>
      <c r="B965" s="35"/>
      <c r="C965" s="35"/>
      <c r="D965" s="35"/>
      <c r="E965" s="35"/>
      <c r="F965" s="35"/>
      <c r="G965" s="36"/>
      <c r="H965" s="35"/>
      <c r="I965" s="35"/>
      <c r="J965" s="35"/>
      <c r="K965" s="34"/>
      <c r="L965" s="15"/>
      <c r="M965" s="15"/>
    </row>
    <row r="966" spans="1:13">
      <c r="A966" s="35"/>
      <c r="B966" s="35"/>
      <c r="C966" s="35"/>
      <c r="D966" s="35"/>
      <c r="E966" s="35"/>
      <c r="F966" s="35"/>
      <c r="G966" s="36"/>
      <c r="H966" s="35"/>
      <c r="I966" s="35"/>
      <c r="J966" s="35"/>
      <c r="K966" s="34"/>
      <c r="L966" s="15"/>
      <c r="M966" s="15"/>
    </row>
    <row r="967" spans="1:13">
      <c r="A967" s="35"/>
      <c r="B967" s="35"/>
      <c r="C967" s="35"/>
      <c r="D967" s="35"/>
      <c r="E967" s="35"/>
      <c r="F967" s="35"/>
      <c r="G967" s="36"/>
      <c r="H967" s="35"/>
      <c r="I967" s="35"/>
      <c r="J967" s="35"/>
      <c r="K967" s="34"/>
      <c r="L967" s="15"/>
      <c r="M967" s="15"/>
    </row>
    <row r="968" spans="1:13">
      <c r="A968" s="35"/>
      <c r="B968" s="35"/>
      <c r="C968" s="35"/>
      <c r="D968" s="35"/>
      <c r="E968" s="35"/>
      <c r="F968" s="35"/>
      <c r="G968" s="36"/>
      <c r="H968" s="35"/>
      <c r="I968" s="35"/>
      <c r="J968" s="35"/>
      <c r="K968" s="34"/>
      <c r="L968" s="15"/>
      <c r="M968" s="15"/>
    </row>
    <row r="969" spans="1:13">
      <c r="A969" s="35"/>
      <c r="B969" s="35"/>
      <c r="C969" s="35"/>
      <c r="D969" s="35"/>
      <c r="E969" s="35"/>
      <c r="F969" s="35"/>
      <c r="G969" s="36"/>
      <c r="H969" s="35"/>
      <c r="I969" s="35"/>
      <c r="J969" s="35"/>
      <c r="K969" s="34"/>
      <c r="L969" s="15"/>
      <c r="M969" s="15"/>
    </row>
    <row r="970" spans="1:13">
      <c r="A970" s="35"/>
      <c r="B970" s="35"/>
      <c r="C970" s="35"/>
      <c r="D970" s="35"/>
      <c r="E970" s="35"/>
      <c r="F970" s="35"/>
      <c r="G970" s="36"/>
      <c r="H970" s="35"/>
      <c r="I970" s="35"/>
      <c r="J970" s="35"/>
      <c r="K970" s="34"/>
      <c r="L970" s="15"/>
      <c r="M970" s="15"/>
    </row>
    <row r="971" spans="1:13">
      <c r="A971" s="35"/>
      <c r="B971" s="37"/>
      <c r="C971" s="35"/>
      <c r="D971" s="35"/>
      <c r="E971" s="35"/>
      <c r="F971" s="35"/>
      <c r="G971" s="36"/>
      <c r="H971" s="35"/>
      <c r="I971" s="35"/>
      <c r="J971" s="35"/>
      <c r="K971" s="34"/>
      <c r="L971" s="15"/>
      <c r="M971" s="15"/>
    </row>
    <row r="972" spans="1:13">
      <c r="A972" s="35"/>
      <c r="B972" s="35"/>
      <c r="C972" s="35"/>
      <c r="D972" s="35"/>
      <c r="E972" s="35"/>
      <c r="F972" s="35"/>
      <c r="G972" s="36"/>
      <c r="H972" s="35"/>
      <c r="I972" s="35"/>
      <c r="J972" s="35"/>
      <c r="K972" s="34"/>
      <c r="L972" s="15"/>
      <c r="M972" s="15"/>
    </row>
    <row r="973" spans="1:13">
      <c r="A973" s="35"/>
      <c r="B973" s="35"/>
      <c r="C973" s="35"/>
      <c r="D973" s="35"/>
      <c r="E973" s="35"/>
      <c r="F973" s="35"/>
      <c r="G973" s="36"/>
      <c r="H973" s="35"/>
      <c r="I973" s="35"/>
      <c r="J973" s="35"/>
      <c r="K973" s="34"/>
      <c r="L973" s="15"/>
      <c r="M973" s="15"/>
    </row>
    <row r="974" spans="1:13">
      <c r="A974" s="35"/>
      <c r="B974" s="35"/>
      <c r="C974" s="35"/>
      <c r="D974" s="35"/>
      <c r="E974" s="35"/>
      <c r="F974" s="35"/>
      <c r="G974" s="36"/>
      <c r="H974" s="35"/>
      <c r="I974" s="35"/>
      <c r="J974" s="35"/>
      <c r="K974" s="34"/>
      <c r="L974" s="15"/>
      <c r="M974" s="15"/>
    </row>
    <row r="975" spans="1:13">
      <c r="A975" s="35"/>
      <c r="B975" s="35"/>
      <c r="C975" s="35"/>
      <c r="D975" s="35"/>
      <c r="E975" s="35"/>
      <c r="F975" s="35"/>
      <c r="G975" s="36"/>
      <c r="H975" s="35"/>
      <c r="I975" s="35"/>
      <c r="J975" s="35"/>
      <c r="K975" s="34"/>
      <c r="L975" s="15"/>
      <c r="M975" s="15"/>
    </row>
    <row r="976" spans="1:13">
      <c r="A976" s="35"/>
      <c r="B976" s="35"/>
      <c r="C976" s="35"/>
      <c r="D976" s="35"/>
      <c r="E976" s="35"/>
      <c r="F976" s="35"/>
      <c r="G976" s="36"/>
      <c r="H976" s="35"/>
      <c r="I976" s="35"/>
      <c r="J976" s="35"/>
      <c r="K976" s="34"/>
      <c r="L976" s="15"/>
      <c r="M976" s="15"/>
    </row>
    <row r="977" spans="1:13">
      <c r="A977" s="35"/>
      <c r="B977" s="35"/>
      <c r="C977" s="35"/>
      <c r="D977" s="35"/>
      <c r="E977" s="35"/>
      <c r="F977" s="35"/>
      <c r="G977" s="36"/>
      <c r="H977" s="35"/>
      <c r="I977" s="35"/>
      <c r="J977" s="35"/>
      <c r="K977" s="34"/>
      <c r="L977" s="15"/>
      <c r="M977" s="15"/>
    </row>
    <row r="978" spans="1:13">
      <c r="A978" s="35"/>
      <c r="B978" s="35"/>
      <c r="C978" s="35"/>
      <c r="D978" s="35"/>
      <c r="E978" s="35"/>
      <c r="F978" s="35"/>
      <c r="G978" s="36"/>
      <c r="H978" s="35"/>
      <c r="I978" s="35"/>
      <c r="J978" s="35"/>
      <c r="K978" s="34"/>
      <c r="L978" s="15"/>
      <c r="M978" s="15"/>
    </row>
    <row r="979" spans="1:13">
      <c r="A979" s="35"/>
      <c r="B979" s="35"/>
      <c r="C979" s="35"/>
      <c r="D979" s="35"/>
      <c r="E979" s="35"/>
      <c r="F979" s="35"/>
      <c r="G979" s="36"/>
      <c r="H979" s="35"/>
      <c r="I979" s="35"/>
      <c r="J979" s="35"/>
      <c r="K979" s="34"/>
      <c r="L979" s="15"/>
      <c r="M979" s="15"/>
    </row>
    <row r="980" spans="1:13">
      <c r="A980" s="35"/>
      <c r="B980" s="35"/>
      <c r="C980" s="35"/>
      <c r="D980" s="35"/>
      <c r="E980" s="35"/>
      <c r="F980" s="35"/>
      <c r="G980" s="36"/>
      <c r="H980" s="35"/>
      <c r="I980" s="35"/>
      <c r="J980" s="35"/>
      <c r="K980" s="34"/>
      <c r="L980" s="15"/>
      <c r="M980" s="15"/>
    </row>
    <row r="981" spans="1:13">
      <c r="A981" s="35"/>
      <c r="B981" s="35"/>
      <c r="C981" s="35"/>
      <c r="D981" s="35"/>
      <c r="E981" s="35"/>
      <c r="F981" s="35"/>
      <c r="G981" s="36"/>
      <c r="H981" s="35"/>
      <c r="I981" s="35"/>
      <c r="J981" s="35"/>
      <c r="K981" s="34"/>
      <c r="L981" s="15"/>
      <c r="M981" s="15"/>
    </row>
    <row r="982" spans="1:13">
      <c r="A982" s="35"/>
      <c r="B982" s="35"/>
      <c r="C982" s="35"/>
      <c r="D982" s="35"/>
      <c r="E982" s="35"/>
      <c r="F982" s="35"/>
      <c r="G982" s="36"/>
      <c r="H982" s="35"/>
      <c r="I982" s="35"/>
      <c r="J982" s="35"/>
      <c r="K982" s="34"/>
      <c r="L982" s="15"/>
      <c r="M982" s="15"/>
    </row>
    <row r="983" spans="1:13">
      <c r="A983" s="35"/>
      <c r="B983" s="35"/>
      <c r="C983" s="35"/>
      <c r="D983" s="35"/>
      <c r="E983" s="35"/>
      <c r="F983" s="35"/>
      <c r="G983" s="36"/>
      <c r="H983" s="35"/>
      <c r="I983" s="35"/>
      <c r="J983" s="35"/>
      <c r="K983" s="34"/>
      <c r="L983" s="15"/>
      <c r="M983" s="15"/>
    </row>
    <row r="984" spans="1:13">
      <c r="A984" s="35"/>
      <c r="B984" s="35"/>
      <c r="C984" s="35"/>
      <c r="D984" s="35"/>
      <c r="E984" s="35"/>
      <c r="F984" s="35"/>
      <c r="G984" s="36"/>
      <c r="H984" s="35"/>
      <c r="I984" s="35"/>
      <c r="J984" s="35"/>
      <c r="K984" s="34"/>
      <c r="L984" s="15"/>
      <c r="M984" s="15"/>
    </row>
    <row r="985" spans="1:13">
      <c r="A985" s="35"/>
      <c r="B985" s="35"/>
      <c r="C985" s="35"/>
      <c r="D985" s="35"/>
      <c r="E985" s="35"/>
      <c r="F985" s="35"/>
      <c r="G985" s="36"/>
      <c r="H985" s="35"/>
      <c r="I985" s="35"/>
      <c r="J985" s="35"/>
      <c r="K985" s="34"/>
      <c r="L985" s="15"/>
      <c r="M985" s="15"/>
    </row>
    <row r="986" spans="1:13">
      <c r="A986" s="35"/>
      <c r="B986" s="35"/>
      <c r="C986" s="35"/>
      <c r="D986" s="35"/>
      <c r="E986" s="35"/>
      <c r="F986" s="35"/>
      <c r="G986" s="36"/>
      <c r="H986" s="35"/>
      <c r="I986" s="35"/>
      <c r="J986" s="35"/>
      <c r="K986" s="34"/>
      <c r="L986" s="15"/>
      <c r="M986" s="15"/>
    </row>
    <row r="987" spans="1:13">
      <c r="A987" s="35"/>
      <c r="B987" s="35"/>
      <c r="C987" s="35"/>
      <c r="D987" s="35"/>
      <c r="E987" s="35"/>
      <c r="F987" s="35"/>
      <c r="G987" s="36"/>
      <c r="H987" s="35"/>
      <c r="I987" s="35"/>
      <c r="J987" s="35"/>
      <c r="K987" s="34"/>
      <c r="L987" s="15"/>
      <c r="M987" s="15"/>
    </row>
    <row r="988" spans="1:13">
      <c r="A988" s="35"/>
      <c r="B988" s="35"/>
      <c r="C988" s="35"/>
      <c r="D988" s="35"/>
      <c r="E988" s="35"/>
      <c r="F988" s="35"/>
      <c r="G988" s="36"/>
      <c r="H988" s="35"/>
      <c r="I988" s="35"/>
      <c r="J988" s="35"/>
      <c r="K988" s="34"/>
      <c r="L988" s="15"/>
      <c r="M988" s="15"/>
    </row>
    <row r="989" spans="1:13">
      <c r="A989" s="35"/>
      <c r="B989" s="35"/>
      <c r="C989" s="35"/>
      <c r="D989" s="35"/>
      <c r="E989" s="35"/>
      <c r="F989" s="35"/>
      <c r="G989" s="36"/>
      <c r="H989" s="35"/>
      <c r="I989" s="35"/>
      <c r="J989" s="35"/>
      <c r="K989" s="34"/>
      <c r="L989" s="15"/>
      <c r="M989" s="15"/>
    </row>
    <row r="990" spans="1:13">
      <c r="A990" s="35"/>
      <c r="B990" s="35"/>
      <c r="C990" s="35"/>
      <c r="D990" s="35"/>
      <c r="E990" s="35"/>
      <c r="F990" s="35"/>
      <c r="G990" s="36"/>
      <c r="H990" s="35"/>
      <c r="I990" s="35"/>
      <c r="J990" s="35"/>
      <c r="K990" s="34"/>
      <c r="L990" s="15"/>
      <c r="M990" s="15"/>
    </row>
    <row r="991" spans="1:13">
      <c r="A991" s="35"/>
      <c r="B991" s="35"/>
      <c r="C991" s="35"/>
      <c r="D991" s="35"/>
      <c r="E991" s="35"/>
      <c r="F991" s="35"/>
      <c r="G991" s="36"/>
      <c r="H991" s="35"/>
      <c r="I991" s="35"/>
      <c r="J991" s="35"/>
      <c r="K991" s="34"/>
      <c r="L991" s="15"/>
      <c r="M991" s="15"/>
    </row>
    <row r="992" spans="1:13">
      <c r="A992" s="35"/>
      <c r="B992" s="35"/>
      <c r="C992" s="35"/>
      <c r="D992" s="35"/>
      <c r="E992" s="35"/>
      <c r="F992" s="35"/>
      <c r="G992" s="36"/>
      <c r="H992" s="35"/>
      <c r="I992" s="35"/>
      <c r="J992" s="35"/>
      <c r="K992" s="34"/>
      <c r="L992" s="15"/>
      <c r="M992" s="15"/>
    </row>
    <row r="993" spans="1:13">
      <c r="A993" s="35"/>
      <c r="B993" s="35"/>
      <c r="C993" s="35"/>
      <c r="D993" s="35"/>
      <c r="E993" s="35"/>
      <c r="F993" s="35"/>
      <c r="G993" s="36"/>
      <c r="H993" s="35"/>
      <c r="I993" s="35"/>
      <c r="J993" s="35"/>
      <c r="K993" s="34"/>
      <c r="L993" s="15"/>
      <c r="M993" s="15"/>
    </row>
    <row r="994" spans="1:13">
      <c r="A994" s="35"/>
      <c r="B994" s="35"/>
      <c r="C994" s="35"/>
      <c r="D994" s="35"/>
      <c r="E994" s="35"/>
      <c r="F994" s="35"/>
      <c r="G994" s="36"/>
      <c r="H994" s="35"/>
      <c r="I994" s="35"/>
      <c r="J994" s="35"/>
      <c r="K994" s="34"/>
      <c r="L994" s="15"/>
      <c r="M994" s="15"/>
    </row>
    <row r="995" spans="1:13">
      <c r="A995" s="35"/>
      <c r="B995" s="35"/>
      <c r="C995" s="35"/>
      <c r="D995" s="35"/>
      <c r="E995" s="35"/>
      <c r="F995" s="35"/>
      <c r="G995" s="36"/>
      <c r="H995" s="35"/>
      <c r="I995" s="35"/>
      <c r="J995" s="35"/>
      <c r="K995" s="34"/>
      <c r="L995" s="15"/>
      <c r="M995" s="15"/>
    </row>
    <row r="996" spans="1:13">
      <c r="A996" s="35"/>
      <c r="B996" s="35"/>
      <c r="C996" s="35"/>
      <c r="D996" s="35"/>
      <c r="E996" s="35"/>
      <c r="F996" s="35"/>
      <c r="G996" s="36"/>
      <c r="H996" s="35"/>
      <c r="I996" s="35"/>
      <c r="J996" s="35"/>
      <c r="K996" s="34"/>
      <c r="L996" s="15"/>
      <c r="M996" s="15"/>
    </row>
    <row r="997" spans="1:13">
      <c r="A997" s="35"/>
      <c r="B997" s="35"/>
      <c r="C997" s="35"/>
      <c r="D997" s="35"/>
      <c r="E997" s="35"/>
      <c r="F997" s="35"/>
      <c r="G997" s="36"/>
      <c r="H997" s="35"/>
      <c r="I997" s="35"/>
      <c r="J997" s="35"/>
      <c r="K997" s="34"/>
      <c r="L997" s="15"/>
      <c r="M997" s="15"/>
    </row>
    <row r="998" spans="1:13">
      <c r="A998" s="35"/>
      <c r="B998" s="35"/>
      <c r="C998" s="35"/>
      <c r="D998" s="35"/>
      <c r="E998" s="35"/>
      <c r="F998" s="35"/>
      <c r="G998" s="36"/>
      <c r="H998" s="35"/>
      <c r="I998" s="35"/>
      <c r="J998" s="35"/>
      <c r="K998" s="34"/>
      <c r="L998" s="15"/>
      <c r="M998" s="15"/>
    </row>
    <row r="999" spans="1:13">
      <c r="A999" s="35"/>
      <c r="B999" s="35"/>
      <c r="C999" s="35"/>
      <c r="D999" s="35"/>
      <c r="E999" s="35"/>
      <c r="F999" s="35"/>
      <c r="G999" s="36"/>
      <c r="H999" s="35"/>
      <c r="I999" s="35"/>
      <c r="J999" s="35"/>
      <c r="K999" s="34"/>
      <c r="L999" s="15"/>
      <c r="M999" s="15"/>
    </row>
    <row r="1000" spans="1:13">
      <c r="A1000" s="35"/>
      <c r="B1000" s="35"/>
      <c r="C1000" s="35"/>
      <c r="D1000" s="35"/>
      <c r="E1000" s="35"/>
      <c r="F1000" s="35"/>
      <c r="G1000" s="36"/>
      <c r="H1000" s="35"/>
      <c r="I1000" s="35"/>
      <c r="J1000" s="35"/>
      <c r="K1000" s="34"/>
      <c r="L1000" s="15"/>
      <c r="M1000" s="15"/>
    </row>
    <row r="1001" spans="1:13">
      <c r="A1001" s="35"/>
      <c r="B1001" s="35"/>
      <c r="C1001" s="35"/>
      <c r="D1001" s="35"/>
      <c r="E1001" s="35"/>
      <c r="F1001" s="35"/>
      <c r="G1001" s="36"/>
      <c r="H1001" s="35"/>
      <c r="I1001" s="35"/>
      <c r="J1001" s="35"/>
      <c r="K1001" s="34"/>
      <c r="L1001" s="15"/>
      <c r="M1001" s="15"/>
    </row>
    <row r="1002" spans="1:13">
      <c r="A1002" s="35"/>
      <c r="B1002" s="35"/>
      <c r="C1002" s="35"/>
      <c r="D1002" s="35"/>
      <c r="E1002" s="35"/>
      <c r="F1002" s="35"/>
      <c r="G1002" s="36"/>
      <c r="H1002" s="35"/>
      <c r="I1002" s="35"/>
      <c r="J1002" s="35"/>
      <c r="K1002" s="34"/>
      <c r="L1002" s="15"/>
      <c r="M1002" s="15"/>
    </row>
    <row r="1003" spans="1:13">
      <c r="A1003" s="35"/>
      <c r="B1003" s="35"/>
      <c r="C1003" s="35"/>
      <c r="D1003" s="35"/>
      <c r="E1003" s="35"/>
      <c r="F1003" s="35"/>
      <c r="G1003" s="36"/>
      <c r="H1003" s="35"/>
      <c r="I1003" s="35"/>
      <c r="J1003" s="35"/>
      <c r="K1003" s="34"/>
      <c r="L1003" s="15"/>
      <c r="M1003" s="15"/>
    </row>
    <row r="1004" spans="1:13">
      <c r="A1004" s="35"/>
      <c r="B1004" s="35"/>
      <c r="C1004" s="35"/>
      <c r="D1004" s="35"/>
      <c r="E1004" s="35"/>
      <c r="F1004" s="35"/>
      <c r="G1004" s="36"/>
      <c r="H1004" s="35"/>
      <c r="I1004" s="35"/>
      <c r="J1004" s="35"/>
      <c r="K1004" s="34"/>
      <c r="L1004" s="15"/>
      <c r="M1004" s="15"/>
    </row>
    <row r="1005" spans="1:13">
      <c r="A1005" s="35"/>
      <c r="B1005" s="35"/>
      <c r="C1005" s="35"/>
      <c r="D1005" s="35"/>
      <c r="E1005" s="35"/>
      <c r="F1005" s="35"/>
      <c r="G1005" s="36"/>
      <c r="H1005" s="35"/>
      <c r="I1005" s="35"/>
      <c r="J1005" s="35"/>
      <c r="K1005" s="34"/>
      <c r="L1005" s="15"/>
      <c r="M1005" s="15"/>
    </row>
    <row r="1006" spans="1:13">
      <c r="A1006" s="35"/>
      <c r="B1006" s="35"/>
      <c r="C1006" s="35"/>
      <c r="D1006" s="35"/>
      <c r="E1006" s="35"/>
      <c r="F1006" s="35"/>
      <c r="G1006" s="36"/>
      <c r="H1006" s="35"/>
      <c r="I1006" s="35"/>
      <c r="J1006" s="35"/>
      <c r="K1006" s="34"/>
      <c r="L1006" s="15"/>
      <c r="M1006" s="15"/>
    </row>
    <row r="1007" spans="1:13">
      <c r="A1007" s="35"/>
      <c r="B1007" s="35"/>
      <c r="C1007" s="35"/>
      <c r="D1007" s="35"/>
      <c r="E1007" s="35"/>
      <c r="F1007" s="35"/>
      <c r="G1007" s="36"/>
      <c r="H1007" s="35"/>
      <c r="I1007" s="35"/>
      <c r="J1007" s="35"/>
      <c r="K1007" s="34"/>
      <c r="L1007" s="15"/>
      <c r="M1007" s="15"/>
    </row>
    <row r="1008" spans="1:13">
      <c r="A1008" s="35"/>
      <c r="B1008" s="35"/>
      <c r="C1008" s="35"/>
      <c r="D1008" s="35"/>
      <c r="E1008" s="35"/>
      <c r="F1008" s="35"/>
      <c r="G1008" s="36"/>
      <c r="H1008" s="35"/>
      <c r="I1008" s="35"/>
      <c r="J1008" s="35"/>
      <c r="K1008" s="34"/>
      <c r="L1008" s="15"/>
      <c r="M1008" s="15"/>
    </row>
    <row r="1009" spans="1:13">
      <c r="A1009" s="35"/>
      <c r="B1009" s="35"/>
      <c r="C1009" s="35"/>
      <c r="D1009" s="35"/>
      <c r="E1009" s="35"/>
      <c r="F1009" s="35"/>
      <c r="G1009" s="36"/>
      <c r="H1009" s="35"/>
      <c r="I1009" s="35"/>
      <c r="J1009" s="35"/>
      <c r="K1009" s="34"/>
      <c r="L1009" s="15"/>
      <c r="M1009" s="15"/>
    </row>
    <row r="1010" spans="1:13">
      <c r="A1010" s="35"/>
      <c r="B1010" s="35"/>
      <c r="C1010" s="35"/>
      <c r="D1010" s="35"/>
      <c r="E1010" s="35"/>
      <c r="F1010" s="35"/>
      <c r="G1010" s="36"/>
      <c r="H1010" s="35"/>
      <c r="I1010" s="35"/>
      <c r="J1010" s="35"/>
      <c r="K1010" s="34"/>
      <c r="L1010" s="15"/>
      <c r="M1010" s="15"/>
    </row>
    <row r="1011" spans="1:13">
      <c r="A1011" s="35"/>
      <c r="B1011" s="35"/>
      <c r="C1011" s="35"/>
      <c r="D1011" s="35"/>
      <c r="E1011" s="35"/>
      <c r="F1011" s="35"/>
      <c r="G1011" s="36"/>
      <c r="H1011" s="35"/>
      <c r="I1011" s="35"/>
      <c r="J1011" s="35"/>
      <c r="K1011" s="34"/>
      <c r="L1011" s="15"/>
      <c r="M1011" s="15"/>
    </row>
    <row r="1012" spans="1:13">
      <c r="A1012" s="35"/>
      <c r="B1012" s="35"/>
      <c r="C1012" s="35"/>
      <c r="D1012" s="35"/>
      <c r="E1012" s="35"/>
      <c r="F1012" s="35"/>
      <c r="G1012" s="36"/>
      <c r="H1012" s="35"/>
      <c r="I1012" s="35"/>
      <c r="J1012" s="35"/>
      <c r="K1012" s="34"/>
      <c r="L1012" s="15"/>
      <c r="M1012" s="15"/>
    </row>
    <row r="1013" spans="1:13">
      <c r="A1013" s="35"/>
      <c r="B1013" s="35"/>
      <c r="C1013" s="35"/>
      <c r="D1013" s="35"/>
      <c r="E1013" s="35"/>
      <c r="F1013" s="35"/>
      <c r="G1013" s="36"/>
      <c r="H1013" s="35"/>
      <c r="I1013" s="35"/>
      <c r="J1013" s="35"/>
      <c r="K1013" s="34"/>
      <c r="L1013" s="15"/>
      <c r="M1013" s="15"/>
    </row>
    <row r="1014" spans="1:13">
      <c r="A1014" s="35"/>
      <c r="B1014" s="35"/>
      <c r="C1014" s="35"/>
      <c r="D1014" s="35"/>
      <c r="E1014" s="35"/>
      <c r="F1014" s="35"/>
      <c r="G1014" s="36"/>
      <c r="H1014" s="35"/>
      <c r="I1014" s="35"/>
      <c r="J1014" s="35"/>
      <c r="K1014" s="34"/>
      <c r="L1014" s="15"/>
      <c r="M1014" s="15"/>
    </row>
    <row r="1015" spans="1:13">
      <c r="A1015" s="35"/>
      <c r="B1015" s="35"/>
      <c r="C1015" s="35"/>
      <c r="D1015" s="35"/>
      <c r="E1015" s="35"/>
      <c r="F1015" s="35"/>
      <c r="G1015" s="36"/>
      <c r="H1015" s="35"/>
      <c r="I1015" s="35"/>
      <c r="J1015" s="35"/>
      <c r="K1015" s="34"/>
      <c r="L1015" s="15"/>
      <c r="M1015" s="15"/>
    </row>
    <row r="1016" spans="1:13">
      <c r="A1016" s="35"/>
      <c r="B1016" s="35"/>
      <c r="C1016" s="35"/>
      <c r="D1016" s="35"/>
      <c r="E1016" s="35"/>
      <c r="F1016" s="35"/>
      <c r="G1016" s="36"/>
      <c r="H1016" s="35"/>
      <c r="I1016" s="35"/>
      <c r="J1016" s="35"/>
      <c r="K1016" s="34"/>
      <c r="L1016" s="15"/>
      <c r="M1016" s="15"/>
    </row>
    <row r="1017" spans="1:13">
      <c r="A1017" s="35"/>
      <c r="B1017" s="35"/>
      <c r="C1017" s="35"/>
      <c r="D1017" s="35"/>
      <c r="E1017" s="35"/>
      <c r="F1017" s="35"/>
      <c r="G1017" s="36"/>
      <c r="H1017" s="35"/>
      <c r="I1017" s="35"/>
      <c r="J1017" s="35"/>
      <c r="K1017" s="34"/>
      <c r="L1017" s="15"/>
      <c r="M1017" s="15"/>
    </row>
    <row r="1018" spans="1:13">
      <c r="A1018" s="35"/>
      <c r="B1018" s="35"/>
      <c r="C1018" s="35"/>
      <c r="D1018" s="35"/>
      <c r="E1018" s="35"/>
      <c r="F1018" s="35"/>
      <c r="G1018" s="36"/>
      <c r="H1018" s="35"/>
      <c r="I1018" s="35"/>
      <c r="J1018" s="35"/>
      <c r="K1018" s="34"/>
      <c r="L1018" s="15"/>
      <c r="M1018" s="15"/>
    </row>
    <row r="1019" spans="1:13">
      <c r="A1019" s="35"/>
      <c r="B1019" s="35"/>
      <c r="C1019" s="35"/>
      <c r="D1019" s="35"/>
      <c r="E1019" s="35"/>
      <c r="F1019" s="35"/>
      <c r="G1019" s="36"/>
      <c r="H1019" s="35"/>
      <c r="I1019" s="35"/>
      <c r="J1019" s="35"/>
      <c r="K1019" s="34"/>
      <c r="L1019" s="15"/>
      <c r="M1019" s="15"/>
    </row>
    <row r="1020" spans="1:13">
      <c r="A1020" s="35"/>
      <c r="B1020" s="35"/>
      <c r="C1020" s="35"/>
      <c r="D1020" s="35"/>
      <c r="E1020" s="35"/>
      <c r="F1020" s="35"/>
      <c r="G1020" s="36"/>
      <c r="H1020" s="35"/>
      <c r="I1020" s="35"/>
      <c r="J1020" s="35"/>
      <c r="K1020" s="34"/>
      <c r="L1020" s="15"/>
      <c r="M1020" s="15"/>
    </row>
    <row r="1021" spans="1:13">
      <c r="A1021" s="35"/>
      <c r="B1021" s="35"/>
      <c r="C1021" s="35"/>
      <c r="D1021" s="35"/>
      <c r="E1021" s="35"/>
      <c r="F1021" s="35"/>
      <c r="G1021" s="36"/>
      <c r="H1021" s="35"/>
      <c r="I1021" s="35"/>
      <c r="J1021" s="35"/>
      <c r="K1021" s="34"/>
      <c r="L1021" s="15"/>
      <c r="M1021" s="15"/>
    </row>
    <row r="1022" spans="1:13">
      <c r="A1022" s="35"/>
      <c r="B1022" s="35"/>
      <c r="C1022" s="35"/>
      <c r="D1022" s="35"/>
      <c r="E1022" s="35"/>
      <c r="F1022" s="35"/>
      <c r="G1022" s="36"/>
      <c r="H1022" s="35"/>
      <c r="I1022" s="35"/>
      <c r="J1022" s="35"/>
      <c r="K1022" s="34"/>
      <c r="L1022" s="15"/>
      <c r="M1022" s="15"/>
    </row>
    <row r="1023" spans="1:13">
      <c r="A1023" s="35"/>
      <c r="B1023" s="35"/>
      <c r="C1023" s="35"/>
      <c r="D1023" s="35"/>
      <c r="E1023" s="35"/>
      <c r="F1023" s="35"/>
      <c r="G1023" s="36"/>
      <c r="H1023" s="35"/>
      <c r="I1023" s="35"/>
      <c r="J1023" s="35"/>
      <c r="K1023" s="34"/>
      <c r="L1023" s="15"/>
      <c r="M1023" s="15"/>
    </row>
    <row r="1024" spans="1:13">
      <c r="A1024" s="35"/>
      <c r="B1024" s="35"/>
      <c r="C1024" s="35"/>
      <c r="D1024" s="35"/>
      <c r="E1024" s="35"/>
      <c r="F1024" s="35"/>
      <c r="G1024" s="36"/>
      <c r="H1024" s="35"/>
      <c r="I1024" s="35"/>
      <c r="J1024" s="35"/>
      <c r="K1024" s="34"/>
      <c r="L1024" s="15"/>
      <c r="M1024" s="15"/>
    </row>
    <row r="1025" spans="1:13">
      <c r="A1025" s="35"/>
      <c r="B1025" s="35"/>
      <c r="C1025" s="35"/>
      <c r="D1025" s="35"/>
      <c r="E1025" s="35"/>
      <c r="F1025" s="35"/>
      <c r="G1025" s="36"/>
      <c r="H1025" s="35"/>
      <c r="I1025" s="35"/>
      <c r="J1025" s="35"/>
      <c r="K1025" s="34"/>
      <c r="L1025" s="15"/>
      <c r="M1025" s="15"/>
    </row>
    <row r="1026" spans="1:13">
      <c r="A1026" s="35"/>
      <c r="B1026" s="35"/>
      <c r="C1026" s="35"/>
      <c r="D1026" s="35"/>
      <c r="E1026" s="35"/>
      <c r="F1026" s="35"/>
      <c r="G1026" s="36"/>
      <c r="H1026" s="35"/>
      <c r="I1026" s="35"/>
      <c r="J1026" s="35"/>
      <c r="K1026" s="34"/>
      <c r="L1026" s="15"/>
      <c r="M1026" s="15"/>
    </row>
    <row r="1027" spans="1:13">
      <c r="A1027" s="35"/>
      <c r="B1027" s="35"/>
      <c r="C1027" s="35"/>
      <c r="D1027" s="35"/>
      <c r="E1027" s="35"/>
      <c r="F1027" s="35"/>
      <c r="G1027" s="36"/>
      <c r="H1027" s="35"/>
      <c r="I1027" s="35"/>
      <c r="J1027" s="35"/>
      <c r="K1027" s="34"/>
      <c r="L1027" s="15"/>
      <c r="M1027" s="15"/>
    </row>
    <row r="1028" spans="1:13">
      <c r="A1028" s="35"/>
      <c r="B1028" s="35"/>
      <c r="C1028" s="35"/>
      <c r="D1028" s="35"/>
      <c r="E1028" s="35"/>
      <c r="F1028" s="35"/>
      <c r="G1028" s="36"/>
      <c r="H1028" s="35"/>
      <c r="I1028" s="35"/>
      <c r="J1028" s="35"/>
      <c r="K1028" s="34"/>
      <c r="L1028" s="15"/>
      <c r="M1028" s="15"/>
    </row>
    <row r="1029" spans="1:13">
      <c r="A1029" s="35"/>
      <c r="B1029" s="35"/>
      <c r="C1029" s="35"/>
      <c r="D1029" s="35"/>
      <c r="E1029" s="35"/>
      <c r="F1029" s="35"/>
      <c r="G1029" s="36"/>
      <c r="H1029" s="35"/>
      <c r="I1029" s="35"/>
      <c r="J1029" s="35"/>
      <c r="K1029" s="34"/>
      <c r="L1029" s="15"/>
      <c r="M1029" s="15"/>
    </row>
    <row r="1030" spans="1:13">
      <c r="A1030" s="35"/>
      <c r="B1030" s="35"/>
      <c r="C1030" s="35"/>
      <c r="D1030" s="35"/>
      <c r="E1030" s="35"/>
      <c r="F1030" s="35"/>
      <c r="G1030" s="36"/>
      <c r="H1030" s="35"/>
      <c r="I1030" s="35"/>
      <c r="J1030" s="35"/>
      <c r="K1030" s="34"/>
      <c r="L1030" s="15"/>
      <c r="M1030" s="15"/>
    </row>
    <row r="1031" spans="1:13">
      <c r="A1031" s="35"/>
      <c r="B1031" s="35"/>
      <c r="C1031" s="35"/>
      <c r="D1031" s="35"/>
      <c r="E1031" s="35"/>
      <c r="F1031" s="35"/>
      <c r="G1031" s="36"/>
      <c r="H1031" s="35"/>
      <c r="I1031" s="35"/>
      <c r="J1031" s="35"/>
      <c r="K1031" s="34"/>
      <c r="L1031" s="15"/>
      <c r="M1031" s="15"/>
    </row>
    <row r="1032" spans="1:13">
      <c r="A1032" s="35"/>
      <c r="B1032" s="35"/>
      <c r="C1032" s="35"/>
      <c r="D1032" s="35"/>
      <c r="E1032" s="35"/>
      <c r="F1032" s="35"/>
      <c r="G1032" s="36"/>
      <c r="H1032" s="35"/>
      <c r="I1032" s="35"/>
      <c r="J1032" s="35"/>
      <c r="K1032" s="34"/>
      <c r="L1032" s="15"/>
      <c r="M1032" s="15"/>
    </row>
    <row r="1033" spans="1:13">
      <c r="A1033" s="35"/>
      <c r="B1033" s="35"/>
      <c r="C1033" s="35"/>
      <c r="D1033" s="35"/>
      <c r="E1033" s="35"/>
      <c r="F1033" s="35"/>
      <c r="G1033" s="36"/>
      <c r="H1033" s="35"/>
      <c r="I1033" s="35"/>
      <c r="J1033" s="35"/>
      <c r="K1033" s="34"/>
      <c r="L1033" s="15"/>
      <c r="M1033" s="15"/>
    </row>
    <row r="1034" spans="1:13">
      <c r="A1034" s="35"/>
      <c r="B1034" s="35"/>
      <c r="C1034" s="35"/>
      <c r="D1034" s="35"/>
      <c r="E1034" s="35"/>
      <c r="F1034" s="35"/>
      <c r="G1034" s="36"/>
      <c r="H1034" s="35"/>
      <c r="I1034" s="35"/>
      <c r="J1034" s="35"/>
      <c r="K1034" s="34"/>
      <c r="L1034" s="15"/>
      <c r="M1034" s="15"/>
    </row>
    <row r="1035" spans="1:13">
      <c r="A1035" s="35"/>
      <c r="B1035" s="35"/>
      <c r="C1035" s="35"/>
      <c r="D1035" s="35"/>
      <c r="E1035" s="35"/>
      <c r="F1035" s="35"/>
      <c r="G1035" s="36"/>
      <c r="H1035" s="35"/>
      <c r="I1035" s="35"/>
      <c r="J1035" s="35"/>
      <c r="K1035" s="34"/>
      <c r="L1035" s="15"/>
      <c r="M1035" s="15"/>
    </row>
    <row r="1036" spans="1:13">
      <c r="A1036" s="35"/>
      <c r="B1036" s="35"/>
      <c r="C1036" s="35"/>
      <c r="D1036" s="35"/>
      <c r="E1036" s="35"/>
      <c r="F1036" s="35"/>
      <c r="G1036" s="36"/>
      <c r="H1036" s="35"/>
      <c r="I1036" s="35"/>
      <c r="J1036" s="35"/>
      <c r="K1036" s="34"/>
      <c r="L1036" s="15"/>
      <c r="M1036" s="15"/>
    </row>
    <row r="1037" spans="1:13">
      <c r="A1037" s="35"/>
      <c r="B1037" s="35"/>
      <c r="C1037" s="35"/>
      <c r="D1037" s="35"/>
      <c r="E1037" s="35"/>
      <c r="F1037" s="35"/>
      <c r="G1037" s="36"/>
      <c r="H1037" s="35"/>
      <c r="I1037" s="35"/>
      <c r="J1037" s="35"/>
      <c r="K1037" s="34"/>
      <c r="L1037" s="15"/>
      <c r="M1037" s="15"/>
    </row>
    <row r="1038" spans="1:13">
      <c r="A1038" s="35"/>
      <c r="B1038" s="35"/>
      <c r="C1038" s="35"/>
      <c r="D1038" s="35"/>
      <c r="E1038" s="35"/>
      <c r="F1038" s="35"/>
      <c r="G1038" s="36"/>
      <c r="H1038" s="35"/>
      <c r="I1038" s="35"/>
      <c r="J1038" s="35"/>
      <c r="K1038" s="34"/>
      <c r="L1038" s="15"/>
      <c r="M1038" s="15"/>
    </row>
    <row r="1039" spans="1:13">
      <c r="A1039" s="35"/>
      <c r="B1039" s="35"/>
      <c r="C1039" s="35"/>
      <c r="D1039" s="35"/>
      <c r="E1039" s="35"/>
      <c r="F1039" s="35"/>
      <c r="G1039" s="36"/>
      <c r="H1039" s="35"/>
      <c r="I1039" s="35"/>
      <c r="J1039" s="35"/>
      <c r="K1039" s="34"/>
      <c r="L1039" s="15"/>
      <c r="M1039" s="15"/>
    </row>
    <row r="1040" spans="1:13">
      <c r="A1040" s="35"/>
      <c r="B1040" s="35"/>
      <c r="C1040" s="35"/>
      <c r="D1040" s="35"/>
      <c r="E1040" s="35"/>
      <c r="F1040" s="35"/>
      <c r="G1040" s="36"/>
      <c r="H1040" s="35"/>
      <c r="I1040" s="35"/>
      <c r="J1040" s="35"/>
      <c r="K1040" s="34"/>
      <c r="L1040" s="15"/>
      <c r="M1040" s="15"/>
    </row>
    <row r="1041" spans="1:13">
      <c r="A1041" s="35"/>
      <c r="B1041" s="35"/>
      <c r="C1041" s="35"/>
      <c r="D1041" s="35"/>
      <c r="E1041" s="35"/>
      <c r="F1041" s="35"/>
      <c r="G1041" s="36"/>
      <c r="H1041" s="35"/>
      <c r="I1041" s="35"/>
      <c r="J1041" s="35"/>
      <c r="K1041" s="34"/>
      <c r="L1041" s="15"/>
      <c r="M1041" s="15"/>
    </row>
    <row r="1042" spans="1:13">
      <c r="A1042" s="35"/>
      <c r="B1042" s="35"/>
      <c r="C1042" s="35"/>
      <c r="D1042" s="35"/>
      <c r="E1042" s="35"/>
      <c r="F1042" s="35"/>
      <c r="G1042" s="36"/>
      <c r="H1042" s="35"/>
      <c r="I1042" s="35"/>
      <c r="J1042" s="35"/>
      <c r="K1042" s="34"/>
      <c r="L1042" s="15"/>
      <c r="M1042" s="15"/>
    </row>
    <row r="1043" spans="1:13">
      <c r="A1043" s="35"/>
      <c r="B1043" s="35"/>
      <c r="C1043" s="35"/>
      <c r="D1043" s="35"/>
      <c r="E1043" s="35"/>
      <c r="F1043" s="35"/>
      <c r="G1043" s="36"/>
      <c r="H1043" s="35"/>
      <c r="I1043" s="35"/>
      <c r="J1043" s="35"/>
      <c r="K1043" s="34"/>
      <c r="L1043" s="15"/>
      <c r="M1043" s="15"/>
    </row>
    <row r="1044" spans="1:13">
      <c r="A1044" s="35"/>
      <c r="B1044" s="35"/>
      <c r="C1044" s="35"/>
      <c r="D1044" s="35"/>
      <c r="E1044" s="35"/>
      <c r="F1044" s="35"/>
      <c r="G1044" s="36"/>
      <c r="H1044" s="35"/>
      <c r="I1044" s="35"/>
      <c r="J1044" s="35"/>
      <c r="K1044" s="34"/>
      <c r="L1044" s="15"/>
      <c r="M1044" s="15"/>
    </row>
    <row r="1045" spans="1:13">
      <c r="A1045" s="35"/>
      <c r="B1045" s="35"/>
      <c r="C1045" s="35"/>
      <c r="D1045" s="35"/>
      <c r="E1045" s="35"/>
      <c r="F1045" s="35"/>
      <c r="G1045" s="36"/>
      <c r="H1045" s="35"/>
      <c r="I1045" s="35"/>
      <c r="J1045" s="35"/>
      <c r="K1045" s="34"/>
      <c r="L1045" s="15"/>
      <c r="M1045" s="15"/>
    </row>
    <row r="1046" spans="1:13">
      <c r="A1046" s="35"/>
      <c r="B1046" s="35"/>
      <c r="C1046" s="35"/>
      <c r="D1046" s="35"/>
      <c r="E1046" s="35"/>
      <c r="F1046" s="35"/>
      <c r="G1046" s="36"/>
      <c r="H1046" s="35"/>
      <c r="I1046" s="35"/>
      <c r="J1046" s="35"/>
      <c r="K1046" s="34"/>
      <c r="L1046" s="15"/>
      <c r="M1046" s="15"/>
    </row>
    <row r="1047" spans="1:13">
      <c r="A1047" s="35"/>
      <c r="B1047" s="35"/>
      <c r="C1047" s="35"/>
      <c r="D1047" s="35"/>
      <c r="E1047" s="35"/>
      <c r="F1047" s="35"/>
      <c r="G1047" s="36"/>
      <c r="H1047" s="35"/>
      <c r="I1047" s="35"/>
      <c r="J1047" s="35"/>
      <c r="K1047" s="34"/>
      <c r="L1047" s="15"/>
      <c r="M1047" s="15"/>
    </row>
    <row r="1048" spans="1:13">
      <c r="A1048" s="35"/>
      <c r="B1048" s="35"/>
      <c r="C1048" s="35"/>
      <c r="D1048" s="35"/>
      <c r="E1048" s="35"/>
      <c r="F1048" s="35"/>
      <c r="G1048" s="36"/>
      <c r="H1048" s="35"/>
      <c r="I1048" s="35"/>
      <c r="J1048" s="35"/>
      <c r="K1048" s="34"/>
      <c r="L1048" s="15"/>
      <c r="M1048" s="15"/>
    </row>
    <row r="1049" spans="1:13">
      <c r="A1049" s="35"/>
      <c r="B1049" s="35"/>
      <c r="C1049" s="35"/>
      <c r="D1049" s="35"/>
      <c r="E1049" s="35"/>
      <c r="F1049" s="35"/>
      <c r="G1049" s="36"/>
      <c r="H1049" s="35"/>
      <c r="I1049" s="35"/>
      <c r="J1049" s="35"/>
      <c r="K1049" s="34"/>
      <c r="L1049" s="15"/>
      <c r="M1049" s="15"/>
    </row>
    <row r="1050" spans="1:13">
      <c r="A1050" s="35"/>
      <c r="B1050" s="35"/>
      <c r="C1050" s="35"/>
      <c r="D1050" s="35"/>
      <c r="E1050" s="35"/>
      <c r="F1050" s="35"/>
      <c r="G1050" s="36"/>
      <c r="H1050" s="35"/>
      <c r="I1050" s="35"/>
      <c r="J1050" s="35"/>
      <c r="K1050" s="34"/>
      <c r="L1050" s="15"/>
      <c r="M1050" s="15"/>
    </row>
    <row r="1051" spans="1:13">
      <c r="A1051" s="35"/>
      <c r="B1051" s="35"/>
      <c r="C1051" s="35"/>
      <c r="D1051" s="35"/>
      <c r="E1051" s="35"/>
      <c r="F1051" s="35"/>
      <c r="G1051" s="36"/>
      <c r="H1051" s="35"/>
      <c r="I1051" s="35"/>
      <c r="J1051" s="35"/>
      <c r="K1051" s="34"/>
      <c r="L1051" s="15"/>
      <c r="M1051" s="15"/>
    </row>
    <row r="1052" spans="1:13">
      <c r="A1052" s="35"/>
      <c r="B1052" s="35"/>
      <c r="C1052" s="35"/>
      <c r="D1052" s="35"/>
      <c r="E1052" s="35"/>
      <c r="F1052" s="35"/>
      <c r="G1052" s="36"/>
      <c r="H1052" s="35"/>
      <c r="I1052" s="35"/>
      <c r="J1052" s="35"/>
      <c r="K1052" s="34"/>
      <c r="L1052" s="15"/>
      <c r="M1052" s="15"/>
    </row>
    <row r="1053" spans="1:13">
      <c r="A1053" s="35"/>
      <c r="B1053" s="35"/>
      <c r="C1053" s="35"/>
      <c r="D1053" s="35"/>
      <c r="E1053" s="35"/>
      <c r="F1053" s="35"/>
      <c r="G1053" s="36"/>
      <c r="H1053" s="35"/>
      <c r="I1053" s="35"/>
      <c r="J1053" s="35"/>
      <c r="K1053" s="34"/>
      <c r="L1053" s="15"/>
      <c r="M1053" s="15"/>
    </row>
    <row r="1054" spans="1:13">
      <c r="A1054" s="35"/>
      <c r="B1054" s="35"/>
      <c r="C1054" s="35"/>
      <c r="D1054" s="35"/>
      <c r="E1054" s="35"/>
      <c r="F1054" s="35"/>
      <c r="G1054" s="36"/>
      <c r="H1054" s="35"/>
      <c r="I1054" s="35"/>
      <c r="J1054" s="35"/>
      <c r="K1054" s="34"/>
      <c r="L1054" s="15"/>
      <c r="M1054" s="15"/>
    </row>
    <row r="1055" spans="1:13">
      <c r="A1055" s="35"/>
      <c r="B1055" s="35"/>
      <c r="C1055" s="35"/>
      <c r="D1055" s="35"/>
      <c r="E1055" s="35"/>
      <c r="F1055" s="35"/>
      <c r="G1055" s="36"/>
      <c r="H1055" s="35"/>
      <c r="I1055" s="35"/>
      <c r="J1055" s="35"/>
      <c r="K1055" s="34"/>
      <c r="L1055" s="15"/>
      <c r="M1055" s="15"/>
    </row>
    <row r="1056" spans="1:13">
      <c r="A1056" s="35"/>
      <c r="B1056" s="35"/>
      <c r="C1056" s="35"/>
      <c r="D1056" s="35"/>
      <c r="E1056" s="35"/>
      <c r="F1056" s="35"/>
      <c r="G1056" s="36"/>
      <c r="H1056" s="35"/>
      <c r="I1056" s="35"/>
      <c r="J1056" s="35"/>
      <c r="K1056" s="34"/>
      <c r="L1056" s="15"/>
      <c r="M1056" s="15"/>
    </row>
    <row r="1057" spans="1:13">
      <c r="A1057" s="35"/>
      <c r="B1057" s="35"/>
      <c r="C1057" s="35"/>
      <c r="D1057" s="35"/>
      <c r="E1057" s="35"/>
      <c r="F1057" s="35"/>
      <c r="G1057" s="36"/>
      <c r="H1057" s="35"/>
      <c r="I1057" s="35"/>
      <c r="J1057" s="35"/>
      <c r="K1057" s="34"/>
      <c r="L1057" s="15"/>
      <c r="M1057" s="15"/>
    </row>
    <row r="1058" spans="1:13">
      <c r="A1058" s="35"/>
      <c r="B1058" s="35"/>
      <c r="C1058" s="35"/>
      <c r="D1058" s="35"/>
      <c r="E1058" s="35"/>
      <c r="F1058" s="35"/>
      <c r="G1058" s="36"/>
      <c r="H1058" s="35"/>
      <c r="I1058" s="35"/>
      <c r="J1058" s="35"/>
      <c r="K1058" s="34"/>
      <c r="L1058" s="15"/>
      <c r="M1058" s="15"/>
    </row>
    <row r="1059" spans="1:13">
      <c r="A1059" s="35"/>
      <c r="B1059" s="35"/>
      <c r="C1059" s="35"/>
      <c r="D1059" s="35"/>
      <c r="E1059" s="35"/>
      <c r="F1059" s="35"/>
      <c r="G1059" s="36"/>
      <c r="H1059" s="35"/>
      <c r="I1059" s="35"/>
      <c r="J1059" s="35"/>
      <c r="K1059" s="34"/>
      <c r="L1059" s="15"/>
      <c r="M1059" s="15"/>
    </row>
    <row r="1060" spans="1:13">
      <c r="A1060" s="35"/>
      <c r="B1060" s="35"/>
      <c r="C1060" s="35"/>
      <c r="D1060" s="35"/>
      <c r="E1060" s="35"/>
      <c r="F1060" s="35"/>
      <c r="G1060" s="36"/>
      <c r="H1060" s="35"/>
      <c r="I1060" s="35"/>
      <c r="J1060" s="35"/>
      <c r="K1060" s="34"/>
      <c r="L1060" s="15"/>
      <c r="M1060" s="15"/>
    </row>
    <row r="1061" spans="1:13">
      <c r="A1061" s="35"/>
      <c r="B1061" s="35"/>
      <c r="C1061" s="35"/>
      <c r="D1061" s="35"/>
      <c r="E1061" s="35"/>
      <c r="F1061" s="35"/>
      <c r="G1061" s="36"/>
      <c r="H1061" s="35"/>
      <c r="I1061" s="35"/>
      <c r="J1061" s="35"/>
      <c r="K1061" s="34"/>
      <c r="L1061" s="15"/>
      <c r="M1061" s="15"/>
    </row>
    <row r="1062" spans="1:13">
      <c r="A1062" s="35"/>
      <c r="B1062" s="35"/>
      <c r="C1062" s="35"/>
      <c r="D1062" s="35"/>
      <c r="E1062" s="35"/>
      <c r="F1062" s="35"/>
      <c r="G1062" s="36"/>
      <c r="H1062" s="35"/>
      <c r="I1062" s="35"/>
      <c r="J1062" s="35"/>
      <c r="K1062" s="34"/>
      <c r="L1062" s="15"/>
      <c r="M1062" s="15"/>
    </row>
    <row r="1063" spans="1:13">
      <c r="A1063" s="35"/>
      <c r="B1063" s="35"/>
      <c r="C1063" s="35"/>
      <c r="D1063" s="35"/>
      <c r="E1063" s="35"/>
      <c r="F1063" s="35"/>
      <c r="G1063" s="36"/>
      <c r="H1063" s="35"/>
      <c r="I1063" s="35"/>
      <c r="J1063" s="35"/>
      <c r="K1063" s="34"/>
      <c r="L1063" s="15"/>
      <c r="M1063" s="15"/>
    </row>
    <row r="1064" spans="1:13">
      <c r="A1064" s="35"/>
      <c r="B1064" s="35"/>
      <c r="C1064" s="35"/>
      <c r="D1064" s="35"/>
      <c r="E1064" s="35"/>
      <c r="F1064" s="35"/>
      <c r="G1064" s="36"/>
      <c r="H1064" s="35"/>
      <c r="I1064" s="35"/>
      <c r="J1064" s="35"/>
      <c r="K1064" s="34"/>
      <c r="L1064" s="15"/>
      <c r="M1064" s="15"/>
    </row>
    <row r="1065" spans="1:13">
      <c r="A1065" s="35"/>
      <c r="B1065" s="35"/>
      <c r="C1065" s="35"/>
      <c r="D1065" s="35"/>
      <c r="E1065" s="35"/>
      <c r="F1065" s="35"/>
      <c r="G1065" s="36"/>
      <c r="H1065" s="35"/>
      <c r="I1065" s="35"/>
      <c r="J1065" s="35"/>
      <c r="K1065" s="34"/>
      <c r="L1065" s="15"/>
      <c r="M1065" s="15"/>
    </row>
    <row r="1066" spans="1:13">
      <c r="A1066" s="35"/>
      <c r="B1066" s="35"/>
      <c r="C1066" s="35"/>
      <c r="D1066" s="35"/>
      <c r="E1066" s="35"/>
      <c r="F1066" s="35"/>
      <c r="G1066" s="36"/>
      <c r="H1066" s="35"/>
      <c r="I1066" s="35"/>
      <c r="J1066" s="35"/>
      <c r="K1066" s="34"/>
      <c r="L1066" s="15"/>
      <c r="M1066" s="15"/>
    </row>
    <row r="1067" spans="1:13">
      <c r="A1067" s="35"/>
      <c r="B1067" s="35"/>
      <c r="C1067" s="35"/>
      <c r="D1067" s="35"/>
      <c r="E1067" s="35"/>
      <c r="F1067" s="35"/>
      <c r="G1067" s="36"/>
      <c r="H1067" s="35"/>
      <c r="I1067" s="35"/>
      <c r="J1067" s="35"/>
      <c r="K1067" s="34"/>
      <c r="L1067" s="15"/>
      <c r="M1067" s="15"/>
    </row>
    <row r="1068" spans="1:13">
      <c r="A1068" s="35"/>
      <c r="B1068" s="35"/>
      <c r="C1068" s="35"/>
      <c r="D1068" s="35"/>
      <c r="E1068" s="35"/>
      <c r="F1068" s="35"/>
      <c r="G1068" s="36"/>
      <c r="H1068" s="35"/>
      <c r="I1068" s="35"/>
      <c r="J1068" s="35"/>
      <c r="K1068" s="34"/>
      <c r="L1068" s="15"/>
      <c r="M1068" s="15"/>
    </row>
    <row r="1069" spans="1:13">
      <c r="A1069" s="35"/>
      <c r="B1069" s="35"/>
      <c r="C1069" s="35"/>
      <c r="D1069" s="35"/>
      <c r="E1069" s="35"/>
      <c r="F1069" s="35"/>
      <c r="G1069" s="36"/>
      <c r="H1069" s="35"/>
      <c r="I1069" s="35"/>
      <c r="J1069" s="35"/>
      <c r="K1069" s="34"/>
      <c r="L1069" s="15"/>
      <c r="M1069" s="15"/>
    </row>
    <row r="1070" spans="1:13">
      <c r="A1070" s="35"/>
      <c r="B1070" s="35"/>
      <c r="C1070" s="35"/>
      <c r="D1070" s="35"/>
      <c r="E1070" s="35"/>
      <c r="F1070" s="35"/>
      <c r="G1070" s="36"/>
      <c r="H1070" s="35"/>
      <c r="I1070" s="35"/>
      <c r="J1070" s="35"/>
      <c r="K1070" s="34"/>
      <c r="L1070" s="15"/>
      <c r="M1070" s="15"/>
    </row>
    <row r="1071" spans="1:13">
      <c r="A1071" s="35"/>
      <c r="B1071" s="35"/>
      <c r="C1071" s="35"/>
      <c r="D1071" s="35"/>
      <c r="E1071" s="35"/>
      <c r="F1071" s="35"/>
      <c r="G1071" s="36"/>
      <c r="H1071" s="35"/>
      <c r="I1071" s="35"/>
      <c r="J1071" s="35"/>
      <c r="K1071" s="34"/>
      <c r="L1071" s="15"/>
      <c r="M1071" s="15"/>
    </row>
    <row r="1072" spans="1:13">
      <c r="A1072" s="35"/>
      <c r="B1072" s="35"/>
      <c r="C1072" s="35"/>
      <c r="D1072" s="35"/>
      <c r="E1072" s="35"/>
      <c r="F1072" s="35"/>
      <c r="G1072" s="36"/>
      <c r="H1072" s="35"/>
      <c r="I1072" s="35"/>
      <c r="J1072" s="35"/>
      <c r="K1072" s="34"/>
      <c r="L1072" s="15"/>
      <c r="M1072" s="15"/>
    </row>
    <row r="1073" spans="1:13">
      <c r="A1073" s="35"/>
      <c r="B1073" s="35"/>
      <c r="C1073" s="35"/>
      <c r="D1073" s="35"/>
      <c r="E1073" s="35"/>
      <c r="F1073" s="35"/>
      <c r="G1073" s="36"/>
      <c r="H1073" s="35"/>
      <c r="I1073" s="35"/>
      <c r="J1073" s="35"/>
      <c r="K1073" s="34"/>
      <c r="L1073" s="15"/>
      <c r="M1073" s="15"/>
    </row>
    <row r="1074" spans="1:13">
      <c r="A1074" s="35"/>
      <c r="B1074" s="35"/>
      <c r="C1074" s="35"/>
      <c r="D1074" s="35"/>
      <c r="E1074" s="35"/>
      <c r="F1074" s="35"/>
      <c r="G1074" s="36"/>
      <c r="H1074" s="35"/>
      <c r="I1074" s="35"/>
      <c r="J1074" s="35"/>
      <c r="K1074" s="34"/>
      <c r="L1074" s="15"/>
      <c r="M1074" s="15"/>
    </row>
    <row r="1075" spans="1:13">
      <c r="A1075" s="35"/>
      <c r="B1075" s="35"/>
      <c r="C1075" s="35"/>
      <c r="D1075" s="35"/>
      <c r="E1075" s="35"/>
      <c r="F1075" s="35"/>
      <c r="G1075" s="36"/>
      <c r="H1075" s="35"/>
      <c r="I1075" s="35"/>
      <c r="J1075" s="35"/>
      <c r="K1075" s="34"/>
      <c r="L1075" s="15"/>
      <c r="M1075" s="15"/>
    </row>
    <row r="1076" spans="1:13">
      <c r="A1076" s="35"/>
      <c r="B1076" s="35"/>
      <c r="C1076" s="35"/>
      <c r="D1076" s="35"/>
      <c r="E1076" s="35"/>
      <c r="F1076" s="35"/>
      <c r="G1076" s="36"/>
      <c r="H1076" s="35"/>
      <c r="I1076" s="35"/>
      <c r="J1076" s="35"/>
      <c r="K1076" s="34"/>
      <c r="L1076" s="15"/>
      <c r="M1076" s="15"/>
    </row>
    <row r="1077" spans="1:13">
      <c r="A1077" s="35"/>
      <c r="B1077" s="35"/>
      <c r="C1077" s="35"/>
      <c r="D1077" s="35"/>
      <c r="E1077" s="35"/>
      <c r="F1077" s="35"/>
      <c r="G1077" s="36"/>
      <c r="H1077" s="35"/>
      <c r="I1077" s="35"/>
      <c r="J1077" s="35"/>
      <c r="K1077" s="34"/>
      <c r="L1077" s="15"/>
      <c r="M1077" s="15"/>
    </row>
    <row r="1078" spans="1:13">
      <c r="A1078" s="35"/>
      <c r="B1078" s="35"/>
      <c r="C1078" s="35"/>
      <c r="D1078" s="35"/>
      <c r="E1078" s="35"/>
      <c r="F1078" s="35"/>
      <c r="G1078" s="36"/>
      <c r="H1078" s="35"/>
      <c r="I1078" s="35"/>
      <c r="J1078" s="35"/>
      <c r="K1078" s="34"/>
      <c r="L1078" s="15"/>
      <c r="M1078" s="15"/>
    </row>
    <row r="1079" spans="1:13">
      <c r="A1079" s="35"/>
      <c r="B1079" s="35"/>
      <c r="C1079" s="35"/>
      <c r="D1079" s="35"/>
      <c r="E1079" s="35"/>
      <c r="F1079" s="35"/>
      <c r="G1079" s="36"/>
      <c r="H1079" s="35"/>
      <c r="I1079" s="35"/>
      <c r="J1079" s="35"/>
      <c r="K1079" s="34"/>
      <c r="L1079" s="15"/>
      <c r="M1079" s="15"/>
    </row>
    <row r="1080" spans="1:13">
      <c r="A1080" s="35"/>
      <c r="B1080" s="35"/>
      <c r="C1080" s="35"/>
      <c r="D1080" s="35"/>
      <c r="E1080" s="35"/>
      <c r="F1080" s="35"/>
      <c r="G1080" s="36"/>
      <c r="H1080" s="35"/>
      <c r="I1080" s="35"/>
      <c r="J1080" s="35"/>
      <c r="K1080" s="34"/>
      <c r="L1080" s="15"/>
      <c r="M1080" s="15"/>
    </row>
    <row r="1081" spans="1:13">
      <c r="A1081" s="35"/>
      <c r="B1081" s="35"/>
      <c r="C1081" s="35"/>
      <c r="D1081" s="35"/>
      <c r="E1081" s="35"/>
      <c r="F1081" s="35"/>
      <c r="G1081" s="36"/>
      <c r="H1081" s="35"/>
      <c r="I1081" s="35"/>
      <c r="J1081" s="35"/>
      <c r="K1081" s="34"/>
      <c r="L1081" s="15"/>
      <c r="M1081" s="15"/>
    </row>
    <row r="1082" spans="1:13">
      <c r="A1082" s="35"/>
      <c r="B1082" s="35"/>
      <c r="C1082" s="35"/>
      <c r="D1082" s="35"/>
      <c r="E1082" s="35"/>
      <c r="F1082" s="35"/>
      <c r="G1082" s="36"/>
      <c r="H1082" s="35"/>
      <c r="I1082" s="35"/>
      <c r="J1082" s="35"/>
      <c r="K1082" s="34"/>
      <c r="L1082" s="15"/>
      <c r="M1082" s="15"/>
    </row>
    <row r="1083" spans="1:13">
      <c r="A1083" s="35"/>
      <c r="B1083" s="35"/>
      <c r="C1083" s="35"/>
      <c r="D1083" s="35"/>
      <c r="E1083" s="35"/>
      <c r="F1083" s="35"/>
      <c r="G1083" s="36"/>
      <c r="H1083" s="35"/>
      <c r="I1083" s="35"/>
      <c r="J1083" s="35"/>
      <c r="K1083" s="34"/>
      <c r="L1083" s="15"/>
      <c r="M1083" s="15"/>
    </row>
    <row r="1084" spans="1:13">
      <c r="A1084" s="35"/>
      <c r="B1084" s="35"/>
      <c r="C1084" s="35"/>
      <c r="D1084" s="35"/>
      <c r="E1084" s="35"/>
      <c r="F1084" s="35"/>
      <c r="G1084" s="36"/>
      <c r="H1084" s="35"/>
      <c r="I1084" s="35"/>
      <c r="J1084" s="35"/>
      <c r="K1084" s="34"/>
      <c r="L1084" s="15"/>
      <c r="M1084" s="15"/>
    </row>
    <row r="1085" spans="1:13">
      <c r="A1085" s="35"/>
      <c r="B1085" s="35"/>
      <c r="C1085" s="35"/>
      <c r="D1085" s="35"/>
      <c r="E1085" s="35"/>
      <c r="F1085" s="35"/>
      <c r="G1085" s="36"/>
      <c r="H1085" s="35"/>
      <c r="I1085" s="35"/>
      <c r="J1085" s="35"/>
      <c r="K1085" s="34"/>
      <c r="L1085" s="15"/>
      <c r="M1085" s="15"/>
    </row>
    <row r="1086" spans="1:13">
      <c r="A1086" s="35"/>
      <c r="B1086" s="35"/>
      <c r="C1086" s="35"/>
      <c r="D1086" s="35"/>
      <c r="E1086" s="35"/>
      <c r="F1086" s="35"/>
      <c r="G1086" s="36"/>
      <c r="H1086" s="35"/>
      <c r="I1086" s="35"/>
      <c r="J1086" s="35"/>
      <c r="K1086" s="34"/>
      <c r="L1086" s="15"/>
      <c r="M1086" s="15"/>
    </row>
    <row r="1087" spans="1:13">
      <c r="A1087" s="35"/>
      <c r="B1087" s="35"/>
      <c r="C1087" s="35"/>
      <c r="D1087" s="35"/>
      <c r="E1087" s="35"/>
      <c r="F1087" s="35"/>
      <c r="G1087" s="36"/>
      <c r="H1087" s="35"/>
      <c r="I1087" s="35"/>
      <c r="J1087" s="35"/>
      <c r="K1087" s="34"/>
      <c r="L1087" s="15"/>
      <c r="M1087" s="15"/>
    </row>
    <row r="1088" spans="1:13">
      <c r="A1088" s="35"/>
      <c r="B1088" s="35"/>
      <c r="C1088" s="35"/>
      <c r="D1088" s="35"/>
      <c r="E1088" s="35"/>
      <c r="F1088" s="35"/>
      <c r="G1088" s="36"/>
      <c r="H1088" s="35"/>
      <c r="I1088" s="35"/>
      <c r="J1088" s="35"/>
      <c r="K1088" s="34"/>
      <c r="L1088" s="15"/>
      <c r="M1088" s="15"/>
    </row>
    <row r="1089" spans="1:13">
      <c r="A1089" s="35"/>
      <c r="B1089" s="35"/>
      <c r="C1089" s="35"/>
      <c r="D1089" s="35"/>
      <c r="E1089" s="35"/>
      <c r="F1089" s="35"/>
      <c r="G1089" s="36"/>
      <c r="H1089" s="35"/>
      <c r="I1089" s="35"/>
      <c r="J1089" s="35"/>
      <c r="K1089" s="34"/>
      <c r="L1089" s="15"/>
      <c r="M1089" s="15"/>
    </row>
    <row r="1090" spans="1:13">
      <c r="A1090" s="35"/>
      <c r="B1090" s="35"/>
      <c r="C1090" s="35"/>
      <c r="D1090" s="35"/>
      <c r="E1090" s="35"/>
      <c r="F1090" s="35"/>
      <c r="G1090" s="36"/>
      <c r="H1090" s="35"/>
      <c r="I1090" s="35"/>
      <c r="J1090" s="35"/>
      <c r="K1090" s="34"/>
      <c r="L1090" s="15"/>
      <c r="M1090" s="15"/>
    </row>
    <row r="1091" spans="1:13">
      <c r="A1091" s="35"/>
      <c r="B1091" s="35"/>
      <c r="C1091" s="35"/>
      <c r="D1091" s="35"/>
      <c r="E1091" s="35"/>
      <c r="F1091" s="35"/>
      <c r="G1091" s="36"/>
      <c r="H1091" s="35"/>
      <c r="I1091" s="35"/>
      <c r="J1091" s="35"/>
      <c r="K1091" s="34"/>
      <c r="L1091" s="15"/>
      <c r="M1091" s="15"/>
    </row>
    <row r="1092" spans="1:13">
      <c r="A1092" s="35"/>
      <c r="B1092" s="35"/>
      <c r="C1092" s="35"/>
      <c r="D1092" s="35"/>
      <c r="E1092" s="35"/>
      <c r="F1092" s="35"/>
      <c r="G1092" s="36"/>
      <c r="H1092" s="35"/>
      <c r="I1092" s="35"/>
      <c r="J1092" s="35"/>
      <c r="K1092" s="34"/>
      <c r="L1092" s="15"/>
      <c r="M1092" s="15"/>
    </row>
    <row r="1093" spans="1:13">
      <c r="A1093" s="35"/>
      <c r="B1093" s="35"/>
      <c r="C1093" s="35"/>
      <c r="D1093" s="35"/>
      <c r="E1093" s="35"/>
      <c r="F1093" s="35"/>
      <c r="G1093" s="36"/>
      <c r="H1093" s="35"/>
      <c r="I1093" s="35"/>
      <c r="J1093" s="35"/>
      <c r="K1093" s="34"/>
      <c r="L1093" s="15"/>
      <c r="M1093" s="15"/>
    </row>
    <row r="1094" spans="1:13">
      <c r="A1094" s="35"/>
      <c r="B1094" s="35"/>
      <c r="C1094" s="35"/>
      <c r="D1094" s="35"/>
      <c r="E1094" s="35"/>
      <c r="F1094" s="35"/>
      <c r="G1094" s="36"/>
      <c r="H1094" s="35"/>
      <c r="I1094" s="35"/>
      <c r="J1094" s="35"/>
      <c r="K1094" s="34"/>
      <c r="L1094" s="15"/>
      <c r="M1094" s="15"/>
    </row>
    <row r="1095" spans="1:13">
      <c r="A1095" s="35"/>
      <c r="B1095" s="35"/>
      <c r="C1095" s="35"/>
      <c r="D1095" s="35"/>
      <c r="E1095" s="35"/>
      <c r="F1095" s="35"/>
      <c r="G1095" s="36"/>
      <c r="H1095" s="35"/>
      <c r="I1095" s="35"/>
      <c r="J1095" s="35"/>
      <c r="K1095" s="34"/>
      <c r="L1095" s="15"/>
      <c r="M1095" s="15"/>
    </row>
    <row r="1096" spans="1:13">
      <c r="A1096" s="35"/>
      <c r="B1096" s="35"/>
      <c r="C1096" s="35"/>
      <c r="D1096" s="35"/>
      <c r="E1096" s="35"/>
      <c r="F1096" s="35"/>
      <c r="G1096" s="36"/>
      <c r="H1096" s="35"/>
      <c r="I1096" s="35"/>
      <c r="J1096" s="35"/>
      <c r="K1096" s="34"/>
      <c r="L1096" s="15"/>
      <c r="M1096" s="15"/>
    </row>
    <row r="1097" spans="1:13">
      <c r="A1097" s="35"/>
      <c r="B1097" s="35"/>
      <c r="C1097" s="35"/>
      <c r="D1097" s="35"/>
      <c r="E1097" s="35"/>
      <c r="F1097" s="35"/>
      <c r="G1097" s="36"/>
      <c r="H1097" s="35"/>
      <c r="I1097" s="35"/>
      <c r="J1097" s="35"/>
      <c r="K1097" s="34"/>
      <c r="L1097" s="15"/>
      <c r="M1097" s="15"/>
    </row>
    <row r="1098" spans="1:13">
      <c r="A1098" s="35"/>
      <c r="B1098" s="35"/>
      <c r="C1098" s="35"/>
      <c r="D1098" s="35"/>
      <c r="E1098" s="35"/>
      <c r="F1098" s="35"/>
      <c r="G1098" s="36"/>
      <c r="H1098" s="35"/>
      <c r="I1098" s="35"/>
      <c r="J1098" s="35"/>
      <c r="K1098" s="34"/>
      <c r="L1098" s="15"/>
      <c r="M1098" s="15"/>
    </row>
    <row r="1099" spans="1:13">
      <c r="A1099" s="35"/>
      <c r="B1099" s="35"/>
      <c r="C1099" s="35"/>
      <c r="D1099" s="35"/>
      <c r="E1099" s="35"/>
      <c r="F1099" s="35"/>
      <c r="G1099" s="36"/>
      <c r="H1099" s="35"/>
      <c r="I1099" s="35"/>
      <c r="J1099" s="35"/>
      <c r="K1099" s="34"/>
      <c r="L1099" s="15"/>
      <c r="M1099" s="15"/>
    </row>
    <row r="1100" spans="1:13">
      <c r="A1100" s="35"/>
      <c r="B1100" s="35"/>
      <c r="C1100" s="35"/>
      <c r="D1100" s="35"/>
      <c r="E1100" s="35"/>
      <c r="F1100" s="35"/>
      <c r="G1100" s="36"/>
      <c r="H1100" s="35"/>
      <c r="I1100" s="35"/>
      <c r="J1100" s="35"/>
      <c r="K1100" s="34"/>
      <c r="L1100" s="15"/>
      <c r="M1100" s="15"/>
    </row>
    <row r="1101" spans="1:13">
      <c r="A1101" s="35"/>
      <c r="B1101" s="35"/>
      <c r="C1101" s="35"/>
      <c r="D1101" s="35"/>
      <c r="E1101" s="35"/>
      <c r="F1101" s="35"/>
      <c r="G1101" s="36"/>
      <c r="H1101" s="35"/>
      <c r="I1101" s="35"/>
      <c r="J1101" s="35"/>
      <c r="K1101" s="34"/>
      <c r="L1101" s="15"/>
      <c r="M1101" s="15"/>
    </row>
    <row r="1102" spans="1:13">
      <c r="A1102" s="35"/>
      <c r="B1102" s="35"/>
      <c r="C1102" s="35"/>
      <c r="D1102" s="35"/>
      <c r="E1102" s="35"/>
      <c r="F1102" s="35"/>
      <c r="G1102" s="36"/>
      <c r="H1102" s="35"/>
      <c r="I1102" s="35"/>
      <c r="J1102" s="35"/>
      <c r="K1102" s="34"/>
      <c r="L1102" s="15"/>
      <c r="M1102" s="15"/>
    </row>
    <row r="1103" spans="1:13">
      <c r="A1103" s="35"/>
      <c r="B1103" s="35"/>
      <c r="C1103" s="35"/>
      <c r="D1103" s="35"/>
      <c r="E1103" s="35"/>
      <c r="F1103" s="35"/>
      <c r="G1103" s="36"/>
      <c r="H1103" s="35"/>
      <c r="I1103" s="35"/>
      <c r="J1103" s="35"/>
      <c r="K1103" s="34"/>
      <c r="L1103" s="15"/>
      <c r="M1103" s="15"/>
    </row>
    <row r="1104" spans="1:13">
      <c r="A1104" s="35"/>
      <c r="B1104" s="35"/>
      <c r="C1104" s="35"/>
      <c r="D1104" s="35"/>
      <c r="E1104" s="35"/>
      <c r="F1104" s="35"/>
      <c r="G1104" s="36"/>
      <c r="H1104" s="35"/>
      <c r="I1104" s="35"/>
      <c r="J1104" s="35"/>
      <c r="K1104" s="34"/>
      <c r="L1104" s="15"/>
      <c r="M1104" s="15"/>
    </row>
    <row r="1105" spans="1:13">
      <c r="A1105" s="35"/>
      <c r="B1105" s="35"/>
      <c r="C1105" s="35"/>
      <c r="D1105" s="35"/>
      <c r="E1105" s="35"/>
      <c r="F1105" s="35"/>
      <c r="G1105" s="36"/>
      <c r="H1105" s="35"/>
      <c r="I1105" s="35"/>
      <c r="J1105" s="35"/>
      <c r="K1105" s="34"/>
      <c r="L1105" s="15"/>
      <c r="M1105" s="15"/>
    </row>
    <row r="1106" spans="1:13">
      <c r="A1106" s="35"/>
      <c r="B1106" s="35"/>
      <c r="C1106" s="35"/>
      <c r="D1106" s="35"/>
      <c r="E1106" s="35"/>
      <c r="F1106" s="35"/>
      <c r="G1106" s="36"/>
      <c r="H1106" s="35"/>
      <c r="I1106" s="35"/>
      <c r="J1106" s="35"/>
      <c r="K1106" s="34"/>
      <c r="L1106" s="15"/>
      <c r="M1106" s="15"/>
    </row>
    <row r="1107" spans="1:13">
      <c r="A1107" s="35"/>
      <c r="B1107" s="35"/>
      <c r="C1107" s="35"/>
      <c r="D1107" s="35"/>
      <c r="E1107" s="35"/>
      <c r="F1107" s="35"/>
      <c r="G1107" s="36"/>
      <c r="H1107" s="35"/>
      <c r="I1107" s="35"/>
      <c r="J1107" s="35"/>
      <c r="K1107" s="34"/>
      <c r="L1107" s="15"/>
      <c r="M1107" s="15"/>
    </row>
    <row r="1108" spans="1:13">
      <c r="A1108" s="35"/>
      <c r="B1108" s="35"/>
      <c r="C1108" s="35"/>
      <c r="D1108" s="35"/>
      <c r="E1108" s="35"/>
      <c r="F1108" s="35"/>
      <c r="G1108" s="36"/>
      <c r="H1108" s="35"/>
      <c r="I1108" s="35"/>
      <c r="J1108" s="35"/>
      <c r="K1108" s="34"/>
      <c r="L1108" s="15"/>
      <c r="M1108" s="15"/>
    </row>
    <row r="1109" spans="1:13">
      <c r="A1109" s="35"/>
      <c r="B1109" s="35"/>
      <c r="C1109" s="35"/>
      <c r="D1109" s="35"/>
      <c r="E1109" s="35"/>
      <c r="F1109" s="35"/>
      <c r="G1109" s="36"/>
      <c r="H1109" s="35"/>
      <c r="I1109" s="35"/>
      <c r="J1109" s="35"/>
      <c r="K1109" s="34"/>
      <c r="L1109" s="15"/>
      <c r="M1109" s="15"/>
    </row>
    <row r="1110" spans="1:13">
      <c r="A1110" s="35"/>
      <c r="B1110" s="35"/>
      <c r="C1110" s="35"/>
      <c r="D1110" s="35"/>
      <c r="E1110" s="35"/>
      <c r="F1110" s="35"/>
      <c r="G1110" s="36"/>
      <c r="H1110" s="35"/>
      <c r="I1110" s="35"/>
      <c r="J1110" s="35"/>
      <c r="K1110" s="34"/>
      <c r="L1110" s="15"/>
      <c r="M1110" s="15"/>
    </row>
    <row r="1111" spans="1:13">
      <c r="A1111" s="35"/>
      <c r="B1111" s="35"/>
      <c r="C1111" s="35"/>
      <c r="D1111" s="35"/>
      <c r="E1111" s="35"/>
      <c r="F1111" s="35"/>
      <c r="G1111" s="36"/>
      <c r="H1111" s="35"/>
      <c r="I1111" s="35"/>
      <c r="J1111" s="35"/>
      <c r="K1111" s="34"/>
      <c r="L1111" s="15"/>
      <c r="M1111" s="15"/>
    </row>
    <row r="1112" spans="1:13">
      <c r="A1112" s="35"/>
      <c r="B1112" s="35"/>
      <c r="C1112" s="35"/>
      <c r="D1112" s="35"/>
      <c r="E1112" s="35"/>
      <c r="F1112" s="35"/>
      <c r="G1112" s="36"/>
      <c r="H1112" s="35"/>
      <c r="I1112" s="35"/>
      <c r="J1112" s="35"/>
      <c r="K1112" s="34"/>
      <c r="L1112" s="15"/>
      <c r="M1112" s="15"/>
    </row>
    <row r="1113" spans="1:13">
      <c r="A1113" s="35"/>
      <c r="B1113" s="35"/>
      <c r="C1113" s="35"/>
      <c r="D1113" s="35"/>
      <c r="E1113" s="35"/>
      <c r="F1113" s="35"/>
      <c r="G1113" s="36"/>
      <c r="H1113" s="35"/>
      <c r="I1113" s="35"/>
      <c r="J1113" s="35"/>
      <c r="K1113" s="34"/>
      <c r="L1113" s="15"/>
      <c r="M1113" s="15"/>
    </row>
    <row r="1114" spans="1:13">
      <c r="A1114" s="35"/>
      <c r="B1114" s="35"/>
      <c r="C1114" s="35"/>
      <c r="D1114" s="35"/>
      <c r="E1114" s="35"/>
      <c r="F1114" s="35"/>
      <c r="G1114" s="36"/>
      <c r="H1114" s="35"/>
      <c r="I1114" s="35"/>
      <c r="J1114" s="35"/>
      <c r="K1114" s="34"/>
      <c r="L1114" s="15"/>
      <c r="M1114" s="15"/>
    </row>
    <row r="1115" spans="1:13">
      <c r="A1115" s="35"/>
      <c r="B1115" s="35"/>
      <c r="C1115" s="35"/>
      <c r="D1115" s="35"/>
      <c r="E1115" s="35"/>
      <c r="F1115" s="35"/>
      <c r="G1115" s="36"/>
      <c r="H1115" s="35"/>
      <c r="I1115" s="35"/>
      <c r="J1115" s="35"/>
      <c r="K1115" s="34"/>
      <c r="L1115" s="15"/>
      <c r="M1115" s="15"/>
    </row>
    <row r="1116" spans="1:13">
      <c r="A1116" s="35"/>
      <c r="B1116" s="35"/>
      <c r="C1116" s="35"/>
      <c r="D1116" s="35"/>
      <c r="E1116" s="35"/>
      <c r="F1116" s="35"/>
      <c r="G1116" s="36"/>
      <c r="H1116" s="35"/>
      <c r="I1116" s="35"/>
      <c r="J1116" s="35"/>
      <c r="K1116" s="34"/>
      <c r="L1116" s="15"/>
      <c r="M1116" s="15"/>
    </row>
    <row r="1117" spans="1:13">
      <c r="A1117" s="35"/>
      <c r="B1117" s="35"/>
      <c r="C1117" s="35"/>
      <c r="D1117" s="35"/>
      <c r="E1117" s="35"/>
      <c r="F1117" s="35"/>
      <c r="G1117" s="36"/>
      <c r="H1117" s="35"/>
      <c r="I1117" s="35"/>
      <c r="J1117" s="35"/>
      <c r="K1117" s="34"/>
      <c r="L1117" s="15"/>
      <c r="M1117" s="15"/>
    </row>
    <row r="1118" spans="1:13">
      <c r="A1118" s="35"/>
      <c r="B1118" s="35"/>
      <c r="C1118" s="35"/>
      <c r="D1118" s="35"/>
      <c r="E1118" s="35"/>
      <c r="F1118" s="35"/>
      <c r="G1118" s="36"/>
      <c r="H1118" s="35"/>
      <c r="I1118" s="35"/>
      <c r="J1118" s="35"/>
      <c r="K1118" s="34"/>
      <c r="L1118" s="15"/>
      <c r="M1118" s="15"/>
    </row>
    <row r="1119" spans="1:13">
      <c r="A1119" s="35"/>
      <c r="B1119" s="35"/>
      <c r="C1119" s="35"/>
      <c r="D1119" s="35"/>
      <c r="E1119" s="35"/>
      <c r="F1119" s="35"/>
      <c r="G1119" s="36"/>
      <c r="H1119" s="35"/>
      <c r="I1119" s="35"/>
      <c r="J1119" s="35"/>
      <c r="K1119" s="34"/>
      <c r="L1119" s="15"/>
      <c r="M1119" s="15"/>
    </row>
    <row r="1120" spans="1:13">
      <c r="A1120" s="35"/>
      <c r="B1120" s="35"/>
      <c r="C1120" s="35"/>
      <c r="D1120" s="35"/>
      <c r="E1120" s="35"/>
      <c r="F1120" s="35"/>
      <c r="G1120" s="36"/>
      <c r="H1120" s="35"/>
      <c r="I1120" s="35"/>
      <c r="J1120" s="35"/>
      <c r="K1120" s="34"/>
      <c r="L1120" s="15"/>
      <c r="M1120" s="15"/>
    </row>
    <row r="1121" spans="1:13">
      <c r="A1121" s="35"/>
      <c r="B1121" s="35"/>
      <c r="C1121" s="35"/>
      <c r="D1121" s="35"/>
      <c r="E1121" s="35"/>
      <c r="F1121" s="35"/>
      <c r="G1121" s="36"/>
      <c r="H1121" s="35"/>
      <c r="I1121" s="35"/>
      <c r="J1121" s="35"/>
      <c r="K1121" s="34"/>
      <c r="L1121" s="15"/>
      <c r="M1121" s="15"/>
    </row>
    <row r="1122" spans="1:13">
      <c r="A1122" s="35"/>
      <c r="B1122" s="35"/>
      <c r="C1122" s="35"/>
      <c r="D1122" s="35"/>
      <c r="E1122" s="35"/>
      <c r="F1122" s="35"/>
      <c r="G1122" s="36"/>
      <c r="H1122" s="35"/>
      <c r="I1122" s="35"/>
      <c r="J1122" s="35"/>
      <c r="K1122" s="34"/>
      <c r="L1122" s="15"/>
      <c r="M1122" s="15"/>
    </row>
    <row r="1123" spans="1:13">
      <c r="A1123" s="35"/>
      <c r="B1123" s="35"/>
      <c r="C1123" s="35"/>
      <c r="D1123" s="35"/>
      <c r="E1123" s="35"/>
      <c r="F1123" s="35"/>
      <c r="G1123" s="36"/>
      <c r="H1123" s="35"/>
      <c r="I1123" s="35"/>
      <c r="J1123" s="35"/>
      <c r="K1123" s="34"/>
      <c r="L1123" s="15"/>
      <c r="M1123" s="15"/>
    </row>
    <row r="1124" spans="1:13">
      <c r="A1124" s="35"/>
      <c r="B1124" s="35"/>
      <c r="C1124" s="35"/>
      <c r="D1124" s="35"/>
      <c r="E1124" s="35"/>
      <c r="F1124" s="35"/>
      <c r="G1124" s="36"/>
      <c r="H1124" s="35"/>
      <c r="I1124" s="35"/>
      <c r="J1124" s="35"/>
      <c r="K1124" s="34"/>
      <c r="L1124" s="15"/>
      <c r="M1124" s="15"/>
    </row>
    <row r="1125" spans="1:13">
      <c r="A1125" s="35"/>
      <c r="B1125" s="35"/>
      <c r="C1125" s="35"/>
      <c r="D1125" s="35"/>
      <c r="E1125" s="35"/>
      <c r="F1125" s="35"/>
      <c r="G1125" s="36"/>
      <c r="H1125" s="35"/>
      <c r="I1125" s="35"/>
      <c r="J1125" s="35"/>
      <c r="K1125" s="34"/>
      <c r="L1125" s="15"/>
      <c r="M1125" s="15"/>
    </row>
    <row r="1126" spans="1:13">
      <c r="A1126" s="35"/>
      <c r="B1126" s="35"/>
      <c r="C1126" s="35"/>
      <c r="D1126" s="35"/>
      <c r="E1126" s="35"/>
      <c r="F1126" s="35"/>
      <c r="G1126" s="36"/>
      <c r="H1126" s="35"/>
      <c r="I1126" s="35"/>
      <c r="J1126" s="35"/>
      <c r="K1126" s="34"/>
      <c r="L1126" s="15"/>
      <c r="M1126" s="15"/>
    </row>
    <row r="1127" spans="1:13">
      <c r="A1127" s="35"/>
      <c r="B1127" s="35"/>
      <c r="C1127" s="35"/>
      <c r="D1127" s="35"/>
      <c r="E1127" s="35"/>
      <c r="F1127" s="35"/>
      <c r="G1127" s="36"/>
      <c r="H1127" s="35"/>
      <c r="I1127" s="35"/>
      <c r="J1127" s="35"/>
      <c r="K1127" s="34"/>
      <c r="L1127" s="15"/>
      <c r="M1127" s="15"/>
    </row>
    <row r="1128" spans="1:13">
      <c r="A1128" s="35"/>
      <c r="B1128" s="35"/>
      <c r="C1128" s="35"/>
      <c r="D1128" s="35"/>
      <c r="E1128" s="35"/>
      <c r="F1128" s="35"/>
      <c r="G1128" s="36"/>
      <c r="H1128" s="35"/>
      <c r="I1128" s="35"/>
      <c r="J1128" s="35"/>
      <c r="K1128" s="34"/>
      <c r="L1128" s="15"/>
      <c r="M1128" s="15"/>
    </row>
    <row r="1129" spans="1:13">
      <c r="A1129" s="35"/>
      <c r="B1129" s="35"/>
      <c r="C1129" s="35"/>
      <c r="D1129" s="35"/>
      <c r="E1129" s="35"/>
      <c r="F1129" s="35"/>
      <c r="G1129" s="36"/>
      <c r="H1129" s="35"/>
      <c r="I1129" s="35"/>
      <c r="J1129" s="35"/>
      <c r="K1129" s="34"/>
      <c r="L1129" s="15"/>
      <c r="M1129" s="15"/>
    </row>
    <row r="1130" spans="1:13">
      <c r="A1130" s="35"/>
      <c r="B1130" s="35"/>
      <c r="C1130" s="35"/>
      <c r="D1130" s="35"/>
      <c r="E1130" s="35"/>
      <c r="F1130" s="35"/>
      <c r="G1130" s="36"/>
      <c r="H1130" s="35"/>
      <c r="I1130" s="35"/>
      <c r="J1130" s="35"/>
      <c r="K1130" s="34"/>
      <c r="L1130" s="15"/>
      <c r="M1130" s="15"/>
    </row>
    <row r="1131" spans="1:13">
      <c r="A1131" s="35"/>
      <c r="B1131" s="35"/>
      <c r="C1131" s="35"/>
      <c r="D1131" s="35"/>
      <c r="E1131" s="35"/>
      <c r="F1131" s="35"/>
      <c r="G1131" s="36"/>
      <c r="H1131" s="35"/>
      <c r="I1131" s="35"/>
      <c r="J1131" s="35"/>
      <c r="K1131" s="34"/>
      <c r="L1131" s="15"/>
      <c r="M1131" s="15"/>
    </row>
    <row r="1132" spans="1:13">
      <c r="A1132" s="35"/>
      <c r="B1132" s="35"/>
      <c r="C1132" s="35"/>
      <c r="D1132" s="35"/>
      <c r="E1132" s="35"/>
      <c r="F1132" s="35"/>
      <c r="G1132" s="36"/>
      <c r="H1132" s="35"/>
      <c r="I1132" s="35"/>
      <c r="J1132" s="35"/>
      <c r="K1132" s="34"/>
      <c r="L1132" s="15"/>
      <c r="M1132" s="15"/>
    </row>
    <row r="1133" spans="1:13">
      <c r="A1133" s="35"/>
      <c r="B1133" s="35"/>
      <c r="C1133" s="35"/>
      <c r="D1133" s="35"/>
      <c r="E1133" s="35"/>
      <c r="F1133" s="35"/>
      <c r="G1133" s="36"/>
      <c r="H1133" s="35"/>
      <c r="I1133" s="35"/>
      <c r="J1133" s="35"/>
      <c r="K1133" s="34"/>
      <c r="L1133" s="15"/>
      <c r="M1133" s="15"/>
    </row>
    <row r="1134" spans="1:13">
      <c r="A1134" s="35"/>
      <c r="B1134" s="35"/>
      <c r="C1134" s="35"/>
      <c r="D1134" s="35"/>
      <c r="E1134" s="35"/>
      <c r="F1134" s="35"/>
      <c r="G1134" s="36"/>
      <c r="H1134" s="35"/>
      <c r="I1134" s="35"/>
      <c r="J1134" s="35"/>
      <c r="K1134" s="34"/>
      <c r="L1134" s="15"/>
      <c r="M1134" s="15"/>
    </row>
    <row r="1135" spans="1:13">
      <c r="A1135" s="35"/>
      <c r="B1135" s="35"/>
      <c r="C1135" s="35"/>
      <c r="D1135" s="35"/>
      <c r="E1135" s="35"/>
      <c r="F1135" s="35"/>
      <c r="G1135" s="36"/>
      <c r="H1135" s="35"/>
      <c r="I1135" s="35"/>
      <c r="J1135" s="35"/>
      <c r="K1135" s="34"/>
      <c r="L1135" s="15"/>
      <c r="M1135" s="15"/>
    </row>
    <row r="1136" spans="1:13">
      <c r="A1136" s="35"/>
      <c r="B1136" s="35"/>
      <c r="C1136" s="35"/>
      <c r="D1136" s="35"/>
      <c r="E1136" s="35"/>
      <c r="F1136" s="35"/>
      <c r="G1136" s="36"/>
      <c r="H1136" s="35"/>
      <c r="I1136" s="35"/>
      <c r="J1136" s="35"/>
      <c r="K1136" s="34"/>
      <c r="L1136" s="15"/>
      <c r="M1136" s="15"/>
    </row>
    <row r="1137" spans="1:13">
      <c r="A1137" s="35"/>
      <c r="B1137" s="35"/>
      <c r="C1137" s="35"/>
      <c r="D1137" s="35"/>
      <c r="E1137" s="35"/>
      <c r="F1137" s="35"/>
      <c r="G1137" s="36"/>
      <c r="H1137" s="35"/>
      <c r="I1137" s="35"/>
      <c r="J1137" s="35"/>
      <c r="K1137" s="34"/>
      <c r="L1137" s="15"/>
      <c r="M1137" s="15"/>
    </row>
    <row r="1138" spans="1:13">
      <c r="A1138" s="35"/>
      <c r="B1138" s="35"/>
      <c r="C1138" s="35"/>
      <c r="D1138" s="35"/>
      <c r="E1138" s="35"/>
      <c r="F1138" s="35"/>
      <c r="G1138" s="36"/>
      <c r="H1138" s="35"/>
      <c r="I1138" s="35"/>
      <c r="J1138" s="35"/>
      <c r="K1138" s="34"/>
      <c r="L1138" s="15"/>
      <c r="M1138" s="15"/>
    </row>
    <row r="1139" spans="1:13">
      <c r="A1139" s="35"/>
      <c r="B1139" s="35"/>
      <c r="C1139" s="35"/>
      <c r="D1139" s="35"/>
      <c r="E1139" s="35"/>
      <c r="F1139" s="35"/>
      <c r="G1139" s="36"/>
      <c r="H1139" s="35"/>
      <c r="I1139" s="35"/>
      <c r="J1139" s="35"/>
      <c r="K1139" s="34"/>
      <c r="L1139" s="15"/>
      <c r="M1139" s="15"/>
    </row>
    <row r="1140" spans="1:13">
      <c r="A1140" s="35"/>
      <c r="B1140" s="35"/>
      <c r="C1140" s="35"/>
      <c r="D1140" s="35"/>
      <c r="E1140" s="35"/>
      <c r="F1140" s="35"/>
      <c r="G1140" s="36"/>
      <c r="H1140" s="35"/>
      <c r="I1140" s="35"/>
      <c r="J1140" s="35"/>
      <c r="K1140" s="34"/>
      <c r="L1140" s="15"/>
      <c r="M1140" s="15"/>
    </row>
    <row r="1141" spans="1:13">
      <c r="A1141" s="35"/>
      <c r="B1141" s="35"/>
      <c r="C1141" s="35"/>
      <c r="D1141" s="35"/>
      <c r="E1141" s="35"/>
      <c r="F1141" s="35"/>
      <c r="G1141" s="36"/>
      <c r="H1141" s="35"/>
      <c r="I1141" s="35"/>
      <c r="J1141" s="35"/>
      <c r="K1141" s="34"/>
      <c r="L1141" s="15"/>
      <c r="M1141" s="15"/>
    </row>
    <row r="1142" spans="1:13">
      <c r="A1142" s="35"/>
      <c r="B1142" s="35"/>
      <c r="C1142" s="35"/>
      <c r="D1142" s="35"/>
      <c r="E1142" s="35"/>
      <c r="F1142" s="35"/>
      <c r="G1142" s="36"/>
      <c r="H1142" s="35"/>
      <c r="I1142" s="35"/>
      <c r="J1142" s="35"/>
      <c r="K1142" s="34"/>
      <c r="L1142" s="15"/>
      <c r="M1142" s="15"/>
    </row>
    <row r="1143" spans="1:13">
      <c r="A1143" s="35"/>
      <c r="B1143" s="35"/>
      <c r="C1143" s="35"/>
      <c r="D1143" s="35"/>
      <c r="E1143" s="35"/>
      <c r="F1143" s="35"/>
      <c r="G1143" s="36"/>
      <c r="H1143" s="35"/>
      <c r="I1143" s="35"/>
      <c r="J1143" s="35"/>
      <c r="K1143" s="34"/>
      <c r="L1143" s="15"/>
      <c r="M1143" s="15"/>
    </row>
    <row r="1144" spans="1:13">
      <c r="A1144" s="35"/>
      <c r="B1144" s="35"/>
      <c r="C1144" s="35"/>
      <c r="D1144" s="35"/>
      <c r="E1144" s="35"/>
      <c r="F1144" s="35"/>
      <c r="G1144" s="36"/>
      <c r="H1144" s="35"/>
      <c r="I1144" s="35"/>
      <c r="J1144" s="35"/>
      <c r="K1144" s="34"/>
      <c r="L1144" s="15"/>
      <c r="M1144" s="15"/>
    </row>
    <row r="1145" spans="1:13">
      <c r="A1145" s="35"/>
      <c r="B1145" s="35"/>
      <c r="C1145" s="35"/>
      <c r="D1145" s="35"/>
      <c r="E1145" s="35"/>
      <c r="F1145" s="35"/>
      <c r="G1145" s="36"/>
      <c r="H1145" s="35"/>
      <c r="I1145" s="35"/>
      <c r="J1145" s="35"/>
      <c r="K1145" s="34"/>
      <c r="L1145" s="15"/>
      <c r="M1145" s="15"/>
    </row>
    <row r="1146" spans="1:13">
      <c r="A1146" s="35"/>
      <c r="B1146" s="35"/>
      <c r="C1146" s="35"/>
      <c r="D1146" s="35"/>
      <c r="E1146" s="35"/>
      <c r="F1146" s="35"/>
      <c r="G1146" s="36"/>
      <c r="H1146" s="35"/>
      <c r="I1146" s="35"/>
      <c r="J1146" s="35"/>
      <c r="K1146" s="34"/>
      <c r="L1146" s="15"/>
      <c r="M1146" s="15"/>
    </row>
    <row r="1147" spans="1:13">
      <c r="A1147" s="35"/>
      <c r="B1147" s="35"/>
      <c r="C1147" s="35"/>
      <c r="D1147" s="35"/>
      <c r="E1147" s="35"/>
      <c r="F1147" s="35"/>
      <c r="G1147" s="36"/>
      <c r="H1147" s="35"/>
      <c r="I1147" s="35"/>
      <c r="J1147" s="35"/>
      <c r="K1147" s="34"/>
      <c r="L1147" s="15"/>
      <c r="M1147" s="15"/>
    </row>
    <row r="1148" spans="1:13">
      <c r="A1148" s="35"/>
      <c r="B1148" s="35"/>
      <c r="C1148" s="35"/>
      <c r="D1148" s="35"/>
      <c r="E1148" s="35"/>
      <c r="F1148" s="35"/>
      <c r="G1148" s="36"/>
      <c r="H1148" s="35"/>
      <c r="I1148" s="35"/>
      <c r="J1148" s="35"/>
      <c r="K1148" s="34"/>
      <c r="L1148" s="15"/>
      <c r="M1148" s="15"/>
    </row>
    <row r="1149" spans="1:13">
      <c r="A1149" s="35"/>
      <c r="B1149" s="35"/>
      <c r="C1149" s="35"/>
      <c r="D1149" s="35"/>
      <c r="E1149" s="35"/>
      <c r="F1149" s="35"/>
      <c r="G1149" s="36"/>
      <c r="H1149" s="35"/>
      <c r="I1149" s="35"/>
      <c r="J1149" s="35"/>
      <c r="K1149" s="34"/>
      <c r="L1149" s="15"/>
      <c r="M1149" s="15"/>
    </row>
    <row r="1150" spans="1:13">
      <c r="A1150" s="35"/>
      <c r="B1150" s="35"/>
      <c r="C1150" s="35"/>
      <c r="D1150" s="35"/>
      <c r="E1150" s="35"/>
      <c r="F1150" s="35"/>
      <c r="G1150" s="36"/>
      <c r="H1150" s="35"/>
      <c r="I1150" s="35"/>
      <c r="J1150" s="35"/>
      <c r="K1150" s="34"/>
      <c r="L1150" s="15"/>
      <c r="M1150" s="15"/>
    </row>
    <row r="1151" spans="1:13">
      <c r="A1151" s="35"/>
      <c r="B1151" s="35"/>
      <c r="C1151" s="35"/>
      <c r="D1151" s="35"/>
      <c r="E1151" s="35"/>
      <c r="F1151" s="35"/>
      <c r="G1151" s="36"/>
      <c r="H1151" s="35"/>
      <c r="I1151" s="35"/>
      <c r="J1151" s="35"/>
      <c r="K1151" s="34"/>
      <c r="L1151" s="15"/>
      <c r="M1151" s="15"/>
    </row>
    <row r="1152" spans="1:13">
      <c r="A1152" s="35"/>
      <c r="B1152" s="35"/>
      <c r="C1152" s="35"/>
      <c r="D1152" s="35"/>
      <c r="E1152" s="35"/>
      <c r="F1152" s="35"/>
      <c r="G1152" s="36"/>
      <c r="H1152" s="35"/>
      <c r="I1152" s="35"/>
      <c r="J1152" s="35"/>
      <c r="K1152" s="34"/>
      <c r="L1152" s="15"/>
      <c r="M1152" s="15"/>
    </row>
    <row r="1153" spans="1:13">
      <c r="A1153" s="35"/>
      <c r="B1153" s="35"/>
      <c r="C1153" s="35"/>
      <c r="D1153" s="35"/>
      <c r="E1153" s="35"/>
      <c r="F1153" s="35"/>
      <c r="G1153" s="36"/>
      <c r="H1153" s="35"/>
      <c r="I1153" s="35"/>
      <c r="J1153" s="35"/>
      <c r="K1153" s="34"/>
      <c r="L1153" s="15"/>
      <c r="M1153" s="15"/>
    </row>
    <row r="1154" spans="1:13">
      <c r="A1154" s="35"/>
      <c r="B1154" s="35"/>
      <c r="C1154" s="35"/>
      <c r="D1154" s="35"/>
      <c r="E1154" s="35"/>
      <c r="F1154" s="35"/>
      <c r="G1154" s="36"/>
      <c r="H1154" s="35"/>
      <c r="I1154" s="35"/>
      <c r="J1154" s="35"/>
      <c r="K1154" s="34"/>
      <c r="L1154" s="15"/>
      <c r="M1154" s="15"/>
    </row>
    <row r="1155" spans="1:13">
      <c r="A1155" s="35"/>
      <c r="B1155" s="35"/>
      <c r="C1155" s="35"/>
      <c r="D1155" s="35"/>
      <c r="E1155" s="35"/>
      <c r="F1155" s="35"/>
      <c r="G1155" s="36"/>
      <c r="H1155" s="35"/>
      <c r="I1155" s="35"/>
      <c r="J1155" s="35"/>
      <c r="K1155" s="34"/>
      <c r="L1155" s="15"/>
      <c r="M1155" s="15"/>
    </row>
    <row r="1156" spans="1:13">
      <c r="A1156" s="35"/>
      <c r="B1156" s="35"/>
      <c r="C1156" s="35"/>
      <c r="D1156" s="35"/>
      <c r="E1156" s="35"/>
      <c r="F1156" s="35"/>
      <c r="G1156" s="36"/>
      <c r="H1156" s="35"/>
      <c r="I1156" s="35"/>
      <c r="J1156" s="35"/>
      <c r="K1156" s="34"/>
      <c r="L1156" s="15"/>
      <c r="M1156" s="15"/>
    </row>
    <row r="1157" spans="1:13">
      <c r="A1157" s="35"/>
      <c r="B1157" s="35"/>
      <c r="C1157" s="35"/>
      <c r="D1157" s="35"/>
      <c r="E1157" s="35"/>
      <c r="F1157" s="35"/>
      <c r="G1157" s="36"/>
      <c r="H1157" s="35"/>
      <c r="I1157" s="35"/>
      <c r="J1157" s="35"/>
      <c r="K1157" s="34"/>
      <c r="L1157" s="15"/>
      <c r="M1157" s="15"/>
    </row>
    <row r="1158" spans="1:13">
      <c r="A1158" s="35"/>
      <c r="B1158" s="35"/>
      <c r="C1158" s="35"/>
      <c r="D1158" s="35"/>
      <c r="E1158" s="35"/>
      <c r="F1158" s="35"/>
      <c r="G1158" s="36"/>
      <c r="H1158" s="35"/>
      <c r="I1158" s="35"/>
      <c r="J1158" s="35"/>
      <c r="K1158" s="34"/>
      <c r="L1158" s="15"/>
      <c r="M1158" s="15"/>
    </row>
    <row r="1159" spans="1:13">
      <c r="A1159" s="35"/>
      <c r="B1159" s="35"/>
      <c r="C1159" s="35"/>
      <c r="D1159" s="35"/>
      <c r="E1159" s="35"/>
      <c r="F1159" s="35"/>
      <c r="G1159" s="36"/>
      <c r="H1159" s="35"/>
      <c r="I1159" s="35"/>
      <c r="J1159" s="35"/>
      <c r="K1159" s="34"/>
      <c r="L1159" s="15"/>
      <c r="M1159" s="15"/>
    </row>
    <row r="1160" spans="1:13">
      <c r="A1160" s="35"/>
      <c r="B1160" s="35"/>
      <c r="C1160" s="35"/>
      <c r="D1160" s="35"/>
      <c r="E1160" s="35"/>
      <c r="F1160" s="35"/>
      <c r="G1160" s="36"/>
      <c r="H1160" s="35"/>
      <c r="I1160" s="35"/>
      <c r="J1160" s="35"/>
      <c r="K1160" s="34"/>
      <c r="L1160" s="15"/>
      <c r="M1160" s="15"/>
    </row>
    <row r="1161" spans="1:13">
      <c r="A1161" s="35"/>
      <c r="B1161" s="35"/>
      <c r="C1161" s="35"/>
      <c r="D1161" s="35"/>
      <c r="E1161" s="35"/>
      <c r="F1161" s="35"/>
      <c r="G1161" s="36"/>
      <c r="H1161" s="35"/>
      <c r="I1161" s="35"/>
      <c r="J1161" s="35"/>
      <c r="K1161" s="34"/>
      <c r="L1161" s="15"/>
      <c r="M1161" s="15"/>
    </row>
    <row r="1162" spans="1:13">
      <c r="A1162" s="35"/>
      <c r="B1162" s="35"/>
      <c r="C1162" s="35"/>
      <c r="D1162" s="35"/>
      <c r="E1162" s="35"/>
      <c r="F1162" s="35"/>
      <c r="G1162" s="36"/>
      <c r="H1162" s="35"/>
      <c r="I1162" s="35"/>
      <c r="J1162" s="35"/>
      <c r="K1162" s="34"/>
      <c r="L1162" s="15"/>
      <c r="M1162" s="15"/>
    </row>
    <row r="1163" spans="1:13">
      <c r="A1163" s="35"/>
      <c r="B1163" s="35"/>
      <c r="C1163" s="35"/>
      <c r="D1163" s="35"/>
      <c r="E1163" s="35"/>
      <c r="F1163" s="35"/>
      <c r="G1163" s="36"/>
      <c r="H1163" s="35"/>
      <c r="I1163" s="35"/>
      <c r="J1163" s="35"/>
      <c r="K1163" s="34"/>
      <c r="L1163" s="15"/>
      <c r="M1163" s="15"/>
    </row>
    <row r="1164" spans="1:13">
      <c r="A1164" s="35"/>
      <c r="B1164" s="35"/>
      <c r="C1164" s="35"/>
      <c r="D1164" s="35"/>
      <c r="E1164" s="35"/>
      <c r="F1164" s="35"/>
      <c r="G1164" s="36"/>
      <c r="H1164" s="35"/>
      <c r="I1164" s="35"/>
      <c r="J1164" s="35"/>
      <c r="K1164" s="34"/>
      <c r="L1164" s="15"/>
      <c r="M1164" s="15"/>
    </row>
    <row r="1165" spans="1:13">
      <c r="A1165" s="35"/>
      <c r="B1165" s="35"/>
      <c r="C1165" s="35"/>
      <c r="D1165" s="35"/>
      <c r="E1165" s="35"/>
      <c r="F1165" s="35"/>
      <c r="G1165" s="36"/>
      <c r="H1165" s="35"/>
      <c r="I1165" s="35"/>
      <c r="J1165" s="35"/>
      <c r="K1165" s="34"/>
      <c r="L1165" s="15"/>
      <c r="M1165" s="15"/>
    </row>
    <row r="1166" spans="1:13">
      <c r="A1166" s="35"/>
      <c r="B1166" s="35"/>
      <c r="C1166" s="35"/>
      <c r="D1166" s="35"/>
      <c r="E1166" s="35"/>
      <c r="F1166" s="35"/>
      <c r="G1166" s="36"/>
      <c r="H1166" s="35"/>
      <c r="I1166" s="35"/>
      <c r="J1166" s="35"/>
      <c r="K1166" s="34"/>
      <c r="L1166" s="15"/>
      <c r="M1166" s="15"/>
    </row>
    <row r="1167" spans="1:13">
      <c r="A1167" s="35"/>
      <c r="B1167" s="35"/>
      <c r="C1167" s="35"/>
      <c r="D1167" s="35"/>
      <c r="E1167" s="35"/>
      <c r="F1167" s="35"/>
      <c r="G1167" s="36"/>
      <c r="H1167" s="35"/>
      <c r="I1167" s="35"/>
      <c r="J1167" s="35"/>
      <c r="K1167" s="34"/>
      <c r="L1167" s="15"/>
      <c r="M1167" s="15"/>
    </row>
    <row r="1168" spans="1:13">
      <c r="A1168" s="35"/>
      <c r="B1168" s="35"/>
      <c r="C1168" s="35"/>
      <c r="D1168" s="35"/>
      <c r="E1168" s="35"/>
      <c r="F1168" s="35"/>
      <c r="G1168" s="36"/>
      <c r="H1168" s="35"/>
      <c r="I1168" s="35"/>
      <c r="J1168" s="35"/>
      <c r="K1168" s="34"/>
      <c r="L1168" s="15"/>
      <c r="M1168" s="15"/>
    </row>
    <row r="1169" spans="1:13">
      <c r="A1169" s="35"/>
      <c r="B1169" s="35"/>
      <c r="C1169" s="35"/>
      <c r="D1169" s="35"/>
      <c r="E1169" s="35"/>
      <c r="F1169" s="35"/>
      <c r="G1169" s="36"/>
      <c r="H1169" s="35"/>
      <c r="I1169" s="35"/>
      <c r="J1169" s="35"/>
      <c r="K1169" s="34"/>
      <c r="L1169" s="15"/>
      <c r="M1169" s="15"/>
    </row>
    <row r="1170" spans="1:13">
      <c r="A1170" s="35"/>
      <c r="B1170" s="35"/>
      <c r="C1170" s="35"/>
      <c r="D1170" s="35"/>
      <c r="E1170" s="35"/>
      <c r="F1170" s="35"/>
      <c r="G1170" s="36"/>
      <c r="H1170" s="35"/>
      <c r="I1170" s="35"/>
      <c r="J1170" s="35"/>
      <c r="K1170" s="34"/>
      <c r="L1170" s="15"/>
      <c r="M1170" s="15"/>
    </row>
    <row r="1171" spans="1:13">
      <c r="A1171" s="35"/>
      <c r="B1171" s="35"/>
      <c r="C1171" s="35"/>
      <c r="D1171" s="35"/>
      <c r="E1171" s="35"/>
      <c r="F1171" s="35"/>
      <c r="G1171" s="36"/>
      <c r="H1171" s="35"/>
      <c r="I1171" s="35"/>
      <c r="J1171" s="35"/>
      <c r="K1171" s="34"/>
      <c r="L1171" s="15"/>
      <c r="M1171" s="15"/>
    </row>
    <row r="1172" spans="1:13">
      <c r="A1172" s="35"/>
      <c r="B1172" s="35"/>
      <c r="C1172" s="35"/>
      <c r="D1172" s="35"/>
      <c r="E1172" s="35"/>
      <c r="F1172" s="35"/>
      <c r="G1172" s="36"/>
      <c r="H1172" s="35"/>
      <c r="I1172" s="35"/>
      <c r="J1172" s="35"/>
      <c r="K1172" s="34"/>
      <c r="L1172" s="15"/>
      <c r="M1172" s="15"/>
    </row>
    <row r="1173" spans="1:13">
      <c r="A1173" s="35"/>
      <c r="B1173" s="35"/>
      <c r="C1173" s="35"/>
      <c r="D1173" s="35"/>
      <c r="E1173" s="35"/>
      <c r="F1173" s="35"/>
      <c r="G1173" s="36"/>
      <c r="H1173" s="35"/>
      <c r="I1173" s="35"/>
      <c r="J1173" s="35"/>
      <c r="K1173" s="34"/>
      <c r="L1173" s="15"/>
      <c r="M1173" s="15"/>
    </row>
    <row r="1174" spans="1:13">
      <c r="A1174" s="35"/>
      <c r="B1174" s="35"/>
      <c r="C1174" s="35"/>
      <c r="D1174" s="35"/>
      <c r="E1174" s="35"/>
      <c r="F1174" s="35"/>
      <c r="G1174" s="36"/>
      <c r="H1174" s="35"/>
      <c r="I1174" s="35"/>
      <c r="J1174" s="35"/>
      <c r="K1174" s="34"/>
      <c r="L1174" s="15"/>
      <c r="M1174" s="15"/>
    </row>
    <row r="1175" spans="1:13">
      <c r="A1175" s="35"/>
      <c r="B1175" s="35"/>
      <c r="C1175" s="35"/>
      <c r="D1175" s="35"/>
      <c r="E1175" s="35"/>
      <c r="F1175" s="35"/>
      <c r="G1175" s="36"/>
      <c r="H1175" s="35"/>
      <c r="I1175" s="35"/>
      <c r="J1175" s="35"/>
      <c r="K1175" s="34"/>
      <c r="L1175" s="15"/>
      <c r="M1175" s="15"/>
    </row>
    <row r="1176" spans="1:13">
      <c r="A1176" s="35"/>
      <c r="B1176" s="35"/>
      <c r="C1176" s="35"/>
      <c r="D1176" s="35"/>
      <c r="E1176" s="35"/>
      <c r="F1176" s="35"/>
      <c r="G1176" s="36"/>
      <c r="H1176" s="35"/>
      <c r="I1176" s="35"/>
      <c r="J1176" s="35"/>
      <c r="K1176" s="34"/>
      <c r="L1176" s="15"/>
      <c r="M1176" s="15"/>
    </row>
    <row r="1177" spans="1:13">
      <c r="A1177" s="35"/>
      <c r="B1177" s="35"/>
      <c r="C1177" s="35"/>
      <c r="D1177" s="35"/>
      <c r="E1177" s="35"/>
      <c r="F1177" s="35"/>
      <c r="G1177" s="36"/>
      <c r="H1177" s="35"/>
      <c r="I1177" s="35"/>
      <c r="J1177" s="35"/>
      <c r="K1177" s="34"/>
      <c r="L1177" s="15"/>
      <c r="M1177" s="15"/>
    </row>
    <row r="1178" spans="1:13">
      <c r="A1178" s="35"/>
      <c r="B1178" s="35"/>
      <c r="C1178" s="35"/>
      <c r="D1178" s="35"/>
      <c r="E1178" s="35"/>
      <c r="F1178" s="35"/>
      <c r="G1178" s="36"/>
      <c r="H1178" s="35"/>
      <c r="I1178" s="35"/>
      <c r="J1178" s="35"/>
      <c r="K1178" s="34"/>
      <c r="L1178" s="15"/>
      <c r="M1178" s="15"/>
    </row>
    <row r="1179" spans="1:13">
      <c r="A1179" s="35"/>
      <c r="B1179" s="35"/>
      <c r="C1179" s="35"/>
      <c r="D1179" s="35"/>
      <c r="E1179" s="35"/>
      <c r="F1179" s="35"/>
      <c r="G1179" s="36"/>
      <c r="H1179" s="35"/>
      <c r="I1179" s="35"/>
      <c r="J1179" s="35"/>
      <c r="K1179" s="34"/>
      <c r="L1179" s="15"/>
      <c r="M1179" s="15"/>
    </row>
    <row r="1180" spans="1:13">
      <c r="A1180" s="35"/>
      <c r="B1180" s="35"/>
      <c r="C1180" s="35"/>
      <c r="D1180" s="35"/>
      <c r="E1180" s="35"/>
      <c r="F1180" s="35"/>
      <c r="G1180" s="36"/>
      <c r="H1180" s="35"/>
      <c r="I1180" s="35"/>
      <c r="J1180" s="35"/>
      <c r="K1180" s="34"/>
      <c r="L1180" s="15"/>
      <c r="M1180" s="15"/>
    </row>
    <row r="1181" spans="1:13">
      <c r="A1181" s="35"/>
      <c r="B1181" s="35"/>
      <c r="C1181" s="35"/>
      <c r="D1181" s="35"/>
      <c r="E1181" s="35"/>
      <c r="F1181" s="35"/>
      <c r="G1181" s="36"/>
      <c r="H1181" s="35"/>
      <c r="I1181" s="35"/>
      <c r="J1181" s="35"/>
      <c r="K1181" s="34"/>
      <c r="L1181" s="15"/>
      <c r="M1181" s="15"/>
    </row>
    <row r="1182" spans="1:13">
      <c r="A1182" s="35"/>
      <c r="B1182" s="35"/>
      <c r="C1182" s="35"/>
      <c r="D1182" s="35"/>
      <c r="E1182" s="35"/>
      <c r="F1182" s="35"/>
      <c r="G1182" s="36"/>
      <c r="H1182" s="35"/>
      <c r="I1182" s="35"/>
      <c r="J1182" s="35"/>
      <c r="K1182" s="34"/>
      <c r="L1182" s="15"/>
      <c r="M1182" s="15"/>
    </row>
    <row r="1183" spans="1:13">
      <c r="A1183" s="35"/>
      <c r="B1183" s="35"/>
      <c r="C1183" s="35"/>
      <c r="D1183" s="35"/>
      <c r="E1183" s="35"/>
      <c r="F1183" s="35"/>
      <c r="G1183" s="36"/>
      <c r="H1183" s="35"/>
      <c r="I1183" s="35"/>
      <c r="J1183" s="35"/>
      <c r="K1183" s="34"/>
      <c r="L1183" s="15"/>
      <c r="M1183" s="15"/>
    </row>
    <row r="1184" spans="1:13">
      <c r="A1184" s="35"/>
      <c r="B1184" s="35"/>
      <c r="C1184" s="35"/>
      <c r="D1184" s="35"/>
      <c r="E1184" s="35"/>
      <c r="F1184" s="35"/>
      <c r="G1184" s="36"/>
      <c r="H1184" s="35"/>
      <c r="I1184" s="35"/>
      <c r="J1184" s="35"/>
      <c r="K1184" s="34"/>
      <c r="L1184" s="15"/>
      <c r="M1184" s="15"/>
    </row>
    <row r="1185" spans="1:13">
      <c r="A1185" s="35"/>
      <c r="B1185" s="35"/>
      <c r="C1185" s="35"/>
      <c r="D1185" s="35"/>
      <c r="E1185" s="35"/>
      <c r="F1185" s="35"/>
      <c r="G1185" s="36"/>
      <c r="H1185" s="35"/>
      <c r="I1185" s="35"/>
      <c r="J1185" s="35"/>
      <c r="K1185" s="34"/>
      <c r="L1185" s="15"/>
      <c r="M1185" s="15"/>
    </row>
    <row r="1186" spans="1:13">
      <c r="A1186" s="35"/>
      <c r="B1186" s="35"/>
      <c r="C1186" s="35"/>
      <c r="D1186" s="35"/>
      <c r="E1186" s="35"/>
      <c r="F1186" s="35"/>
      <c r="G1186" s="36"/>
      <c r="H1186" s="35"/>
      <c r="I1186" s="35"/>
      <c r="J1186" s="35"/>
      <c r="K1186" s="34"/>
      <c r="L1186" s="15"/>
      <c r="M1186" s="15"/>
    </row>
    <row r="1187" spans="1:13">
      <c r="A1187" s="35"/>
      <c r="B1187" s="35"/>
      <c r="C1187" s="35"/>
      <c r="D1187" s="35"/>
      <c r="E1187" s="35"/>
      <c r="F1187" s="35"/>
      <c r="G1187" s="36"/>
      <c r="H1187" s="35"/>
      <c r="I1187" s="35"/>
      <c r="J1187" s="35"/>
      <c r="K1187" s="34"/>
      <c r="L1187" s="15"/>
      <c r="M1187" s="15"/>
    </row>
    <row r="1188" spans="1:13">
      <c r="A1188" s="35"/>
      <c r="B1188" s="35"/>
      <c r="C1188" s="35"/>
      <c r="D1188" s="35"/>
      <c r="E1188" s="35"/>
      <c r="F1188" s="35"/>
      <c r="G1188" s="36"/>
      <c r="H1188" s="35"/>
      <c r="I1188" s="35"/>
      <c r="J1188" s="35"/>
      <c r="K1188" s="34"/>
      <c r="L1188" s="15"/>
      <c r="M1188" s="15"/>
    </row>
    <row r="1189" spans="1:13">
      <c r="A1189" s="35"/>
      <c r="B1189" s="35"/>
      <c r="C1189" s="35"/>
      <c r="D1189" s="35"/>
      <c r="E1189" s="35"/>
      <c r="F1189" s="35"/>
      <c r="G1189" s="36"/>
      <c r="H1189" s="35"/>
      <c r="I1189" s="35"/>
      <c r="J1189" s="35"/>
      <c r="K1189" s="34"/>
      <c r="L1189" s="15"/>
      <c r="M1189" s="15"/>
    </row>
    <row r="1190" spans="1:13">
      <c r="A1190" s="35"/>
      <c r="B1190" s="35"/>
      <c r="C1190" s="35"/>
      <c r="D1190" s="35"/>
      <c r="E1190" s="35"/>
      <c r="F1190" s="35"/>
      <c r="G1190" s="36"/>
      <c r="H1190" s="35"/>
      <c r="I1190" s="35"/>
      <c r="J1190" s="35"/>
      <c r="K1190" s="34"/>
      <c r="L1190" s="15"/>
      <c r="M1190" s="15"/>
    </row>
    <row r="1191" spans="1:13">
      <c r="A1191" s="35"/>
      <c r="B1191" s="35"/>
      <c r="C1191" s="35"/>
      <c r="D1191" s="35"/>
      <c r="E1191" s="35"/>
      <c r="F1191" s="35"/>
      <c r="G1191" s="36"/>
      <c r="H1191" s="35"/>
      <c r="I1191" s="35"/>
      <c r="J1191" s="35"/>
      <c r="K1191" s="34"/>
      <c r="L1191" s="15"/>
      <c r="M1191" s="15"/>
    </row>
    <row r="1192" spans="1:13">
      <c r="A1192" s="35"/>
      <c r="B1192" s="35"/>
      <c r="C1192" s="35"/>
      <c r="D1192" s="35"/>
      <c r="E1192" s="35"/>
      <c r="F1192" s="35"/>
      <c r="G1192" s="36"/>
      <c r="H1192" s="35"/>
      <c r="I1192" s="35"/>
      <c r="J1192" s="35"/>
      <c r="K1192" s="34"/>
      <c r="L1192" s="15"/>
      <c r="M1192" s="15"/>
    </row>
    <row r="1193" spans="1:13">
      <c r="A1193" s="35"/>
      <c r="B1193" s="35"/>
      <c r="C1193" s="35"/>
      <c r="D1193" s="35"/>
      <c r="E1193" s="35"/>
      <c r="F1193" s="35"/>
      <c r="G1193" s="36"/>
      <c r="H1193" s="35"/>
      <c r="I1193" s="35"/>
      <c r="J1193" s="35"/>
      <c r="K1193" s="34"/>
      <c r="L1193" s="15"/>
      <c r="M1193" s="15"/>
    </row>
    <row r="1194" spans="1:13">
      <c r="A1194" s="35"/>
      <c r="B1194" s="35"/>
      <c r="C1194" s="35"/>
      <c r="D1194" s="35"/>
      <c r="E1194" s="35"/>
      <c r="F1194" s="35"/>
      <c r="G1194" s="36"/>
      <c r="H1194" s="35"/>
      <c r="I1194" s="35"/>
      <c r="J1194" s="35"/>
      <c r="K1194" s="34"/>
      <c r="L1194" s="15"/>
      <c r="M1194" s="15"/>
    </row>
    <row r="1195" spans="1:13">
      <c r="A1195" s="35"/>
      <c r="B1195" s="35"/>
      <c r="C1195" s="35"/>
      <c r="D1195" s="35"/>
      <c r="E1195" s="35"/>
      <c r="F1195" s="35"/>
      <c r="G1195" s="36"/>
      <c r="H1195" s="35"/>
      <c r="I1195" s="35"/>
      <c r="J1195" s="35"/>
      <c r="K1195" s="34"/>
      <c r="L1195" s="15"/>
      <c r="M1195" s="15"/>
    </row>
    <row r="1196" spans="1:13">
      <c r="A1196" s="35"/>
      <c r="B1196" s="35"/>
      <c r="C1196" s="35"/>
      <c r="D1196" s="35"/>
      <c r="E1196" s="35"/>
      <c r="F1196" s="35"/>
      <c r="G1196" s="36"/>
      <c r="H1196" s="35"/>
      <c r="I1196" s="35"/>
      <c r="J1196" s="35"/>
      <c r="K1196" s="34"/>
      <c r="L1196" s="15"/>
      <c r="M1196" s="15"/>
    </row>
    <row r="1197" spans="1:13">
      <c r="A1197" s="35"/>
      <c r="B1197" s="35"/>
      <c r="C1197" s="35"/>
      <c r="D1197" s="35"/>
      <c r="E1197" s="35"/>
      <c r="F1197" s="35"/>
      <c r="G1197" s="36"/>
      <c r="H1197" s="35"/>
      <c r="I1197" s="35"/>
      <c r="J1197" s="35"/>
      <c r="K1197" s="34"/>
      <c r="L1197" s="15"/>
      <c r="M1197" s="15"/>
    </row>
    <row r="1198" spans="1:13">
      <c r="A1198" s="35"/>
      <c r="B1198" s="35"/>
      <c r="C1198" s="35"/>
      <c r="D1198" s="35"/>
      <c r="E1198" s="35"/>
      <c r="F1198" s="35"/>
      <c r="G1198" s="36"/>
      <c r="H1198" s="35"/>
      <c r="I1198" s="35"/>
      <c r="J1198" s="35"/>
      <c r="K1198" s="34"/>
      <c r="L1198" s="15"/>
      <c r="M1198" s="15"/>
    </row>
    <row r="1199" spans="1:13">
      <c r="A1199" s="35"/>
      <c r="B1199" s="35"/>
      <c r="C1199" s="35"/>
      <c r="D1199" s="35"/>
      <c r="E1199" s="35"/>
      <c r="F1199" s="35"/>
      <c r="G1199" s="36"/>
      <c r="H1199" s="35"/>
      <c r="I1199" s="35"/>
      <c r="J1199" s="35"/>
      <c r="K1199" s="34"/>
      <c r="L1199" s="15"/>
      <c r="M1199" s="15"/>
    </row>
    <row r="1200" spans="1:13">
      <c r="A1200" s="35"/>
      <c r="B1200" s="35"/>
      <c r="C1200" s="35"/>
      <c r="D1200" s="35"/>
      <c r="E1200" s="35"/>
      <c r="F1200" s="35"/>
      <c r="G1200" s="36"/>
      <c r="H1200" s="35"/>
      <c r="I1200" s="35"/>
      <c r="J1200" s="35"/>
      <c r="K1200" s="34"/>
      <c r="L1200" s="15"/>
      <c r="M1200" s="15"/>
    </row>
    <row r="1201" spans="1:13">
      <c r="A1201" s="35"/>
      <c r="B1201" s="35"/>
      <c r="C1201" s="35"/>
      <c r="D1201" s="35"/>
      <c r="E1201" s="35"/>
      <c r="F1201" s="35"/>
      <c r="G1201" s="36"/>
      <c r="H1201" s="35"/>
      <c r="I1201" s="35"/>
      <c r="J1201" s="35"/>
      <c r="K1201" s="34"/>
      <c r="L1201" s="15"/>
      <c r="M1201" s="15"/>
    </row>
    <row r="1202" spans="1:13">
      <c r="A1202" s="35"/>
      <c r="B1202" s="35"/>
      <c r="C1202" s="35"/>
      <c r="D1202" s="35"/>
      <c r="E1202" s="35"/>
      <c r="F1202" s="35"/>
      <c r="G1202" s="36"/>
      <c r="H1202" s="35"/>
      <c r="I1202" s="35"/>
      <c r="J1202" s="35"/>
      <c r="K1202" s="34"/>
      <c r="L1202" s="15"/>
      <c r="M1202" s="15"/>
    </row>
    <row r="1203" spans="1:13">
      <c r="A1203" s="35"/>
      <c r="B1203" s="35"/>
      <c r="C1203" s="35"/>
      <c r="D1203" s="35"/>
      <c r="E1203" s="35"/>
      <c r="F1203" s="35"/>
      <c r="G1203" s="36"/>
      <c r="H1203" s="35"/>
      <c r="I1203" s="35"/>
      <c r="J1203" s="35"/>
      <c r="K1203" s="34"/>
      <c r="L1203" s="15"/>
      <c r="M1203" s="15"/>
    </row>
    <row r="1204" spans="1:13">
      <c r="A1204" s="35"/>
      <c r="B1204" s="35"/>
      <c r="C1204" s="35"/>
      <c r="D1204" s="35"/>
      <c r="E1204" s="35"/>
      <c r="F1204" s="35"/>
      <c r="G1204" s="36"/>
      <c r="H1204" s="35"/>
      <c r="I1204" s="35"/>
      <c r="J1204" s="35"/>
      <c r="K1204" s="34"/>
      <c r="L1204" s="15"/>
      <c r="M1204" s="15"/>
    </row>
    <row r="1205" spans="1:13">
      <c r="A1205" s="35"/>
      <c r="B1205" s="35"/>
      <c r="C1205" s="35"/>
      <c r="D1205" s="35"/>
      <c r="E1205" s="35"/>
      <c r="F1205" s="35"/>
      <c r="G1205" s="36"/>
      <c r="H1205" s="35"/>
      <c r="I1205" s="35"/>
      <c r="J1205" s="35"/>
      <c r="K1205" s="34"/>
      <c r="L1205" s="15"/>
      <c r="M1205" s="15"/>
    </row>
    <row r="1206" spans="1:13">
      <c r="A1206" s="35"/>
      <c r="B1206" s="35"/>
      <c r="C1206" s="35"/>
      <c r="D1206" s="35"/>
      <c r="E1206" s="35"/>
      <c r="F1206" s="35"/>
      <c r="G1206" s="36"/>
      <c r="H1206" s="35"/>
      <c r="I1206" s="35"/>
      <c r="J1206" s="35"/>
      <c r="K1206" s="34"/>
      <c r="L1206" s="15"/>
      <c r="M1206" s="15"/>
    </row>
    <row r="1207" spans="1:13">
      <c r="A1207" s="35"/>
      <c r="B1207" s="35"/>
      <c r="C1207" s="35"/>
      <c r="D1207" s="35"/>
      <c r="E1207" s="35"/>
      <c r="F1207" s="35"/>
      <c r="G1207" s="36"/>
      <c r="H1207" s="35"/>
      <c r="I1207" s="35"/>
      <c r="J1207" s="35"/>
      <c r="K1207" s="34"/>
      <c r="L1207" s="15"/>
      <c r="M1207" s="15"/>
    </row>
    <row r="1208" spans="1:13">
      <c r="A1208" s="35"/>
      <c r="B1208" s="35"/>
      <c r="C1208" s="35"/>
      <c r="D1208" s="35"/>
      <c r="E1208" s="35"/>
      <c r="F1208" s="35"/>
      <c r="G1208" s="36"/>
      <c r="H1208" s="35"/>
      <c r="I1208" s="35"/>
      <c r="J1208" s="35"/>
      <c r="K1208" s="34"/>
      <c r="L1208" s="15"/>
      <c r="M1208" s="15"/>
    </row>
    <row r="1209" spans="1:13">
      <c r="A1209" s="35"/>
      <c r="B1209" s="35"/>
      <c r="C1209" s="35"/>
      <c r="D1209" s="35"/>
      <c r="E1209" s="35"/>
      <c r="F1209" s="35"/>
      <c r="G1209" s="36"/>
      <c r="H1209" s="35"/>
      <c r="I1209" s="35"/>
      <c r="J1209" s="35"/>
      <c r="K1209" s="34"/>
      <c r="L1209" s="15"/>
      <c r="M1209" s="15"/>
    </row>
    <row r="1210" spans="1:13">
      <c r="A1210" s="35"/>
      <c r="B1210" s="35"/>
      <c r="C1210" s="35"/>
      <c r="D1210" s="35"/>
      <c r="E1210" s="35"/>
      <c r="F1210" s="35"/>
      <c r="G1210" s="36"/>
      <c r="H1210" s="35"/>
      <c r="I1210" s="35"/>
      <c r="J1210" s="35"/>
      <c r="K1210" s="34"/>
      <c r="L1210" s="15"/>
      <c r="M1210" s="15"/>
    </row>
    <row r="1211" spans="1:13">
      <c r="A1211" s="35"/>
      <c r="B1211" s="35"/>
      <c r="C1211" s="35"/>
      <c r="D1211" s="35"/>
      <c r="E1211" s="35"/>
      <c r="F1211" s="35"/>
      <c r="G1211" s="36"/>
      <c r="H1211" s="35"/>
      <c r="I1211" s="35"/>
      <c r="J1211" s="35"/>
      <c r="K1211" s="34"/>
      <c r="L1211" s="15"/>
      <c r="M1211" s="15"/>
    </row>
    <row r="1212" spans="1:13">
      <c r="A1212" s="35"/>
      <c r="B1212" s="35"/>
      <c r="C1212" s="35"/>
      <c r="D1212" s="35"/>
      <c r="E1212" s="35"/>
      <c r="F1212" s="35"/>
      <c r="G1212" s="36"/>
      <c r="H1212" s="35"/>
      <c r="I1212" s="35"/>
      <c r="J1212" s="35"/>
      <c r="K1212" s="34"/>
      <c r="L1212" s="15"/>
      <c r="M1212" s="15"/>
    </row>
    <row r="1213" spans="1:13">
      <c r="A1213" s="35"/>
      <c r="B1213" s="35"/>
      <c r="C1213" s="35"/>
      <c r="D1213" s="35"/>
      <c r="E1213" s="35"/>
      <c r="F1213" s="35"/>
      <c r="G1213" s="36"/>
      <c r="H1213" s="35"/>
      <c r="I1213" s="35"/>
      <c r="J1213" s="35"/>
      <c r="K1213" s="34"/>
      <c r="L1213" s="15"/>
      <c r="M1213" s="15"/>
    </row>
    <row r="1214" spans="1:13">
      <c r="A1214" s="35"/>
      <c r="B1214" s="35"/>
      <c r="C1214" s="35"/>
      <c r="D1214" s="35"/>
      <c r="E1214" s="35"/>
      <c r="F1214" s="35"/>
      <c r="G1214" s="36"/>
      <c r="H1214" s="35"/>
      <c r="I1214" s="35"/>
      <c r="J1214" s="35"/>
      <c r="K1214" s="34"/>
      <c r="L1214" s="15"/>
      <c r="M1214" s="15"/>
    </row>
    <row r="1215" spans="1:13">
      <c r="A1215" s="35"/>
      <c r="B1215" s="35"/>
      <c r="C1215" s="35"/>
      <c r="D1215" s="35"/>
      <c r="E1215" s="35"/>
      <c r="F1215" s="35"/>
      <c r="G1215" s="36"/>
      <c r="H1215" s="35"/>
      <c r="I1215" s="35"/>
      <c r="J1215" s="35"/>
      <c r="K1215" s="34"/>
      <c r="L1215" s="15"/>
      <c r="M1215" s="15"/>
    </row>
    <row r="1216" spans="1:13">
      <c r="A1216" s="35"/>
      <c r="B1216" s="35"/>
      <c r="C1216" s="35"/>
      <c r="D1216" s="35"/>
      <c r="E1216" s="35"/>
      <c r="F1216" s="35"/>
      <c r="G1216" s="36"/>
      <c r="H1216" s="35"/>
      <c r="I1216" s="35"/>
      <c r="J1216" s="35"/>
      <c r="K1216" s="34"/>
      <c r="L1216" s="15"/>
      <c r="M1216" s="15"/>
    </row>
    <row r="1217" spans="1:13">
      <c r="A1217" s="35"/>
      <c r="B1217" s="35"/>
      <c r="C1217" s="35"/>
      <c r="D1217" s="35"/>
      <c r="E1217" s="35"/>
      <c r="F1217" s="35"/>
      <c r="G1217" s="36"/>
      <c r="H1217" s="35"/>
      <c r="I1217" s="35"/>
      <c r="J1217" s="35"/>
      <c r="K1217" s="34"/>
      <c r="L1217" s="15"/>
      <c r="M1217" s="15"/>
    </row>
    <row r="1218" spans="1:13">
      <c r="A1218" s="35"/>
      <c r="B1218" s="35"/>
      <c r="C1218" s="35"/>
      <c r="D1218" s="35"/>
      <c r="E1218" s="35"/>
      <c r="F1218" s="35"/>
      <c r="G1218" s="36"/>
      <c r="H1218" s="35"/>
      <c r="I1218" s="35"/>
      <c r="J1218" s="35"/>
      <c r="K1218" s="34"/>
      <c r="L1218" s="15"/>
      <c r="M1218" s="15"/>
    </row>
    <row r="1219" spans="1:13">
      <c r="A1219" s="35"/>
      <c r="B1219" s="35"/>
      <c r="C1219" s="35"/>
      <c r="D1219" s="35"/>
      <c r="E1219" s="35"/>
      <c r="F1219" s="35"/>
      <c r="G1219" s="36"/>
      <c r="H1219" s="35"/>
      <c r="I1219" s="35"/>
      <c r="J1219" s="35"/>
      <c r="K1219" s="34"/>
      <c r="L1219" s="15"/>
      <c r="M1219" s="15"/>
    </row>
    <row r="1220" spans="1:13">
      <c r="A1220" s="35"/>
      <c r="B1220" s="35"/>
      <c r="C1220" s="35"/>
      <c r="D1220" s="35"/>
      <c r="E1220" s="35"/>
      <c r="F1220" s="35"/>
      <c r="G1220" s="36"/>
      <c r="H1220" s="35"/>
      <c r="I1220" s="35"/>
      <c r="J1220" s="35"/>
      <c r="K1220" s="34"/>
      <c r="L1220" s="15"/>
      <c r="M1220" s="15"/>
    </row>
    <row r="1221" spans="1:13">
      <c r="A1221" s="35"/>
      <c r="B1221" s="35"/>
      <c r="C1221" s="35"/>
      <c r="D1221" s="35"/>
      <c r="E1221" s="35"/>
      <c r="F1221" s="35"/>
      <c r="G1221" s="36"/>
      <c r="H1221" s="35"/>
      <c r="I1221" s="35"/>
      <c r="J1221" s="35"/>
      <c r="K1221" s="34"/>
      <c r="L1221" s="15"/>
      <c r="M1221" s="15"/>
    </row>
    <row r="1222" spans="1:13">
      <c r="A1222" s="35"/>
      <c r="B1222" s="35"/>
      <c r="C1222" s="35"/>
      <c r="D1222" s="35"/>
      <c r="E1222" s="35"/>
      <c r="F1222" s="35"/>
      <c r="G1222" s="36"/>
      <c r="H1222" s="35"/>
      <c r="I1222" s="35"/>
      <c r="J1222" s="35"/>
      <c r="K1222" s="34"/>
      <c r="L1222" s="15"/>
      <c r="M1222" s="15"/>
    </row>
    <row r="1223" spans="1:13">
      <c r="A1223" s="35"/>
      <c r="B1223" s="35"/>
      <c r="C1223" s="35"/>
      <c r="D1223" s="35"/>
      <c r="E1223" s="35"/>
      <c r="F1223" s="35"/>
      <c r="G1223" s="36"/>
      <c r="H1223" s="35"/>
      <c r="I1223" s="35"/>
      <c r="J1223" s="35"/>
      <c r="K1223" s="34"/>
      <c r="L1223" s="15"/>
      <c r="M1223" s="15"/>
    </row>
    <row r="1224" spans="1:13">
      <c r="A1224" s="35"/>
      <c r="B1224" s="35"/>
      <c r="C1224" s="35"/>
      <c r="D1224" s="35"/>
      <c r="E1224" s="35"/>
      <c r="F1224" s="35"/>
      <c r="G1224" s="36"/>
      <c r="H1224" s="35"/>
      <c r="I1224" s="35"/>
      <c r="J1224" s="35"/>
      <c r="K1224" s="34"/>
      <c r="L1224" s="15"/>
      <c r="M1224" s="15"/>
    </row>
    <row r="1225" spans="1:13">
      <c r="A1225" s="35"/>
      <c r="B1225" s="35"/>
      <c r="C1225" s="35"/>
      <c r="D1225" s="35"/>
      <c r="E1225" s="35"/>
      <c r="F1225" s="35"/>
      <c r="G1225" s="36"/>
      <c r="H1225" s="35"/>
      <c r="I1225" s="35"/>
      <c r="J1225" s="35"/>
      <c r="K1225" s="34"/>
      <c r="L1225" s="15"/>
      <c r="M1225" s="15"/>
    </row>
    <row r="1226" spans="1:13">
      <c r="A1226" s="35"/>
      <c r="B1226" s="35"/>
      <c r="C1226" s="35"/>
      <c r="D1226" s="35"/>
      <c r="E1226" s="35"/>
      <c r="F1226" s="35"/>
      <c r="G1226" s="36"/>
      <c r="H1226" s="35"/>
      <c r="I1226" s="35"/>
      <c r="J1226" s="35"/>
      <c r="K1226" s="34"/>
      <c r="L1226" s="15"/>
      <c r="M1226" s="15"/>
    </row>
    <row r="1227" spans="1:13">
      <c r="A1227" s="35"/>
      <c r="B1227" s="35"/>
      <c r="C1227" s="35"/>
      <c r="D1227" s="35"/>
      <c r="E1227" s="35"/>
      <c r="F1227" s="35"/>
      <c r="G1227" s="36"/>
      <c r="H1227" s="35"/>
      <c r="I1227" s="35"/>
      <c r="J1227" s="35"/>
      <c r="K1227" s="34"/>
      <c r="L1227" s="15"/>
      <c r="M1227" s="15"/>
    </row>
    <row r="1228" spans="1:13">
      <c r="A1228" s="35"/>
      <c r="B1228" s="35"/>
      <c r="C1228" s="35"/>
      <c r="D1228" s="35"/>
      <c r="E1228" s="35"/>
      <c r="F1228" s="35"/>
      <c r="G1228" s="36"/>
      <c r="H1228" s="35"/>
      <c r="I1228" s="35"/>
      <c r="J1228" s="35"/>
      <c r="K1228" s="34"/>
      <c r="L1228" s="15"/>
      <c r="M1228" s="15"/>
    </row>
    <row r="1229" spans="1:13">
      <c r="A1229" s="35"/>
      <c r="B1229" s="35"/>
      <c r="C1229" s="35"/>
      <c r="D1229" s="35"/>
      <c r="E1229" s="35"/>
      <c r="F1229" s="35"/>
      <c r="G1229" s="36"/>
      <c r="H1229" s="35"/>
      <c r="I1229" s="35"/>
      <c r="J1229" s="35"/>
      <c r="K1229" s="34"/>
      <c r="L1229" s="15"/>
      <c r="M1229" s="15"/>
    </row>
    <row r="1230" spans="1:13">
      <c r="A1230" s="35"/>
      <c r="B1230" s="35"/>
      <c r="C1230" s="35"/>
      <c r="D1230" s="35"/>
      <c r="E1230" s="35"/>
      <c r="F1230" s="35"/>
      <c r="G1230" s="36"/>
      <c r="H1230" s="35"/>
      <c r="I1230" s="35"/>
      <c r="J1230" s="35"/>
      <c r="K1230" s="34"/>
      <c r="L1230" s="15"/>
      <c r="M1230" s="15"/>
    </row>
    <row r="1231" spans="1:13">
      <c r="A1231" s="35"/>
      <c r="B1231" s="35"/>
      <c r="C1231" s="35"/>
      <c r="D1231" s="35"/>
      <c r="E1231" s="35"/>
      <c r="F1231" s="35"/>
      <c r="G1231" s="36"/>
      <c r="H1231" s="35"/>
      <c r="I1231" s="35"/>
      <c r="J1231" s="35"/>
      <c r="K1231" s="34"/>
      <c r="L1231" s="15"/>
      <c r="M1231" s="15"/>
    </row>
    <row r="1232" spans="1:13">
      <c r="A1232" s="35"/>
      <c r="B1232" s="35"/>
      <c r="C1232" s="35"/>
      <c r="D1232" s="35"/>
      <c r="E1232" s="35"/>
      <c r="F1232" s="35"/>
      <c r="G1232" s="36"/>
      <c r="H1232" s="35"/>
      <c r="I1232" s="35"/>
      <c r="J1232" s="35"/>
      <c r="K1232" s="34"/>
      <c r="L1232" s="15"/>
      <c r="M1232" s="15"/>
    </row>
    <row r="1233" spans="1:13">
      <c r="A1233" s="35"/>
      <c r="B1233" s="35"/>
      <c r="C1233" s="35"/>
      <c r="D1233" s="35"/>
      <c r="E1233" s="35"/>
      <c r="F1233" s="35"/>
      <c r="G1233" s="36"/>
      <c r="H1233" s="35"/>
      <c r="I1233" s="35"/>
      <c r="J1233" s="35"/>
      <c r="K1233" s="34"/>
      <c r="L1233" s="15"/>
      <c r="M1233" s="15"/>
    </row>
    <row r="1234" spans="1:13">
      <c r="A1234" s="35"/>
      <c r="B1234" s="35"/>
      <c r="C1234" s="35"/>
      <c r="D1234" s="35"/>
      <c r="E1234" s="35"/>
      <c r="F1234" s="35"/>
      <c r="G1234" s="36"/>
      <c r="H1234" s="35"/>
      <c r="I1234" s="35"/>
      <c r="J1234" s="35"/>
      <c r="K1234" s="34"/>
      <c r="L1234" s="15"/>
      <c r="M1234" s="15"/>
    </row>
    <row r="1235" spans="1:13">
      <c r="A1235" s="35"/>
      <c r="B1235" s="35"/>
      <c r="C1235" s="35"/>
      <c r="D1235" s="35"/>
      <c r="E1235" s="35"/>
      <c r="F1235" s="35"/>
      <c r="G1235" s="36"/>
      <c r="H1235" s="35"/>
      <c r="I1235" s="35"/>
      <c r="J1235" s="35"/>
      <c r="K1235" s="34"/>
      <c r="L1235" s="15"/>
      <c r="M1235" s="15"/>
    </row>
    <row r="1236" spans="1:13">
      <c r="A1236" s="35"/>
      <c r="B1236" s="35"/>
      <c r="C1236" s="35"/>
      <c r="D1236" s="35"/>
      <c r="E1236" s="35"/>
      <c r="F1236" s="35"/>
      <c r="G1236" s="36"/>
      <c r="H1236" s="35"/>
      <c r="I1236" s="35"/>
      <c r="J1236" s="35"/>
      <c r="K1236" s="34"/>
      <c r="L1236" s="15"/>
      <c r="M1236" s="15"/>
    </row>
    <row r="1237" spans="1:13">
      <c r="A1237" s="35"/>
      <c r="B1237" s="35"/>
      <c r="C1237" s="35"/>
      <c r="D1237" s="35"/>
      <c r="E1237" s="35"/>
      <c r="F1237" s="35"/>
      <c r="G1237" s="36"/>
      <c r="H1237" s="35"/>
      <c r="I1237" s="35"/>
      <c r="J1237" s="35"/>
      <c r="K1237" s="34"/>
      <c r="L1237" s="15"/>
      <c r="M1237" s="15"/>
    </row>
    <row r="1238" spans="1:13">
      <c r="A1238" s="35"/>
      <c r="B1238" s="35"/>
      <c r="C1238" s="35"/>
      <c r="D1238" s="35"/>
      <c r="E1238" s="35"/>
      <c r="F1238" s="35"/>
      <c r="G1238" s="36"/>
      <c r="H1238" s="35"/>
      <c r="I1238" s="35"/>
      <c r="J1238" s="35"/>
      <c r="K1238" s="34"/>
      <c r="L1238" s="15"/>
      <c r="M1238" s="15"/>
    </row>
    <row r="1239" spans="1:13">
      <c r="A1239" s="35"/>
      <c r="B1239" s="35"/>
      <c r="C1239" s="35"/>
      <c r="D1239" s="35"/>
      <c r="E1239" s="35"/>
      <c r="F1239" s="35"/>
      <c r="G1239" s="36"/>
      <c r="H1239" s="35"/>
      <c r="I1239" s="35"/>
      <c r="J1239" s="35"/>
      <c r="K1239" s="34"/>
      <c r="L1239" s="15"/>
      <c r="M1239" s="15"/>
    </row>
    <row r="1240" spans="1:13">
      <c r="A1240" s="35"/>
      <c r="B1240" s="35"/>
      <c r="C1240" s="35"/>
      <c r="D1240" s="35"/>
      <c r="E1240" s="35"/>
      <c r="F1240" s="35"/>
      <c r="G1240" s="36"/>
      <c r="H1240" s="35"/>
      <c r="I1240" s="35"/>
      <c r="J1240" s="35"/>
      <c r="K1240" s="34"/>
      <c r="L1240" s="15"/>
      <c r="M1240" s="15"/>
    </row>
    <row r="1241" spans="1:13">
      <c r="A1241" s="35"/>
      <c r="B1241" s="35"/>
      <c r="C1241" s="35"/>
      <c r="D1241" s="35"/>
      <c r="E1241" s="35"/>
      <c r="F1241" s="35"/>
      <c r="G1241" s="36"/>
      <c r="H1241" s="35"/>
      <c r="I1241" s="35"/>
      <c r="J1241" s="35"/>
      <c r="K1241" s="34"/>
      <c r="L1241" s="15"/>
      <c r="M1241" s="15"/>
    </row>
    <row r="1242" spans="1:13">
      <c r="A1242" s="35"/>
      <c r="B1242" s="35"/>
      <c r="C1242" s="35"/>
      <c r="D1242" s="35"/>
      <c r="E1242" s="35"/>
      <c r="F1242" s="35"/>
      <c r="G1242" s="36"/>
      <c r="H1242" s="35"/>
      <c r="I1242" s="35"/>
      <c r="J1242" s="35"/>
      <c r="K1242" s="34"/>
      <c r="L1242" s="15"/>
      <c r="M1242" s="15"/>
    </row>
    <row r="1243" spans="1:13">
      <c r="A1243" s="35"/>
      <c r="B1243" s="35"/>
      <c r="C1243" s="35"/>
      <c r="D1243" s="35"/>
      <c r="E1243" s="35"/>
      <c r="F1243" s="35"/>
      <c r="G1243" s="36"/>
      <c r="H1243" s="35"/>
      <c r="I1243" s="35"/>
      <c r="J1243" s="35"/>
      <c r="K1243" s="34"/>
      <c r="L1243" s="15"/>
      <c r="M1243" s="15"/>
    </row>
    <row r="1244" spans="1:13">
      <c r="A1244" s="35"/>
      <c r="B1244" s="35"/>
      <c r="C1244" s="35"/>
      <c r="D1244" s="35"/>
      <c r="E1244" s="35"/>
      <c r="F1244" s="35"/>
      <c r="G1244" s="36"/>
      <c r="H1244" s="35"/>
      <c r="I1244" s="35"/>
      <c r="J1244" s="35"/>
      <c r="K1244" s="34"/>
      <c r="L1244" s="15"/>
      <c r="M1244" s="15"/>
    </row>
    <row r="1245" spans="1:13">
      <c r="A1245" s="35"/>
      <c r="B1245" s="35"/>
      <c r="C1245" s="35"/>
      <c r="D1245" s="35"/>
      <c r="E1245" s="35"/>
      <c r="F1245" s="35"/>
      <c r="G1245" s="36"/>
      <c r="H1245" s="35"/>
      <c r="I1245" s="35"/>
      <c r="J1245" s="35"/>
      <c r="K1245" s="34"/>
      <c r="L1245" s="15"/>
      <c r="M1245" s="15"/>
    </row>
    <row r="1246" spans="1:13">
      <c r="A1246" s="35"/>
      <c r="B1246" s="35"/>
      <c r="C1246" s="35"/>
      <c r="D1246" s="35"/>
      <c r="E1246" s="35"/>
      <c r="F1246" s="35"/>
      <c r="G1246" s="36"/>
      <c r="H1246" s="35"/>
      <c r="I1246" s="35"/>
      <c r="J1246" s="35"/>
      <c r="K1246" s="34"/>
      <c r="L1246" s="15"/>
      <c r="M1246" s="15"/>
    </row>
    <row r="1247" spans="1:13">
      <c r="A1247" s="35"/>
      <c r="B1247" s="35"/>
      <c r="C1247" s="35"/>
      <c r="D1247" s="35"/>
      <c r="E1247" s="35"/>
      <c r="F1247" s="35"/>
      <c r="G1247" s="36"/>
      <c r="H1247" s="35"/>
      <c r="I1247" s="35"/>
      <c r="J1247" s="35"/>
      <c r="K1247" s="34"/>
      <c r="L1247" s="15"/>
      <c r="M1247" s="15"/>
    </row>
    <row r="1248" spans="1:13">
      <c r="A1248" s="35"/>
      <c r="B1248" s="35"/>
      <c r="C1248" s="35"/>
      <c r="D1248" s="35"/>
      <c r="E1248" s="35"/>
      <c r="F1248" s="35"/>
      <c r="G1248" s="36"/>
      <c r="H1248" s="35"/>
      <c r="I1248" s="35"/>
      <c r="J1248" s="35"/>
      <c r="K1248" s="34"/>
      <c r="L1248" s="15"/>
      <c r="M1248" s="15"/>
    </row>
    <row r="1249" spans="1:13">
      <c r="A1249" s="35"/>
      <c r="B1249" s="35"/>
      <c r="C1249" s="35"/>
      <c r="D1249" s="35"/>
      <c r="E1249" s="35"/>
      <c r="F1249" s="35"/>
      <c r="G1249" s="36"/>
      <c r="H1249" s="35"/>
      <c r="I1249" s="35"/>
      <c r="J1249" s="35"/>
      <c r="K1249" s="34"/>
      <c r="L1249" s="15"/>
      <c r="M1249" s="15"/>
    </row>
    <row r="1250" spans="1:13">
      <c r="A1250" s="35"/>
      <c r="B1250" s="35"/>
      <c r="C1250" s="35"/>
      <c r="D1250" s="35"/>
      <c r="E1250" s="35"/>
      <c r="F1250" s="35"/>
      <c r="G1250" s="36"/>
      <c r="H1250" s="35"/>
      <c r="I1250" s="35"/>
      <c r="J1250" s="35"/>
      <c r="K1250" s="34"/>
      <c r="L1250" s="15"/>
      <c r="M1250" s="15"/>
    </row>
    <row r="1251" spans="1:13">
      <c r="A1251" s="35"/>
      <c r="B1251" s="35"/>
      <c r="C1251" s="35"/>
      <c r="D1251" s="35"/>
      <c r="E1251" s="35"/>
      <c r="F1251" s="35"/>
      <c r="G1251" s="36"/>
      <c r="H1251" s="35"/>
      <c r="I1251" s="35"/>
      <c r="J1251" s="35"/>
      <c r="K1251" s="34"/>
      <c r="L1251" s="15"/>
      <c r="M1251" s="15"/>
    </row>
    <row r="1252" spans="1:13">
      <c r="A1252" s="35"/>
      <c r="B1252" s="35"/>
      <c r="C1252" s="35"/>
      <c r="D1252" s="35"/>
      <c r="E1252" s="35"/>
      <c r="F1252" s="35"/>
      <c r="G1252" s="36"/>
      <c r="H1252" s="35"/>
      <c r="I1252" s="35"/>
      <c r="J1252" s="35"/>
      <c r="K1252" s="34"/>
      <c r="L1252" s="15"/>
      <c r="M1252" s="15"/>
    </row>
    <row r="1253" spans="1:13">
      <c r="A1253" s="35"/>
      <c r="B1253" s="35"/>
      <c r="C1253" s="35"/>
      <c r="D1253" s="35"/>
      <c r="E1253" s="35"/>
      <c r="F1253" s="35"/>
      <c r="G1253" s="36"/>
      <c r="H1253" s="35"/>
      <c r="I1253" s="35"/>
      <c r="J1253" s="35"/>
      <c r="K1253" s="34"/>
      <c r="L1253" s="15"/>
      <c r="M1253" s="15"/>
    </row>
    <row r="1254" spans="1:13">
      <c r="A1254" s="35"/>
      <c r="B1254" s="35"/>
      <c r="C1254" s="35"/>
      <c r="D1254" s="35"/>
      <c r="E1254" s="35"/>
      <c r="F1254" s="35"/>
      <c r="G1254" s="36"/>
      <c r="H1254" s="35"/>
      <c r="I1254" s="35"/>
      <c r="J1254" s="35"/>
      <c r="K1254" s="34"/>
      <c r="L1254" s="15"/>
      <c r="M1254" s="15"/>
    </row>
    <row r="1255" spans="1:13">
      <c r="A1255" s="35"/>
      <c r="B1255" s="35"/>
      <c r="C1255" s="35"/>
      <c r="D1255" s="35"/>
      <c r="E1255" s="35"/>
      <c r="F1255" s="35"/>
      <c r="G1255" s="36"/>
      <c r="H1255" s="35"/>
      <c r="I1255" s="35"/>
      <c r="J1255" s="35"/>
      <c r="K1255" s="34"/>
      <c r="L1255" s="15"/>
      <c r="M1255" s="15"/>
    </row>
    <row r="1256" spans="1:13">
      <c r="A1256" s="35"/>
      <c r="B1256" s="35"/>
      <c r="C1256" s="35"/>
      <c r="D1256" s="35"/>
      <c r="E1256" s="35"/>
      <c r="F1256" s="35"/>
      <c r="G1256" s="36"/>
      <c r="H1256" s="35"/>
      <c r="I1256" s="35"/>
      <c r="J1256" s="35"/>
      <c r="K1256" s="34"/>
      <c r="L1256" s="15"/>
      <c r="M1256" s="15"/>
    </row>
    <row r="1257" spans="1:13">
      <c r="A1257" s="35"/>
      <c r="B1257" s="35"/>
      <c r="C1257" s="35"/>
      <c r="D1257" s="35"/>
      <c r="E1257" s="35"/>
      <c r="F1257" s="35"/>
      <c r="G1257" s="36"/>
      <c r="H1257" s="35"/>
      <c r="I1257" s="35"/>
      <c r="J1257" s="35"/>
      <c r="K1257" s="34"/>
      <c r="L1257" s="15"/>
      <c r="M1257" s="15"/>
    </row>
    <row r="1258" spans="1:13">
      <c r="A1258" s="35"/>
      <c r="B1258" s="35"/>
      <c r="C1258" s="35"/>
      <c r="D1258" s="35"/>
      <c r="E1258" s="35"/>
      <c r="F1258" s="35"/>
      <c r="G1258" s="36"/>
      <c r="H1258" s="35"/>
      <c r="I1258" s="35"/>
      <c r="J1258" s="35"/>
      <c r="K1258" s="34"/>
      <c r="L1258" s="15"/>
      <c r="M1258" s="15"/>
    </row>
    <row r="1259" spans="1:13">
      <c r="A1259" s="35"/>
      <c r="B1259" s="35"/>
      <c r="C1259" s="35"/>
      <c r="D1259" s="35"/>
      <c r="E1259" s="35"/>
      <c r="F1259" s="35"/>
      <c r="G1259" s="36"/>
      <c r="H1259" s="35"/>
      <c r="I1259" s="35"/>
      <c r="J1259" s="35"/>
      <c r="K1259" s="34"/>
      <c r="L1259" s="15"/>
      <c r="M1259" s="15"/>
    </row>
    <row r="1260" spans="1:13">
      <c r="A1260" s="35"/>
      <c r="B1260" s="35"/>
      <c r="C1260" s="35"/>
      <c r="D1260" s="35"/>
      <c r="E1260" s="35"/>
      <c r="F1260" s="35"/>
      <c r="G1260" s="36"/>
      <c r="H1260" s="35"/>
      <c r="I1260" s="35"/>
      <c r="J1260" s="35"/>
      <c r="K1260" s="34"/>
      <c r="L1260" s="15"/>
      <c r="M1260" s="15"/>
    </row>
    <row r="1261" spans="1:13">
      <c r="A1261" s="35"/>
      <c r="B1261" s="35"/>
      <c r="C1261" s="35"/>
      <c r="D1261" s="35"/>
      <c r="E1261" s="35"/>
      <c r="F1261" s="35"/>
      <c r="G1261" s="36"/>
      <c r="H1261" s="35"/>
      <c r="I1261" s="35"/>
      <c r="J1261" s="35"/>
      <c r="K1261" s="34"/>
      <c r="L1261" s="15"/>
      <c r="M1261" s="15"/>
    </row>
    <row r="1262" spans="1:13">
      <c r="A1262" s="35"/>
      <c r="B1262" s="35"/>
      <c r="C1262" s="35"/>
      <c r="D1262" s="35"/>
      <c r="E1262" s="35"/>
      <c r="F1262" s="35"/>
      <c r="G1262" s="36"/>
      <c r="H1262" s="35"/>
      <c r="I1262" s="35"/>
      <c r="J1262" s="35"/>
      <c r="K1262" s="34"/>
      <c r="L1262" s="15"/>
      <c r="M1262" s="15"/>
    </row>
    <row r="1263" spans="1:13">
      <c r="A1263" s="35"/>
      <c r="B1263" s="35"/>
      <c r="C1263" s="35"/>
      <c r="D1263" s="35"/>
      <c r="E1263" s="35"/>
      <c r="F1263" s="35"/>
      <c r="G1263" s="36"/>
      <c r="H1263" s="35"/>
      <c r="I1263" s="35"/>
      <c r="J1263" s="35"/>
      <c r="K1263" s="34"/>
      <c r="L1263" s="15"/>
      <c r="M1263" s="15"/>
    </row>
    <row r="1264" spans="1:13">
      <c r="A1264" s="35"/>
      <c r="B1264" s="35"/>
      <c r="C1264" s="35"/>
      <c r="D1264" s="35"/>
      <c r="E1264" s="35"/>
      <c r="F1264" s="35"/>
      <c r="G1264" s="36"/>
      <c r="H1264" s="35"/>
      <c r="I1264" s="35"/>
      <c r="J1264" s="35"/>
      <c r="K1264" s="34"/>
      <c r="L1264" s="15"/>
      <c r="M1264" s="15"/>
    </row>
    <row r="1265" spans="1:13">
      <c r="A1265" s="35"/>
      <c r="B1265" s="35"/>
      <c r="C1265" s="35"/>
      <c r="D1265" s="35"/>
      <c r="E1265" s="35"/>
      <c r="F1265" s="35"/>
      <c r="G1265" s="36"/>
      <c r="H1265" s="35"/>
      <c r="I1265" s="35"/>
      <c r="J1265" s="35"/>
      <c r="K1265" s="34"/>
      <c r="L1265" s="15"/>
      <c r="M1265" s="15"/>
    </row>
    <row r="1266" spans="1:13">
      <c r="A1266" s="35"/>
      <c r="B1266" s="35"/>
      <c r="C1266" s="35"/>
      <c r="D1266" s="35"/>
      <c r="E1266" s="35"/>
      <c r="F1266" s="35"/>
      <c r="G1266" s="36"/>
      <c r="H1266" s="35"/>
      <c r="I1266" s="35"/>
      <c r="J1266" s="35"/>
      <c r="K1266" s="34"/>
      <c r="L1266" s="15"/>
      <c r="M1266" s="15"/>
    </row>
    <row r="1267" spans="1:13">
      <c r="A1267" s="35"/>
      <c r="B1267" s="35"/>
      <c r="C1267" s="35"/>
      <c r="D1267" s="35"/>
      <c r="E1267" s="35"/>
      <c r="F1267" s="35"/>
      <c r="G1267" s="36"/>
      <c r="H1267" s="35"/>
      <c r="I1267" s="35"/>
      <c r="J1267" s="35"/>
      <c r="K1267" s="34"/>
      <c r="L1267" s="15"/>
      <c r="M1267" s="15"/>
    </row>
    <row r="1268" spans="1:13">
      <c r="A1268" s="35"/>
      <c r="B1268" s="35"/>
      <c r="C1268" s="35"/>
      <c r="D1268" s="35"/>
      <c r="E1268" s="35"/>
      <c r="F1268" s="35"/>
      <c r="G1268" s="36"/>
      <c r="H1268" s="35"/>
      <c r="I1268" s="35"/>
      <c r="J1268" s="35"/>
      <c r="K1268" s="34"/>
      <c r="L1268" s="15"/>
      <c r="M1268" s="15"/>
    </row>
    <row r="1269" spans="1:13">
      <c r="A1269" s="35"/>
      <c r="B1269" s="35"/>
      <c r="C1269" s="35"/>
      <c r="D1269" s="35"/>
      <c r="E1269" s="35"/>
      <c r="F1269" s="35"/>
      <c r="G1269" s="36"/>
      <c r="H1269" s="35"/>
      <c r="I1269" s="35"/>
      <c r="J1269" s="35"/>
      <c r="K1269" s="34"/>
      <c r="L1269" s="15"/>
      <c r="M1269" s="15"/>
    </row>
    <row r="1270" spans="1:13">
      <c r="A1270" s="35"/>
      <c r="B1270" s="35"/>
      <c r="C1270" s="35"/>
      <c r="D1270" s="35"/>
      <c r="E1270" s="35"/>
      <c r="F1270" s="35"/>
      <c r="G1270" s="36"/>
      <c r="H1270" s="35"/>
      <c r="I1270" s="35"/>
      <c r="J1270" s="35"/>
      <c r="K1270" s="34"/>
      <c r="L1270" s="15"/>
      <c r="M1270" s="15"/>
    </row>
    <row r="1271" spans="1:13">
      <c r="A1271" s="35"/>
      <c r="B1271" s="35"/>
      <c r="C1271" s="35"/>
      <c r="D1271" s="35"/>
      <c r="E1271" s="35"/>
      <c r="F1271" s="35"/>
      <c r="G1271" s="36"/>
      <c r="H1271" s="35"/>
      <c r="I1271" s="35"/>
      <c r="J1271" s="35"/>
      <c r="K1271" s="34"/>
      <c r="L1271" s="15"/>
      <c r="M1271" s="15"/>
    </row>
    <row r="1272" spans="1:13">
      <c r="A1272" s="35"/>
      <c r="B1272" s="35"/>
      <c r="C1272" s="35"/>
      <c r="D1272" s="35"/>
      <c r="E1272" s="35"/>
      <c r="F1272" s="35"/>
      <c r="G1272" s="36"/>
      <c r="H1272" s="35"/>
      <c r="I1272" s="35"/>
      <c r="J1272" s="35"/>
      <c r="K1272" s="34"/>
      <c r="L1272" s="15"/>
      <c r="M1272" s="15"/>
    </row>
    <row r="1273" spans="1:13">
      <c r="A1273" s="35"/>
      <c r="B1273" s="35"/>
      <c r="C1273" s="35"/>
      <c r="D1273" s="35"/>
      <c r="E1273" s="35"/>
      <c r="F1273" s="35"/>
      <c r="G1273" s="36"/>
      <c r="H1273" s="35"/>
      <c r="I1273" s="35"/>
      <c r="J1273" s="35"/>
      <c r="K1273" s="34"/>
      <c r="L1273" s="15"/>
      <c r="M1273" s="15"/>
    </row>
    <row r="1274" spans="1:13">
      <c r="A1274" s="35"/>
      <c r="B1274" s="35"/>
      <c r="C1274" s="35"/>
      <c r="D1274" s="35"/>
      <c r="E1274" s="35"/>
      <c r="F1274" s="35"/>
      <c r="G1274" s="36"/>
      <c r="H1274" s="35"/>
      <c r="I1274" s="35"/>
      <c r="J1274" s="35"/>
      <c r="K1274" s="34"/>
      <c r="L1274" s="15"/>
      <c r="M1274" s="15"/>
    </row>
    <row r="1275" spans="1:13">
      <c r="A1275" s="35"/>
      <c r="B1275" s="35"/>
      <c r="C1275" s="35"/>
      <c r="D1275" s="35"/>
      <c r="E1275" s="35"/>
      <c r="F1275" s="35"/>
      <c r="G1275" s="36"/>
      <c r="H1275" s="35"/>
      <c r="I1275" s="35"/>
      <c r="J1275" s="35"/>
      <c r="K1275" s="34"/>
      <c r="L1275" s="15"/>
      <c r="M1275" s="15"/>
    </row>
    <row r="1276" spans="1:13">
      <c r="A1276" s="35"/>
      <c r="B1276" s="35"/>
      <c r="C1276" s="35"/>
      <c r="D1276" s="35"/>
      <c r="E1276" s="35"/>
      <c r="F1276" s="35"/>
      <c r="G1276" s="36"/>
      <c r="H1276" s="35"/>
      <c r="I1276" s="35"/>
      <c r="J1276" s="35"/>
      <c r="K1276" s="34"/>
      <c r="L1276" s="15"/>
      <c r="M1276" s="15"/>
    </row>
    <row r="1277" spans="1:13">
      <c r="A1277" s="35"/>
      <c r="B1277" s="35"/>
      <c r="C1277" s="35"/>
      <c r="D1277" s="35"/>
      <c r="E1277" s="35"/>
      <c r="F1277" s="35"/>
      <c r="G1277" s="36"/>
      <c r="H1277" s="35"/>
      <c r="I1277" s="35"/>
      <c r="J1277" s="35"/>
      <c r="K1277" s="34"/>
      <c r="L1277" s="15"/>
      <c r="M1277" s="15"/>
    </row>
    <row r="1278" spans="1:13">
      <c r="A1278" s="35"/>
      <c r="B1278" s="35"/>
      <c r="C1278" s="35"/>
      <c r="D1278" s="35"/>
      <c r="E1278" s="35"/>
      <c r="F1278" s="35"/>
      <c r="G1278" s="36"/>
      <c r="H1278" s="35"/>
      <c r="I1278" s="35"/>
      <c r="J1278" s="35"/>
      <c r="K1278" s="34"/>
      <c r="L1278" s="15"/>
      <c r="M1278" s="15"/>
    </row>
    <row r="1279" spans="1:13">
      <c r="A1279" s="35"/>
      <c r="B1279" s="35"/>
      <c r="C1279" s="35"/>
      <c r="D1279" s="35"/>
      <c r="E1279" s="35"/>
      <c r="F1279" s="35"/>
      <c r="G1279" s="36"/>
      <c r="H1279" s="35"/>
      <c r="I1279" s="35"/>
      <c r="J1279" s="35"/>
      <c r="K1279" s="34"/>
      <c r="L1279" s="15"/>
      <c r="M1279" s="15"/>
    </row>
    <row r="1280" spans="1:13">
      <c r="A1280" s="35"/>
      <c r="B1280" s="35"/>
      <c r="C1280" s="35"/>
      <c r="D1280" s="35"/>
      <c r="E1280" s="35"/>
      <c r="F1280" s="35"/>
      <c r="G1280" s="36"/>
      <c r="H1280" s="35"/>
      <c r="I1280" s="35"/>
      <c r="J1280" s="35"/>
      <c r="K1280" s="34"/>
      <c r="L1280" s="15"/>
      <c r="M1280" s="15"/>
    </row>
    <row r="1281" spans="1:13">
      <c r="A1281" s="35"/>
      <c r="B1281" s="35"/>
      <c r="C1281" s="35"/>
      <c r="D1281" s="35"/>
      <c r="E1281" s="35"/>
      <c r="F1281" s="35"/>
      <c r="G1281" s="36"/>
      <c r="H1281" s="35"/>
      <c r="I1281" s="35"/>
      <c r="J1281" s="35"/>
      <c r="K1281" s="34"/>
      <c r="L1281" s="15"/>
      <c r="M1281" s="15"/>
    </row>
    <row r="1282" spans="1:13">
      <c r="A1282" s="35"/>
      <c r="B1282" s="35"/>
      <c r="C1282" s="35"/>
      <c r="D1282" s="35"/>
      <c r="E1282" s="35"/>
      <c r="F1282" s="35"/>
      <c r="G1282" s="36"/>
      <c r="H1282" s="35"/>
      <c r="I1282" s="35"/>
      <c r="J1282" s="35"/>
      <c r="K1282" s="34"/>
      <c r="L1282" s="15"/>
      <c r="M1282" s="15"/>
    </row>
    <row r="1283" spans="1:13">
      <c r="A1283" s="35"/>
      <c r="B1283" s="35"/>
      <c r="C1283" s="35"/>
      <c r="D1283" s="35"/>
      <c r="E1283" s="35"/>
      <c r="F1283" s="35"/>
      <c r="G1283" s="36"/>
      <c r="H1283" s="35"/>
      <c r="I1283" s="35"/>
      <c r="J1283" s="35"/>
      <c r="K1283" s="34"/>
      <c r="L1283" s="15"/>
      <c r="M1283" s="15"/>
    </row>
    <row r="1284" spans="1:13">
      <c r="A1284" s="35"/>
      <c r="B1284" s="35"/>
      <c r="C1284" s="35"/>
      <c r="D1284" s="35"/>
      <c r="E1284" s="35"/>
      <c r="F1284" s="35"/>
      <c r="G1284" s="36"/>
      <c r="H1284" s="35"/>
      <c r="I1284" s="35"/>
      <c r="J1284" s="35"/>
      <c r="K1284" s="34"/>
      <c r="L1284" s="15"/>
      <c r="M1284" s="15"/>
    </row>
    <row r="1285" spans="1:13">
      <c r="A1285" s="35"/>
      <c r="B1285" s="35"/>
      <c r="C1285" s="35"/>
      <c r="D1285" s="35"/>
      <c r="E1285" s="35"/>
      <c r="F1285" s="35"/>
      <c r="G1285" s="36"/>
      <c r="H1285" s="35"/>
      <c r="I1285" s="35"/>
      <c r="J1285" s="35"/>
      <c r="K1285" s="34"/>
      <c r="L1285" s="15"/>
      <c r="M1285" s="15"/>
    </row>
    <row r="1286" spans="1:13">
      <c r="A1286" s="35"/>
      <c r="B1286" s="35"/>
      <c r="C1286" s="35"/>
      <c r="D1286" s="35"/>
      <c r="E1286" s="35"/>
      <c r="F1286" s="35"/>
      <c r="G1286" s="36"/>
      <c r="H1286" s="35"/>
      <c r="I1286" s="35"/>
      <c r="J1286" s="35"/>
      <c r="K1286" s="34"/>
      <c r="L1286" s="15"/>
      <c r="M1286" s="15"/>
    </row>
    <row r="1287" spans="1:13">
      <c r="A1287" s="35"/>
      <c r="B1287" s="35"/>
      <c r="C1287" s="35"/>
      <c r="D1287" s="35"/>
      <c r="E1287" s="35"/>
      <c r="F1287" s="35"/>
      <c r="G1287" s="36"/>
      <c r="H1287" s="35"/>
      <c r="I1287" s="35"/>
      <c r="J1287" s="35"/>
      <c r="K1287" s="34"/>
      <c r="L1287" s="15"/>
      <c r="M1287" s="15"/>
    </row>
    <row r="1288" spans="1:13">
      <c r="A1288" s="35"/>
      <c r="B1288" s="35"/>
      <c r="C1288" s="35"/>
      <c r="D1288" s="35"/>
      <c r="E1288" s="35"/>
      <c r="F1288" s="35"/>
      <c r="G1288" s="36"/>
      <c r="H1288" s="35"/>
      <c r="I1288" s="35"/>
      <c r="J1288" s="35"/>
      <c r="K1288" s="34"/>
      <c r="L1288" s="15"/>
      <c r="M1288" s="15"/>
    </row>
    <row r="1289" spans="1:13">
      <c r="A1289" s="35"/>
      <c r="B1289" s="35"/>
      <c r="C1289" s="35"/>
      <c r="D1289" s="35"/>
      <c r="E1289" s="35"/>
      <c r="F1289" s="35"/>
      <c r="G1289" s="36"/>
      <c r="H1289" s="35"/>
      <c r="I1289" s="35"/>
      <c r="J1289" s="35"/>
      <c r="K1289" s="34"/>
      <c r="L1289" s="15"/>
      <c r="M1289" s="15"/>
    </row>
    <row r="1290" spans="1:13">
      <c r="A1290" s="35"/>
      <c r="B1290" s="35"/>
      <c r="C1290" s="35"/>
      <c r="D1290" s="35"/>
      <c r="E1290" s="35"/>
      <c r="F1290" s="35"/>
      <c r="G1290" s="36"/>
      <c r="H1290" s="35"/>
      <c r="I1290" s="35"/>
      <c r="J1290" s="35"/>
      <c r="K1290" s="34"/>
      <c r="L1290" s="15"/>
      <c r="M1290" s="15"/>
    </row>
    <row r="1291" spans="1:13">
      <c r="A1291" s="35"/>
      <c r="B1291" s="35"/>
      <c r="C1291" s="35"/>
      <c r="D1291" s="35"/>
      <c r="E1291" s="35"/>
      <c r="F1291" s="35"/>
      <c r="G1291" s="36"/>
      <c r="H1291" s="35"/>
      <c r="I1291" s="35"/>
      <c r="J1291" s="35"/>
      <c r="K1291" s="34"/>
      <c r="L1291" s="15"/>
      <c r="M1291" s="15"/>
    </row>
    <row r="1292" spans="1:13">
      <c r="A1292" s="35"/>
      <c r="B1292" s="35"/>
      <c r="C1292" s="35"/>
      <c r="D1292" s="35"/>
      <c r="E1292" s="35"/>
      <c r="F1292" s="35"/>
      <c r="G1292" s="36"/>
      <c r="H1292" s="35"/>
      <c r="I1292" s="35"/>
      <c r="J1292" s="35"/>
      <c r="K1292" s="34"/>
      <c r="L1292" s="15"/>
      <c r="M1292" s="15"/>
    </row>
    <row r="1293" spans="1:13">
      <c r="A1293" s="35"/>
      <c r="B1293" s="35"/>
      <c r="C1293" s="35"/>
      <c r="D1293" s="35"/>
      <c r="E1293" s="35"/>
      <c r="F1293" s="35"/>
      <c r="G1293" s="36"/>
      <c r="H1293" s="35"/>
      <c r="I1293" s="35"/>
      <c r="J1293" s="35"/>
      <c r="K1293" s="34"/>
      <c r="L1293" s="15"/>
      <c r="M1293" s="15"/>
    </row>
    <row r="1294" spans="1:13">
      <c r="A1294" s="35"/>
      <c r="B1294" s="35"/>
      <c r="C1294" s="35"/>
      <c r="D1294" s="35"/>
      <c r="E1294" s="35"/>
      <c r="F1294" s="35"/>
      <c r="G1294" s="36"/>
      <c r="H1294" s="35"/>
      <c r="I1294" s="35"/>
      <c r="J1294" s="35"/>
      <c r="K1294" s="34"/>
      <c r="L1294" s="15"/>
      <c r="M1294" s="15"/>
    </row>
    <row r="1295" spans="1:13">
      <c r="A1295" s="35"/>
      <c r="B1295" s="35"/>
      <c r="C1295" s="35"/>
      <c r="D1295" s="35"/>
      <c r="E1295" s="35"/>
      <c r="F1295" s="35"/>
      <c r="G1295" s="36"/>
      <c r="H1295" s="35"/>
      <c r="I1295" s="35"/>
      <c r="J1295" s="35"/>
      <c r="K1295" s="34"/>
      <c r="L1295" s="15"/>
      <c r="M1295" s="15"/>
    </row>
    <row r="1296" spans="1:13">
      <c r="A1296" s="35"/>
      <c r="B1296" s="35"/>
      <c r="C1296" s="35"/>
      <c r="D1296" s="35"/>
      <c r="E1296" s="35"/>
      <c r="F1296" s="35"/>
      <c r="G1296" s="36"/>
      <c r="H1296" s="35"/>
      <c r="I1296" s="35"/>
      <c r="J1296" s="35"/>
      <c r="K1296" s="34"/>
      <c r="L1296" s="15"/>
      <c r="M1296" s="15"/>
    </row>
    <row r="1297" spans="1:13">
      <c r="A1297" s="35"/>
      <c r="B1297" s="35"/>
      <c r="C1297" s="35"/>
      <c r="D1297" s="35"/>
      <c r="E1297" s="35"/>
      <c r="F1297" s="35"/>
      <c r="G1297" s="36"/>
      <c r="H1297" s="35"/>
      <c r="I1297" s="35"/>
      <c r="J1297" s="35"/>
      <c r="K1297" s="34"/>
      <c r="L1297" s="15"/>
      <c r="M1297" s="15"/>
    </row>
    <row r="1298" spans="1:13">
      <c r="A1298" s="35"/>
      <c r="B1298" s="35"/>
      <c r="C1298" s="35"/>
      <c r="D1298" s="35"/>
      <c r="E1298" s="35"/>
      <c r="F1298" s="35"/>
      <c r="G1298" s="36"/>
      <c r="H1298" s="35"/>
      <c r="I1298" s="35"/>
      <c r="J1298" s="35"/>
      <c r="K1298" s="34"/>
      <c r="L1298" s="15"/>
      <c r="M1298" s="15"/>
    </row>
    <row r="1299" spans="1:13">
      <c r="A1299" s="35"/>
      <c r="B1299" s="35"/>
      <c r="C1299" s="35"/>
      <c r="D1299" s="35"/>
      <c r="E1299" s="35"/>
      <c r="F1299" s="35"/>
      <c r="G1299" s="36"/>
      <c r="H1299" s="35"/>
      <c r="I1299" s="35"/>
      <c r="J1299" s="35"/>
      <c r="K1299" s="34"/>
      <c r="L1299" s="15"/>
      <c r="M1299" s="15"/>
    </row>
    <row r="1300" spans="1:13">
      <c r="A1300" s="35"/>
      <c r="B1300" s="35"/>
      <c r="C1300" s="35"/>
      <c r="D1300" s="35"/>
      <c r="E1300" s="35"/>
      <c r="F1300" s="35"/>
      <c r="G1300" s="36"/>
      <c r="H1300" s="35"/>
      <c r="I1300" s="35"/>
      <c r="J1300" s="35"/>
      <c r="K1300" s="34"/>
      <c r="L1300" s="15"/>
      <c r="M1300" s="15"/>
    </row>
    <row r="1301" spans="1:13">
      <c r="A1301" s="35"/>
      <c r="B1301" s="35"/>
      <c r="C1301" s="35"/>
      <c r="D1301" s="35"/>
      <c r="E1301" s="35"/>
      <c r="F1301" s="35"/>
      <c r="G1301" s="36"/>
      <c r="H1301" s="35"/>
      <c r="I1301" s="35"/>
      <c r="J1301" s="35"/>
      <c r="K1301" s="34"/>
      <c r="L1301" s="15"/>
      <c r="M1301" s="15"/>
    </row>
    <row r="1302" spans="1:13">
      <c r="A1302" s="35"/>
      <c r="B1302" s="35"/>
      <c r="C1302" s="35"/>
      <c r="D1302" s="35"/>
      <c r="E1302" s="35"/>
      <c r="F1302" s="35"/>
      <c r="G1302" s="36"/>
      <c r="H1302" s="35"/>
      <c r="I1302" s="35"/>
      <c r="J1302" s="35"/>
      <c r="K1302" s="34"/>
      <c r="L1302" s="15"/>
      <c r="M1302" s="15"/>
    </row>
    <row r="1303" spans="1:13">
      <c r="A1303" s="35"/>
      <c r="B1303" s="35"/>
      <c r="C1303" s="35"/>
      <c r="D1303" s="35"/>
      <c r="E1303" s="35"/>
      <c r="F1303" s="35"/>
      <c r="G1303" s="36"/>
      <c r="H1303" s="35"/>
      <c r="I1303" s="35"/>
      <c r="J1303" s="35"/>
      <c r="K1303" s="34"/>
      <c r="L1303" s="15"/>
      <c r="M1303" s="15"/>
    </row>
    <row r="1304" spans="1:13">
      <c r="A1304" s="35"/>
      <c r="B1304" s="35"/>
      <c r="C1304" s="35"/>
      <c r="D1304" s="35"/>
      <c r="E1304" s="35"/>
      <c r="F1304" s="35"/>
      <c r="G1304" s="36"/>
      <c r="H1304" s="35"/>
      <c r="I1304" s="35"/>
      <c r="J1304" s="35"/>
      <c r="K1304" s="34"/>
      <c r="L1304" s="15"/>
      <c r="M1304" s="15"/>
    </row>
    <row r="1305" spans="1:13">
      <c r="A1305" s="35"/>
      <c r="B1305" s="35"/>
      <c r="C1305" s="35"/>
      <c r="D1305" s="35"/>
      <c r="E1305" s="35"/>
      <c r="F1305" s="35"/>
      <c r="G1305" s="36"/>
      <c r="H1305" s="35"/>
      <c r="I1305" s="35"/>
      <c r="J1305" s="35"/>
      <c r="K1305" s="34"/>
      <c r="L1305" s="15"/>
      <c r="M1305" s="15"/>
    </row>
    <row r="1306" spans="1:13">
      <c r="A1306" s="35"/>
      <c r="B1306" s="35"/>
      <c r="C1306" s="35"/>
      <c r="D1306" s="35"/>
      <c r="E1306" s="35"/>
      <c r="F1306" s="35"/>
      <c r="G1306" s="36"/>
      <c r="H1306" s="35"/>
      <c r="I1306" s="35"/>
      <c r="J1306" s="35"/>
      <c r="K1306" s="34"/>
      <c r="L1306" s="15"/>
      <c r="M1306" s="15"/>
    </row>
    <row r="1307" spans="1:13">
      <c r="A1307" s="35"/>
      <c r="B1307" s="35"/>
      <c r="C1307" s="35"/>
      <c r="D1307" s="35"/>
      <c r="E1307" s="35"/>
      <c r="F1307" s="35"/>
      <c r="G1307" s="36"/>
      <c r="H1307" s="35"/>
      <c r="I1307" s="35"/>
      <c r="J1307" s="35"/>
      <c r="K1307" s="34"/>
      <c r="L1307" s="15"/>
      <c r="M1307" s="15"/>
    </row>
    <row r="1308" spans="1:13">
      <c r="A1308" s="35"/>
      <c r="B1308" s="35"/>
      <c r="C1308" s="35"/>
      <c r="D1308" s="35"/>
      <c r="E1308" s="35"/>
      <c r="F1308" s="35"/>
      <c r="G1308" s="36"/>
      <c r="H1308" s="35"/>
      <c r="I1308" s="35"/>
      <c r="J1308" s="35"/>
      <c r="K1308" s="34"/>
      <c r="L1308" s="15"/>
      <c r="M1308" s="15"/>
    </row>
    <row r="1309" spans="1:13">
      <c r="A1309" s="35"/>
      <c r="B1309" s="35"/>
      <c r="C1309" s="35"/>
      <c r="D1309" s="35"/>
      <c r="E1309" s="35"/>
      <c r="F1309" s="35"/>
      <c r="G1309" s="36"/>
      <c r="H1309" s="35"/>
      <c r="I1309" s="35"/>
      <c r="J1309" s="35"/>
      <c r="K1309" s="34"/>
      <c r="L1309" s="15"/>
      <c r="M1309" s="15"/>
    </row>
    <row r="1310" spans="1:13">
      <c r="A1310" s="35"/>
      <c r="B1310" s="35"/>
      <c r="C1310" s="35"/>
      <c r="D1310" s="35"/>
      <c r="E1310" s="35"/>
      <c r="F1310" s="35"/>
      <c r="G1310" s="36"/>
      <c r="H1310" s="35"/>
      <c r="I1310" s="35"/>
      <c r="J1310" s="35"/>
      <c r="K1310" s="34"/>
      <c r="L1310" s="15"/>
      <c r="M1310" s="15"/>
    </row>
    <row r="1311" spans="1:13">
      <c r="A1311" s="35"/>
      <c r="B1311" s="35"/>
      <c r="C1311" s="35"/>
      <c r="D1311" s="35"/>
      <c r="E1311" s="35"/>
      <c r="F1311" s="35"/>
      <c r="G1311" s="36"/>
      <c r="H1311" s="35"/>
      <c r="I1311" s="35"/>
      <c r="J1311" s="35"/>
      <c r="K1311" s="34"/>
      <c r="L1311" s="15"/>
      <c r="M1311" s="15"/>
    </row>
    <row r="1312" spans="1:13">
      <c r="A1312" s="35"/>
      <c r="B1312" s="35"/>
      <c r="C1312" s="35"/>
      <c r="D1312" s="35"/>
      <c r="E1312" s="35"/>
      <c r="F1312" s="35"/>
      <c r="G1312" s="36"/>
      <c r="H1312" s="35"/>
      <c r="I1312" s="35"/>
      <c r="J1312" s="35"/>
      <c r="K1312" s="34"/>
      <c r="L1312" s="15"/>
      <c r="M1312" s="15"/>
    </row>
    <row r="1313" spans="1:13">
      <c r="A1313" s="35"/>
      <c r="B1313" s="35"/>
      <c r="C1313" s="35"/>
      <c r="D1313" s="35"/>
      <c r="E1313" s="35"/>
      <c r="F1313" s="35"/>
      <c r="G1313" s="36"/>
      <c r="H1313" s="35"/>
      <c r="I1313" s="35"/>
      <c r="J1313" s="35"/>
      <c r="K1313" s="34"/>
      <c r="L1313" s="15"/>
      <c r="M1313" s="15"/>
    </row>
    <row r="1314" spans="1:13">
      <c r="A1314" s="35"/>
      <c r="B1314" s="35"/>
      <c r="C1314" s="35"/>
      <c r="D1314" s="35"/>
      <c r="E1314" s="35"/>
      <c r="F1314" s="35"/>
      <c r="G1314" s="36"/>
      <c r="H1314" s="35"/>
      <c r="I1314" s="35"/>
      <c r="J1314" s="35"/>
      <c r="K1314" s="34"/>
      <c r="L1314" s="15"/>
      <c r="M1314" s="15"/>
    </row>
    <row r="1315" spans="1:13">
      <c r="A1315" s="35"/>
      <c r="B1315" s="35"/>
      <c r="C1315" s="35"/>
      <c r="D1315" s="35"/>
      <c r="E1315" s="35"/>
      <c r="F1315" s="35"/>
      <c r="G1315" s="36"/>
      <c r="H1315" s="35"/>
      <c r="I1315" s="35"/>
      <c r="J1315" s="35"/>
      <c r="K1315" s="34"/>
      <c r="L1315" s="15"/>
      <c r="M1315" s="15"/>
    </row>
    <row r="1316" spans="1:13">
      <c r="A1316" s="35"/>
      <c r="B1316" s="35"/>
      <c r="C1316" s="35"/>
      <c r="D1316" s="35"/>
      <c r="E1316" s="35"/>
      <c r="F1316" s="35"/>
      <c r="G1316" s="36"/>
      <c r="H1316" s="35"/>
      <c r="I1316" s="35"/>
      <c r="J1316" s="35"/>
      <c r="K1316" s="34"/>
      <c r="L1316" s="15"/>
      <c r="M1316" s="15"/>
    </row>
    <row r="1317" spans="1:13">
      <c r="A1317" s="35"/>
      <c r="B1317" s="35"/>
      <c r="C1317" s="35"/>
      <c r="D1317" s="35"/>
      <c r="E1317" s="35"/>
      <c r="F1317" s="35"/>
      <c r="G1317" s="36"/>
      <c r="H1317" s="35"/>
      <c r="I1317" s="35"/>
      <c r="J1317" s="35"/>
      <c r="K1317" s="34"/>
      <c r="L1317" s="15"/>
      <c r="M1317" s="15"/>
    </row>
    <row r="1318" spans="1:13">
      <c r="A1318" s="35"/>
      <c r="B1318" s="35"/>
      <c r="C1318" s="35"/>
      <c r="D1318" s="35"/>
      <c r="E1318" s="35"/>
      <c r="F1318" s="35"/>
      <c r="G1318" s="36"/>
      <c r="H1318" s="35"/>
      <c r="I1318" s="35"/>
      <c r="J1318" s="35"/>
      <c r="K1318" s="34"/>
      <c r="L1318" s="15"/>
      <c r="M1318" s="15"/>
    </row>
    <row r="1319" spans="1:13">
      <c r="A1319" s="35"/>
      <c r="B1319" s="35"/>
      <c r="C1319" s="35"/>
      <c r="D1319" s="35"/>
      <c r="E1319" s="35"/>
      <c r="F1319" s="35"/>
      <c r="G1319" s="36"/>
      <c r="H1319" s="35"/>
      <c r="I1319" s="35"/>
      <c r="J1319" s="35"/>
      <c r="K1319" s="34"/>
      <c r="L1319" s="15"/>
      <c r="M1319" s="15"/>
    </row>
    <row r="1320" spans="1:13">
      <c r="A1320" s="35"/>
      <c r="B1320" s="35"/>
      <c r="C1320" s="35"/>
      <c r="D1320" s="35"/>
      <c r="E1320" s="35"/>
      <c r="F1320" s="35"/>
      <c r="G1320" s="36"/>
      <c r="H1320" s="35"/>
      <c r="I1320" s="35"/>
      <c r="J1320" s="35"/>
      <c r="K1320" s="34"/>
      <c r="L1320" s="15"/>
      <c r="M1320" s="15"/>
    </row>
    <row r="1321" spans="1:13">
      <c r="A1321" s="35"/>
      <c r="B1321" s="35"/>
      <c r="C1321" s="35"/>
      <c r="D1321" s="35"/>
      <c r="E1321" s="35"/>
      <c r="F1321" s="35"/>
      <c r="G1321" s="36"/>
      <c r="H1321" s="35"/>
      <c r="I1321" s="35"/>
      <c r="J1321" s="35"/>
      <c r="K1321" s="34"/>
      <c r="L1321" s="15"/>
      <c r="M1321" s="15"/>
    </row>
    <row r="1322" spans="1:13">
      <c r="A1322" s="35"/>
      <c r="B1322" s="35"/>
      <c r="C1322" s="35"/>
      <c r="D1322" s="35"/>
      <c r="E1322" s="35"/>
      <c r="F1322" s="35"/>
      <c r="G1322" s="36"/>
      <c r="H1322" s="35"/>
      <c r="I1322" s="35"/>
      <c r="J1322" s="35"/>
      <c r="K1322" s="34"/>
      <c r="L1322" s="15"/>
      <c r="M1322" s="15"/>
    </row>
    <row r="1323" spans="1:13">
      <c r="A1323" s="35"/>
      <c r="B1323" s="35"/>
      <c r="C1323" s="35"/>
      <c r="D1323" s="35"/>
      <c r="E1323" s="35"/>
      <c r="F1323" s="35"/>
      <c r="G1323" s="36"/>
      <c r="H1323" s="35"/>
      <c r="I1323" s="35"/>
      <c r="J1323" s="35"/>
      <c r="K1323" s="34"/>
      <c r="L1323" s="15"/>
      <c r="M1323" s="15"/>
    </row>
    <row r="1324" spans="1:13">
      <c r="A1324" s="35"/>
      <c r="B1324" s="35"/>
      <c r="C1324" s="35"/>
      <c r="D1324" s="35"/>
      <c r="E1324" s="35"/>
      <c r="F1324" s="35"/>
      <c r="G1324" s="36"/>
      <c r="H1324" s="35"/>
      <c r="I1324" s="35"/>
      <c r="J1324" s="35"/>
      <c r="K1324" s="34"/>
      <c r="L1324" s="15"/>
      <c r="M1324" s="15"/>
    </row>
    <row r="1325" spans="1:13">
      <c r="A1325" s="35"/>
      <c r="B1325" s="35"/>
      <c r="C1325" s="35"/>
      <c r="D1325" s="35"/>
      <c r="E1325" s="35"/>
      <c r="F1325" s="35"/>
      <c r="G1325" s="36"/>
      <c r="H1325" s="35"/>
      <c r="I1325" s="35"/>
      <c r="J1325" s="35"/>
      <c r="K1325" s="34"/>
      <c r="L1325" s="15"/>
      <c r="M1325" s="15"/>
    </row>
    <row r="1326" spans="1:13">
      <c r="A1326" s="35"/>
      <c r="B1326" s="35"/>
      <c r="C1326" s="35"/>
      <c r="D1326" s="35"/>
      <c r="E1326" s="35"/>
      <c r="F1326" s="35"/>
      <c r="G1326" s="36"/>
      <c r="H1326" s="35"/>
      <c r="I1326" s="35"/>
      <c r="J1326" s="35"/>
      <c r="K1326" s="34"/>
      <c r="L1326" s="15"/>
      <c r="M1326" s="15"/>
    </row>
    <row r="1327" spans="1:13">
      <c r="A1327" s="35"/>
      <c r="B1327" s="35"/>
      <c r="C1327" s="35"/>
      <c r="D1327" s="35"/>
      <c r="E1327" s="35"/>
      <c r="F1327" s="35"/>
      <c r="G1327" s="36"/>
      <c r="H1327" s="35"/>
      <c r="I1327" s="35"/>
      <c r="J1327" s="35"/>
      <c r="K1327" s="34"/>
      <c r="L1327" s="15"/>
      <c r="M1327" s="15"/>
    </row>
    <row r="1328" spans="1:13">
      <c r="A1328" s="35"/>
      <c r="B1328" s="35"/>
      <c r="C1328" s="35"/>
      <c r="D1328" s="35"/>
      <c r="E1328" s="35"/>
      <c r="F1328" s="35"/>
      <c r="G1328" s="36"/>
      <c r="H1328" s="35"/>
      <c r="I1328" s="35"/>
      <c r="J1328" s="35"/>
      <c r="K1328" s="34"/>
      <c r="L1328" s="15"/>
      <c r="M1328" s="15"/>
    </row>
    <row r="1329" spans="1:13">
      <c r="A1329" s="35"/>
      <c r="B1329" s="35"/>
      <c r="C1329" s="35"/>
      <c r="D1329" s="35"/>
      <c r="E1329" s="35"/>
      <c r="F1329" s="35"/>
      <c r="G1329" s="36"/>
      <c r="H1329" s="35"/>
      <c r="I1329" s="35"/>
      <c r="J1329" s="35"/>
      <c r="K1329" s="34"/>
      <c r="L1329" s="15"/>
      <c r="M1329" s="15"/>
    </row>
    <row r="1330" spans="1:13">
      <c r="A1330" s="35"/>
      <c r="B1330" s="35"/>
      <c r="C1330" s="35"/>
      <c r="D1330" s="35"/>
      <c r="E1330" s="35"/>
      <c r="F1330" s="35"/>
      <c r="G1330" s="36"/>
      <c r="H1330" s="35"/>
      <c r="I1330" s="35"/>
      <c r="J1330" s="35"/>
      <c r="K1330" s="34"/>
      <c r="L1330" s="15"/>
      <c r="M1330" s="15"/>
    </row>
    <row r="1331" spans="1:13">
      <c r="A1331" s="35"/>
      <c r="B1331" s="35"/>
      <c r="C1331" s="35"/>
      <c r="D1331" s="35"/>
      <c r="E1331" s="35"/>
      <c r="F1331" s="35"/>
      <c r="G1331" s="36"/>
      <c r="H1331" s="35"/>
      <c r="I1331" s="35"/>
      <c r="J1331" s="35"/>
      <c r="K1331" s="34"/>
      <c r="L1331" s="15"/>
      <c r="M1331" s="15"/>
    </row>
    <row r="1332" spans="1:13">
      <c r="A1332" s="35"/>
      <c r="B1332" s="35"/>
      <c r="C1332" s="35"/>
      <c r="D1332" s="35"/>
      <c r="E1332" s="35"/>
      <c r="F1332" s="35"/>
      <c r="G1332" s="36"/>
      <c r="H1332" s="35"/>
      <c r="I1332" s="35"/>
      <c r="J1332" s="35"/>
      <c r="K1332" s="34"/>
      <c r="L1332" s="15"/>
      <c r="M1332" s="15"/>
    </row>
    <row r="1333" spans="1:13">
      <c r="A1333" s="35"/>
      <c r="B1333" s="35"/>
      <c r="C1333" s="35"/>
      <c r="D1333" s="35"/>
      <c r="E1333" s="35"/>
      <c r="F1333" s="35"/>
      <c r="G1333" s="36"/>
      <c r="H1333" s="35"/>
      <c r="I1333" s="35"/>
      <c r="J1333" s="35"/>
      <c r="K1333" s="34"/>
      <c r="L1333" s="15"/>
      <c r="M1333" s="15"/>
    </row>
    <row r="1334" spans="1:13">
      <c r="A1334" s="35"/>
      <c r="B1334" s="35"/>
      <c r="C1334" s="35"/>
      <c r="D1334" s="35"/>
      <c r="E1334" s="35"/>
      <c r="F1334" s="35"/>
      <c r="G1334" s="36"/>
      <c r="H1334" s="35"/>
      <c r="I1334" s="35"/>
      <c r="J1334" s="35"/>
      <c r="K1334" s="34"/>
      <c r="L1334" s="15"/>
      <c r="M1334" s="15"/>
    </row>
    <row r="1335" spans="1:13">
      <c r="A1335" s="35"/>
      <c r="B1335" s="35"/>
      <c r="C1335" s="35"/>
      <c r="D1335" s="35"/>
      <c r="E1335" s="35"/>
      <c r="F1335" s="35"/>
      <c r="G1335" s="36"/>
      <c r="H1335" s="35"/>
      <c r="I1335" s="35"/>
      <c r="J1335" s="35"/>
      <c r="K1335" s="34"/>
      <c r="L1335" s="15"/>
      <c r="M1335" s="15"/>
    </row>
    <row r="1336" spans="1:13">
      <c r="A1336" s="35"/>
      <c r="B1336" s="35"/>
      <c r="C1336" s="35"/>
      <c r="D1336" s="35"/>
      <c r="E1336" s="35"/>
      <c r="F1336" s="35"/>
      <c r="G1336" s="36"/>
      <c r="H1336" s="35"/>
      <c r="I1336" s="35"/>
      <c r="J1336" s="35"/>
      <c r="K1336" s="34"/>
      <c r="L1336" s="15"/>
      <c r="M1336" s="15"/>
    </row>
    <row r="1337" spans="1:13">
      <c r="A1337" s="35"/>
      <c r="B1337" s="35"/>
      <c r="C1337" s="35"/>
      <c r="D1337" s="35"/>
      <c r="E1337" s="35"/>
      <c r="F1337" s="35"/>
      <c r="G1337" s="36"/>
      <c r="H1337" s="35"/>
      <c r="I1337" s="35"/>
      <c r="J1337" s="35"/>
      <c r="K1337" s="34"/>
      <c r="L1337" s="15"/>
      <c r="M1337" s="15"/>
    </row>
    <row r="1338" spans="1:13">
      <c r="A1338" s="35"/>
      <c r="B1338" s="35"/>
      <c r="C1338" s="35"/>
      <c r="D1338" s="35"/>
      <c r="E1338" s="35"/>
      <c r="F1338" s="35"/>
      <c r="G1338" s="36"/>
      <c r="H1338" s="35"/>
      <c r="I1338" s="35"/>
      <c r="J1338" s="35"/>
      <c r="K1338" s="34"/>
      <c r="L1338" s="15"/>
      <c r="M1338" s="15"/>
    </row>
    <row r="1339" spans="1:13">
      <c r="A1339" s="35"/>
      <c r="B1339" s="35"/>
      <c r="C1339" s="35"/>
      <c r="D1339" s="35"/>
      <c r="E1339" s="35"/>
      <c r="F1339" s="35"/>
      <c r="G1339" s="36"/>
      <c r="H1339" s="35"/>
      <c r="I1339" s="35"/>
      <c r="J1339" s="35"/>
      <c r="K1339" s="34"/>
      <c r="L1339" s="15"/>
      <c r="M1339" s="15"/>
    </row>
    <row r="1340" spans="1:13">
      <c r="A1340" s="35"/>
      <c r="B1340" s="35"/>
      <c r="C1340" s="35"/>
      <c r="D1340" s="35"/>
      <c r="E1340" s="35"/>
      <c r="F1340" s="35"/>
      <c r="G1340" s="36"/>
      <c r="H1340" s="35"/>
      <c r="I1340" s="35"/>
      <c r="J1340" s="35"/>
      <c r="K1340" s="34"/>
      <c r="L1340" s="15"/>
      <c r="M1340" s="15"/>
    </row>
    <row r="1341" spans="1:13">
      <c r="A1341" s="35"/>
      <c r="B1341" s="35"/>
      <c r="C1341" s="35"/>
      <c r="D1341" s="35"/>
      <c r="E1341" s="35"/>
      <c r="F1341" s="35"/>
      <c r="G1341" s="36"/>
      <c r="H1341" s="35"/>
      <c r="I1341" s="35"/>
      <c r="J1341" s="35"/>
      <c r="K1341" s="34"/>
      <c r="L1341" s="15"/>
      <c r="M1341" s="15"/>
    </row>
    <row r="1342" spans="1:13">
      <c r="A1342" s="35"/>
      <c r="B1342" s="35"/>
      <c r="C1342" s="35"/>
      <c r="D1342" s="35"/>
      <c r="E1342" s="35"/>
      <c r="F1342" s="35"/>
      <c r="G1342" s="36"/>
      <c r="H1342" s="35"/>
      <c r="I1342" s="35"/>
      <c r="J1342" s="35"/>
      <c r="K1342" s="34"/>
      <c r="L1342" s="15"/>
      <c r="M1342" s="15"/>
    </row>
    <row r="1343" spans="1:13">
      <c r="A1343" s="35"/>
      <c r="B1343" s="35"/>
      <c r="C1343" s="35"/>
      <c r="D1343" s="35"/>
      <c r="E1343" s="35"/>
      <c r="F1343" s="35"/>
      <c r="G1343" s="36"/>
      <c r="H1343" s="35"/>
      <c r="I1343" s="35"/>
      <c r="J1343" s="35"/>
      <c r="K1343" s="34"/>
      <c r="L1343" s="15"/>
      <c r="M1343" s="15"/>
    </row>
    <row r="1344" spans="1:13">
      <c r="A1344" s="35"/>
      <c r="B1344" s="35"/>
      <c r="C1344" s="35"/>
      <c r="D1344" s="35"/>
      <c r="E1344" s="35"/>
      <c r="F1344" s="35"/>
      <c r="G1344" s="36"/>
      <c r="H1344" s="35"/>
      <c r="I1344" s="35"/>
      <c r="J1344" s="35"/>
      <c r="K1344" s="34"/>
      <c r="L1344" s="15"/>
      <c r="M1344" s="15"/>
    </row>
    <row r="1345" spans="1:13">
      <c r="A1345" s="35"/>
      <c r="B1345" s="35"/>
      <c r="C1345" s="35"/>
      <c r="D1345" s="35"/>
      <c r="E1345" s="35"/>
      <c r="F1345" s="35"/>
      <c r="G1345" s="36"/>
      <c r="H1345" s="35"/>
      <c r="I1345" s="35"/>
      <c r="J1345" s="35"/>
      <c r="K1345" s="34"/>
      <c r="L1345" s="15"/>
      <c r="M1345" s="15"/>
    </row>
    <row r="1346" spans="1:13">
      <c r="A1346" s="35"/>
      <c r="B1346" s="35"/>
      <c r="C1346" s="35"/>
      <c r="D1346" s="35"/>
      <c r="E1346" s="35"/>
      <c r="F1346" s="35"/>
      <c r="G1346" s="36"/>
      <c r="H1346" s="35"/>
      <c r="I1346" s="35"/>
      <c r="J1346" s="35"/>
      <c r="K1346" s="34"/>
      <c r="L1346" s="15"/>
      <c r="M1346" s="15"/>
    </row>
    <row r="1347" spans="1:13">
      <c r="A1347" s="35"/>
      <c r="B1347" s="35"/>
      <c r="C1347" s="35"/>
      <c r="D1347" s="35"/>
      <c r="E1347" s="35"/>
      <c r="F1347" s="35"/>
      <c r="G1347" s="36"/>
      <c r="H1347" s="35"/>
      <c r="I1347" s="35"/>
      <c r="J1347" s="35"/>
      <c r="K1347" s="34"/>
      <c r="L1347" s="15"/>
      <c r="M1347" s="15"/>
    </row>
    <row r="1348" spans="1:13">
      <c r="A1348" s="35"/>
      <c r="B1348" s="35"/>
      <c r="C1348" s="35"/>
      <c r="D1348" s="35"/>
      <c r="E1348" s="35"/>
      <c r="F1348" s="35"/>
      <c r="G1348" s="36"/>
      <c r="H1348" s="35"/>
      <c r="I1348" s="35"/>
      <c r="J1348" s="35"/>
      <c r="K1348" s="34"/>
      <c r="L1348" s="15"/>
      <c r="M1348" s="15"/>
    </row>
    <row r="1349" spans="1:13">
      <c r="A1349" s="35"/>
      <c r="B1349" s="35"/>
      <c r="C1349" s="35"/>
      <c r="D1349" s="35"/>
      <c r="E1349" s="35"/>
      <c r="F1349" s="35"/>
      <c r="G1349" s="36"/>
      <c r="H1349" s="35"/>
      <c r="I1349" s="35"/>
      <c r="J1349" s="35"/>
      <c r="K1349" s="34"/>
      <c r="L1349" s="15"/>
      <c r="M1349" s="15"/>
    </row>
    <row r="1350" spans="1:13">
      <c r="A1350" s="35"/>
      <c r="B1350" s="35"/>
      <c r="C1350" s="35"/>
      <c r="D1350" s="35"/>
      <c r="E1350" s="35"/>
      <c r="F1350" s="35"/>
      <c r="G1350" s="36"/>
      <c r="H1350" s="35"/>
      <c r="I1350" s="35"/>
      <c r="J1350" s="35"/>
      <c r="K1350" s="34"/>
      <c r="L1350" s="15"/>
      <c r="M1350" s="15"/>
    </row>
    <row r="1351" spans="1:13">
      <c r="A1351" s="35"/>
      <c r="B1351" s="35"/>
      <c r="C1351" s="35"/>
      <c r="D1351" s="35"/>
      <c r="E1351" s="35"/>
      <c r="F1351" s="35"/>
      <c r="G1351" s="36"/>
      <c r="H1351" s="35"/>
      <c r="I1351" s="35"/>
      <c r="J1351" s="35"/>
      <c r="K1351" s="34"/>
      <c r="L1351" s="15"/>
      <c r="M1351" s="15"/>
    </row>
    <row r="1352" spans="1:13">
      <c r="A1352" s="35"/>
      <c r="B1352" s="35"/>
      <c r="C1352" s="35"/>
      <c r="D1352" s="35"/>
      <c r="E1352" s="35"/>
      <c r="F1352" s="35"/>
      <c r="G1352" s="36"/>
      <c r="H1352" s="35"/>
      <c r="I1352" s="35"/>
      <c r="J1352" s="35"/>
      <c r="K1352" s="34"/>
      <c r="L1352" s="15"/>
      <c r="M1352" s="15"/>
    </row>
    <row r="1353" spans="1:13">
      <c r="A1353" s="35"/>
      <c r="B1353" s="35"/>
      <c r="C1353" s="35"/>
      <c r="D1353" s="35"/>
      <c r="E1353" s="35"/>
      <c r="F1353" s="35"/>
      <c r="G1353" s="36"/>
      <c r="H1353" s="35"/>
      <c r="I1353" s="35"/>
      <c r="J1353" s="35"/>
      <c r="K1353" s="34"/>
      <c r="L1353" s="15"/>
      <c r="M1353" s="15"/>
    </row>
    <row r="1354" spans="1:13">
      <c r="A1354" s="35"/>
      <c r="B1354" s="35"/>
      <c r="C1354" s="35"/>
      <c r="D1354" s="35"/>
      <c r="E1354" s="35"/>
      <c r="F1354" s="35"/>
      <c r="G1354" s="36"/>
      <c r="H1354" s="35"/>
      <c r="I1354" s="35"/>
      <c r="J1354" s="35"/>
      <c r="K1354" s="34"/>
      <c r="L1354" s="15"/>
      <c r="M1354" s="15"/>
    </row>
    <row r="1355" spans="1:13">
      <c r="A1355" s="35"/>
      <c r="B1355" s="35"/>
      <c r="C1355" s="35"/>
      <c r="D1355" s="35"/>
      <c r="E1355" s="35"/>
      <c r="F1355" s="35"/>
      <c r="G1355" s="36"/>
      <c r="H1355" s="35"/>
      <c r="I1355" s="35"/>
      <c r="J1355" s="35"/>
      <c r="K1355" s="34"/>
      <c r="L1355" s="15"/>
      <c r="M1355" s="15"/>
    </row>
    <row r="1356" spans="1:13">
      <c r="A1356" s="35"/>
      <c r="B1356" s="35"/>
      <c r="C1356" s="35"/>
      <c r="D1356" s="35"/>
      <c r="E1356" s="35"/>
      <c r="F1356" s="35"/>
      <c r="G1356" s="36"/>
      <c r="H1356" s="35"/>
      <c r="I1356" s="35"/>
      <c r="J1356" s="35"/>
      <c r="K1356" s="34"/>
      <c r="L1356" s="15"/>
      <c r="M1356" s="15"/>
    </row>
    <row r="1357" spans="1:13">
      <c r="A1357" s="35"/>
      <c r="B1357" s="35"/>
      <c r="C1357" s="35"/>
      <c r="D1357" s="35"/>
      <c r="E1357" s="35"/>
      <c r="F1357" s="35"/>
      <c r="G1357" s="36"/>
      <c r="H1357" s="35"/>
      <c r="I1357" s="35"/>
      <c r="J1357" s="35"/>
      <c r="K1357" s="34"/>
      <c r="L1357" s="15"/>
      <c r="M1357" s="15"/>
    </row>
    <row r="1358" spans="1:13">
      <c r="A1358" s="35"/>
      <c r="B1358" s="35"/>
      <c r="C1358" s="35"/>
      <c r="D1358" s="35"/>
      <c r="E1358" s="35"/>
      <c r="F1358" s="35"/>
      <c r="G1358" s="36"/>
      <c r="H1358" s="35"/>
      <c r="I1358" s="35"/>
      <c r="J1358" s="35"/>
      <c r="K1358" s="34"/>
      <c r="L1358" s="15"/>
      <c r="M1358" s="15"/>
    </row>
    <row r="1359" spans="1:13">
      <c r="A1359" s="35"/>
      <c r="B1359" s="35"/>
      <c r="C1359" s="35"/>
      <c r="D1359" s="35"/>
      <c r="E1359" s="35"/>
      <c r="F1359" s="35"/>
      <c r="G1359" s="36"/>
      <c r="H1359" s="35"/>
      <c r="I1359" s="35"/>
      <c r="J1359" s="35"/>
      <c r="K1359" s="34"/>
      <c r="L1359" s="15"/>
      <c r="M1359" s="15"/>
    </row>
    <row r="1360" spans="1:13">
      <c r="A1360" s="35"/>
      <c r="B1360" s="35"/>
      <c r="C1360" s="35"/>
      <c r="D1360" s="35"/>
      <c r="E1360" s="35"/>
      <c r="F1360" s="35"/>
      <c r="G1360" s="36"/>
      <c r="H1360" s="35"/>
      <c r="I1360" s="35"/>
      <c r="J1360" s="35"/>
      <c r="K1360" s="34"/>
      <c r="L1360" s="15"/>
      <c r="M1360" s="15"/>
    </row>
    <row r="1361" spans="1:13">
      <c r="A1361" s="35"/>
      <c r="B1361" s="35"/>
      <c r="C1361" s="35"/>
      <c r="D1361" s="35"/>
      <c r="E1361" s="35"/>
      <c r="F1361" s="35"/>
      <c r="G1361" s="36"/>
      <c r="H1361" s="35"/>
      <c r="I1361" s="35"/>
      <c r="J1361" s="35"/>
      <c r="K1361" s="34"/>
      <c r="L1361" s="15"/>
      <c r="M1361" s="15"/>
    </row>
    <row r="1362" spans="1:13">
      <c r="A1362" s="35"/>
      <c r="B1362" s="35"/>
      <c r="C1362" s="35"/>
      <c r="D1362" s="35"/>
      <c r="E1362" s="35"/>
      <c r="F1362" s="35"/>
      <c r="G1362" s="36"/>
      <c r="H1362" s="35"/>
      <c r="I1362" s="35"/>
      <c r="J1362" s="35"/>
      <c r="K1362" s="34"/>
      <c r="L1362" s="15"/>
      <c r="M1362" s="15"/>
    </row>
    <row r="1363" spans="1:13">
      <c r="A1363" s="35"/>
      <c r="B1363" s="35"/>
      <c r="C1363" s="35"/>
      <c r="D1363" s="35"/>
      <c r="E1363" s="35"/>
      <c r="F1363" s="35"/>
      <c r="G1363" s="36"/>
      <c r="H1363" s="35"/>
      <c r="I1363" s="35"/>
      <c r="J1363" s="35"/>
      <c r="K1363" s="34"/>
      <c r="L1363" s="15"/>
      <c r="M1363" s="15"/>
    </row>
    <row r="1364" spans="1:13">
      <c r="A1364" s="35"/>
      <c r="B1364" s="35"/>
      <c r="C1364" s="35"/>
      <c r="D1364" s="35"/>
      <c r="E1364" s="35"/>
      <c r="F1364" s="35"/>
      <c r="G1364" s="36"/>
      <c r="H1364" s="35"/>
      <c r="I1364" s="35"/>
      <c r="J1364" s="35"/>
      <c r="K1364" s="34"/>
      <c r="L1364" s="15"/>
      <c r="M1364" s="15"/>
    </row>
    <row r="1365" spans="1:13">
      <c r="A1365" s="35"/>
      <c r="B1365" s="35"/>
      <c r="C1365" s="35"/>
      <c r="D1365" s="35"/>
      <c r="E1365" s="35"/>
      <c r="F1365" s="35"/>
      <c r="G1365" s="36"/>
      <c r="H1365" s="35"/>
      <c r="I1365" s="35"/>
      <c r="J1365" s="35"/>
      <c r="K1365" s="34"/>
      <c r="L1365" s="15"/>
      <c r="M1365" s="15"/>
    </row>
    <row r="1366" spans="1:13">
      <c r="A1366" s="35"/>
      <c r="B1366" s="35"/>
      <c r="C1366" s="35"/>
      <c r="D1366" s="35"/>
      <c r="E1366" s="35"/>
      <c r="F1366" s="35"/>
      <c r="G1366" s="36"/>
      <c r="H1366" s="35"/>
      <c r="I1366" s="35"/>
      <c r="J1366" s="35"/>
      <c r="K1366" s="34"/>
      <c r="L1366" s="15"/>
      <c r="M1366" s="15"/>
    </row>
    <row r="1367" spans="1:13">
      <c r="A1367" s="35"/>
      <c r="B1367" s="35"/>
      <c r="C1367" s="35"/>
      <c r="D1367" s="35"/>
      <c r="E1367" s="35"/>
      <c r="F1367" s="35"/>
      <c r="G1367" s="36"/>
      <c r="H1367" s="35"/>
      <c r="I1367" s="35"/>
      <c r="J1367" s="35"/>
      <c r="K1367" s="34"/>
      <c r="L1367" s="15"/>
      <c r="M1367" s="15"/>
    </row>
    <row r="1368" spans="1:13">
      <c r="A1368" s="35"/>
      <c r="B1368" s="35"/>
      <c r="C1368" s="35"/>
      <c r="D1368" s="35"/>
      <c r="E1368" s="35"/>
      <c r="F1368" s="35"/>
      <c r="G1368" s="36"/>
      <c r="H1368" s="35"/>
      <c r="I1368" s="35"/>
      <c r="J1368" s="35"/>
      <c r="K1368" s="34"/>
      <c r="L1368" s="15"/>
      <c r="M1368" s="15"/>
    </row>
    <row r="1369" spans="1:13">
      <c r="A1369" s="35"/>
      <c r="B1369" s="35"/>
      <c r="C1369" s="35"/>
      <c r="D1369" s="35"/>
      <c r="E1369" s="35"/>
      <c r="F1369" s="35"/>
      <c r="G1369" s="36"/>
      <c r="H1369" s="35"/>
      <c r="I1369" s="35"/>
      <c r="J1369" s="35"/>
      <c r="K1369" s="34"/>
      <c r="L1369" s="15"/>
      <c r="M1369" s="15"/>
    </row>
    <row r="1370" spans="1:13">
      <c r="A1370" s="35"/>
      <c r="B1370" s="35"/>
      <c r="C1370" s="35"/>
      <c r="D1370" s="35"/>
      <c r="E1370" s="35"/>
      <c r="F1370" s="35"/>
      <c r="G1370" s="36"/>
      <c r="H1370" s="35"/>
      <c r="I1370" s="35"/>
      <c r="J1370" s="35"/>
      <c r="K1370" s="34"/>
      <c r="L1370" s="15"/>
      <c r="M1370" s="15"/>
    </row>
    <row r="1371" spans="1:13">
      <c r="A1371" s="35"/>
      <c r="B1371" s="35"/>
      <c r="C1371" s="35"/>
      <c r="D1371" s="35"/>
      <c r="E1371" s="35"/>
      <c r="F1371" s="35"/>
      <c r="G1371" s="36"/>
      <c r="H1371" s="35"/>
      <c r="I1371" s="35"/>
      <c r="J1371" s="35"/>
      <c r="K1371" s="34"/>
      <c r="L1371" s="15"/>
      <c r="M1371" s="15"/>
    </row>
    <row r="1372" spans="1:13">
      <c r="A1372" s="35"/>
      <c r="B1372" s="35"/>
      <c r="C1372" s="35"/>
      <c r="D1372" s="35"/>
      <c r="E1372" s="35"/>
      <c r="F1372" s="35"/>
      <c r="G1372" s="36"/>
      <c r="H1372" s="35"/>
      <c r="I1372" s="35"/>
      <c r="J1372" s="35"/>
      <c r="K1372" s="34"/>
      <c r="L1372" s="15"/>
      <c r="M1372" s="15"/>
    </row>
    <row r="1373" spans="1:13">
      <c r="A1373" s="35"/>
      <c r="B1373" s="35"/>
      <c r="C1373" s="35"/>
      <c r="D1373" s="35"/>
      <c r="E1373" s="35"/>
      <c r="F1373" s="35"/>
      <c r="G1373" s="36"/>
      <c r="H1373" s="35"/>
      <c r="I1373" s="35"/>
      <c r="J1373" s="35"/>
      <c r="K1373" s="34"/>
      <c r="L1373" s="15"/>
      <c r="M1373" s="15"/>
    </row>
    <row r="1374" spans="1:13">
      <c r="A1374" s="35"/>
      <c r="B1374" s="35"/>
      <c r="C1374" s="35"/>
      <c r="D1374" s="35"/>
      <c r="E1374" s="35"/>
      <c r="F1374" s="35"/>
      <c r="G1374" s="36"/>
      <c r="H1374" s="35"/>
      <c r="I1374" s="35"/>
      <c r="J1374" s="35"/>
      <c r="K1374" s="34"/>
      <c r="L1374" s="15"/>
      <c r="M1374" s="15"/>
    </row>
    <row r="1375" spans="1:13">
      <c r="A1375" s="35"/>
      <c r="B1375" s="35"/>
      <c r="C1375" s="35"/>
      <c r="D1375" s="35"/>
      <c r="E1375" s="35"/>
      <c r="F1375" s="35"/>
      <c r="G1375" s="36"/>
      <c r="H1375" s="35"/>
      <c r="I1375" s="35"/>
      <c r="J1375" s="35"/>
      <c r="K1375" s="34"/>
      <c r="L1375" s="15"/>
      <c r="M1375" s="15"/>
    </row>
    <row r="1376" spans="1:13">
      <c r="A1376" s="35"/>
      <c r="B1376" s="35"/>
      <c r="C1376" s="35"/>
      <c r="D1376" s="35"/>
      <c r="E1376" s="35"/>
      <c r="F1376" s="35"/>
      <c r="G1376" s="36"/>
      <c r="H1376" s="35"/>
      <c r="I1376" s="35"/>
      <c r="J1376" s="35"/>
      <c r="K1376" s="34"/>
      <c r="L1376" s="15"/>
      <c r="M1376" s="15"/>
    </row>
    <row r="1377" spans="1:13">
      <c r="A1377" s="35"/>
      <c r="B1377" s="35"/>
      <c r="C1377" s="35"/>
      <c r="D1377" s="35"/>
      <c r="E1377" s="35"/>
      <c r="F1377" s="35"/>
      <c r="G1377" s="36"/>
      <c r="H1377" s="35"/>
      <c r="I1377" s="35"/>
      <c r="J1377" s="35"/>
      <c r="K1377" s="34"/>
      <c r="L1377" s="15"/>
      <c r="M1377" s="15"/>
    </row>
    <row r="1378" spans="1:13">
      <c r="A1378" s="35"/>
      <c r="B1378" s="35"/>
      <c r="C1378" s="35"/>
      <c r="D1378" s="35"/>
      <c r="E1378" s="35"/>
      <c r="F1378" s="35"/>
      <c r="G1378" s="36"/>
      <c r="H1378" s="35"/>
      <c r="I1378" s="35"/>
      <c r="J1378" s="35"/>
      <c r="K1378" s="34"/>
      <c r="L1378" s="15"/>
      <c r="M1378" s="15"/>
    </row>
    <row r="1379" spans="1:13">
      <c r="A1379" s="35"/>
      <c r="B1379" s="35"/>
      <c r="C1379" s="35"/>
      <c r="D1379" s="35"/>
      <c r="E1379" s="35"/>
      <c r="F1379" s="35"/>
      <c r="G1379" s="36"/>
      <c r="H1379" s="35"/>
      <c r="I1379" s="35"/>
      <c r="J1379" s="35"/>
      <c r="K1379" s="34"/>
      <c r="L1379" s="15"/>
      <c r="M1379" s="15"/>
    </row>
    <row r="1380" spans="1:13">
      <c r="A1380" s="35"/>
      <c r="B1380" s="35"/>
      <c r="C1380" s="35"/>
      <c r="D1380" s="35"/>
      <c r="E1380" s="35"/>
      <c r="F1380" s="35"/>
      <c r="G1380" s="36"/>
      <c r="H1380" s="35"/>
      <c r="I1380" s="35"/>
      <c r="J1380" s="35"/>
      <c r="K1380" s="34"/>
      <c r="L1380" s="15"/>
      <c r="M1380" s="15"/>
    </row>
    <row r="1381" spans="1:13">
      <c r="A1381" s="35"/>
      <c r="B1381" s="35"/>
      <c r="C1381" s="35"/>
      <c r="D1381" s="35"/>
      <c r="E1381" s="35"/>
      <c r="F1381" s="35"/>
      <c r="G1381" s="36"/>
      <c r="H1381" s="35"/>
      <c r="I1381" s="35"/>
      <c r="J1381" s="35"/>
      <c r="K1381" s="34"/>
      <c r="L1381" s="15"/>
      <c r="M1381" s="15"/>
    </row>
    <row r="1382" spans="1:13">
      <c r="A1382" s="35"/>
      <c r="B1382" s="35"/>
      <c r="C1382" s="35"/>
      <c r="D1382" s="35"/>
      <c r="E1382" s="35"/>
      <c r="F1382" s="35"/>
      <c r="G1382" s="36"/>
      <c r="H1382" s="35"/>
      <c r="I1382" s="35"/>
      <c r="J1382" s="35"/>
      <c r="K1382" s="34"/>
      <c r="L1382" s="15"/>
      <c r="M1382" s="15"/>
    </row>
    <row r="1383" spans="1:13">
      <c r="A1383" s="35"/>
      <c r="B1383" s="35"/>
      <c r="C1383" s="35"/>
      <c r="D1383" s="35"/>
      <c r="E1383" s="35"/>
      <c r="F1383" s="35"/>
      <c r="G1383" s="36"/>
      <c r="H1383" s="35"/>
      <c r="I1383" s="35"/>
      <c r="J1383" s="35"/>
      <c r="K1383" s="34"/>
      <c r="L1383" s="15"/>
      <c r="M1383" s="15"/>
    </row>
    <row r="1384" spans="1:13">
      <c r="A1384" s="35"/>
      <c r="B1384" s="35"/>
      <c r="C1384" s="35"/>
      <c r="D1384" s="35"/>
      <c r="E1384" s="35"/>
      <c r="F1384" s="35"/>
      <c r="G1384" s="36"/>
      <c r="H1384" s="35"/>
      <c r="I1384" s="35"/>
      <c r="J1384" s="35"/>
      <c r="K1384" s="34"/>
      <c r="L1384" s="15"/>
      <c r="M1384" s="15"/>
    </row>
    <row r="1385" spans="1:13">
      <c r="A1385" s="35"/>
      <c r="B1385" s="35"/>
      <c r="C1385" s="35"/>
      <c r="D1385" s="35"/>
      <c r="E1385" s="35"/>
      <c r="F1385" s="35"/>
      <c r="G1385" s="36"/>
      <c r="H1385" s="35"/>
      <c r="I1385" s="35"/>
      <c r="J1385" s="35"/>
      <c r="K1385" s="34"/>
      <c r="L1385" s="15"/>
      <c r="M1385" s="15"/>
    </row>
    <row r="1386" spans="1:13">
      <c r="A1386" s="35"/>
      <c r="B1386" s="35"/>
      <c r="C1386" s="35"/>
      <c r="D1386" s="35"/>
      <c r="E1386" s="35"/>
      <c r="F1386" s="35"/>
      <c r="G1386" s="36"/>
      <c r="H1386" s="35"/>
      <c r="I1386" s="35"/>
      <c r="J1386" s="35"/>
      <c r="K1386" s="34"/>
      <c r="L1386" s="15"/>
      <c r="M1386" s="15"/>
    </row>
    <row r="1387" spans="1:13">
      <c r="A1387" s="35"/>
      <c r="B1387" s="35"/>
      <c r="C1387" s="35"/>
      <c r="D1387" s="35"/>
      <c r="E1387" s="35"/>
      <c r="F1387" s="35"/>
      <c r="G1387" s="36"/>
      <c r="H1387" s="35"/>
      <c r="I1387" s="35"/>
      <c r="J1387" s="35"/>
      <c r="K1387" s="34"/>
      <c r="L1387" s="15"/>
      <c r="M1387" s="15"/>
    </row>
    <row r="1388" spans="1:13">
      <c r="A1388" s="35"/>
      <c r="B1388" s="35"/>
      <c r="C1388" s="35"/>
      <c r="D1388" s="35"/>
      <c r="E1388" s="35"/>
      <c r="F1388" s="35"/>
      <c r="G1388" s="36"/>
      <c r="H1388" s="35"/>
      <c r="I1388" s="35"/>
      <c r="J1388" s="35"/>
      <c r="K1388" s="34"/>
      <c r="L1388" s="15"/>
      <c r="M1388" s="15"/>
    </row>
    <row r="1389" spans="1:13">
      <c r="A1389" s="35"/>
      <c r="B1389" s="35"/>
      <c r="C1389" s="35"/>
      <c r="D1389" s="35"/>
      <c r="E1389" s="35"/>
      <c r="F1389" s="35"/>
      <c r="G1389" s="36"/>
      <c r="H1389" s="35"/>
      <c r="I1389" s="35"/>
      <c r="J1389" s="35"/>
      <c r="K1389" s="34"/>
      <c r="L1389" s="15"/>
      <c r="M1389" s="15"/>
    </row>
    <row r="1390" spans="1:13">
      <c r="A1390" s="35"/>
      <c r="B1390" s="35"/>
      <c r="C1390" s="35"/>
      <c r="D1390" s="35"/>
      <c r="E1390" s="35"/>
      <c r="F1390" s="35"/>
      <c r="G1390" s="36"/>
      <c r="H1390" s="35"/>
      <c r="I1390" s="35"/>
      <c r="J1390" s="35"/>
      <c r="K1390" s="34"/>
      <c r="L1390" s="15"/>
      <c r="M1390" s="15"/>
    </row>
    <row r="1391" spans="1:13">
      <c r="A1391" s="35"/>
      <c r="B1391" s="35"/>
      <c r="C1391" s="35"/>
      <c r="D1391" s="35"/>
      <c r="E1391" s="35"/>
      <c r="F1391" s="35"/>
      <c r="G1391" s="36"/>
      <c r="H1391" s="35"/>
      <c r="I1391" s="35"/>
      <c r="J1391" s="35"/>
      <c r="K1391" s="34"/>
      <c r="L1391" s="15"/>
      <c r="M1391" s="15"/>
    </row>
    <row r="1392" spans="1:13">
      <c r="A1392" s="35"/>
      <c r="B1392" s="35"/>
      <c r="C1392" s="35"/>
      <c r="D1392" s="35"/>
      <c r="E1392" s="35"/>
      <c r="F1392" s="35"/>
      <c r="G1392" s="36"/>
      <c r="H1392" s="35"/>
      <c r="I1392" s="35"/>
      <c r="J1392" s="35"/>
      <c r="K1392" s="34"/>
      <c r="L1392" s="15"/>
      <c r="M1392" s="15"/>
    </row>
    <row r="1393" spans="1:13">
      <c r="A1393" s="35"/>
      <c r="B1393" s="35"/>
      <c r="C1393" s="35"/>
      <c r="D1393" s="35"/>
      <c r="E1393" s="35"/>
      <c r="F1393" s="35"/>
      <c r="G1393" s="36"/>
      <c r="H1393" s="35"/>
      <c r="I1393" s="35"/>
      <c r="J1393" s="35"/>
      <c r="K1393" s="34"/>
      <c r="L1393" s="15"/>
      <c r="M1393" s="15"/>
    </row>
    <row r="1394" spans="1:13">
      <c r="A1394" s="35"/>
      <c r="B1394" s="35"/>
      <c r="C1394" s="35"/>
      <c r="D1394" s="35"/>
      <c r="E1394" s="35"/>
      <c r="F1394" s="35"/>
      <c r="G1394" s="36"/>
      <c r="H1394" s="35"/>
      <c r="I1394" s="35"/>
      <c r="J1394" s="35"/>
      <c r="K1394" s="34"/>
      <c r="L1394" s="15"/>
      <c r="M1394" s="15"/>
    </row>
    <row r="1395" spans="1:13">
      <c r="A1395" s="35"/>
      <c r="B1395" s="35"/>
      <c r="C1395" s="35"/>
      <c r="D1395" s="35"/>
      <c r="E1395" s="35"/>
      <c r="F1395" s="35"/>
      <c r="G1395" s="36"/>
      <c r="H1395" s="35"/>
      <c r="I1395" s="35"/>
      <c r="J1395" s="35"/>
      <c r="K1395" s="34"/>
      <c r="L1395" s="15"/>
      <c r="M1395" s="15"/>
    </row>
    <row r="1396" spans="1:13">
      <c r="A1396" s="35"/>
      <c r="B1396" s="35"/>
      <c r="C1396" s="35"/>
      <c r="D1396" s="35"/>
      <c r="E1396" s="35"/>
      <c r="F1396" s="35"/>
      <c r="G1396" s="36"/>
      <c r="H1396" s="35"/>
      <c r="I1396" s="35"/>
      <c r="J1396" s="35"/>
      <c r="K1396" s="34"/>
      <c r="L1396" s="15"/>
      <c r="M1396" s="15"/>
    </row>
    <row r="1397" spans="1:13">
      <c r="A1397" s="35"/>
      <c r="B1397" s="35"/>
      <c r="C1397" s="35"/>
      <c r="D1397" s="35"/>
      <c r="E1397" s="35"/>
      <c r="F1397" s="35"/>
      <c r="G1397" s="36"/>
      <c r="H1397" s="35"/>
      <c r="I1397" s="35"/>
      <c r="J1397" s="35"/>
      <c r="K1397" s="34"/>
      <c r="L1397" s="15"/>
      <c r="M1397" s="15"/>
    </row>
    <row r="1398" spans="1:13">
      <c r="A1398" s="35"/>
      <c r="B1398" s="35"/>
      <c r="C1398" s="35"/>
      <c r="D1398" s="35"/>
      <c r="E1398" s="35"/>
      <c r="F1398" s="35"/>
      <c r="G1398" s="36"/>
      <c r="H1398" s="35"/>
      <c r="I1398" s="35"/>
      <c r="J1398" s="35"/>
      <c r="K1398" s="34"/>
      <c r="L1398" s="15"/>
      <c r="M1398" s="15"/>
    </row>
    <row r="1399" spans="1:13">
      <c r="A1399" s="35"/>
      <c r="B1399" s="35"/>
      <c r="C1399" s="35"/>
      <c r="D1399" s="35"/>
      <c r="E1399" s="35"/>
      <c r="F1399" s="35"/>
      <c r="G1399" s="36"/>
      <c r="H1399" s="35"/>
      <c r="I1399" s="35"/>
      <c r="J1399" s="35"/>
      <c r="K1399" s="34"/>
      <c r="L1399" s="15"/>
      <c r="M1399" s="15"/>
    </row>
    <row r="1400" spans="1:13">
      <c r="A1400" s="35"/>
      <c r="B1400" s="35"/>
      <c r="C1400" s="35"/>
      <c r="D1400" s="35"/>
      <c r="E1400" s="35"/>
      <c r="F1400" s="35"/>
      <c r="G1400" s="36"/>
      <c r="H1400" s="35"/>
      <c r="I1400" s="35"/>
      <c r="J1400" s="35"/>
      <c r="K1400" s="34"/>
      <c r="L1400" s="15"/>
      <c r="M1400" s="15"/>
    </row>
    <row r="1401" spans="1:13">
      <c r="A1401" s="35"/>
      <c r="B1401" s="35"/>
      <c r="C1401" s="35"/>
      <c r="D1401" s="35"/>
      <c r="E1401" s="35"/>
      <c r="F1401" s="35"/>
      <c r="G1401" s="36"/>
      <c r="H1401" s="35"/>
      <c r="I1401" s="35"/>
      <c r="J1401" s="35"/>
      <c r="K1401" s="34"/>
      <c r="L1401" s="15"/>
      <c r="M1401" s="15"/>
    </row>
    <row r="1402" spans="1:13">
      <c r="A1402" s="35"/>
      <c r="B1402" s="35"/>
      <c r="C1402" s="35"/>
      <c r="D1402" s="35"/>
      <c r="E1402" s="35"/>
      <c r="F1402" s="35"/>
      <c r="G1402" s="36"/>
      <c r="H1402" s="35"/>
      <c r="I1402" s="35"/>
      <c r="J1402" s="35"/>
      <c r="K1402" s="34"/>
      <c r="L1402" s="15"/>
      <c r="M1402" s="15"/>
    </row>
    <row r="1403" spans="1:13">
      <c r="A1403" s="35"/>
      <c r="B1403" s="35"/>
      <c r="C1403" s="35"/>
      <c r="D1403" s="35"/>
      <c r="E1403" s="35"/>
      <c r="F1403" s="35"/>
      <c r="G1403" s="36"/>
      <c r="H1403" s="35"/>
      <c r="I1403" s="35"/>
      <c r="J1403" s="35"/>
      <c r="K1403" s="34"/>
      <c r="L1403" s="15"/>
      <c r="M1403" s="15"/>
    </row>
    <row r="1404" spans="1:13">
      <c r="A1404" s="35"/>
      <c r="B1404" s="35"/>
      <c r="C1404" s="35"/>
      <c r="D1404" s="35"/>
      <c r="E1404" s="35"/>
      <c r="F1404" s="35"/>
      <c r="G1404" s="36"/>
      <c r="H1404" s="35"/>
      <c r="I1404" s="35"/>
      <c r="J1404" s="35"/>
      <c r="K1404" s="34"/>
      <c r="L1404" s="15"/>
      <c r="M1404" s="15"/>
    </row>
    <row r="1405" spans="1:13">
      <c r="A1405" s="35"/>
      <c r="B1405" s="35"/>
      <c r="C1405" s="35"/>
      <c r="D1405" s="35"/>
      <c r="E1405" s="35"/>
      <c r="F1405" s="35"/>
      <c r="G1405" s="36"/>
      <c r="H1405" s="35"/>
      <c r="I1405" s="35"/>
      <c r="J1405" s="35"/>
      <c r="K1405" s="34"/>
      <c r="L1405" s="15"/>
      <c r="M1405" s="15"/>
    </row>
    <row r="1406" spans="1:13">
      <c r="A1406" s="35"/>
      <c r="B1406" s="35"/>
      <c r="C1406" s="35"/>
      <c r="D1406" s="35"/>
      <c r="E1406" s="35"/>
      <c r="F1406" s="35"/>
      <c r="G1406" s="36"/>
      <c r="H1406" s="35"/>
      <c r="I1406" s="35"/>
      <c r="J1406" s="35"/>
      <c r="K1406" s="34"/>
      <c r="L1406" s="15"/>
      <c r="M1406" s="15"/>
    </row>
    <row r="1407" spans="1:13">
      <c r="A1407" s="35"/>
      <c r="B1407" s="35"/>
      <c r="C1407" s="35"/>
      <c r="D1407" s="35"/>
      <c r="E1407" s="35"/>
      <c r="F1407" s="35"/>
      <c r="G1407" s="36"/>
      <c r="H1407" s="35"/>
      <c r="I1407" s="35"/>
      <c r="J1407" s="35"/>
      <c r="K1407" s="34"/>
      <c r="L1407" s="15"/>
      <c r="M1407" s="15"/>
    </row>
    <row r="1408" spans="1:13">
      <c r="A1408" s="35"/>
      <c r="B1408" s="35"/>
      <c r="C1408" s="35"/>
      <c r="D1408" s="35"/>
      <c r="E1408" s="35"/>
      <c r="F1408" s="35"/>
      <c r="G1408" s="36"/>
      <c r="H1408" s="35"/>
      <c r="I1408" s="35"/>
      <c r="J1408" s="35"/>
      <c r="K1408" s="34"/>
      <c r="L1408" s="15"/>
      <c r="M1408" s="15"/>
    </row>
    <row r="1409" spans="1:13">
      <c r="A1409" s="35"/>
      <c r="B1409" s="35"/>
      <c r="C1409" s="35"/>
      <c r="D1409" s="35"/>
      <c r="E1409" s="35"/>
      <c r="F1409" s="35"/>
      <c r="G1409" s="36"/>
      <c r="H1409" s="35"/>
      <c r="I1409" s="35"/>
      <c r="J1409" s="35"/>
      <c r="K1409" s="34"/>
      <c r="L1409" s="15"/>
      <c r="M1409" s="15"/>
    </row>
    <row r="1410" spans="1:13">
      <c r="A1410" s="35"/>
      <c r="B1410" s="35"/>
      <c r="C1410" s="35"/>
      <c r="D1410" s="35"/>
      <c r="E1410" s="35"/>
      <c r="F1410" s="35"/>
      <c r="G1410" s="36"/>
      <c r="H1410" s="35"/>
      <c r="I1410" s="35"/>
      <c r="J1410" s="35"/>
      <c r="K1410" s="34"/>
      <c r="L1410" s="15"/>
      <c r="M1410" s="15"/>
    </row>
    <row r="1411" spans="1:13">
      <c r="A1411" s="35"/>
      <c r="B1411" s="35"/>
      <c r="C1411" s="35"/>
      <c r="D1411" s="35"/>
      <c r="E1411" s="35"/>
      <c r="F1411" s="35"/>
      <c r="G1411" s="36"/>
      <c r="H1411" s="35"/>
      <c r="I1411" s="35"/>
      <c r="J1411" s="35"/>
      <c r="K1411" s="34"/>
      <c r="L1411" s="15"/>
      <c r="M1411" s="15"/>
    </row>
    <row r="1412" spans="1:13">
      <c r="A1412" s="35"/>
      <c r="B1412" s="35"/>
      <c r="C1412" s="35"/>
      <c r="D1412" s="35"/>
      <c r="E1412" s="35"/>
      <c r="F1412" s="35"/>
      <c r="G1412" s="36"/>
      <c r="H1412" s="35"/>
      <c r="I1412" s="35"/>
      <c r="J1412" s="35"/>
      <c r="K1412" s="34"/>
      <c r="L1412" s="15"/>
      <c r="M1412" s="15"/>
    </row>
    <row r="1413" spans="1:13">
      <c r="A1413" s="35"/>
      <c r="B1413" s="35"/>
      <c r="C1413" s="35"/>
      <c r="D1413" s="35"/>
      <c r="E1413" s="35"/>
      <c r="F1413" s="35"/>
      <c r="G1413" s="36"/>
      <c r="H1413" s="35"/>
      <c r="I1413" s="35"/>
      <c r="J1413" s="35"/>
      <c r="K1413" s="34"/>
      <c r="L1413" s="15"/>
      <c r="M1413" s="15"/>
    </row>
    <row r="1414" spans="1:13">
      <c r="A1414" s="35"/>
      <c r="B1414" s="35"/>
      <c r="C1414" s="35"/>
      <c r="D1414" s="35"/>
      <c r="E1414" s="35"/>
      <c r="F1414" s="35"/>
      <c r="G1414" s="36"/>
      <c r="H1414" s="35"/>
      <c r="I1414" s="35"/>
      <c r="J1414" s="35"/>
      <c r="K1414" s="34"/>
      <c r="L1414" s="15"/>
      <c r="M1414" s="15"/>
    </row>
    <row r="1415" spans="1:13">
      <c r="A1415" s="35"/>
      <c r="B1415" s="35"/>
      <c r="C1415" s="35"/>
      <c r="D1415" s="35"/>
      <c r="E1415" s="35"/>
      <c r="F1415" s="35"/>
      <c r="G1415" s="36"/>
      <c r="H1415" s="35"/>
      <c r="I1415" s="35"/>
      <c r="J1415" s="35"/>
      <c r="K1415" s="34"/>
      <c r="L1415" s="15"/>
      <c r="M1415" s="15"/>
    </row>
    <row r="1416" spans="1:13">
      <c r="A1416" s="35"/>
      <c r="B1416" s="35"/>
      <c r="C1416" s="35"/>
      <c r="D1416" s="35"/>
      <c r="E1416" s="35"/>
      <c r="F1416" s="35"/>
      <c r="G1416" s="36"/>
      <c r="H1416" s="35"/>
      <c r="I1416" s="35"/>
      <c r="J1416" s="35"/>
      <c r="K1416" s="34"/>
      <c r="L1416" s="15"/>
      <c r="M1416" s="15"/>
    </row>
    <row r="1417" spans="1:13">
      <c r="A1417" s="35"/>
      <c r="B1417" s="35"/>
      <c r="C1417" s="35"/>
      <c r="D1417" s="35"/>
      <c r="E1417" s="35"/>
      <c r="F1417" s="35"/>
      <c r="G1417" s="36"/>
      <c r="H1417" s="35"/>
      <c r="I1417" s="35"/>
      <c r="J1417" s="35"/>
      <c r="K1417" s="34"/>
      <c r="L1417" s="15"/>
      <c r="M1417" s="15"/>
    </row>
    <row r="1418" spans="1:13">
      <c r="A1418" s="35"/>
      <c r="B1418" s="35"/>
      <c r="C1418" s="35"/>
      <c r="D1418" s="35"/>
      <c r="E1418" s="35"/>
      <c r="F1418" s="35"/>
      <c r="G1418" s="36"/>
      <c r="H1418" s="35"/>
      <c r="I1418" s="35"/>
      <c r="J1418" s="35"/>
      <c r="K1418" s="34"/>
      <c r="L1418" s="15"/>
      <c r="M1418" s="15"/>
    </row>
    <row r="1419" spans="1:13">
      <c r="A1419" s="35"/>
      <c r="B1419" s="35"/>
      <c r="C1419" s="35"/>
      <c r="D1419" s="35"/>
      <c r="E1419" s="35"/>
      <c r="F1419" s="35"/>
      <c r="G1419" s="36"/>
      <c r="H1419" s="35"/>
      <c r="I1419" s="35"/>
      <c r="J1419" s="35"/>
      <c r="K1419" s="34"/>
      <c r="L1419" s="15"/>
      <c r="M1419" s="15"/>
    </row>
    <row r="1420" spans="1:13">
      <c r="A1420" s="35"/>
      <c r="B1420" s="35"/>
      <c r="C1420" s="35"/>
      <c r="D1420" s="35"/>
      <c r="E1420" s="35"/>
      <c r="F1420" s="35"/>
      <c r="G1420" s="36"/>
      <c r="H1420" s="35"/>
      <c r="I1420" s="35"/>
      <c r="J1420" s="35"/>
      <c r="K1420" s="34"/>
      <c r="L1420" s="15"/>
      <c r="M1420" s="15"/>
    </row>
    <row r="1421" spans="1:13">
      <c r="A1421" s="35"/>
      <c r="B1421" s="35"/>
      <c r="C1421" s="35"/>
      <c r="D1421" s="35"/>
      <c r="E1421" s="35"/>
      <c r="F1421" s="35"/>
      <c r="G1421" s="36"/>
      <c r="H1421" s="35"/>
      <c r="I1421" s="35"/>
      <c r="J1421" s="35"/>
      <c r="K1421" s="34"/>
      <c r="L1421" s="15"/>
      <c r="M1421" s="15"/>
    </row>
    <row r="1422" spans="1:13">
      <c r="A1422" s="35"/>
      <c r="B1422" s="35"/>
      <c r="C1422" s="35"/>
      <c r="D1422" s="35"/>
      <c r="E1422" s="35"/>
      <c r="F1422" s="35"/>
      <c r="G1422" s="36"/>
      <c r="H1422" s="35"/>
      <c r="I1422" s="35"/>
      <c r="J1422" s="35"/>
      <c r="K1422" s="34"/>
      <c r="L1422" s="15"/>
      <c r="M1422" s="15"/>
    </row>
    <row r="1423" spans="1:13">
      <c r="A1423" s="35"/>
      <c r="B1423" s="35"/>
      <c r="C1423" s="35"/>
      <c r="D1423" s="35"/>
      <c r="E1423" s="35"/>
      <c r="F1423" s="35"/>
      <c r="G1423" s="36"/>
      <c r="H1423" s="35"/>
      <c r="I1423" s="35"/>
      <c r="J1423" s="35"/>
      <c r="K1423" s="34"/>
      <c r="L1423" s="15"/>
      <c r="M1423" s="15"/>
    </row>
    <row r="1424" spans="1:13">
      <c r="A1424" s="35"/>
      <c r="B1424" s="35"/>
      <c r="C1424" s="35"/>
      <c r="D1424" s="35"/>
      <c r="E1424" s="35"/>
      <c r="F1424" s="35"/>
      <c r="G1424" s="36"/>
      <c r="H1424" s="35"/>
      <c r="I1424" s="35"/>
      <c r="J1424" s="35"/>
      <c r="K1424" s="34"/>
      <c r="L1424" s="15"/>
      <c r="M1424" s="15"/>
    </row>
    <row r="1425" spans="1:13">
      <c r="A1425" s="35"/>
      <c r="B1425" s="35"/>
      <c r="C1425" s="35"/>
      <c r="D1425" s="35"/>
      <c r="E1425" s="35"/>
      <c r="F1425" s="35"/>
      <c r="G1425" s="36"/>
      <c r="H1425" s="35"/>
      <c r="I1425" s="35"/>
      <c r="J1425" s="35"/>
      <c r="K1425" s="34"/>
      <c r="L1425" s="15"/>
      <c r="M1425" s="15"/>
    </row>
    <row r="1426" spans="1:13">
      <c r="A1426" s="35"/>
      <c r="B1426" s="35"/>
      <c r="C1426" s="35"/>
      <c r="D1426" s="35"/>
      <c r="E1426" s="35"/>
      <c r="F1426" s="35"/>
      <c r="G1426" s="36"/>
      <c r="H1426" s="35"/>
      <c r="I1426" s="35"/>
      <c r="J1426" s="35"/>
      <c r="K1426" s="34"/>
      <c r="L1426" s="15"/>
      <c r="M1426" s="15"/>
    </row>
    <row r="1427" spans="1:13">
      <c r="A1427" s="35"/>
      <c r="B1427" s="35"/>
      <c r="C1427" s="35"/>
      <c r="D1427" s="35"/>
      <c r="E1427" s="35"/>
      <c r="F1427" s="35"/>
      <c r="G1427" s="36"/>
      <c r="H1427" s="35"/>
      <c r="I1427" s="35"/>
      <c r="J1427" s="35"/>
      <c r="K1427" s="34"/>
      <c r="L1427" s="15"/>
      <c r="M1427" s="15"/>
    </row>
    <row r="1428" spans="1:13">
      <c r="A1428" s="35"/>
      <c r="B1428" s="35"/>
      <c r="C1428" s="35"/>
      <c r="D1428" s="35"/>
      <c r="E1428" s="35"/>
      <c r="F1428" s="35"/>
      <c r="G1428" s="36"/>
      <c r="H1428" s="35"/>
      <c r="I1428" s="35"/>
      <c r="J1428" s="35"/>
      <c r="K1428" s="34"/>
      <c r="L1428" s="15"/>
      <c r="M1428" s="15"/>
    </row>
    <row r="1429" spans="1:13">
      <c r="A1429" s="35"/>
      <c r="B1429" s="35"/>
      <c r="C1429" s="35"/>
      <c r="D1429" s="35"/>
      <c r="E1429" s="35"/>
      <c r="F1429" s="35"/>
      <c r="G1429" s="36"/>
      <c r="H1429" s="35"/>
      <c r="I1429" s="35"/>
      <c r="J1429" s="35"/>
      <c r="K1429" s="34"/>
      <c r="L1429" s="15"/>
      <c r="M1429" s="15"/>
    </row>
    <row r="1430" spans="1:13">
      <c r="A1430" s="35"/>
      <c r="B1430" s="35"/>
      <c r="C1430" s="35"/>
      <c r="D1430" s="35"/>
      <c r="E1430" s="35"/>
      <c r="F1430" s="35"/>
      <c r="G1430" s="36"/>
      <c r="H1430" s="35"/>
      <c r="I1430" s="35"/>
      <c r="J1430" s="35"/>
      <c r="K1430" s="34"/>
      <c r="L1430" s="15"/>
      <c r="M1430" s="15"/>
    </row>
    <row r="1431" spans="1:13">
      <c r="A1431" s="35"/>
      <c r="B1431" s="35"/>
      <c r="C1431" s="35"/>
      <c r="D1431" s="35"/>
      <c r="E1431" s="35"/>
      <c r="F1431" s="35"/>
      <c r="G1431" s="36"/>
      <c r="H1431" s="35"/>
      <c r="I1431" s="35"/>
      <c r="J1431" s="35"/>
      <c r="K1431" s="34"/>
      <c r="L1431" s="15"/>
      <c r="M1431" s="15"/>
    </row>
    <row r="1432" spans="1:13">
      <c r="A1432" s="35"/>
      <c r="B1432" s="35"/>
      <c r="C1432" s="35"/>
      <c r="D1432" s="35"/>
      <c r="E1432" s="35"/>
      <c r="F1432" s="35"/>
      <c r="G1432" s="36"/>
      <c r="H1432" s="35"/>
      <c r="I1432" s="35"/>
      <c r="J1432" s="35"/>
      <c r="K1432" s="34"/>
      <c r="L1432" s="15"/>
      <c r="M1432" s="15"/>
    </row>
    <row r="1433" spans="1:13">
      <c r="A1433" s="35"/>
      <c r="B1433" s="35"/>
      <c r="C1433" s="35"/>
      <c r="D1433" s="35"/>
      <c r="E1433" s="35"/>
      <c r="F1433" s="35"/>
      <c r="G1433" s="36"/>
      <c r="H1433" s="35"/>
      <c r="I1433" s="35"/>
      <c r="J1433" s="35"/>
      <c r="K1433" s="34"/>
      <c r="L1433" s="15"/>
      <c r="M1433" s="15"/>
    </row>
    <row r="1434" spans="1:13">
      <c r="A1434" s="35"/>
      <c r="B1434" s="35"/>
      <c r="C1434" s="35"/>
      <c r="D1434" s="35"/>
      <c r="E1434" s="35"/>
      <c r="F1434" s="35"/>
      <c r="G1434" s="36"/>
      <c r="H1434" s="35"/>
      <c r="I1434" s="35"/>
      <c r="J1434" s="35"/>
      <c r="K1434" s="34"/>
      <c r="L1434" s="15"/>
      <c r="M1434" s="15"/>
    </row>
    <row r="1435" spans="1:13">
      <c r="A1435" s="35"/>
      <c r="B1435" s="35"/>
      <c r="C1435" s="35"/>
      <c r="D1435" s="35"/>
      <c r="E1435" s="35"/>
      <c r="F1435" s="35"/>
      <c r="G1435" s="36"/>
      <c r="H1435" s="35"/>
      <c r="I1435" s="35"/>
      <c r="J1435" s="35"/>
      <c r="K1435" s="34"/>
      <c r="L1435" s="15"/>
      <c r="M1435" s="15"/>
    </row>
    <row r="1436" spans="1:13">
      <c r="A1436" s="35"/>
      <c r="B1436" s="35"/>
      <c r="C1436" s="35"/>
      <c r="D1436" s="35"/>
      <c r="E1436" s="35"/>
      <c r="F1436" s="35"/>
      <c r="G1436" s="36"/>
      <c r="H1436" s="35"/>
      <c r="I1436" s="35"/>
      <c r="J1436" s="35"/>
      <c r="K1436" s="34"/>
      <c r="L1436" s="15"/>
      <c r="M1436" s="15"/>
    </row>
    <row r="1437" spans="1:13">
      <c r="A1437" s="35"/>
      <c r="B1437" s="35"/>
      <c r="C1437" s="35"/>
      <c r="D1437" s="35"/>
      <c r="E1437" s="35"/>
      <c r="F1437" s="35"/>
      <c r="G1437" s="36"/>
      <c r="H1437" s="35"/>
      <c r="I1437" s="35"/>
      <c r="J1437" s="35"/>
      <c r="K1437" s="34"/>
      <c r="L1437" s="15"/>
      <c r="M1437" s="15"/>
    </row>
    <row r="1438" spans="1:13">
      <c r="A1438" s="35"/>
      <c r="B1438" s="35"/>
      <c r="C1438" s="35"/>
      <c r="D1438" s="35"/>
      <c r="E1438" s="35"/>
      <c r="F1438" s="35"/>
      <c r="G1438" s="36"/>
      <c r="H1438" s="35"/>
      <c r="I1438" s="35"/>
      <c r="J1438" s="35"/>
      <c r="K1438" s="34"/>
      <c r="L1438" s="15"/>
      <c r="M1438" s="15"/>
    </row>
    <row r="1439" spans="1:13">
      <c r="A1439" s="35"/>
      <c r="B1439" s="35"/>
      <c r="C1439" s="35"/>
      <c r="D1439" s="35"/>
      <c r="E1439" s="35"/>
      <c r="F1439" s="35"/>
      <c r="G1439" s="36"/>
      <c r="H1439" s="35"/>
      <c r="I1439" s="35"/>
      <c r="J1439" s="35"/>
      <c r="K1439" s="34"/>
      <c r="L1439" s="15"/>
      <c r="M1439" s="15"/>
    </row>
    <row r="1440" spans="1:13">
      <c r="A1440" s="35"/>
      <c r="B1440" s="35"/>
      <c r="C1440" s="35"/>
      <c r="D1440" s="35"/>
      <c r="E1440" s="35"/>
      <c r="F1440" s="35"/>
      <c r="G1440" s="36"/>
      <c r="H1440" s="35"/>
      <c r="I1440" s="35"/>
      <c r="J1440" s="35"/>
      <c r="K1440" s="34"/>
      <c r="L1440" s="15"/>
      <c r="M1440" s="15"/>
    </row>
    <row r="1441" spans="1:13">
      <c r="A1441" s="35"/>
      <c r="B1441" s="35"/>
      <c r="C1441" s="35"/>
      <c r="D1441" s="35"/>
      <c r="E1441" s="35"/>
      <c r="F1441" s="35"/>
      <c r="G1441" s="36"/>
      <c r="H1441" s="35"/>
      <c r="I1441" s="35"/>
      <c r="J1441" s="35"/>
      <c r="K1441" s="34"/>
      <c r="L1441" s="15"/>
      <c r="M1441" s="15"/>
    </row>
    <row r="1442" spans="1:13">
      <c r="A1442" s="35"/>
      <c r="B1442" s="35"/>
      <c r="C1442" s="35"/>
      <c r="D1442" s="35"/>
      <c r="E1442" s="35"/>
      <c r="F1442" s="35"/>
      <c r="G1442" s="36"/>
      <c r="H1442" s="35"/>
      <c r="I1442" s="35"/>
      <c r="J1442" s="35"/>
      <c r="K1442" s="34"/>
      <c r="L1442" s="15"/>
      <c r="M1442" s="15"/>
    </row>
    <row r="1443" spans="1:13">
      <c r="A1443" s="35"/>
      <c r="B1443" s="35"/>
      <c r="C1443" s="35"/>
      <c r="D1443" s="35"/>
      <c r="E1443" s="35"/>
      <c r="F1443" s="35"/>
      <c r="G1443" s="36"/>
      <c r="H1443" s="35"/>
      <c r="I1443" s="35"/>
      <c r="J1443" s="35"/>
      <c r="K1443" s="34"/>
      <c r="L1443" s="15"/>
      <c r="M1443" s="15"/>
    </row>
    <row r="1444" spans="1:13">
      <c r="A1444" s="35"/>
      <c r="B1444" s="35"/>
      <c r="C1444" s="35"/>
      <c r="D1444" s="35"/>
      <c r="E1444" s="35"/>
      <c r="F1444" s="35"/>
      <c r="G1444" s="36"/>
      <c r="H1444" s="35"/>
      <c r="I1444" s="35"/>
      <c r="J1444" s="35"/>
      <c r="K1444" s="34"/>
      <c r="L1444" s="15"/>
      <c r="M1444" s="15"/>
    </row>
    <row r="1445" spans="1:13">
      <c r="A1445" s="35"/>
      <c r="B1445" s="35"/>
      <c r="C1445" s="35"/>
      <c r="D1445" s="35"/>
      <c r="E1445" s="35"/>
      <c r="F1445" s="35"/>
      <c r="G1445" s="36"/>
      <c r="H1445" s="35"/>
      <c r="I1445" s="35"/>
      <c r="J1445" s="35"/>
      <c r="K1445" s="34"/>
      <c r="L1445" s="15"/>
      <c r="M1445" s="15"/>
    </row>
    <row r="1446" spans="1:13">
      <c r="A1446" s="35"/>
      <c r="B1446" s="35"/>
      <c r="C1446" s="35"/>
      <c r="D1446" s="35"/>
      <c r="E1446" s="35"/>
      <c r="F1446" s="35"/>
      <c r="G1446" s="36"/>
      <c r="H1446" s="35"/>
      <c r="I1446" s="35"/>
      <c r="J1446" s="35"/>
      <c r="K1446" s="34"/>
      <c r="L1446" s="15"/>
      <c r="M1446" s="15"/>
    </row>
    <row r="1447" spans="1:13">
      <c r="A1447" s="35"/>
      <c r="B1447" s="35"/>
      <c r="C1447" s="35"/>
      <c r="D1447" s="35"/>
      <c r="E1447" s="35"/>
      <c r="F1447" s="35"/>
      <c r="G1447" s="36"/>
      <c r="H1447" s="35"/>
      <c r="I1447" s="35"/>
      <c r="J1447" s="35"/>
      <c r="K1447" s="34"/>
      <c r="L1447" s="15"/>
      <c r="M1447" s="15"/>
    </row>
    <row r="1448" spans="1:13">
      <c r="A1448" s="35"/>
      <c r="B1448" s="35"/>
      <c r="C1448" s="35"/>
      <c r="D1448" s="35"/>
      <c r="E1448" s="35"/>
      <c r="F1448" s="35"/>
      <c r="G1448" s="36"/>
      <c r="H1448" s="35"/>
      <c r="I1448" s="35"/>
      <c r="J1448" s="35"/>
      <c r="K1448" s="34"/>
      <c r="L1448" s="15"/>
      <c r="M1448" s="15"/>
    </row>
    <row r="1449" spans="1:13">
      <c r="A1449" s="35"/>
      <c r="B1449" s="35"/>
      <c r="C1449" s="35"/>
      <c r="D1449" s="35"/>
      <c r="E1449" s="35"/>
      <c r="F1449" s="35"/>
      <c r="G1449" s="36"/>
      <c r="H1449" s="35"/>
      <c r="I1449" s="35"/>
      <c r="J1449" s="35"/>
      <c r="K1449" s="34"/>
      <c r="L1449" s="15"/>
      <c r="M1449" s="15"/>
    </row>
    <row r="1450" spans="1:13">
      <c r="A1450" s="35"/>
      <c r="B1450" s="35"/>
      <c r="C1450" s="35"/>
      <c r="D1450" s="35"/>
      <c r="E1450" s="35"/>
      <c r="F1450" s="35"/>
      <c r="G1450" s="36"/>
      <c r="H1450" s="35"/>
      <c r="I1450" s="35"/>
      <c r="J1450" s="35"/>
      <c r="K1450" s="34"/>
      <c r="L1450" s="15"/>
      <c r="M1450" s="15"/>
    </row>
    <row r="1451" spans="1:13">
      <c r="A1451" s="35"/>
      <c r="B1451" s="35"/>
      <c r="C1451" s="35"/>
      <c r="D1451" s="35"/>
      <c r="E1451" s="35"/>
      <c r="F1451" s="35"/>
      <c r="G1451" s="36"/>
      <c r="H1451" s="35"/>
      <c r="I1451" s="35"/>
      <c r="J1451" s="35"/>
      <c r="K1451" s="34"/>
      <c r="L1451" s="15"/>
      <c r="M1451" s="15"/>
    </row>
    <row r="1452" spans="1:13">
      <c r="A1452" s="35"/>
      <c r="B1452" s="35"/>
      <c r="C1452" s="35"/>
      <c r="D1452" s="35"/>
      <c r="E1452" s="35"/>
      <c r="F1452" s="35"/>
      <c r="G1452" s="36"/>
      <c r="H1452" s="35"/>
      <c r="I1452" s="35"/>
      <c r="J1452" s="35"/>
      <c r="K1452" s="34"/>
      <c r="L1452" s="15"/>
      <c r="M1452" s="15"/>
    </row>
    <row r="1453" spans="1:13">
      <c r="A1453" s="35"/>
      <c r="B1453" s="35"/>
      <c r="C1453" s="35"/>
      <c r="D1453" s="35"/>
      <c r="E1453" s="35"/>
      <c r="F1453" s="35"/>
      <c r="G1453" s="36"/>
      <c r="H1453" s="35"/>
      <c r="I1453" s="35"/>
      <c r="J1453" s="35"/>
      <c r="K1453" s="34"/>
      <c r="L1453" s="15"/>
      <c r="M1453" s="15"/>
    </row>
    <row r="1454" spans="1:13">
      <c r="A1454" s="35"/>
      <c r="B1454" s="35"/>
      <c r="C1454" s="35"/>
      <c r="D1454" s="35"/>
      <c r="E1454" s="35"/>
      <c r="F1454" s="35"/>
      <c r="G1454" s="36"/>
      <c r="H1454" s="35"/>
      <c r="I1454" s="35"/>
      <c r="J1454" s="35"/>
      <c r="K1454" s="34"/>
      <c r="L1454" s="15"/>
      <c r="M1454" s="15"/>
    </row>
    <row r="1455" spans="1:13">
      <c r="A1455" s="35"/>
      <c r="B1455" s="35"/>
      <c r="C1455" s="35"/>
      <c r="D1455" s="35"/>
      <c r="E1455" s="35"/>
      <c r="F1455" s="35"/>
      <c r="G1455" s="36"/>
      <c r="H1455" s="35"/>
      <c r="I1455" s="35"/>
      <c r="J1455" s="35"/>
      <c r="K1455" s="34"/>
      <c r="L1455" s="15"/>
      <c r="M1455" s="15"/>
    </row>
    <row r="1456" spans="1:13">
      <c r="A1456" s="35"/>
      <c r="B1456" s="35"/>
      <c r="C1456" s="35"/>
      <c r="D1456" s="35"/>
      <c r="E1456" s="35"/>
      <c r="F1456" s="35"/>
      <c r="G1456" s="36"/>
      <c r="H1456" s="35"/>
      <c r="I1456" s="35"/>
      <c r="J1456" s="35"/>
      <c r="K1456" s="34"/>
      <c r="L1456" s="15"/>
      <c r="M1456" s="15"/>
    </row>
    <row r="1457" spans="1:13">
      <c r="A1457" s="35"/>
      <c r="B1457" s="35"/>
      <c r="C1457" s="35"/>
      <c r="D1457" s="35"/>
      <c r="E1457" s="35"/>
      <c r="F1457" s="35"/>
      <c r="G1457" s="36"/>
      <c r="H1457" s="35"/>
      <c r="I1457" s="35"/>
      <c r="J1457" s="35"/>
      <c r="K1457" s="34"/>
      <c r="L1457" s="15"/>
      <c r="M1457" s="15"/>
    </row>
    <row r="1458" spans="1:13">
      <c r="A1458" s="35"/>
      <c r="B1458" s="35"/>
      <c r="C1458" s="35"/>
      <c r="D1458" s="35"/>
      <c r="E1458" s="35"/>
      <c r="F1458" s="35"/>
      <c r="G1458" s="36"/>
      <c r="H1458" s="35"/>
      <c r="I1458" s="35"/>
      <c r="J1458" s="35"/>
      <c r="K1458" s="34"/>
      <c r="L1458" s="15"/>
      <c r="M1458" s="15"/>
    </row>
    <row r="1459" spans="1:13">
      <c r="A1459" s="35"/>
      <c r="B1459" s="35"/>
      <c r="C1459" s="35"/>
      <c r="D1459" s="35"/>
      <c r="E1459" s="35"/>
      <c r="F1459" s="35"/>
      <c r="G1459" s="36"/>
      <c r="H1459" s="35"/>
      <c r="I1459" s="35"/>
      <c r="J1459" s="35"/>
      <c r="K1459" s="34"/>
      <c r="L1459" s="15"/>
      <c r="M1459" s="15"/>
    </row>
    <row r="1460" spans="1:13">
      <c r="A1460" s="35"/>
      <c r="B1460" s="35"/>
      <c r="C1460" s="35"/>
      <c r="D1460" s="35"/>
      <c r="E1460" s="35"/>
      <c r="F1460" s="35"/>
      <c r="G1460" s="36"/>
      <c r="H1460" s="35"/>
      <c r="I1460" s="35"/>
      <c r="J1460" s="35"/>
      <c r="K1460" s="34"/>
      <c r="L1460" s="15"/>
      <c r="M1460" s="15"/>
    </row>
    <row r="1461" spans="1:13">
      <c r="A1461" s="35"/>
      <c r="B1461" s="35"/>
      <c r="C1461" s="35"/>
      <c r="D1461" s="35"/>
      <c r="E1461" s="35"/>
      <c r="F1461" s="35"/>
      <c r="G1461" s="36"/>
      <c r="H1461" s="35"/>
      <c r="I1461" s="35"/>
      <c r="J1461" s="35"/>
      <c r="K1461" s="34"/>
      <c r="L1461" s="15"/>
      <c r="M1461" s="15"/>
    </row>
    <row r="1462" spans="1:13">
      <c r="A1462" s="35"/>
      <c r="B1462" s="35"/>
      <c r="C1462" s="35"/>
      <c r="D1462" s="35"/>
      <c r="E1462" s="35"/>
      <c r="F1462" s="35"/>
      <c r="G1462" s="36"/>
      <c r="H1462" s="35"/>
      <c r="I1462" s="35"/>
      <c r="J1462" s="35"/>
      <c r="K1462" s="34"/>
      <c r="L1462" s="15"/>
      <c r="M1462" s="15"/>
    </row>
    <row r="1463" spans="1:13">
      <c r="A1463" s="35"/>
      <c r="B1463" s="35"/>
      <c r="C1463" s="35"/>
      <c r="D1463" s="35"/>
      <c r="E1463" s="35"/>
      <c r="F1463" s="35"/>
      <c r="G1463" s="36"/>
      <c r="H1463" s="35"/>
      <c r="I1463" s="35"/>
      <c r="J1463" s="35"/>
      <c r="K1463" s="34"/>
      <c r="L1463" s="15"/>
      <c r="M1463" s="15"/>
    </row>
    <row r="1464" spans="1:13">
      <c r="A1464" s="35"/>
      <c r="B1464" s="35"/>
      <c r="C1464" s="35"/>
      <c r="D1464" s="35"/>
      <c r="E1464" s="35"/>
      <c r="F1464" s="35"/>
      <c r="G1464" s="36"/>
      <c r="H1464" s="35"/>
      <c r="I1464" s="35"/>
      <c r="J1464" s="35"/>
      <c r="K1464" s="34"/>
      <c r="L1464" s="15"/>
      <c r="M1464" s="15"/>
    </row>
    <row r="1465" spans="1:13">
      <c r="A1465" s="35"/>
      <c r="B1465" s="35"/>
      <c r="C1465" s="35"/>
      <c r="D1465" s="35"/>
      <c r="E1465" s="35"/>
      <c r="F1465" s="35"/>
      <c r="G1465" s="36"/>
      <c r="H1465" s="35"/>
      <c r="I1465" s="35"/>
      <c r="J1465" s="35"/>
      <c r="K1465" s="34"/>
      <c r="L1465" s="15"/>
      <c r="M1465" s="15"/>
    </row>
    <row r="1466" spans="1:13">
      <c r="A1466" s="35"/>
      <c r="B1466" s="35"/>
      <c r="C1466" s="35"/>
      <c r="D1466" s="35"/>
      <c r="E1466" s="35"/>
      <c r="F1466" s="35"/>
      <c r="G1466" s="36"/>
      <c r="H1466" s="35"/>
      <c r="I1466" s="35"/>
      <c r="J1466" s="35"/>
      <c r="K1466" s="34"/>
      <c r="L1466" s="15"/>
      <c r="M1466" s="15"/>
    </row>
    <row r="1467" spans="1:13">
      <c r="A1467" s="35"/>
      <c r="B1467" s="35"/>
      <c r="C1467" s="35"/>
      <c r="D1467" s="35"/>
      <c r="E1467" s="35"/>
      <c r="F1467" s="35"/>
      <c r="G1467" s="36"/>
      <c r="H1467" s="35"/>
      <c r="I1467" s="35"/>
      <c r="J1467" s="35"/>
      <c r="K1467" s="34"/>
      <c r="L1467" s="15"/>
      <c r="M1467" s="15"/>
    </row>
    <row r="1468" spans="1:13">
      <c r="A1468" s="35"/>
      <c r="B1468" s="35"/>
      <c r="C1468" s="35"/>
      <c r="D1468" s="35"/>
      <c r="E1468" s="35"/>
      <c r="F1468" s="35"/>
      <c r="G1468" s="36"/>
      <c r="H1468" s="35"/>
      <c r="I1468" s="35"/>
      <c r="J1468" s="35"/>
      <c r="K1468" s="34"/>
      <c r="L1468" s="15"/>
      <c r="M1468" s="15"/>
    </row>
    <row r="1469" spans="1:13">
      <c r="A1469" s="35"/>
      <c r="B1469" s="35"/>
      <c r="C1469" s="35"/>
      <c r="D1469" s="35"/>
      <c r="E1469" s="35"/>
      <c r="F1469" s="35"/>
      <c r="G1469" s="36"/>
      <c r="H1469" s="35"/>
      <c r="I1469" s="35"/>
      <c r="J1469" s="35"/>
      <c r="K1469" s="34"/>
      <c r="L1469" s="15"/>
      <c r="M1469" s="15"/>
    </row>
    <row r="1470" spans="1:13">
      <c r="A1470" s="35"/>
      <c r="B1470" s="35"/>
      <c r="C1470" s="35"/>
      <c r="D1470" s="35"/>
      <c r="E1470" s="35"/>
      <c r="F1470" s="35"/>
      <c r="G1470" s="36"/>
      <c r="H1470" s="35"/>
      <c r="I1470" s="35"/>
      <c r="J1470" s="35"/>
      <c r="K1470" s="34"/>
      <c r="L1470" s="15"/>
      <c r="M1470" s="15"/>
    </row>
    <row r="1471" spans="1:13">
      <c r="A1471" s="35"/>
      <c r="B1471" s="35"/>
      <c r="C1471" s="35"/>
      <c r="D1471" s="35"/>
      <c r="E1471" s="35"/>
      <c r="F1471" s="35"/>
      <c r="G1471" s="36"/>
      <c r="H1471" s="35"/>
      <c r="I1471" s="35"/>
      <c r="J1471" s="35"/>
      <c r="K1471" s="34"/>
      <c r="L1471" s="15"/>
      <c r="M1471" s="15"/>
    </row>
    <row r="1472" spans="1:13">
      <c r="A1472" s="35"/>
      <c r="B1472" s="35"/>
      <c r="C1472" s="35"/>
      <c r="D1472" s="35"/>
      <c r="E1472" s="35"/>
      <c r="F1472" s="35"/>
      <c r="G1472" s="36"/>
      <c r="H1472" s="35"/>
      <c r="I1472" s="35"/>
      <c r="J1472" s="35"/>
      <c r="K1472" s="34"/>
      <c r="L1472" s="15"/>
      <c r="M1472" s="15"/>
    </row>
    <row r="1473" spans="1:13">
      <c r="A1473" s="35"/>
      <c r="B1473" s="35"/>
      <c r="C1473" s="35"/>
      <c r="D1473" s="35"/>
      <c r="E1473" s="35"/>
      <c r="F1473" s="35"/>
      <c r="G1473" s="36"/>
      <c r="H1473" s="35"/>
      <c r="I1473" s="35"/>
      <c r="J1473" s="35"/>
      <c r="K1473" s="34"/>
      <c r="L1473" s="15"/>
      <c r="M1473" s="15"/>
    </row>
    <row r="1474" spans="1:13">
      <c r="A1474" s="35"/>
      <c r="B1474" s="35"/>
      <c r="C1474" s="35"/>
      <c r="D1474" s="35"/>
      <c r="E1474" s="35"/>
      <c r="F1474" s="35"/>
      <c r="G1474" s="36"/>
      <c r="H1474" s="35"/>
      <c r="I1474" s="35"/>
      <c r="J1474" s="35"/>
      <c r="K1474" s="34"/>
      <c r="L1474" s="15"/>
      <c r="M1474" s="15"/>
    </row>
    <row r="1475" spans="1:13">
      <c r="A1475" s="35"/>
      <c r="B1475" s="35"/>
      <c r="C1475" s="35"/>
      <c r="D1475" s="35"/>
      <c r="E1475" s="35"/>
      <c r="F1475" s="35"/>
      <c r="G1475" s="36"/>
      <c r="H1475" s="35"/>
      <c r="I1475" s="35"/>
      <c r="J1475" s="35"/>
      <c r="K1475" s="34"/>
      <c r="L1475" s="15"/>
      <c r="M1475" s="15"/>
    </row>
    <row r="1476" spans="1:13">
      <c r="A1476" s="35"/>
      <c r="B1476" s="35"/>
      <c r="C1476" s="35"/>
      <c r="D1476" s="35"/>
      <c r="E1476" s="35"/>
      <c r="F1476" s="35"/>
      <c r="G1476" s="36"/>
      <c r="H1476" s="35"/>
      <c r="I1476" s="35"/>
      <c r="J1476" s="35"/>
      <c r="K1476" s="34"/>
      <c r="L1476" s="15"/>
      <c r="M1476" s="15"/>
    </row>
    <row r="1477" spans="1:13">
      <c r="A1477" s="35"/>
      <c r="B1477" s="35"/>
      <c r="C1477" s="35"/>
      <c r="D1477" s="35"/>
      <c r="E1477" s="35"/>
      <c r="F1477" s="35"/>
      <c r="G1477" s="36"/>
      <c r="H1477" s="35"/>
      <c r="I1477" s="35"/>
      <c r="J1477" s="35"/>
      <c r="K1477" s="34"/>
      <c r="L1477" s="15"/>
      <c r="M1477" s="15"/>
    </row>
    <row r="1478" spans="1:13">
      <c r="A1478" s="35"/>
      <c r="B1478" s="35"/>
      <c r="C1478" s="35"/>
      <c r="D1478" s="35"/>
      <c r="E1478" s="35"/>
      <c r="F1478" s="35"/>
      <c r="G1478" s="36"/>
      <c r="H1478" s="35"/>
      <c r="I1478" s="35"/>
      <c r="J1478" s="35"/>
      <c r="K1478" s="34"/>
      <c r="L1478" s="15"/>
      <c r="M1478" s="15"/>
    </row>
    <row r="1479" spans="1:13">
      <c r="A1479" s="35"/>
      <c r="B1479" s="35"/>
      <c r="C1479" s="35"/>
      <c r="D1479" s="35"/>
      <c r="E1479" s="35"/>
      <c r="F1479" s="35"/>
      <c r="G1479" s="36"/>
      <c r="H1479" s="35"/>
      <c r="I1479" s="35"/>
      <c r="J1479" s="35"/>
      <c r="K1479" s="34"/>
      <c r="L1479" s="15"/>
      <c r="M1479" s="15"/>
    </row>
    <row r="1480" spans="1:13">
      <c r="A1480" s="35"/>
      <c r="B1480" s="35"/>
      <c r="C1480" s="35"/>
      <c r="D1480" s="35"/>
      <c r="E1480" s="35"/>
      <c r="F1480" s="35"/>
      <c r="G1480" s="36"/>
      <c r="H1480" s="35"/>
      <c r="I1480" s="35"/>
      <c r="J1480" s="35"/>
      <c r="K1480" s="34"/>
      <c r="L1480" s="15"/>
      <c r="M1480" s="15"/>
    </row>
    <row r="1481" spans="1:13">
      <c r="A1481" s="35"/>
      <c r="B1481" s="35"/>
      <c r="C1481" s="35"/>
      <c r="D1481" s="35"/>
      <c r="E1481" s="35"/>
      <c r="F1481" s="35"/>
      <c r="G1481" s="36"/>
      <c r="H1481" s="35"/>
      <c r="I1481" s="35"/>
      <c r="J1481" s="35"/>
      <c r="K1481" s="34"/>
      <c r="L1481" s="15"/>
      <c r="M1481" s="15"/>
    </row>
    <row r="1482" spans="1:13">
      <c r="A1482" s="35"/>
      <c r="B1482" s="35"/>
      <c r="C1482" s="35"/>
      <c r="D1482" s="35"/>
      <c r="E1482" s="35"/>
      <c r="F1482" s="35"/>
      <c r="G1482" s="36"/>
      <c r="H1482" s="35"/>
      <c r="I1482" s="35"/>
      <c r="J1482" s="35"/>
      <c r="K1482" s="34"/>
      <c r="L1482" s="15"/>
      <c r="M1482" s="15"/>
    </row>
    <row r="1483" spans="1:13">
      <c r="A1483" s="35"/>
      <c r="B1483" s="35"/>
      <c r="C1483" s="35"/>
      <c r="D1483" s="35"/>
      <c r="E1483" s="35"/>
      <c r="F1483" s="35"/>
      <c r="G1483" s="36"/>
      <c r="H1483" s="35"/>
      <c r="I1483" s="35"/>
      <c r="J1483" s="35"/>
      <c r="K1483" s="34"/>
      <c r="L1483" s="15"/>
      <c r="M1483" s="15"/>
    </row>
    <row r="1484" spans="1:13">
      <c r="A1484" s="35"/>
      <c r="B1484" s="35"/>
      <c r="C1484" s="35"/>
      <c r="D1484" s="35"/>
      <c r="E1484" s="35"/>
      <c r="F1484" s="35"/>
      <c r="G1484" s="36"/>
      <c r="H1484" s="35"/>
      <c r="I1484" s="35"/>
      <c r="J1484" s="35"/>
      <c r="K1484" s="34"/>
      <c r="L1484" s="15"/>
      <c r="M1484" s="15"/>
    </row>
    <row r="1485" spans="1:13">
      <c r="A1485" s="35"/>
      <c r="B1485" s="35"/>
      <c r="C1485" s="35"/>
      <c r="D1485" s="35"/>
      <c r="E1485" s="35"/>
      <c r="F1485" s="35"/>
      <c r="G1485" s="36"/>
      <c r="H1485" s="35"/>
      <c r="I1485" s="35"/>
      <c r="J1485" s="35"/>
      <c r="K1485" s="34"/>
      <c r="L1485" s="15"/>
      <c r="M1485" s="15"/>
    </row>
    <row r="1486" spans="1:13">
      <c r="A1486" s="35"/>
      <c r="B1486" s="35"/>
      <c r="C1486" s="35"/>
      <c r="D1486" s="35"/>
      <c r="E1486" s="35"/>
      <c r="F1486" s="35"/>
      <c r="G1486" s="36"/>
      <c r="H1486" s="35"/>
      <c r="I1486" s="35"/>
      <c r="J1486" s="35"/>
      <c r="K1486" s="34"/>
      <c r="L1486" s="15"/>
      <c r="M1486" s="15"/>
    </row>
    <row r="1487" spans="1:13">
      <c r="A1487" s="35"/>
      <c r="B1487" s="35"/>
      <c r="C1487" s="35"/>
      <c r="D1487" s="35"/>
      <c r="E1487" s="35"/>
      <c r="F1487" s="35"/>
      <c r="G1487" s="36"/>
      <c r="H1487" s="35"/>
      <c r="I1487" s="35"/>
      <c r="J1487" s="35"/>
      <c r="K1487" s="34"/>
      <c r="L1487" s="15"/>
      <c r="M1487" s="15"/>
    </row>
    <row r="1488" spans="1:13">
      <c r="A1488" s="35"/>
      <c r="B1488" s="35"/>
      <c r="C1488" s="35"/>
      <c r="D1488" s="35"/>
      <c r="E1488" s="35"/>
      <c r="F1488" s="35"/>
      <c r="G1488" s="36"/>
      <c r="H1488" s="35"/>
      <c r="I1488" s="35"/>
      <c r="J1488" s="35"/>
      <c r="K1488" s="34"/>
      <c r="L1488" s="15"/>
      <c r="M1488" s="15"/>
    </row>
    <row r="1489" spans="1:13">
      <c r="A1489" s="35"/>
      <c r="B1489" s="35"/>
      <c r="C1489" s="35"/>
      <c r="D1489" s="35"/>
      <c r="E1489" s="35"/>
      <c r="F1489" s="35"/>
      <c r="G1489" s="36"/>
      <c r="H1489" s="35"/>
      <c r="I1489" s="35"/>
      <c r="J1489" s="35"/>
      <c r="K1489" s="34"/>
      <c r="L1489" s="15"/>
      <c r="M1489" s="15"/>
    </row>
    <row r="1490" spans="1:13">
      <c r="A1490" s="35"/>
      <c r="B1490" s="35"/>
      <c r="C1490" s="35"/>
      <c r="D1490" s="35"/>
      <c r="E1490" s="35"/>
      <c r="F1490" s="35"/>
      <c r="G1490" s="36"/>
      <c r="H1490" s="35"/>
      <c r="I1490" s="35"/>
      <c r="J1490" s="35"/>
      <c r="K1490" s="34"/>
      <c r="L1490" s="15"/>
      <c r="M1490" s="15"/>
    </row>
    <row r="1491" spans="1:13">
      <c r="A1491" s="35"/>
      <c r="B1491" s="35"/>
      <c r="C1491" s="35"/>
      <c r="D1491" s="35"/>
      <c r="E1491" s="35"/>
      <c r="F1491" s="35"/>
      <c r="G1491" s="36"/>
      <c r="H1491" s="35"/>
      <c r="I1491" s="35"/>
      <c r="J1491" s="35"/>
      <c r="K1491" s="34"/>
      <c r="L1491" s="15"/>
      <c r="M1491" s="15"/>
    </row>
    <row r="1492" spans="1:13">
      <c r="A1492" s="35"/>
      <c r="B1492" s="35"/>
      <c r="C1492" s="35"/>
      <c r="D1492" s="35"/>
      <c r="E1492" s="35"/>
      <c r="F1492" s="35"/>
      <c r="G1492" s="36"/>
      <c r="H1492" s="35"/>
      <c r="I1492" s="35"/>
      <c r="J1492" s="35"/>
      <c r="K1492" s="34"/>
      <c r="L1492" s="15"/>
      <c r="M1492" s="15"/>
    </row>
    <row r="1493" spans="1:13">
      <c r="A1493" s="35"/>
      <c r="B1493" s="35"/>
      <c r="C1493" s="35"/>
      <c r="D1493" s="35"/>
      <c r="E1493" s="35"/>
      <c r="F1493" s="35"/>
      <c r="G1493" s="36"/>
      <c r="H1493" s="35"/>
      <c r="I1493" s="35"/>
      <c r="J1493" s="35"/>
      <c r="K1493" s="34"/>
      <c r="L1493" s="15"/>
      <c r="M1493" s="15"/>
    </row>
    <row r="1494" spans="1:13">
      <c r="A1494" s="35"/>
      <c r="B1494" s="35"/>
      <c r="C1494" s="35"/>
      <c r="D1494" s="35"/>
      <c r="E1494" s="35"/>
      <c r="F1494" s="35"/>
      <c r="G1494" s="36"/>
      <c r="H1494" s="35"/>
      <c r="I1494" s="35"/>
      <c r="J1494" s="35"/>
      <c r="K1494" s="34"/>
      <c r="L1494" s="15"/>
      <c r="M1494" s="15"/>
    </row>
    <row r="1495" spans="1:13">
      <c r="A1495" s="35"/>
      <c r="B1495" s="35"/>
      <c r="C1495" s="35"/>
      <c r="D1495" s="35"/>
      <c r="E1495" s="35"/>
      <c r="F1495" s="35"/>
      <c r="G1495" s="36"/>
      <c r="H1495" s="35"/>
      <c r="I1495" s="35"/>
      <c r="J1495" s="35"/>
      <c r="K1495" s="34"/>
      <c r="L1495" s="15"/>
      <c r="M1495" s="15"/>
    </row>
    <row r="1496" spans="1:13">
      <c r="A1496" s="35"/>
      <c r="B1496" s="35"/>
      <c r="C1496" s="35"/>
      <c r="D1496" s="35"/>
      <c r="E1496" s="35"/>
      <c r="F1496" s="35"/>
      <c r="G1496" s="36"/>
      <c r="H1496" s="35"/>
      <c r="I1496" s="35"/>
      <c r="J1496" s="35"/>
      <c r="K1496" s="34"/>
      <c r="L1496" s="15"/>
      <c r="M1496" s="15"/>
    </row>
    <row r="1497" spans="1:13">
      <c r="A1497" s="35"/>
      <c r="B1497" s="35"/>
      <c r="C1497" s="35"/>
      <c r="D1497" s="35"/>
      <c r="E1497" s="35"/>
      <c r="F1497" s="35"/>
      <c r="G1497" s="36"/>
      <c r="H1497" s="35"/>
      <c r="I1497" s="35"/>
      <c r="J1497" s="35"/>
      <c r="K1497" s="34"/>
      <c r="L1497" s="15"/>
      <c r="M1497" s="15"/>
    </row>
    <row r="1498" spans="1:13">
      <c r="A1498" s="35"/>
      <c r="B1498" s="35"/>
      <c r="C1498" s="35"/>
      <c r="D1498" s="35"/>
      <c r="E1498" s="35"/>
      <c r="F1498" s="35"/>
      <c r="G1498" s="36"/>
      <c r="H1498" s="35"/>
      <c r="I1498" s="35"/>
      <c r="J1498" s="35"/>
      <c r="K1498" s="34"/>
      <c r="L1498" s="15"/>
      <c r="M1498" s="15"/>
    </row>
    <row r="1499" spans="1:13">
      <c r="A1499" s="35"/>
      <c r="B1499" s="35"/>
      <c r="C1499" s="35"/>
      <c r="D1499" s="35"/>
      <c r="E1499" s="35"/>
      <c r="F1499" s="35"/>
      <c r="G1499" s="36"/>
      <c r="H1499" s="35"/>
      <c r="I1499" s="35"/>
      <c r="J1499" s="35"/>
      <c r="K1499" s="34"/>
      <c r="L1499" s="15"/>
      <c r="M1499" s="15"/>
    </row>
    <row r="1500" spans="1:13">
      <c r="A1500" s="35"/>
      <c r="B1500" s="35"/>
      <c r="C1500" s="35"/>
      <c r="D1500" s="35"/>
      <c r="E1500" s="35"/>
      <c r="F1500" s="35"/>
      <c r="G1500" s="36"/>
      <c r="H1500" s="35"/>
      <c r="I1500" s="35"/>
      <c r="J1500" s="35"/>
      <c r="K1500" s="34"/>
      <c r="L1500" s="15"/>
      <c r="M1500" s="15"/>
    </row>
    <row r="1501" spans="1:13">
      <c r="A1501" s="35"/>
      <c r="B1501" s="35"/>
      <c r="C1501" s="35"/>
      <c r="D1501" s="35"/>
      <c r="E1501" s="35"/>
      <c r="F1501" s="35"/>
      <c r="G1501" s="36"/>
      <c r="H1501" s="35"/>
      <c r="I1501" s="35"/>
      <c r="J1501" s="35"/>
      <c r="K1501" s="34"/>
      <c r="L1501" s="15"/>
      <c r="M1501" s="15"/>
    </row>
    <row r="1502" spans="1:13">
      <c r="A1502" s="35"/>
      <c r="B1502" s="35"/>
      <c r="C1502" s="35"/>
      <c r="D1502" s="35"/>
      <c r="E1502" s="35"/>
      <c r="F1502" s="35"/>
      <c r="G1502" s="36"/>
      <c r="H1502" s="35"/>
      <c r="I1502" s="35"/>
      <c r="J1502" s="35"/>
      <c r="K1502" s="34"/>
      <c r="L1502" s="15"/>
      <c r="M1502" s="15"/>
    </row>
    <row r="1503" spans="1:13">
      <c r="A1503" s="35"/>
      <c r="B1503" s="35"/>
      <c r="C1503" s="35"/>
      <c r="D1503" s="35"/>
      <c r="E1503" s="35"/>
      <c r="F1503" s="35"/>
      <c r="G1503" s="36"/>
      <c r="H1503" s="35"/>
      <c r="I1503" s="35"/>
      <c r="J1503" s="35"/>
      <c r="K1503" s="34"/>
      <c r="L1503" s="15"/>
      <c r="M1503" s="15"/>
    </row>
    <row r="1504" spans="1:13">
      <c r="A1504" s="35"/>
      <c r="B1504" s="35"/>
      <c r="C1504" s="35"/>
      <c r="D1504" s="35"/>
      <c r="E1504" s="35"/>
      <c r="F1504" s="35"/>
      <c r="G1504" s="36"/>
      <c r="H1504" s="35"/>
      <c r="I1504" s="35"/>
      <c r="J1504" s="35"/>
      <c r="K1504" s="34"/>
      <c r="L1504" s="15"/>
      <c r="M1504" s="15"/>
    </row>
    <row r="1505" spans="1:13">
      <c r="A1505" s="35"/>
      <c r="B1505" s="35"/>
      <c r="C1505" s="35"/>
      <c r="D1505" s="35"/>
      <c r="E1505" s="35"/>
      <c r="F1505" s="35"/>
      <c r="G1505" s="36"/>
      <c r="H1505" s="35"/>
      <c r="I1505" s="35"/>
      <c r="J1505" s="35"/>
      <c r="K1505" s="34"/>
      <c r="L1505" s="15"/>
      <c r="M1505" s="15"/>
    </row>
    <row r="1506" spans="1:13">
      <c r="A1506" s="35"/>
      <c r="B1506" s="35"/>
      <c r="C1506" s="35"/>
      <c r="D1506" s="35"/>
      <c r="E1506" s="35"/>
      <c r="F1506" s="35"/>
      <c r="G1506" s="36"/>
      <c r="H1506" s="35"/>
      <c r="I1506" s="35"/>
      <c r="J1506" s="35"/>
      <c r="K1506" s="34"/>
      <c r="L1506" s="15"/>
      <c r="M1506" s="15"/>
    </row>
    <row r="1507" spans="1:13">
      <c r="A1507" s="35"/>
      <c r="B1507" s="35"/>
      <c r="C1507" s="35"/>
      <c r="D1507" s="35"/>
      <c r="E1507" s="35"/>
      <c r="F1507" s="35"/>
      <c r="G1507" s="36"/>
      <c r="H1507" s="35"/>
      <c r="I1507" s="35"/>
      <c r="J1507" s="35"/>
      <c r="K1507" s="34"/>
      <c r="L1507" s="15"/>
      <c r="M1507" s="15"/>
    </row>
    <row r="1508" spans="1:13">
      <c r="A1508" s="35"/>
      <c r="B1508" s="35"/>
      <c r="C1508" s="35"/>
      <c r="D1508" s="35"/>
      <c r="E1508" s="35"/>
      <c r="F1508" s="35"/>
      <c r="G1508" s="36"/>
      <c r="H1508" s="35"/>
      <c r="I1508" s="35"/>
      <c r="J1508" s="35"/>
      <c r="K1508" s="34"/>
      <c r="L1508" s="15"/>
      <c r="M1508" s="15"/>
    </row>
    <row r="1509" spans="1:13">
      <c r="A1509" s="35"/>
      <c r="B1509" s="35"/>
      <c r="C1509" s="35"/>
      <c r="D1509" s="35"/>
      <c r="E1509" s="35"/>
      <c r="F1509" s="35"/>
      <c r="G1509" s="36"/>
      <c r="H1509" s="35"/>
      <c r="I1509" s="35"/>
      <c r="J1509" s="35"/>
      <c r="K1509" s="34"/>
      <c r="L1509" s="15"/>
      <c r="M1509" s="15"/>
    </row>
    <row r="1510" spans="1:13">
      <c r="A1510" s="35"/>
      <c r="B1510" s="35"/>
      <c r="C1510" s="35"/>
      <c r="D1510" s="35"/>
      <c r="E1510" s="35"/>
      <c r="F1510" s="35"/>
      <c r="G1510" s="36"/>
      <c r="H1510" s="35"/>
      <c r="I1510" s="35"/>
      <c r="J1510" s="35"/>
      <c r="K1510" s="34"/>
      <c r="L1510" s="15"/>
      <c r="M1510" s="15"/>
    </row>
    <row r="1511" spans="1:13">
      <c r="A1511" s="35"/>
      <c r="B1511" s="35"/>
      <c r="C1511" s="35"/>
      <c r="D1511" s="35"/>
      <c r="E1511" s="35"/>
      <c r="F1511" s="35"/>
      <c r="G1511" s="36"/>
      <c r="H1511" s="35"/>
      <c r="I1511" s="35"/>
      <c r="J1511" s="35"/>
      <c r="K1511" s="34"/>
      <c r="L1511" s="15"/>
      <c r="M1511" s="15"/>
    </row>
    <row r="1512" spans="1:13">
      <c r="A1512" s="35"/>
      <c r="B1512" s="35"/>
      <c r="C1512" s="35"/>
      <c r="D1512" s="35"/>
      <c r="E1512" s="35"/>
      <c r="F1512" s="35"/>
      <c r="G1512" s="36"/>
      <c r="H1512" s="35"/>
      <c r="I1512" s="35"/>
      <c r="J1512" s="35"/>
      <c r="K1512" s="34"/>
      <c r="L1512" s="15"/>
      <c r="M1512" s="15"/>
    </row>
    <row r="1513" spans="1:13">
      <c r="A1513" s="35"/>
      <c r="B1513" s="35"/>
      <c r="C1513" s="35"/>
      <c r="D1513" s="35"/>
      <c r="E1513" s="35"/>
      <c r="F1513" s="35"/>
      <c r="G1513" s="36"/>
      <c r="H1513" s="35"/>
      <c r="I1513" s="35"/>
      <c r="J1513" s="35"/>
      <c r="K1513" s="34"/>
      <c r="L1513" s="15"/>
      <c r="M1513" s="15"/>
    </row>
    <row r="1514" spans="1:13">
      <c r="A1514" s="35"/>
      <c r="B1514" s="35"/>
      <c r="C1514" s="35"/>
      <c r="D1514" s="35"/>
      <c r="E1514" s="35"/>
      <c r="F1514" s="35"/>
      <c r="G1514" s="36"/>
      <c r="H1514" s="35"/>
      <c r="I1514" s="35"/>
      <c r="J1514" s="35"/>
      <c r="K1514" s="34"/>
      <c r="L1514" s="15"/>
      <c r="M1514" s="15"/>
    </row>
    <row r="1515" spans="1:13">
      <c r="A1515" s="35"/>
      <c r="B1515" s="35"/>
      <c r="C1515" s="35"/>
      <c r="D1515" s="35"/>
      <c r="E1515" s="35"/>
      <c r="F1515" s="35"/>
      <c r="G1515" s="36"/>
      <c r="H1515" s="35"/>
      <c r="I1515" s="35"/>
      <c r="J1515" s="35"/>
      <c r="K1515" s="34"/>
      <c r="L1515" s="15"/>
      <c r="M1515" s="15"/>
    </row>
    <row r="1516" spans="1:13">
      <c r="A1516" s="35"/>
      <c r="B1516" s="35"/>
      <c r="C1516" s="35"/>
      <c r="D1516" s="35"/>
      <c r="E1516" s="35"/>
      <c r="F1516" s="35"/>
      <c r="G1516" s="36"/>
      <c r="H1516" s="35"/>
      <c r="I1516" s="35"/>
      <c r="J1516" s="35"/>
      <c r="K1516" s="34"/>
      <c r="L1516" s="15"/>
      <c r="M1516" s="15"/>
    </row>
    <row r="1517" spans="1:13">
      <c r="A1517" s="35"/>
      <c r="B1517" s="35"/>
      <c r="C1517" s="35"/>
      <c r="D1517" s="35"/>
      <c r="E1517" s="35"/>
      <c r="F1517" s="35"/>
      <c r="G1517" s="36"/>
      <c r="H1517" s="35"/>
      <c r="I1517" s="35"/>
      <c r="J1517" s="35"/>
      <c r="K1517" s="34"/>
      <c r="L1517" s="15"/>
      <c r="M1517" s="15"/>
    </row>
    <row r="1518" spans="1:13">
      <c r="A1518" s="35"/>
      <c r="B1518" s="35"/>
      <c r="C1518" s="35"/>
      <c r="D1518" s="35"/>
      <c r="E1518" s="35"/>
      <c r="F1518" s="35"/>
      <c r="G1518" s="36"/>
      <c r="H1518" s="35"/>
      <c r="I1518" s="35"/>
      <c r="J1518" s="35"/>
      <c r="K1518" s="34"/>
      <c r="L1518" s="15"/>
      <c r="M1518" s="15"/>
    </row>
    <row r="1519" spans="1:13">
      <c r="A1519" s="35"/>
      <c r="B1519" s="35"/>
      <c r="C1519" s="35"/>
      <c r="D1519" s="35"/>
      <c r="E1519" s="35"/>
      <c r="F1519" s="35"/>
      <c r="G1519" s="36"/>
      <c r="H1519" s="35"/>
      <c r="I1519" s="35"/>
      <c r="J1519" s="35"/>
      <c r="K1519" s="34"/>
      <c r="L1519" s="15"/>
      <c r="M1519" s="15"/>
    </row>
    <row r="1520" spans="1:13">
      <c r="A1520" s="35"/>
      <c r="B1520" s="35"/>
      <c r="C1520" s="35"/>
      <c r="D1520" s="35"/>
      <c r="E1520" s="35"/>
      <c r="F1520" s="35"/>
      <c r="G1520" s="36"/>
      <c r="H1520" s="35"/>
      <c r="I1520" s="35"/>
      <c r="J1520" s="35"/>
      <c r="K1520" s="34"/>
      <c r="L1520" s="15"/>
      <c r="M1520" s="15"/>
    </row>
    <row r="1521" spans="1:13">
      <c r="A1521" s="35"/>
      <c r="B1521" s="35"/>
      <c r="C1521" s="35"/>
      <c r="D1521" s="35"/>
      <c r="E1521" s="35"/>
      <c r="F1521" s="35"/>
      <c r="G1521" s="36"/>
      <c r="H1521" s="35"/>
      <c r="I1521" s="35"/>
      <c r="J1521" s="35"/>
      <c r="K1521" s="34"/>
      <c r="L1521" s="15"/>
      <c r="M1521" s="15"/>
    </row>
    <row r="1522" spans="1:13">
      <c r="A1522" s="35"/>
      <c r="B1522" s="35"/>
      <c r="C1522" s="35"/>
      <c r="D1522" s="35"/>
      <c r="E1522" s="35"/>
      <c r="F1522" s="35"/>
      <c r="G1522" s="36"/>
      <c r="H1522" s="35"/>
      <c r="I1522" s="35"/>
      <c r="J1522" s="35"/>
      <c r="K1522" s="34"/>
      <c r="L1522" s="15"/>
      <c r="M1522" s="15"/>
    </row>
    <row r="1523" spans="1:13">
      <c r="A1523" s="35"/>
      <c r="B1523" s="35"/>
      <c r="C1523" s="35"/>
      <c r="D1523" s="35"/>
      <c r="E1523" s="35"/>
      <c r="F1523" s="35"/>
      <c r="G1523" s="36"/>
      <c r="H1523" s="35"/>
      <c r="I1523" s="35"/>
      <c r="J1523" s="35"/>
      <c r="K1523" s="34"/>
      <c r="L1523" s="15"/>
      <c r="M1523" s="15"/>
    </row>
    <row r="1524" spans="1:13">
      <c r="A1524" s="35"/>
      <c r="B1524" s="35"/>
      <c r="C1524" s="35"/>
      <c r="D1524" s="35"/>
      <c r="E1524" s="35"/>
      <c r="F1524" s="35"/>
      <c r="G1524" s="36"/>
      <c r="H1524" s="35"/>
      <c r="I1524" s="35"/>
      <c r="J1524" s="35"/>
      <c r="K1524" s="34"/>
      <c r="L1524" s="15"/>
      <c r="M1524" s="15"/>
    </row>
    <row r="1525" spans="1:13">
      <c r="A1525" s="35"/>
      <c r="B1525" s="35"/>
      <c r="C1525" s="35"/>
      <c r="D1525" s="35"/>
      <c r="E1525" s="35"/>
      <c r="F1525" s="35"/>
      <c r="G1525" s="36"/>
      <c r="H1525" s="35"/>
      <c r="I1525" s="35"/>
      <c r="J1525" s="35"/>
      <c r="K1525" s="34"/>
      <c r="L1525" s="15"/>
      <c r="M1525" s="15"/>
    </row>
    <row r="1526" spans="1:13">
      <c r="A1526" s="35"/>
      <c r="B1526" s="35"/>
      <c r="C1526" s="35"/>
      <c r="D1526" s="35"/>
      <c r="E1526" s="35"/>
      <c r="F1526" s="35"/>
      <c r="G1526" s="36"/>
      <c r="H1526" s="35"/>
      <c r="I1526" s="35"/>
      <c r="J1526" s="35"/>
      <c r="K1526" s="34"/>
      <c r="L1526" s="15"/>
      <c r="M1526" s="15"/>
    </row>
    <row r="1527" spans="1:13">
      <c r="A1527" s="35"/>
      <c r="B1527" s="35"/>
      <c r="C1527" s="35"/>
      <c r="D1527" s="35"/>
      <c r="E1527" s="35"/>
      <c r="F1527" s="35"/>
      <c r="G1527" s="36"/>
      <c r="H1527" s="35"/>
      <c r="I1527" s="35"/>
      <c r="J1527" s="35"/>
      <c r="K1527" s="34"/>
      <c r="L1527" s="15"/>
      <c r="M1527" s="15"/>
    </row>
    <row r="1528" spans="1:13">
      <c r="A1528" s="35"/>
      <c r="B1528" s="35"/>
      <c r="C1528" s="35"/>
      <c r="D1528" s="35"/>
      <c r="E1528" s="35"/>
      <c r="F1528" s="35"/>
      <c r="G1528" s="36"/>
      <c r="H1528" s="35"/>
      <c r="I1528" s="35"/>
      <c r="J1528" s="35"/>
      <c r="K1528" s="34"/>
      <c r="L1528" s="15"/>
      <c r="M1528" s="15"/>
    </row>
    <row r="1529" spans="1:13">
      <c r="A1529" s="35"/>
      <c r="B1529" s="35"/>
      <c r="C1529" s="35"/>
      <c r="D1529" s="35"/>
      <c r="E1529" s="35"/>
      <c r="F1529" s="35"/>
      <c r="G1529" s="36"/>
      <c r="H1529" s="35"/>
      <c r="I1529" s="35"/>
      <c r="J1529" s="35"/>
      <c r="K1529" s="34"/>
      <c r="L1529" s="15"/>
      <c r="M1529" s="15"/>
    </row>
    <row r="1530" spans="1:13">
      <c r="A1530" s="35"/>
      <c r="B1530" s="35"/>
      <c r="C1530" s="35"/>
      <c r="D1530" s="35"/>
      <c r="E1530" s="35"/>
      <c r="F1530" s="35"/>
      <c r="G1530" s="36"/>
      <c r="H1530" s="35"/>
      <c r="I1530" s="35"/>
      <c r="J1530" s="35"/>
      <c r="K1530" s="34"/>
      <c r="L1530" s="15"/>
      <c r="M1530" s="15"/>
    </row>
    <row r="1531" spans="1:13">
      <c r="A1531" s="35"/>
      <c r="B1531" s="35"/>
      <c r="C1531" s="35"/>
      <c r="D1531" s="35"/>
      <c r="E1531" s="35"/>
      <c r="F1531" s="35"/>
      <c r="G1531" s="36"/>
      <c r="H1531" s="35"/>
      <c r="I1531" s="35"/>
      <c r="J1531" s="35"/>
      <c r="K1531" s="34"/>
      <c r="L1531" s="15"/>
      <c r="M1531" s="15"/>
    </row>
    <row r="1532" spans="1:13">
      <c r="A1532" s="35"/>
      <c r="B1532" s="35"/>
      <c r="C1532" s="35"/>
      <c r="D1532" s="35"/>
      <c r="E1532" s="35"/>
      <c r="F1532" s="35"/>
      <c r="G1532" s="36"/>
      <c r="H1532" s="35"/>
      <c r="I1532" s="35"/>
      <c r="J1532" s="35"/>
      <c r="K1532" s="34"/>
      <c r="L1532" s="15"/>
      <c r="M1532" s="15"/>
    </row>
    <row r="1533" spans="1:13">
      <c r="A1533" s="35"/>
      <c r="B1533" s="35"/>
      <c r="C1533" s="35"/>
      <c r="D1533" s="35"/>
      <c r="E1533" s="35"/>
      <c r="F1533" s="35"/>
      <c r="G1533" s="36"/>
      <c r="H1533" s="35"/>
      <c r="I1533" s="35"/>
      <c r="J1533" s="35"/>
      <c r="K1533" s="34"/>
      <c r="L1533" s="15"/>
      <c r="M1533" s="15"/>
    </row>
    <row r="1534" spans="1:13">
      <c r="A1534" s="35"/>
      <c r="B1534" s="35"/>
      <c r="C1534" s="35"/>
      <c r="D1534" s="35"/>
      <c r="E1534" s="35"/>
      <c r="F1534" s="35"/>
      <c r="G1534" s="36"/>
      <c r="H1534" s="35"/>
      <c r="I1534" s="35"/>
      <c r="J1534" s="35"/>
      <c r="K1534" s="34"/>
      <c r="L1534" s="15"/>
      <c r="M1534" s="15"/>
    </row>
    <row r="1535" spans="1:13">
      <c r="A1535" s="35"/>
      <c r="B1535" s="35"/>
      <c r="C1535" s="35"/>
      <c r="D1535" s="35"/>
      <c r="E1535" s="35"/>
      <c r="F1535" s="35"/>
      <c r="G1535" s="36"/>
      <c r="H1535" s="35"/>
      <c r="I1535" s="35"/>
      <c r="J1535" s="35"/>
      <c r="K1535" s="34"/>
      <c r="L1535" s="15"/>
      <c r="M1535" s="15"/>
    </row>
    <row r="1536" spans="1:13">
      <c r="A1536" s="35"/>
      <c r="B1536" s="35"/>
      <c r="C1536" s="35"/>
      <c r="D1536" s="35"/>
      <c r="E1536" s="35"/>
      <c r="F1536" s="35"/>
      <c r="G1536" s="36"/>
      <c r="H1536" s="35"/>
      <c r="I1536" s="35"/>
      <c r="J1536" s="35"/>
      <c r="K1536" s="34"/>
      <c r="L1536" s="15"/>
      <c r="M1536" s="15"/>
    </row>
    <row r="1537" spans="1:13">
      <c r="A1537" s="35"/>
      <c r="B1537" s="35"/>
      <c r="C1537" s="35"/>
      <c r="D1537" s="35"/>
      <c r="E1537" s="35"/>
      <c r="F1537" s="35"/>
      <c r="G1537" s="36"/>
      <c r="H1537" s="35"/>
      <c r="I1537" s="35"/>
      <c r="J1537" s="35"/>
      <c r="K1537" s="34"/>
      <c r="L1537" s="15"/>
      <c r="M1537" s="15"/>
    </row>
    <row r="1538" spans="1:13">
      <c r="A1538" s="35"/>
      <c r="B1538" s="35"/>
      <c r="C1538" s="35"/>
      <c r="D1538" s="35"/>
      <c r="E1538" s="35"/>
      <c r="F1538" s="35"/>
      <c r="G1538" s="36"/>
      <c r="H1538" s="35"/>
      <c r="I1538" s="35"/>
      <c r="J1538" s="35"/>
      <c r="K1538" s="34"/>
      <c r="L1538" s="15"/>
      <c r="M1538" s="15"/>
    </row>
    <row r="1539" spans="1:13">
      <c r="A1539" s="35"/>
      <c r="B1539" s="35"/>
      <c r="C1539" s="35"/>
      <c r="D1539" s="35"/>
      <c r="E1539" s="35"/>
      <c r="F1539" s="35"/>
      <c r="G1539" s="36"/>
      <c r="H1539" s="35"/>
      <c r="I1539" s="35"/>
      <c r="J1539" s="35"/>
      <c r="K1539" s="34"/>
      <c r="L1539" s="15"/>
      <c r="M1539" s="15"/>
    </row>
    <row r="1540" spans="1:13">
      <c r="A1540" s="35"/>
      <c r="B1540" s="35"/>
      <c r="C1540" s="35"/>
      <c r="D1540" s="35"/>
      <c r="E1540" s="35"/>
      <c r="F1540" s="35"/>
      <c r="G1540" s="36"/>
      <c r="H1540" s="35"/>
      <c r="I1540" s="35"/>
      <c r="J1540" s="35"/>
      <c r="K1540" s="34"/>
      <c r="L1540" s="15"/>
      <c r="M1540" s="15"/>
    </row>
    <row r="1541" spans="1:13">
      <c r="A1541" s="35"/>
      <c r="B1541" s="35"/>
      <c r="C1541" s="35"/>
      <c r="D1541" s="35"/>
      <c r="E1541" s="35"/>
      <c r="F1541" s="35"/>
      <c r="G1541" s="36"/>
      <c r="H1541" s="35"/>
      <c r="I1541" s="35"/>
      <c r="J1541" s="35"/>
      <c r="K1541" s="34"/>
      <c r="L1541" s="15"/>
      <c r="M1541" s="15"/>
    </row>
    <row r="1542" spans="1:13">
      <c r="A1542" s="35"/>
      <c r="B1542" s="35"/>
      <c r="C1542" s="35"/>
      <c r="D1542" s="35"/>
      <c r="E1542" s="35"/>
      <c r="F1542" s="35"/>
      <c r="G1542" s="36"/>
      <c r="H1542" s="35"/>
      <c r="I1542" s="35"/>
      <c r="J1542" s="35"/>
      <c r="K1542" s="34"/>
      <c r="L1542" s="15"/>
      <c r="M1542" s="15"/>
    </row>
    <row r="1543" spans="1:13">
      <c r="A1543" s="35"/>
      <c r="B1543" s="35"/>
      <c r="C1543" s="35"/>
      <c r="D1543" s="35"/>
      <c r="E1543" s="35"/>
      <c r="F1543" s="35"/>
      <c r="G1543" s="36"/>
      <c r="H1543" s="35"/>
      <c r="I1543" s="35"/>
      <c r="J1543" s="35"/>
      <c r="K1543" s="34"/>
      <c r="L1543" s="15"/>
      <c r="M1543" s="15"/>
    </row>
    <row r="1544" spans="1:13">
      <c r="A1544" s="35"/>
      <c r="B1544" s="35"/>
      <c r="C1544" s="35"/>
      <c r="D1544" s="35"/>
      <c r="E1544" s="35"/>
      <c r="F1544" s="35"/>
      <c r="G1544" s="36"/>
      <c r="H1544" s="35"/>
      <c r="I1544" s="35"/>
      <c r="J1544" s="35"/>
      <c r="K1544" s="34"/>
      <c r="L1544" s="15"/>
      <c r="M1544" s="15"/>
    </row>
    <row r="1545" spans="1:13">
      <c r="A1545" s="35"/>
      <c r="B1545" s="35"/>
      <c r="C1545" s="35"/>
      <c r="D1545" s="35"/>
      <c r="E1545" s="35"/>
      <c r="F1545" s="35"/>
      <c r="G1545" s="36"/>
      <c r="H1545" s="35"/>
      <c r="I1545" s="35"/>
      <c r="J1545" s="35"/>
      <c r="K1545" s="34"/>
      <c r="L1545" s="15"/>
      <c r="M1545" s="15"/>
    </row>
    <row r="1546" spans="1:13">
      <c r="A1546" s="35"/>
      <c r="B1546" s="35"/>
      <c r="C1546" s="35"/>
      <c r="D1546" s="35"/>
      <c r="E1546" s="35"/>
      <c r="F1546" s="35"/>
      <c r="G1546" s="36"/>
      <c r="H1546" s="35"/>
      <c r="I1546" s="35"/>
      <c r="J1546" s="35"/>
      <c r="K1546" s="34"/>
      <c r="L1546" s="15"/>
      <c r="M1546" s="15"/>
    </row>
    <row r="1547" spans="1:13">
      <c r="A1547" s="35"/>
      <c r="B1547" s="35"/>
      <c r="C1547" s="35"/>
      <c r="D1547" s="35"/>
      <c r="E1547" s="35"/>
      <c r="F1547" s="35"/>
      <c r="G1547" s="36"/>
      <c r="H1547" s="35"/>
      <c r="I1547" s="35"/>
      <c r="J1547" s="35"/>
      <c r="K1547" s="34"/>
      <c r="L1547" s="15"/>
      <c r="M1547" s="15"/>
    </row>
    <row r="1548" spans="1:13">
      <c r="A1548" s="35"/>
      <c r="B1548" s="35"/>
      <c r="C1548" s="35"/>
      <c r="D1548" s="35"/>
      <c r="E1548" s="35"/>
      <c r="F1548" s="35"/>
      <c r="G1548" s="36"/>
      <c r="H1548" s="35"/>
      <c r="I1548" s="35"/>
      <c r="J1548" s="35"/>
      <c r="K1548" s="34"/>
      <c r="L1548" s="15"/>
      <c r="M1548" s="15"/>
    </row>
    <row r="1549" spans="1:13">
      <c r="A1549" s="35"/>
      <c r="B1549" s="35"/>
      <c r="C1549" s="35"/>
      <c r="D1549" s="35"/>
      <c r="E1549" s="35"/>
      <c r="F1549" s="35"/>
      <c r="G1549" s="36"/>
      <c r="H1549" s="35"/>
      <c r="I1549" s="35"/>
      <c r="J1549" s="35"/>
      <c r="K1549" s="34"/>
      <c r="L1549" s="15"/>
      <c r="M1549" s="15"/>
    </row>
    <row r="1550" spans="1:13">
      <c r="A1550" s="35"/>
      <c r="B1550" s="35"/>
      <c r="C1550" s="35"/>
      <c r="D1550" s="35"/>
      <c r="E1550" s="35"/>
      <c r="F1550" s="35"/>
      <c r="G1550" s="36"/>
      <c r="H1550" s="35"/>
      <c r="I1550" s="35"/>
      <c r="J1550" s="35"/>
      <c r="K1550" s="34"/>
      <c r="L1550" s="15"/>
      <c r="M1550" s="15"/>
    </row>
    <row r="1551" spans="1:13">
      <c r="A1551" s="35"/>
      <c r="B1551" s="35"/>
      <c r="C1551" s="35"/>
      <c r="D1551" s="35"/>
      <c r="E1551" s="35"/>
      <c r="F1551" s="35"/>
      <c r="G1551" s="36"/>
      <c r="H1551" s="35"/>
      <c r="I1551" s="35"/>
      <c r="J1551" s="35"/>
      <c r="K1551" s="34"/>
      <c r="L1551" s="15"/>
      <c r="M1551" s="15"/>
    </row>
    <row r="1552" spans="1:13">
      <c r="A1552" s="35"/>
      <c r="B1552" s="35"/>
      <c r="C1552" s="35"/>
      <c r="D1552" s="35"/>
      <c r="E1552" s="35"/>
      <c r="F1552" s="35"/>
      <c r="G1552" s="36"/>
      <c r="H1552" s="35"/>
      <c r="I1552" s="35"/>
      <c r="J1552" s="35"/>
      <c r="K1552" s="34"/>
      <c r="L1552" s="15"/>
      <c r="M1552" s="15"/>
    </row>
    <row r="1553" spans="1:13">
      <c r="A1553" s="35"/>
      <c r="B1553" s="35"/>
      <c r="C1553" s="35"/>
      <c r="D1553" s="35"/>
      <c r="E1553" s="35"/>
      <c r="F1553" s="35"/>
      <c r="G1553" s="36"/>
      <c r="H1553" s="35"/>
      <c r="I1553" s="35"/>
      <c r="J1553" s="35"/>
      <c r="K1553" s="34"/>
      <c r="L1553" s="15"/>
      <c r="M1553" s="15"/>
    </row>
    <row r="1554" spans="1:13">
      <c r="A1554" s="35"/>
      <c r="B1554" s="35"/>
      <c r="C1554" s="35"/>
      <c r="D1554" s="35"/>
      <c r="E1554" s="35"/>
      <c r="F1554" s="35"/>
      <c r="G1554" s="36"/>
      <c r="H1554" s="35"/>
      <c r="I1554" s="35"/>
      <c r="J1554" s="35"/>
      <c r="K1554" s="34"/>
      <c r="L1554" s="15"/>
      <c r="M1554" s="15"/>
    </row>
    <row r="1555" spans="1:13">
      <c r="A1555" s="35"/>
      <c r="B1555" s="35"/>
      <c r="C1555" s="35"/>
      <c r="D1555" s="35"/>
      <c r="E1555" s="35"/>
      <c r="F1555" s="35"/>
      <c r="G1555" s="36"/>
      <c r="H1555" s="35"/>
      <c r="I1555" s="35"/>
      <c r="J1555" s="35"/>
      <c r="K1555" s="34"/>
      <c r="L1555" s="15"/>
      <c r="M1555" s="15"/>
    </row>
    <row r="1556" spans="1:13">
      <c r="A1556" s="35"/>
      <c r="B1556" s="35"/>
      <c r="C1556" s="35"/>
      <c r="D1556" s="35"/>
      <c r="E1556" s="35"/>
      <c r="F1556" s="35"/>
      <c r="G1556" s="36"/>
      <c r="H1556" s="35"/>
      <c r="I1556" s="35"/>
      <c r="J1556" s="35"/>
      <c r="K1556" s="34"/>
      <c r="L1556" s="15"/>
      <c r="M1556" s="15"/>
    </row>
    <row r="1557" spans="1:13">
      <c r="A1557" s="35"/>
      <c r="B1557" s="35"/>
      <c r="C1557" s="35"/>
      <c r="D1557" s="35"/>
      <c r="E1557" s="35"/>
      <c r="F1557" s="35"/>
      <c r="G1557" s="36"/>
      <c r="H1557" s="35"/>
      <c r="I1557" s="35"/>
      <c r="J1557" s="35"/>
      <c r="K1557" s="34"/>
      <c r="L1557" s="15"/>
      <c r="M1557" s="15"/>
    </row>
    <row r="1558" spans="1:13">
      <c r="A1558" s="35"/>
      <c r="B1558" s="35"/>
      <c r="C1558" s="35"/>
      <c r="D1558" s="35"/>
      <c r="E1558" s="35"/>
      <c r="F1558" s="35"/>
      <c r="G1558" s="36"/>
      <c r="H1558" s="35"/>
      <c r="I1558" s="35"/>
      <c r="J1558" s="35"/>
      <c r="K1558" s="34"/>
      <c r="L1558" s="15"/>
      <c r="M1558" s="15"/>
    </row>
    <row r="1559" spans="1:13">
      <c r="A1559" s="35"/>
      <c r="B1559" s="35"/>
      <c r="C1559" s="35"/>
      <c r="D1559" s="35"/>
      <c r="E1559" s="35"/>
      <c r="F1559" s="35"/>
      <c r="G1559" s="36"/>
      <c r="H1559" s="35"/>
      <c r="I1559" s="35"/>
      <c r="J1559" s="35"/>
      <c r="K1559" s="34"/>
      <c r="L1559" s="15"/>
      <c r="M1559" s="15"/>
    </row>
    <row r="1560" spans="1:13">
      <c r="A1560" s="35"/>
      <c r="B1560" s="35"/>
      <c r="C1560" s="35"/>
      <c r="D1560" s="35"/>
      <c r="E1560" s="35"/>
      <c r="F1560" s="35"/>
      <c r="G1560" s="36"/>
      <c r="H1560" s="35"/>
      <c r="I1560" s="35"/>
      <c r="J1560" s="35"/>
      <c r="K1560" s="34"/>
      <c r="L1560" s="15"/>
      <c r="M1560" s="15"/>
    </row>
    <row r="1561" spans="1:13">
      <c r="A1561" s="35"/>
      <c r="B1561" s="35"/>
      <c r="C1561" s="35"/>
      <c r="D1561" s="35"/>
      <c r="E1561" s="35"/>
      <c r="F1561" s="35"/>
      <c r="G1561" s="36"/>
      <c r="H1561" s="35"/>
      <c r="I1561" s="35"/>
      <c r="J1561" s="35"/>
      <c r="K1561" s="34"/>
      <c r="L1561" s="15"/>
      <c r="M1561" s="15"/>
    </row>
    <row r="1562" spans="1:13">
      <c r="A1562" s="35"/>
      <c r="B1562" s="35"/>
      <c r="C1562" s="35"/>
      <c r="D1562" s="35"/>
      <c r="E1562" s="35"/>
      <c r="F1562" s="35"/>
      <c r="G1562" s="36"/>
      <c r="H1562" s="35"/>
      <c r="I1562" s="35"/>
      <c r="J1562" s="35"/>
      <c r="K1562" s="34"/>
      <c r="L1562" s="15"/>
      <c r="M1562" s="15"/>
    </row>
    <row r="1563" spans="1:13">
      <c r="A1563" s="35"/>
      <c r="B1563" s="35"/>
      <c r="C1563" s="35"/>
      <c r="D1563" s="35"/>
      <c r="E1563" s="35"/>
      <c r="F1563" s="35"/>
      <c r="G1563" s="36"/>
      <c r="H1563" s="35"/>
      <c r="I1563" s="35"/>
      <c r="J1563" s="35"/>
      <c r="K1563" s="34"/>
      <c r="L1563" s="15"/>
      <c r="M1563" s="15"/>
    </row>
    <row r="1564" spans="1:13">
      <c r="A1564" s="35"/>
      <c r="B1564" s="35"/>
      <c r="C1564" s="35"/>
      <c r="D1564" s="35"/>
      <c r="E1564" s="35"/>
      <c r="F1564" s="35"/>
      <c r="G1564" s="36"/>
      <c r="H1564" s="35"/>
      <c r="I1564" s="35"/>
      <c r="J1564" s="35"/>
      <c r="K1564" s="34"/>
      <c r="L1564" s="15"/>
      <c r="M1564" s="15"/>
    </row>
    <row r="1565" spans="1:13">
      <c r="A1565" s="35"/>
      <c r="B1565" s="35"/>
      <c r="C1565" s="35"/>
      <c r="D1565" s="35"/>
      <c r="E1565" s="35"/>
      <c r="F1565" s="35"/>
      <c r="G1565" s="36"/>
      <c r="H1565" s="35"/>
      <c r="I1565" s="35"/>
      <c r="J1565" s="35"/>
      <c r="K1565" s="34"/>
      <c r="L1565" s="15"/>
      <c r="M1565" s="15"/>
    </row>
    <row r="1566" spans="1:13">
      <c r="A1566" s="35"/>
      <c r="B1566" s="35"/>
      <c r="C1566" s="35"/>
      <c r="D1566" s="35"/>
      <c r="E1566" s="35"/>
      <c r="F1566" s="35"/>
      <c r="G1566" s="36"/>
      <c r="H1566" s="35"/>
      <c r="I1566" s="35"/>
      <c r="J1566" s="35"/>
      <c r="K1566" s="34"/>
      <c r="L1566" s="15"/>
      <c r="M1566" s="15"/>
    </row>
    <row r="1567" spans="1:13">
      <c r="A1567" s="35"/>
      <c r="B1567" s="35"/>
      <c r="C1567" s="35"/>
      <c r="D1567" s="35"/>
      <c r="E1567" s="35"/>
      <c r="F1567" s="35"/>
      <c r="G1567" s="36"/>
      <c r="H1567" s="35"/>
      <c r="I1567" s="35"/>
      <c r="J1567" s="35"/>
      <c r="K1567" s="34"/>
      <c r="L1567" s="15"/>
      <c r="M1567" s="15"/>
    </row>
    <row r="1568" spans="1:13">
      <c r="A1568" s="35"/>
      <c r="B1568" s="35"/>
      <c r="C1568" s="35"/>
      <c r="D1568" s="35"/>
      <c r="E1568" s="35"/>
      <c r="F1568" s="35"/>
      <c r="G1568" s="36"/>
      <c r="H1568" s="35"/>
      <c r="I1568" s="35"/>
      <c r="J1568" s="35"/>
      <c r="K1568" s="34"/>
      <c r="L1568" s="15"/>
      <c r="M1568" s="15"/>
    </row>
    <row r="1569" spans="1:13">
      <c r="A1569" s="35"/>
      <c r="B1569" s="35"/>
      <c r="C1569" s="35"/>
      <c r="D1569" s="35"/>
      <c r="E1569" s="35"/>
      <c r="F1569" s="35"/>
      <c r="G1569" s="36"/>
      <c r="H1569" s="35"/>
      <c r="I1569" s="35"/>
      <c r="J1569" s="35"/>
      <c r="K1569" s="34"/>
      <c r="L1569" s="15"/>
      <c r="M1569" s="15"/>
    </row>
    <row r="1570" spans="1:13">
      <c r="A1570" s="35"/>
      <c r="B1570" s="35"/>
      <c r="C1570" s="35"/>
      <c r="D1570" s="35"/>
      <c r="E1570" s="35"/>
      <c r="F1570" s="35"/>
      <c r="G1570" s="36"/>
      <c r="H1570" s="35"/>
      <c r="I1570" s="35"/>
      <c r="J1570" s="35"/>
      <c r="K1570" s="34"/>
      <c r="L1570" s="15"/>
      <c r="M1570" s="15"/>
    </row>
    <row r="1571" spans="1:13">
      <c r="A1571" s="35"/>
      <c r="B1571" s="35"/>
      <c r="C1571" s="35"/>
      <c r="D1571" s="35"/>
      <c r="E1571" s="35"/>
      <c r="F1571" s="35"/>
      <c r="G1571" s="36"/>
      <c r="H1571" s="35"/>
      <c r="I1571" s="35"/>
      <c r="J1571" s="35"/>
      <c r="K1571" s="34"/>
      <c r="L1571" s="15"/>
      <c r="M1571" s="15"/>
    </row>
    <row r="1572" spans="1:13">
      <c r="A1572" s="35"/>
      <c r="B1572" s="35"/>
      <c r="C1572" s="35"/>
      <c r="D1572" s="35"/>
      <c r="E1572" s="35"/>
      <c r="F1572" s="35"/>
      <c r="G1572" s="36"/>
      <c r="H1572" s="35"/>
      <c r="I1572" s="35"/>
      <c r="J1572" s="35"/>
      <c r="K1572" s="34"/>
      <c r="L1572" s="15"/>
      <c r="M1572" s="15"/>
    </row>
    <row r="1573" spans="1:13">
      <c r="A1573" s="35"/>
      <c r="B1573" s="35"/>
      <c r="C1573" s="35"/>
      <c r="D1573" s="35"/>
      <c r="E1573" s="35"/>
      <c r="F1573" s="35"/>
      <c r="G1573" s="36"/>
      <c r="H1573" s="35"/>
      <c r="I1573" s="35"/>
      <c r="J1573" s="35"/>
      <c r="K1573" s="34"/>
      <c r="L1573" s="15"/>
      <c r="M1573" s="15"/>
    </row>
    <row r="1574" spans="1:13">
      <c r="A1574" s="35"/>
      <c r="B1574" s="35"/>
      <c r="C1574" s="35"/>
      <c r="D1574" s="35"/>
      <c r="E1574" s="35"/>
      <c r="F1574" s="35"/>
      <c r="G1574" s="36"/>
      <c r="H1574" s="35"/>
      <c r="I1574" s="35"/>
      <c r="J1574" s="35"/>
      <c r="K1574" s="34"/>
      <c r="L1574" s="15"/>
      <c r="M1574" s="15"/>
    </row>
    <row r="1575" spans="1:13">
      <c r="A1575" s="35"/>
      <c r="B1575" s="35"/>
      <c r="C1575" s="35"/>
      <c r="D1575" s="35"/>
      <c r="E1575" s="35"/>
      <c r="F1575" s="35"/>
      <c r="G1575" s="36"/>
      <c r="H1575" s="35"/>
      <c r="I1575" s="35"/>
      <c r="J1575" s="35"/>
      <c r="K1575" s="34"/>
      <c r="L1575" s="15"/>
      <c r="M1575" s="15"/>
    </row>
    <row r="1576" spans="1:13">
      <c r="A1576" s="35"/>
      <c r="B1576" s="35"/>
      <c r="C1576" s="35"/>
      <c r="D1576" s="35"/>
      <c r="E1576" s="35"/>
      <c r="F1576" s="35"/>
      <c r="G1576" s="36"/>
      <c r="H1576" s="35"/>
      <c r="I1576" s="35"/>
      <c r="J1576" s="35"/>
      <c r="K1576" s="34"/>
      <c r="L1576" s="15"/>
      <c r="M1576" s="15"/>
    </row>
    <row r="1577" spans="1:13">
      <c r="A1577" s="35"/>
      <c r="B1577" s="35"/>
      <c r="C1577" s="35"/>
      <c r="D1577" s="35"/>
      <c r="E1577" s="35"/>
      <c r="F1577" s="35"/>
      <c r="G1577" s="36"/>
      <c r="H1577" s="35"/>
      <c r="I1577" s="35"/>
      <c r="J1577" s="35"/>
      <c r="K1577" s="34"/>
      <c r="L1577" s="15"/>
      <c r="M1577" s="15"/>
    </row>
    <row r="1578" spans="1:13">
      <c r="A1578" s="35"/>
      <c r="B1578" s="35"/>
      <c r="C1578" s="35"/>
      <c r="D1578" s="35"/>
      <c r="E1578" s="35"/>
      <c r="F1578" s="35"/>
      <c r="G1578" s="36"/>
      <c r="H1578" s="35"/>
      <c r="I1578" s="35"/>
      <c r="J1578" s="35"/>
      <c r="K1578" s="34"/>
      <c r="L1578" s="15"/>
      <c r="M1578" s="15"/>
    </row>
    <row r="1579" spans="1:13">
      <c r="A1579" s="35"/>
      <c r="B1579" s="35"/>
      <c r="C1579" s="35"/>
      <c r="D1579" s="35"/>
      <c r="E1579" s="35"/>
      <c r="F1579" s="35"/>
      <c r="G1579" s="36"/>
      <c r="H1579" s="35"/>
      <c r="I1579" s="35"/>
      <c r="J1579" s="35"/>
      <c r="K1579" s="34"/>
      <c r="L1579" s="15"/>
      <c r="M1579" s="15"/>
    </row>
    <row r="1580" spans="1:13">
      <c r="A1580" s="35"/>
      <c r="B1580" s="35"/>
      <c r="C1580" s="35"/>
      <c r="D1580" s="35"/>
      <c r="E1580" s="35"/>
      <c r="F1580" s="35"/>
      <c r="G1580" s="36"/>
      <c r="H1580" s="35"/>
      <c r="I1580" s="35"/>
      <c r="J1580" s="35"/>
      <c r="K1580" s="34"/>
      <c r="L1580" s="15"/>
      <c r="M1580" s="15"/>
    </row>
    <row r="1581" spans="1:13">
      <c r="A1581" s="35"/>
      <c r="B1581" s="35"/>
      <c r="C1581" s="35"/>
      <c r="D1581" s="35"/>
      <c r="E1581" s="35"/>
      <c r="F1581" s="35"/>
      <c r="G1581" s="36"/>
      <c r="H1581" s="35"/>
      <c r="I1581" s="35"/>
      <c r="J1581" s="35"/>
      <c r="K1581" s="34"/>
      <c r="L1581" s="15"/>
      <c r="M1581" s="15"/>
    </row>
    <row r="1582" spans="1:13">
      <c r="A1582" s="35"/>
      <c r="B1582" s="35"/>
      <c r="C1582" s="35"/>
      <c r="D1582" s="35"/>
      <c r="E1582" s="35"/>
      <c r="F1582" s="35"/>
      <c r="G1582" s="36"/>
      <c r="H1582" s="35"/>
      <c r="I1582" s="35"/>
      <c r="J1582" s="35"/>
      <c r="K1582" s="34"/>
      <c r="L1582" s="15"/>
      <c r="M1582" s="15"/>
    </row>
    <row r="1583" spans="1:13">
      <c r="A1583" s="35"/>
      <c r="B1583" s="35"/>
      <c r="C1583" s="35"/>
      <c r="D1583" s="35"/>
      <c r="E1583" s="35"/>
      <c r="F1583" s="35"/>
      <c r="G1583" s="36"/>
      <c r="H1583" s="35"/>
      <c r="I1583" s="35"/>
      <c r="J1583" s="35"/>
      <c r="K1583" s="34"/>
      <c r="L1583" s="15"/>
      <c r="M1583" s="15"/>
    </row>
    <row r="1584" spans="1:13">
      <c r="A1584" s="35"/>
      <c r="B1584" s="35"/>
      <c r="C1584" s="35"/>
      <c r="D1584" s="35"/>
      <c r="E1584" s="35"/>
      <c r="F1584" s="35"/>
      <c r="G1584" s="36"/>
      <c r="H1584" s="35"/>
      <c r="I1584" s="35"/>
      <c r="J1584" s="35"/>
      <c r="K1584" s="34"/>
      <c r="L1584" s="15"/>
      <c r="M1584" s="15"/>
    </row>
    <row r="1585" spans="1:13">
      <c r="A1585" s="35"/>
      <c r="B1585" s="35"/>
      <c r="C1585" s="35"/>
      <c r="D1585" s="35"/>
      <c r="E1585" s="35"/>
      <c r="F1585" s="35"/>
      <c r="G1585" s="36"/>
      <c r="H1585" s="35"/>
      <c r="I1585" s="35"/>
      <c r="J1585" s="35"/>
      <c r="K1585" s="34"/>
      <c r="L1585" s="15"/>
      <c r="M1585" s="15"/>
    </row>
    <row r="1586" spans="1:13">
      <c r="A1586" s="35"/>
      <c r="B1586" s="35"/>
      <c r="C1586" s="35"/>
      <c r="D1586" s="35"/>
      <c r="E1586" s="35"/>
      <c r="F1586" s="35"/>
      <c r="G1586" s="36"/>
      <c r="H1586" s="35"/>
      <c r="I1586" s="35"/>
      <c r="J1586" s="35"/>
      <c r="K1586" s="34"/>
      <c r="L1586" s="15"/>
      <c r="M1586" s="15"/>
    </row>
    <row r="1587" spans="1:13">
      <c r="A1587" s="35"/>
      <c r="B1587" s="35"/>
      <c r="C1587" s="35"/>
      <c r="D1587" s="35"/>
      <c r="E1587" s="35"/>
      <c r="F1587" s="35"/>
      <c r="G1587" s="36"/>
      <c r="H1587" s="35"/>
      <c r="I1587" s="35"/>
      <c r="J1587" s="35"/>
      <c r="K1587" s="34"/>
      <c r="L1587" s="15"/>
      <c r="M1587" s="15"/>
    </row>
    <row r="1588" spans="1:13">
      <c r="A1588" s="35"/>
      <c r="B1588" s="35"/>
      <c r="C1588" s="35"/>
      <c r="D1588" s="35"/>
      <c r="E1588" s="35"/>
      <c r="F1588" s="35"/>
      <c r="G1588" s="36"/>
      <c r="H1588" s="35"/>
      <c r="I1588" s="35"/>
      <c r="J1588" s="35"/>
      <c r="K1588" s="34"/>
      <c r="L1588" s="15"/>
      <c r="M1588" s="15"/>
    </row>
    <row r="1589" spans="1:13">
      <c r="A1589" s="35"/>
      <c r="B1589" s="35"/>
      <c r="C1589" s="35"/>
      <c r="D1589" s="35"/>
      <c r="E1589" s="35"/>
      <c r="F1589" s="35"/>
      <c r="G1589" s="36"/>
      <c r="H1589" s="35"/>
      <c r="I1589" s="35"/>
      <c r="J1589" s="35"/>
      <c r="K1589" s="34"/>
      <c r="L1589" s="15"/>
      <c r="M1589" s="15"/>
    </row>
    <row r="1590" spans="1:13">
      <c r="A1590" s="35"/>
      <c r="B1590" s="35"/>
      <c r="C1590" s="35"/>
      <c r="D1590" s="35"/>
      <c r="E1590" s="35"/>
      <c r="F1590" s="35"/>
      <c r="G1590" s="36"/>
      <c r="H1590" s="35"/>
      <c r="I1590" s="35"/>
      <c r="J1590" s="35"/>
      <c r="K1590" s="34"/>
      <c r="L1590" s="15"/>
      <c r="M1590" s="15"/>
    </row>
    <row r="1591" spans="1:13">
      <c r="A1591" s="35"/>
      <c r="B1591" s="35"/>
      <c r="C1591" s="35"/>
      <c r="D1591" s="35"/>
      <c r="E1591" s="35"/>
      <c r="F1591" s="35"/>
      <c r="G1591" s="36"/>
      <c r="H1591" s="35"/>
      <c r="I1591" s="35"/>
      <c r="J1591" s="35"/>
      <c r="K1591" s="34"/>
      <c r="L1591" s="15"/>
      <c r="M1591" s="15"/>
    </row>
    <row r="1592" spans="1:13">
      <c r="A1592" s="35"/>
      <c r="B1592" s="35"/>
      <c r="C1592" s="35"/>
      <c r="D1592" s="35"/>
      <c r="E1592" s="35"/>
      <c r="F1592" s="35"/>
      <c r="G1592" s="36"/>
      <c r="H1592" s="35"/>
      <c r="I1592" s="35"/>
      <c r="J1592" s="35"/>
      <c r="K1592" s="34"/>
      <c r="L1592" s="15"/>
      <c r="M1592" s="15"/>
    </row>
    <row r="1593" spans="1:13">
      <c r="A1593" s="35"/>
      <c r="B1593" s="35"/>
      <c r="C1593" s="35"/>
      <c r="D1593" s="35"/>
      <c r="E1593" s="35"/>
      <c r="F1593" s="35"/>
      <c r="G1593" s="36"/>
      <c r="H1593" s="35"/>
      <c r="I1593" s="35"/>
      <c r="J1593" s="35"/>
      <c r="K1593" s="34"/>
      <c r="L1593" s="15"/>
      <c r="M1593" s="15"/>
    </row>
    <row r="1594" spans="1:13">
      <c r="A1594" s="35"/>
      <c r="B1594" s="35"/>
      <c r="C1594" s="35"/>
      <c r="D1594" s="35"/>
      <c r="E1594" s="35"/>
      <c r="F1594" s="35"/>
      <c r="G1594" s="36"/>
      <c r="H1594" s="35"/>
      <c r="I1594" s="35"/>
      <c r="J1594" s="35"/>
      <c r="K1594" s="34"/>
      <c r="L1594" s="15"/>
      <c r="M1594" s="15"/>
    </row>
    <row r="1595" spans="1:13">
      <c r="A1595" s="35"/>
      <c r="B1595" s="35"/>
      <c r="C1595" s="35"/>
      <c r="D1595" s="35"/>
      <c r="E1595" s="35"/>
      <c r="F1595" s="35"/>
      <c r="G1595" s="36"/>
      <c r="H1595" s="35"/>
      <c r="I1595" s="35"/>
      <c r="J1595" s="35"/>
      <c r="K1595" s="34"/>
      <c r="L1595" s="15"/>
      <c r="M1595" s="15"/>
    </row>
    <row r="1596" spans="1:13">
      <c r="A1596" s="35"/>
      <c r="B1596" s="35"/>
      <c r="C1596" s="35"/>
      <c r="D1596" s="35"/>
      <c r="E1596" s="35"/>
      <c r="F1596" s="35"/>
      <c r="G1596" s="36"/>
      <c r="H1596" s="35"/>
      <c r="I1596" s="35"/>
      <c r="J1596" s="35"/>
      <c r="K1596" s="34"/>
      <c r="L1596" s="15"/>
      <c r="M1596" s="15"/>
    </row>
    <row r="1597" spans="1:13">
      <c r="A1597" s="35"/>
      <c r="B1597" s="35"/>
      <c r="C1597" s="35"/>
      <c r="D1597" s="35"/>
      <c r="E1597" s="35"/>
      <c r="F1597" s="35"/>
      <c r="G1597" s="36"/>
      <c r="H1597" s="35"/>
      <c r="I1597" s="35"/>
      <c r="J1597" s="35"/>
      <c r="K1597" s="34"/>
      <c r="L1597" s="15"/>
      <c r="M1597" s="15"/>
    </row>
    <row r="1598" spans="1:13">
      <c r="A1598" s="35"/>
      <c r="B1598" s="35"/>
      <c r="C1598" s="35"/>
      <c r="D1598" s="35"/>
      <c r="E1598" s="35"/>
      <c r="F1598" s="35"/>
      <c r="G1598" s="36"/>
      <c r="H1598" s="35"/>
      <c r="I1598" s="35"/>
      <c r="J1598" s="35"/>
      <c r="K1598" s="34"/>
      <c r="L1598" s="15"/>
      <c r="M1598" s="15"/>
    </row>
    <row r="1599" spans="1:13">
      <c r="A1599" s="35"/>
      <c r="B1599" s="35"/>
      <c r="C1599" s="35"/>
      <c r="D1599" s="35"/>
      <c r="E1599" s="35"/>
      <c r="F1599" s="35"/>
      <c r="G1599" s="36"/>
      <c r="H1599" s="35"/>
      <c r="I1599" s="35"/>
      <c r="J1599" s="35"/>
      <c r="K1599" s="34"/>
      <c r="L1599" s="15"/>
      <c r="M1599" s="15"/>
    </row>
    <row r="1600" spans="1:13">
      <c r="A1600" s="35"/>
      <c r="B1600" s="35"/>
      <c r="C1600" s="35"/>
      <c r="D1600" s="35"/>
      <c r="E1600" s="35"/>
      <c r="F1600" s="35"/>
      <c r="G1600" s="36"/>
      <c r="H1600" s="35"/>
      <c r="I1600" s="35"/>
      <c r="J1600" s="35"/>
      <c r="K1600" s="34"/>
      <c r="L1600" s="15"/>
      <c r="M1600" s="15"/>
    </row>
    <row r="1601" spans="1:13">
      <c r="A1601" s="35"/>
      <c r="B1601" s="35"/>
      <c r="C1601" s="35"/>
      <c r="D1601" s="35"/>
      <c r="E1601" s="35"/>
      <c r="F1601" s="35"/>
      <c r="G1601" s="36"/>
      <c r="H1601" s="35"/>
      <c r="I1601" s="35"/>
      <c r="J1601" s="35"/>
      <c r="K1601" s="34"/>
      <c r="L1601" s="15"/>
      <c r="M1601" s="15"/>
    </row>
    <row r="1602" spans="1:13">
      <c r="A1602" s="35"/>
      <c r="B1602" s="35"/>
      <c r="C1602" s="35"/>
      <c r="D1602" s="35"/>
      <c r="E1602" s="35"/>
      <c r="F1602" s="35"/>
      <c r="G1602" s="36"/>
      <c r="H1602" s="35"/>
      <c r="I1602" s="35"/>
      <c r="J1602" s="35"/>
      <c r="K1602" s="34"/>
      <c r="L1602" s="15"/>
      <c r="M1602" s="15"/>
    </row>
    <row r="1603" spans="1:13">
      <c r="A1603" s="35"/>
      <c r="B1603" s="35"/>
      <c r="C1603" s="35"/>
      <c r="D1603" s="35"/>
      <c r="E1603" s="35"/>
      <c r="F1603" s="35"/>
      <c r="G1603" s="36"/>
      <c r="H1603" s="35"/>
      <c r="I1603" s="35"/>
      <c r="J1603" s="35"/>
      <c r="K1603" s="34"/>
      <c r="L1603" s="15"/>
      <c r="M1603" s="15"/>
    </row>
    <row r="1604" spans="1:13">
      <c r="A1604" s="35"/>
      <c r="B1604" s="35"/>
      <c r="C1604" s="35"/>
      <c r="D1604" s="35"/>
      <c r="E1604" s="35"/>
      <c r="F1604" s="35"/>
      <c r="G1604" s="36"/>
      <c r="H1604" s="35"/>
      <c r="I1604" s="35"/>
      <c r="J1604" s="35"/>
      <c r="K1604" s="34"/>
      <c r="L1604" s="15"/>
      <c r="M1604" s="15"/>
    </row>
    <row r="1605" spans="1:13">
      <c r="A1605" s="35"/>
      <c r="B1605" s="35"/>
      <c r="C1605" s="35"/>
      <c r="D1605" s="35"/>
      <c r="E1605" s="35"/>
      <c r="F1605" s="35"/>
      <c r="G1605" s="36"/>
      <c r="H1605" s="35"/>
      <c r="I1605" s="35"/>
      <c r="J1605" s="35"/>
      <c r="K1605" s="34"/>
      <c r="L1605" s="15"/>
      <c r="M1605" s="15"/>
    </row>
    <row r="1606" spans="1:13">
      <c r="A1606" s="35"/>
      <c r="B1606" s="35"/>
      <c r="C1606" s="35"/>
      <c r="D1606" s="35"/>
      <c r="E1606" s="35"/>
      <c r="F1606" s="35"/>
      <c r="G1606" s="36"/>
      <c r="H1606" s="35"/>
      <c r="I1606" s="35"/>
      <c r="J1606" s="35"/>
      <c r="K1606" s="34"/>
      <c r="L1606" s="15"/>
      <c r="M1606" s="15"/>
    </row>
    <row r="1607" spans="1:13">
      <c r="A1607" s="35"/>
      <c r="B1607" s="35"/>
      <c r="C1607" s="35"/>
      <c r="D1607" s="35"/>
      <c r="E1607" s="35"/>
      <c r="F1607" s="35"/>
      <c r="G1607" s="36"/>
      <c r="H1607" s="35"/>
      <c r="I1607" s="35"/>
      <c r="J1607" s="35"/>
      <c r="K1607" s="34"/>
      <c r="L1607" s="15"/>
      <c r="M1607" s="15"/>
    </row>
    <row r="1608" spans="1:13">
      <c r="A1608" s="35"/>
      <c r="B1608" s="35"/>
      <c r="C1608" s="35"/>
      <c r="D1608" s="35"/>
      <c r="E1608" s="35"/>
      <c r="F1608" s="35"/>
      <c r="G1608" s="36"/>
      <c r="H1608" s="35"/>
      <c r="I1608" s="35"/>
      <c r="J1608" s="35"/>
      <c r="K1608" s="34"/>
      <c r="L1608" s="15"/>
      <c r="M1608" s="15"/>
    </row>
    <row r="1609" spans="1:13">
      <c r="A1609" s="35"/>
      <c r="B1609" s="35"/>
      <c r="C1609" s="35"/>
      <c r="D1609" s="35"/>
      <c r="E1609" s="35"/>
      <c r="F1609" s="35"/>
      <c r="G1609" s="36"/>
      <c r="H1609" s="35"/>
      <c r="I1609" s="35"/>
      <c r="J1609" s="35"/>
      <c r="K1609" s="34"/>
      <c r="L1609" s="15"/>
      <c r="M1609" s="15"/>
    </row>
    <row r="1610" spans="1:13">
      <c r="A1610" s="35"/>
      <c r="B1610" s="35"/>
      <c r="C1610" s="35"/>
      <c r="D1610" s="35"/>
      <c r="E1610" s="35"/>
      <c r="F1610" s="35"/>
      <c r="G1610" s="36"/>
      <c r="H1610" s="35"/>
      <c r="I1610" s="35"/>
      <c r="J1610" s="35"/>
      <c r="K1610" s="34"/>
      <c r="L1610" s="15"/>
      <c r="M1610" s="15"/>
    </row>
    <row r="1611" spans="1:13">
      <c r="A1611" s="35"/>
      <c r="B1611" s="35"/>
      <c r="C1611" s="35"/>
      <c r="D1611" s="35"/>
      <c r="E1611" s="35"/>
      <c r="F1611" s="35"/>
      <c r="G1611" s="36"/>
      <c r="H1611" s="35"/>
      <c r="I1611" s="35"/>
      <c r="J1611" s="35"/>
      <c r="K1611" s="34"/>
      <c r="L1611" s="15"/>
      <c r="M1611" s="15"/>
    </row>
    <row r="1612" spans="1:13">
      <c r="A1612" s="35"/>
      <c r="B1612" s="35"/>
      <c r="C1612" s="35"/>
      <c r="D1612" s="35"/>
      <c r="E1612" s="35"/>
      <c r="F1612" s="35"/>
      <c r="G1612" s="36"/>
      <c r="H1612" s="35"/>
      <c r="I1612" s="35"/>
      <c r="J1612" s="35"/>
      <c r="K1612" s="34"/>
      <c r="L1612" s="15"/>
      <c r="M1612" s="15"/>
    </row>
    <row r="1613" spans="1:13">
      <c r="A1613" s="35"/>
      <c r="B1613" s="35"/>
      <c r="C1613" s="35"/>
      <c r="D1613" s="35"/>
      <c r="E1613" s="35"/>
      <c r="F1613" s="35"/>
      <c r="G1613" s="36"/>
      <c r="H1613" s="35"/>
      <c r="I1613" s="35"/>
      <c r="J1613" s="35"/>
      <c r="K1613" s="34"/>
      <c r="L1613" s="15"/>
      <c r="M1613" s="15"/>
    </row>
    <row r="1614" spans="1:13">
      <c r="A1614" s="35"/>
      <c r="B1614" s="35"/>
      <c r="C1614" s="35"/>
      <c r="D1614" s="35"/>
      <c r="E1614" s="35"/>
      <c r="F1614" s="35"/>
      <c r="G1614" s="36"/>
      <c r="H1614" s="35"/>
      <c r="I1614" s="35"/>
      <c r="J1614" s="35"/>
      <c r="K1614" s="34"/>
      <c r="L1614" s="15"/>
      <c r="M1614" s="15"/>
    </row>
    <row r="1615" spans="1:13">
      <c r="A1615" s="35"/>
      <c r="B1615" s="35"/>
      <c r="C1615" s="35"/>
      <c r="D1615" s="35"/>
      <c r="E1615" s="35"/>
      <c r="F1615" s="35"/>
      <c r="G1615" s="36"/>
      <c r="H1615" s="35"/>
      <c r="I1615" s="35"/>
      <c r="J1615" s="35"/>
      <c r="K1615" s="34"/>
      <c r="L1615" s="15"/>
      <c r="M1615" s="15"/>
    </row>
    <row r="1616" spans="1:13">
      <c r="A1616" s="35"/>
      <c r="B1616" s="35"/>
      <c r="C1616" s="35"/>
      <c r="D1616" s="35"/>
      <c r="E1616" s="35"/>
      <c r="F1616" s="35"/>
      <c r="G1616" s="36"/>
      <c r="H1616" s="35"/>
      <c r="I1616" s="35"/>
      <c r="J1616" s="35"/>
      <c r="K1616" s="34"/>
      <c r="L1616" s="15"/>
      <c r="M1616" s="15"/>
    </row>
    <row r="1617" spans="1:13">
      <c r="A1617" s="35"/>
      <c r="B1617" s="35"/>
      <c r="C1617" s="35"/>
      <c r="D1617" s="35"/>
      <c r="E1617" s="35"/>
      <c r="F1617" s="35"/>
      <c r="G1617" s="36"/>
      <c r="H1617" s="35"/>
      <c r="I1617" s="35"/>
      <c r="J1617" s="35"/>
      <c r="K1617" s="34"/>
      <c r="L1617" s="15"/>
      <c r="M1617" s="15"/>
    </row>
    <row r="1618" spans="1:13">
      <c r="A1618" s="35"/>
      <c r="B1618" s="35"/>
      <c r="C1618" s="35"/>
      <c r="D1618" s="35"/>
      <c r="E1618" s="35"/>
      <c r="F1618" s="35"/>
      <c r="G1618" s="36"/>
      <c r="H1618" s="35"/>
      <c r="I1618" s="35"/>
      <c r="J1618" s="35"/>
      <c r="K1618" s="34"/>
      <c r="L1618" s="15"/>
      <c r="M1618" s="15"/>
    </row>
    <row r="1619" spans="1:13">
      <c r="A1619" s="35"/>
      <c r="B1619" s="35"/>
      <c r="C1619" s="35"/>
      <c r="D1619" s="35"/>
      <c r="E1619" s="35"/>
      <c r="F1619" s="35"/>
      <c r="G1619" s="36"/>
      <c r="H1619" s="35"/>
      <c r="I1619" s="35"/>
      <c r="J1619" s="35"/>
      <c r="K1619" s="34"/>
      <c r="L1619" s="15"/>
      <c r="M1619" s="15"/>
    </row>
    <row r="1620" spans="1:13">
      <c r="A1620" s="35"/>
      <c r="B1620" s="35"/>
      <c r="C1620" s="35"/>
      <c r="D1620" s="35"/>
      <c r="E1620" s="35"/>
      <c r="F1620" s="35"/>
      <c r="G1620" s="36"/>
      <c r="H1620" s="35"/>
      <c r="I1620" s="35"/>
      <c r="J1620" s="35"/>
      <c r="K1620" s="34"/>
      <c r="L1620" s="15"/>
      <c r="M1620" s="15"/>
    </row>
    <row r="1621" spans="1:13">
      <c r="A1621" s="35"/>
      <c r="B1621" s="35"/>
      <c r="C1621" s="35"/>
      <c r="D1621" s="35"/>
      <c r="E1621" s="35"/>
      <c r="F1621" s="35"/>
      <c r="G1621" s="36"/>
      <c r="H1621" s="35"/>
      <c r="I1621" s="35"/>
      <c r="J1621" s="35"/>
      <c r="K1621" s="34"/>
      <c r="L1621" s="15"/>
      <c r="M1621" s="15"/>
    </row>
    <row r="1622" spans="1:13">
      <c r="A1622" s="35"/>
      <c r="B1622" s="35"/>
      <c r="C1622" s="35"/>
      <c r="D1622" s="35"/>
      <c r="E1622" s="35"/>
      <c r="F1622" s="35"/>
      <c r="G1622" s="36"/>
      <c r="H1622" s="35"/>
      <c r="I1622" s="35"/>
      <c r="J1622" s="35"/>
      <c r="K1622" s="34"/>
      <c r="L1622" s="15"/>
      <c r="M1622" s="15"/>
    </row>
    <row r="1623" spans="1:13">
      <c r="A1623" s="35"/>
      <c r="B1623" s="35"/>
      <c r="C1623" s="35"/>
      <c r="D1623" s="35"/>
      <c r="E1623" s="35"/>
      <c r="F1623" s="35"/>
      <c r="G1623" s="36"/>
      <c r="H1623" s="35"/>
      <c r="I1623" s="35"/>
      <c r="J1623" s="35"/>
      <c r="K1623" s="34"/>
      <c r="L1623" s="15"/>
      <c r="M1623" s="15"/>
    </row>
    <row r="1624" spans="1:13">
      <c r="A1624" s="35"/>
      <c r="B1624" s="35"/>
      <c r="C1624" s="35"/>
      <c r="D1624" s="35"/>
      <c r="E1624" s="35"/>
      <c r="F1624" s="35"/>
      <c r="G1624" s="36"/>
      <c r="H1624" s="35"/>
      <c r="I1624" s="35"/>
      <c r="J1624" s="35"/>
      <c r="K1624" s="34"/>
      <c r="L1624" s="15"/>
      <c r="M1624" s="15"/>
    </row>
    <row r="1625" spans="1:13">
      <c r="A1625" s="35"/>
      <c r="B1625" s="35"/>
      <c r="C1625" s="35"/>
      <c r="D1625" s="35"/>
      <c r="E1625" s="35"/>
      <c r="F1625" s="35"/>
      <c r="G1625" s="36"/>
      <c r="H1625" s="35"/>
      <c r="I1625" s="35"/>
      <c r="J1625" s="35"/>
      <c r="K1625" s="34"/>
      <c r="L1625" s="15"/>
      <c r="M1625" s="15"/>
    </row>
    <row r="1626" spans="1:13">
      <c r="A1626" s="35"/>
      <c r="B1626" s="35"/>
      <c r="C1626" s="35"/>
      <c r="D1626" s="35"/>
      <c r="E1626" s="35"/>
      <c r="F1626" s="35"/>
      <c r="G1626" s="36"/>
      <c r="H1626" s="35"/>
      <c r="I1626" s="35"/>
      <c r="J1626" s="35"/>
      <c r="K1626" s="34"/>
      <c r="L1626" s="15"/>
      <c r="M1626" s="15"/>
    </row>
    <row r="1627" spans="1:13">
      <c r="A1627" s="35"/>
      <c r="B1627" s="35"/>
      <c r="C1627" s="35"/>
      <c r="D1627" s="35"/>
      <c r="E1627" s="35"/>
      <c r="F1627" s="35"/>
      <c r="G1627" s="36"/>
      <c r="H1627" s="35"/>
      <c r="I1627" s="35"/>
      <c r="J1627" s="35"/>
      <c r="K1627" s="34"/>
      <c r="L1627" s="15"/>
      <c r="M1627" s="15"/>
    </row>
    <row r="1628" spans="1:13">
      <c r="A1628" s="35"/>
      <c r="B1628" s="35"/>
      <c r="C1628" s="35"/>
      <c r="D1628" s="35"/>
      <c r="E1628" s="35"/>
      <c r="F1628" s="35"/>
      <c r="G1628" s="36"/>
      <c r="H1628" s="35"/>
      <c r="I1628" s="35"/>
      <c r="J1628" s="35"/>
      <c r="K1628" s="34"/>
      <c r="L1628" s="15"/>
      <c r="M1628" s="15"/>
    </row>
    <row r="1629" spans="1:13">
      <c r="A1629" s="35"/>
      <c r="B1629" s="35"/>
      <c r="C1629" s="35"/>
      <c r="D1629" s="35"/>
      <c r="E1629" s="35"/>
      <c r="F1629" s="35"/>
      <c r="G1629" s="36"/>
      <c r="H1629" s="35"/>
      <c r="I1629" s="35"/>
      <c r="J1629" s="35"/>
      <c r="K1629" s="34"/>
      <c r="L1629" s="15"/>
      <c r="M1629" s="15"/>
    </row>
    <row r="1630" spans="1:13">
      <c r="A1630" s="35"/>
      <c r="B1630" s="35"/>
      <c r="C1630" s="35"/>
      <c r="D1630" s="35"/>
      <c r="E1630" s="35"/>
      <c r="F1630" s="35"/>
      <c r="G1630" s="36"/>
      <c r="H1630" s="35"/>
      <c r="I1630" s="35"/>
      <c r="J1630" s="35"/>
      <c r="K1630" s="34"/>
      <c r="L1630" s="15"/>
      <c r="M1630" s="15"/>
    </row>
    <row r="1631" spans="1:13">
      <c r="A1631" s="35"/>
      <c r="B1631" s="35"/>
      <c r="C1631" s="35"/>
      <c r="D1631" s="35"/>
      <c r="E1631" s="35"/>
      <c r="F1631" s="35"/>
      <c r="G1631" s="36"/>
      <c r="H1631" s="35"/>
      <c r="I1631" s="35"/>
      <c r="J1631" s="35"/>
      <c r="K1631" s="34"/>
      <c r="L1631" s="15"/>
      <c r="M1631" s="15"/>
    </row>
    <row r="1632" spans="1:13">
      <c r="A1632" s="35"/>
      <c r="B1632" s="35"/>
      <c r="C1632" s="35"/>
      <c r="D1632" s="35"/>
      <c r="E1632" s="35"/>
      <c r="F1632" s="35"/>
      <c r="G1632" s="36"/>
      <c r="H1632" s="35"/>
      <c r="I1632" s="35"/>
      <c r="J1632" s="35"/>
      <c r="K1632" s="34"/>
      <c r="L1632" s="15"/>
      <c r="M1632" s="15"/>
    </row>
    <row r="1633" spans="1:13">
      <c r="A1633" s="35"/>
      <c r="B1633" s="35"/>
      <c r="C1633" s="35"/>
      <c r="D1633" s="35"/>
      <c r="E1633" s="35"/>
      <c r="F1633" s="35"/>
      <c r="G1633" s="36"/>
      <c r="H1633" s="35"/>
      <c r="I1633" s="35"/>
      <c r="J1633" s="35"/>
      <c r="K1633" s="34"/>
      <c r="L1633" s="15"/>
      <c r="M1633" s="15"/>
    </row>
    <row r="1634" spans="1:13">
      <c r="A1634" s="35"/>
      <c r="B1634" s="35"/>
      <c r="C1634" s="35"/>
      <c r="D1634" s="35"/>
      <c r="E1634" s="35"/>
      <c r="F1634" s="35"/>
      <c r="G1634" s="36"/>
      <c r="H1634" s="35"/>
      <c r="I1634" s="35"/>
      <c r="J1634" s="35"/>
      <c r="K1634" s="34"/>
      <c r="L1634" s="15"/>
      <c r="M1634" s="15"/>
    </row>
    <row r="1635" spans="1:13">
      <c r="A1635" s="35"/>
      <c r="B1635" s="35"/>
      <c r="C1635" s="35"/>
      <c r="D1635" s="35"/>
      <c r="E1635" s="35"/>
      <c r="F1635" s="35"/>
      <c r="G1635" s="36"/>
      <c r="H1635" s="35"/>
      <c r="I1635" s="35"/>
      <c r="J1635" s="35"/>
      <c r="K1635" s="34"/>
      <c r="L1635" s="15"/>
      <c r="M1635" s="15"/>
    </row>
    <row r="1636" spans="1:13">
      <c r="A1636" s="35"/>
      <c r="B1636" s="35"/>
      <c r="C1636" s="35"/>
      <c r="D1636" s="35"/>
      <c r="E1636" s="35"/>
      <c r="F1636" s="35"/>
      <c r="G1636" s="36"/>
      <c r="H1636" s="35"/>
      <c r="I1636" s="35"/>
      <c r="J1636" s="35"/>
      <c r="K1636" s="34"/>
      <c r="L1636" s="15"/>
      <c r="M1636" s="15"/>
    </row>
    <row r="1637" spans="1:13">
      <c r="A1637" s="35"/>
      <c r="B1637" s="35"/>
      <c r="C1637" s="35"/>
      <c r="D1637" s="35"/>
      <c r="E1637" s="35"/>
      <c r="F1637" s="35"/>
      <c r="G1637" s="36"/>
      <c r="H1637" s="35"/>
      <c r="I1637" s="35"/>
      <c r="J1637" s="35"/>
      <c r="K1637" s="34"/>
      <c r="L1637" s="15"/>
      <c r="M1637" s="15"/>
    </row>
    <row r="1638" spans="1:13">
      <c r="A1638" s="35"/>
      <c r="B1638" s="35"/>
      <c r="C1638" s="35"/>
      <c r="D1638" s="35"/>
      <c r="E1638" s="35"/>
      <c r="F1638" s="35"/>
      <c r="G1638" s="36"/>
      <c r="H1638" s="35"/>
      <c r="I1638" s="35"/>
      <c r="J1638" s="35"/>
      <c r="K1638" s="34"/>
      <c r="L1638" s="15"/>
      <c r="M1638" s="15"/>
    </row>
    <row r="1639" spans="1:13">
      <c r="A1639" s="35"/>
      <c r="B1639" s="35"/>
      <c r="C1639" s="35"/>
      <c r="D1639" s="35"/>
      <c r="E1639" s="35"/>
      <c r="F1639" s="35"/>
      <c r="G1639" s="36"/>
      <c r="H1639" s="35"/>
      <c r="I1639" s="35"/>
      <c r="J1639" s="35"/>
      <c r="K1639" s="34"/>
      <c r="L1639" s="15"/>
      <c r="M1639" s="15"/>
    </row>
    <row r="1640" spans="1:13">
      <c r="A1640" s="35"/>
      <c r="B1640" s="35"/>
      <c r="C1640" s="35"/>
      <c r="D1640" s="35"/>
      <c r="E1640" s="35"/>
      <c r="F1640" s="35"/>
      <c r="G1640" s="36"/>
      <c r="H1640" s="35"/>
      <c r="I1640" s="35"/>
      <c r="J1640" s="35"/>
      <c r="K1640" s="34"/>
      <c r="L1640" s="15"/>
      <c r="M1640" s="15"/>
    </row>
    <row r="1641" spans="1:13">
      <c r="A1641" s="35"/>
      <c r="B1641" s="35"/>
      <c r="C1641" s="35"/>
      <c r="D1641" s="35"/>
      <c r="E1641" s="35"/>
      <c r="F1641" s="35"/>
      <c r="G1641" s="36"/>
      <c r="H1641" s="35"/>
      <c r="I1641" s="35"/>
      <c r="J1641" s="35"/>
      <c r="K1641" s="34"/>
      <c r="L1641" s="15"/>
      <c r="M1641" s="15"/>
    </row>
    <row r="1642" spans="1:13">
      <c r="A1642" s="35"/>
      <c r="B1642" s="35"/>
      <c r="C1642" s="35"/>
      <c r="D1642" s="35"/>
      <c r="E1642" s="35"/>
      <c r="F1642" s="35"/>
      <c r="G1642" s="36"/>
      <c r="H1642" s="35"/>
      <c r="I1642" s="35"/>
      <c r="J1642" s="35"/>
      <c r="K1642" s="34"/>
      <c r="L1642" s="15"/>
      <c r="M1642" s="15"/>
    </row>
    <row r="1643" spans="1:13">
      <c r="A1643" s="35"/>
      <c r="B1643" s="35"/>
      <c r="C1643" s="35"/>
      <c r="D1643" s="35"/>
      <c r="E1643" s="35"/>
      <c r="F1643" s="35"/>
      <c r="G1643" s="36"/>
      <c r="H1643" s="35"/>
      <c r="I1643" s="35"/>
      <c r="J1643" s="35"/>
      <c r="K1643" s="34"/>
      <c r="L1643" s="15"/>
      <c r="M1643" s="15"/>
    </row>
    <row r="1644" spans="1:13">
      <c r="A1644" s="35"/>
      <c r="B1644" s="35"/>
      <c r="C1644" s="35"/>
      <c r="D1644" s="35"/>
      <c r="E1644" s="35"/>
      <c r="F1644" s="35"/>
      <c r="G1644" s="36"/>
      <c r="H1644" s="35"/>
      <c r="I1644" s="35"/>
      <c r="J1644" s="35"/>
      <c r="K1644" s="34"/>
      <c r="L1644" s="15"/>
      <c r="M1644" s="15"/>
    </row>
    <row r="1645" spans="1:13">
      <c r="A1645" s="35"/>
      <c r="B1645" s="35"/>
      <c r="C1645" s="35"/>
      <c r="D1645" s="35"/>
      <c r="E1645" s="35"/>
      <c r="F1645" s="35"/>
      <c r="G1645" s="36"/>
      <c r="H1645" s="35"/>
      <c r="I1645" s="35"/>
      <c r="J1645" s="35"/>
      <c r="K1645" s="34"/>
      <c r="L1645" s="15"/>
      <c r="M1645" s="15"/>
    </row>
    <row r="1646" spans="1:13">
      <c r="A1646" s="35"/>
      <c r="B1646" s="35"/>
      <c r="C1646" s="35"/>
      <c r="D1646" s="35"/>
      <c r="E1646" s="35"/>
      <c r="F1646" s="35"/>
      <c r="G1646" s="36"/>
      <c r="H1646" s="35"/>
      <c r="I1646" s="35"/>
      <c r="J1646" s="35"/>
      <c r="K1646" s="34"/>
      <c r="L1646" s="15"/>
      <c r="M1646" s="15"/>
    </row>
    <row r="1647" spans="1:13">
      <c r="A1647" s="35"/>
      <c r="B1647" s="35"/>
      <c r="C1647" s="35"/>
      <c r="D1647" s="35"/>
      <c r="E1647" s="35"/>
      <c r="F1647" s="35"/>
      <c r="G1647" s="36"/>
      <c r="H1647" s="35"/>
      <c r="I1647" s="35"/>
      <c r="J1647" s="35"/>
      <c r="K1647" s="34"/>
      <c r="L1647" s="15"/>
      <c r="M1647" s="15"/>
    </row>
    <row r="1648" spans="1:13">
      <c r="A1648" s="35"/>
      <c r="B1648" s="35"/>
      <c r="C1648" s="35"/>
      <c r="D1648" s="35"/>
      <c r="E1648" s="35"/>
      <c r="F1648" s="35"/>
      <c r="G1648" s="36"/>
      <c r="H1648" s="35"/>
      <c r="I1648" s="35"/>
      <c r="J1648" s="35"/>
      <c r="K1648" s="34"/>
      <c r="L1648" s="15"/>
      <c r="M1648" s="15"/>
    </row>
    <row r="1649" spans="1:13">
      <c r="A1649" s="35"/>
      <c r="B1649" s="35"/>
      <c r="C1649" s="35"/>
      <c r="D1649" s="35"/>
      <c r="E1649" s="35"/>
      <c r="F1649" s="35"/>
      <c r="G1649" s="36"/>
      <c r="H1649" s="35"/>
      <c r="I1649" s="35"/>
      <c r="J1649" s="35"/>
      <c r="K1649" s="34"/>
      <c r="L1649" s="15"/>
      <c r="M1649" s="15"/>
    </row>
    <row r="1650" spans="1:13">
      <c r="A1650" s="35"/>
      <c r="B1650" s="35"/>
      <c r="C1650" s="35"/>
      <c r="D1650" s="35"/>
      <c r="E1650" s="35"/>
      <c r="F1650" s="35"/>
      <c r="G1650" s="36"/>
      <c r="H1650" s="35"/>
      <c r="I1650" s="35"/>
      <c r="J1650" s="35"/>
      <c r="K1650" s="34"/>
      <c r="L1650" s="15"/>
      <c r="M1650" s="15"/>
    </row>
    <row r="1651" spans="1:13">
      <c r="A1651" s="35"/>
      <c r="B1651" s="35"/>
      <c r="C1651" s="35"/>
      <c r="D1651" s="35"/>
      <c r="E1651" s="35"/>
      <c r="F1651" s="35"/>
      <c r="G1651" s="36"/>
      <c r="H1651" s="35"/>
      <c r="I1651" s="35"/>
      <c r="J1651" s="35"/>
      <c r="K1651" s="34"/>
      <c r="L1651" s="15"/>
      <c r="M1651" s="15"/>
    </row>
    <row r="1652" spans="1:13">
      <c r="A1652" s="35"/>
      <c r="B1652" s="35"/>
      <c r="C1652" s="35"/>
      <c r="D1652" s="35"/>
      <c r="E1652" s="35"/>
      <c r="F1652" s="35"/>
      <c r="G1652" s="36"/>
      <c r="H1652" s="35"/>
      <c r="I1652" s="35"/>
      <c r="J1652" s="35"/>
      <c r="K1652" s="34"/>
      <c r="L1652" s="15"/>
      <c r="M1652" s="15"/>
    </row>
    <row r="1653" spans="1:13">
      <c r="A1653" s="35"/>
      <c r="B1653" s="35"/>
      <c r="C1653" s="35"/>
      <c r="D1653" s="35"/>
      <c r="E1653" s="35"/>
      <c r="F1653" s="35"/>
      <c r="G1653" s="36"/>
      <c r="H1653" s="35"/>
      <c r="I1653" s="35"/>
      <c r="J1653" s="35"/>
      <c r="K1653" s="34"/>
      <c r="L1653" s="15"/>
      <c r="M1653" s="15"/>
    </row>
    <row r="1654" spans="1:13">
      <c r="A1654" s="35"/>
      <c r="B1654" s="35"/>
      <c r="C1654" s="35"/>
      <c r="D1654" s="35"/>
      <c r="E1654" s="35"/>
      <c r="F1654" s="35"/>
      <c r="G1654" s="36"/>
      <c r="H1654" s="35"/>
      <c r="I1654" s="35"/>
      <c r="J1654" s="35"/>
      <c r="K1654" s="34"/>
      <c r="L1654" s="15"/>
      <c r="M1654" s="15"/>
    </row>
    <row r="1655" spans="1:13">
      <c r="A1655" s="35"/>
      <c r="B1655" s="35"/>
      <c r="C1655" s="35"/>
      <c r="D1655" s="35"/>
      <c r="E1655" s="35"/>
      <c r="F1655" s="35"/>
      <c r="G1655" s="36"/>
      <c r="H1655" s="35"/>
      <c r="I1655" s="35"/>
      <c r="J1655" s="35"/>
      <c r="K1655" s="34"/>
      <c r="L1655" s="15"/>
      <c r="M1655" s="15"/>
    </row>
    <row r="1656" spans="1:13">
      <c r="A1656" s="35"/>
      <c r="B1656" s="35"/>
      <c r="C1656" s="35"/>
      <c r="D1656" s="35"/>
      <c r="E1656" s="35"/>
      <c r="F1656" s="35"/>
      <c r="G1656" s="36"/>
      <c r="H1656" s="35"/>
      <c r="I1656" s="35"/>
      <c r="J1656" s="35"/>
      <c r="K1656" s="34"/>
      <c r="L1656" s="15"/>
      <c r="M1656" s="15"/>
    </row>
    <row r="1657" spans="1:13">
      <c r="A1657" s="35"/>
      <c r="B1657" s="35"/>
      <c r="C1657" s="35"/>
      <c r="D1657" s="35"/>
      <c r="E1657" s="35"/>
      <c r="F1657" s="35"/>
      <c r="G1657" s="36"/>
      <c r="H1657" s="35"/>
      <c r="I1657" s="35"/>
      <c r="J1657" s="35"/>
      <c r="K1657" s="34"/>
      <c r="L1657" s="15"/>
      <c r="M1657" s="15"/>
    </row>
    <row r="1658" spans="1:13">
      <c r="A1658" s="35"/>
      <c r="B1658" s="35"/>
      <c r="C1658" s="35"/>
      <c r="D1658" s="35"/>
      <c r="E1658" s="35"/>
      <c r="F1658" s="35"/>
      <c r="G1658" s="36"/>
      <c r="H1658" s="35"/>
      <c r="I1658" s="35"/>
      <c r="J1658" s="35"/>
      <c r="K1658" s="34"/>
      <c r="L1658" s="15"/>
      <c r="M1658" s="15"/>
    </row>
    <row r="1659" spans="1:13">
      <c r="A1659" s="35"/>
      <c r="B1659" s="35"/>
      <c r="C1659" s="35"/>
      <c r="D1659" s="35"/>
      <c r="E1659" s="35"/>
      <c r="F1659" s="35"/>
      <c r="G1659" s="36"/>
      <c r="H1659" s="35"/>
      <c r="I1659" s="35"/>
      <c r="J1659" s="35"/>
      <c r="K1659" s="34"/>
      <c r="L1659" s="15"/>
      <c r="M1659" s="15"/>
    </row>
    <row r="1660" spans="1:13">
      <c r="A1660" s="35"/>
      <c r="B1660" s="35"/>
      <c r="C1660" s="35"/>
      <c r="D1660" s="35"/>
      <c r="E1660" s="35"/>
      <c r="F1660" s="35"/>
      <c r="G1660" s="36"/>
      <c r="H1660" s="35"/>
      <c r="I1660" s="35"/>
      <c r="J1660" s="35"/>
      <c r="K1660" s="34"/>
      <c r="L1660" s="15"/>
      <c r="M1660" s="15"/>
    </row>
    <row r="1661" spans="1:13">
      <c r="A1661" s="35"/>
      <c r="B1661" s="35"/>
      <c r="C1661" s="35"/>
      <c r="D1661" s="35"/>
      <c r="E1661" s="35"/>
      <c r="F1661" s="35"/>
      <c r="G1661" s="36"/>
      <c r="H1661" s="35"/>
      <c r="I1661" s="35"/>
      <c r="J1661" s="35"/>
      <c r="K1661" s="34"/>
      <c r="L1661" s="15"/>
      <c r="M1661" s="15"/>
    </row>
    <row r="1662" spans="1:13">
      <c r="A1662" s="35"/>
      <c r="B1662" s="35"/>
      <c r="C1662" s="35"/>
      <c r="D1662" s="35"/>
      <c r="E1662" s="35"/>
      <c r="F1662" s="35"/>
      <c r="G1662" s="36"/>
      <c r="H1662" s="35"/>
      <c r="I1662" s="35"/>
      <c r="J1662" s="35"/>
      <c r="K1662" s="34"/>
      <c r="L1662" s="15"/>
      <c r="M1662" s="15"/>
    </row>
    <row r="1663" spans="1:13">
      <c r="A1663" s="35"/>
      <c r="B1663" s="35"/>
      <c r="C1663" s="35"/>
      <c r="D1663" s="35"/>
      <c r="E1663" s="35"/>
      <c r="F1663" s="35"/>
      <c r="G1663" s="36"/>
      <c r="H1663" s="35"/>
      <c r="I1663" s="35"/>
      <c r="J1663" s="35"/>
      <c r="K1663" s="34"/>
      <c r="L1663" s="15"/>
      <c r="M1663" s="15"/>
    </row>
    <row r="1664" spans="1:13">
      <c r="A1664" s="35"/>
      <c r="B1664" s="35"/>
      <c r="C1664" s="35"/>
      <c r="D1664" s="35"/>
      <c r="E1664" s="35"/>
      <c r="F1664" s="35"/>
      <c r="G1664" s="36"/>
      <c r="H1664" s="35"/>
      <c r="I1664" s="35"/>
      <c r="J1664" s="35"/>
      <c r="K1664" s="34"/>
      <c r="L1664" s="15"/>
      <c r="M1664" s="15"/>
    </row>
    <row r="1665" spans="1:13">
      <c r="A1665" s="35"/>
      <c r="B1665" s="35"/>
      <c r="C1665" s="35"/>
      <c r="D1665" s="35"/>
      <c r="E1665" s="35"/>
      <c r="F1665" s="35"/>
      <c r="G1665" s="36"/>
      <c r="H1665" s="35"/>
      <c r="I1665" s="35"/>
      <c r="J1665" s="35"/>
      <c r="K1665" s="34"/>
      <c r="L1665" s="15"/>
      <c r="M1665" s="15"/>
    </row>
    <row r="1666" spans="1:13">
      <c r="A1666" s="35"/>
      <c r="B1666" s="35"/>
      <c r="C1666" s="35"/>
      <c r="D1666" s="35"/>
      <c r="E1666" s="35"/>
      <c r="F1666" s="35"/>
      <c r="G1666" s="36"/>
      <c r="H1666" s="35"/>
      <c r="I1666" s="35"/>
      <c r="J1666" s="35"/>
      <c r="K1666" s="34"/>
      <c r="L1666" s="15"/>
      <c r="M1666" s="15"/>
    </row>
    <row r="1667" spans="1:13">
      <c r="A1667" s="35"/>
      <c r="B1667" s="35"/>
      <c r="C1667" s="35"/>
      <c r="D1667" s="35"/>
      <c r="E1667" s="35"/>
      <c r="F1667" s="35"/>
      <c r="G1667" s="36"/>
      <c r="H1667" s="35"/>
      <c r="I1667" s="35"/>
      <c r="J1667" s="35"/>
      <c r="K1667" s="34"/>
      <c r="L1667" s="15"/>
      <c r="M1667" s="15"/>
    </row>
    <row r="1668" spans="1:13">
      <c r="A1668" s="35"/>
      <c r="B1668" s="35"/>
      <c r="C1668" s="35"/>
      <c r="D1668" s="35"/>
      <c r="E1668" s="35"/>
      <c r="F1668" s="35"/>
      <c r="G1668" s="36"/>
      <c r="H1668" s="35"/>
      <c r="I1668" s="35"/>
      <c r="J1668" s="35"/>
      <c r="K1668" s="34"/>
      <c r="L1668" s="15"/>
      <c r="M1668" s="15"/>
    </row>
    <row r="1669" spans="1:13">
      <c r="A1669" s="35"/>
      <c r="B1669" s="35"/>
      <c r="C1669" s="35"/>
      <c r="D1669" s="35"/>
      <c r="E1669" s="35"/>
      <c r="F1669" s="35"/>
      <c r="G1669" s="36"/>
      <c r="H1669" s="35"/>
      <c r="I1669" s="35"/>
      <c r="J1669" s="35"/>
      <c r="K1669" s="34"/>
      <c r="L1669" s="15"/>
      <c r="M1669" s="15"/>
    </row>
    <row r="1670" spans="1:13">
      <c r="A1670" s="35"/>
      <c r="B1670" s="35"/>
      <c r="C1670" s="35"/>
      <c r="D1670" s="35"/>
      <c r="E1670" s="35"/>
      <c r="F1670" s="35"/>
      <c r="G1670" s="36"/>
      <c r="H1670" s="35"/>
      <c r="I1670" s="35"/>
      <c r="J1670" s="35"/>
      <c r="K1670" s="34"/>
      <c r="L1670" s="15"/>
      <c r="M1670" s="15"/>
    </row>
    <row r="1671" spans="1:13">
      <c r="A1671" s="35"/>
      <c r="B1671" s="35"/>
      <c r="C1671" s="35"/>
      <c r="D1671" s="35"/>
      <c r="E1671" s="35"/>
      <c r="F1671" s="35"/>
      <c r="G1671" s="36"/>
      <c r="H1671" s="35"/>
      <c r="I1671" s="35"/>
      <c r="J1671" s="35"/>
      <c r="K1671" s="34"/>
      <c r="L1671" s="15"/>
      <c r="M1671" s="15"/>
    </row>
    <row r="1672" spans="1:13">
      <c r="A1672" s="35"/>
      <c r="B1672" s="35"/>
      <c r="C1672" s="35"/>
      <c r="D1672" s="35"/>
      <c r="E1672" s="35"/>
      <c r="F1672" s="35"/>
      <c r="G1672" s="36"/>
      <c r="H1672" s="35"/>
      <c r="I1672" s="35"/>
      <c r="J1672" s="35"/>
      <c r="K1672" s="34"/>
      <c r="L1672" s="15"/>
      <c r="M1672" s="15"/>
    </row>
    <row r="1673" spans="1:13">
      <c r="A1673" s="35"/>
      <c r="B1673" s="35"/>
      <c r="C1673" s="35"/>
      <c r="D1673" s="35"/>
      <c r="E1673" s="35"/>
      <c r="F1673" s="35"/>
      <c r="G1673" s="36"/>
      <c r="H1673" s="35"/>
      <c r="I1673" s="35"/>
      <c r="J1673" s="35"/>
      <c r="K1673" s="34"/>
      <c r="L1673" s="15"/>
      <c r="M1673" s="15"/>
    </row>
    <row r="1674" spans="1:13">
      <c r="A1674" s="35"/>
      <c r="B1674" s="35"/>
      <c r="C1674" s="35"/>
      <c r="D1674" s="35"/>
      <c r="E1674" s="35"/>
      <c r="F1674" s="35"/>
      <c r="G1674" s="36"/>
      <c r="H1674" s="35"/>
      <c r="I1674" s="35"/>
      <c r="J1674" s="35"/>
      <c r="K1674" s="34"/>
      <c r="L1674" s="15"/>
      <c r="M1674" s="15"/>
    </row>
    <row r="1675" spans="1:13">
      <c r="A1675" s="35"/>
      <c r="B1675" s="35"/>
      <c r="C1675" s="35"/>
      <c r="D1675" s="35"/>
      <c r="E1675" s="35"/>
      <c r="F1675" s="35"/>
      <c r="G1675" s="36"/>
      <c r="H1675" s="35"/>
      <c r="I1675" s="35"/>
      <c r="J1675" s="35"/>
      <c r="K1675" s="34"/>
      <c r="L1675" s="15"/>
      <c r="M1675" s="15"/>
    </row>
    <row r="1676" spans="1:13">
      <c r="A1676" s="35"/>
      <c r="B1676" s="35"/>
      <c r="C1676" s="35"/>
      <c r="D1676" s="35"/>
      <c r="E1676" s="35"/>
      <c r="F1676" s="35"/>
      <c r="G1676" s="36"/>
      <c r="H1676" s="35"/>
      <c r="I1676" s="35"/>
      <c r="J1676" s="35"/>
      <c r="K1676" s="34"/>
      <c r="L1676" s="15"/>
      <c r="M1676" s="15"/>
    </row>
    <row r="1677" spans="1:13">
      <c r="A1677" s="35"/>
      <c r="B1677" s="35"/>
      <c r="C1677" s="35"/>
      <c r="D1677" s="35"/>
      <c r="E1677" s="35"/>
      <c r="F1677" s="35"/>
      <c r="G1677" s="36"/>
      <c r="H1677" s="35"/>
      <c r="I1677" s="35"/>
      <c r="J1677" s="35"/>
      <c r="K1677" s="34"/>
      <c r="L1677" s="15"/>
      <c r="M1677" s="15"/>
    </row>
    <row r="1678" spans="1:13">
      <c r="A1678" s="35"/>
      <c r="B1678" s="35"/>
      <c r="C1678" s="35"/>
      <c r="D1678" s="35"/>
      <c r="E1678" s="35"/>
      <c r="F1678" s="35"/>
      <c r="G1678" s="36"/>
      <c r="H1678" s="35"/>
      <c r="I1678" s="35"/>
      <c r="J1678" s="35"/>
      <c r="K1678" s="34"/>
      <c r="L1678" s="15"/>
      <c r="M1678" s="15"/>
    </row>
    <row r="1679" spans="1:13">
      <c r="A1679" s="35"/>
      <c r="B1679" s="35"/>
      <c r="C1679" s="35"/>
      <c r="D1679" s="35"/>
      <c r="E1679" s="35"/>
      <c r="F1679" s="35"/>
      <c r="G1679" s="36"/>
      <c r="H1679" s="35"/>
      <c r="I1679" s="35"/>
      <c r="J1679" s="35"/>
      <c r="K1679" s="34"/>
      <c r="L1679" s="15"/>
      <c r="M1679" s="15"/>
    </row>
    <row r="1680" spans="1:13">
      <c r="A1680" s="35"/>
      <c r="B1680" s="35"/>
      <c r="C1680" s="35"/>
      <c r="D1680" s="35"/>
      <c r="E1680" s="35"/>
      <c r="F1680" s="35"/>
      <c r="G1680" s="36"/>
      <c r="H1680" s="35"/>
      <c r="I1680" s="35"/>
      <c r="J1680" s="35"/>
      <c r="K1680" s="34"/>
      <c r="L1680" s="15"/>
      <c r="M1680" s="15"/>
    </row>
    <row r="1681" spans="1:13">
      <c r="A1681" s="35"/>
      <c r="B1681" s="35"/>
      <c r="C1681" s="35"/>
      <c r="D1681" s="35"/>
      <c r="E1681" s="35"/>
      <c r="F1681" s="35"/>
      <c r="G1681" s="36"/>
      <c r="H1681" s="35"/>
      <c r="I1681" s="35"/>
      <c r="J1681" s="35"/>
      <c r="K1681" s="34"/>
      <c r="L1681" s="15"/>
      <c r="M1681" s="15"/>
    </row>
    <row r="1682" spans="1:13">
      <c r="A1682" s="35"/>
      <c r="B1682" s="35"/>
      <c r="C1682" s="35"/>
      <c r="D1682" s="35"/>
      <c r="E1682" s="35"/>
      <c r="F1682" s="35"/>
      <c r="G1682" s="36"/>
      <c r="H1682" s="35"/>
      <c r="I1682" s="35"/>
      <c r="J1682" s="35"/>
      <c r="K1682" s="34"/>
      <c r="L1682" s="15"/>
      <c r="M1682" s="15"/>
    </row>
    <row r="1683" spans="1:13">
      <c r="A1683" s="35"/>
      <c r="B1683" s="35"/>
      <c r="C1683" s="35"/>
      <c r="D1683" s="35"/>
      <c r="E1683" s="35"/>
      <c r="F1683" s="35"/>
      <c r="G1683" s="36"/>
      <c r="H1683" s="35"/>
      <c r="I1683" s="35"/>
      <c r="J1683" s="35"/>
      <c r="K1683" s="34"/>
      <c r="L1683" s="15"/>
      <c r="M1683" s="15"/>
    </row>
    <row r="1684" spans="1:13">
      <c r="A1684" s="35"/>
      <c r="B1684" s="35"/>
      <c r="C1684" s="35"/>
      <c r="D1684" s="35"/>
      <c r="E1684" s="35"/>
      <c r="F1684" s="35"/>
      <c r="G1684" s="36"/>
      <c r="H1684" s="35"/>
      <c r="I1684" s="35"/>
      <c r="J1684" s="35"/>
      <c r="K1684" s="34"/>
      <c r="L1684" s="15"/>
      <c r="M1684" s="15"/>
    </row>
    <row r="1685" spans="1:13">
      <c r="A1685" s="35"/>
      <c r="B1685" s="35"/>
      <c r="C1685" s="35"/>
      <c r="D1685" s="35"/>
      <c r="E1685" s="35"/>
      <c r="F1685" s="35"/>
      <c r="G1685" s="36"/>
      <c r="H1685" s="35"/>
      <c r="I1685" s="35"/>
      <c r="J1685" s="35"/>
      <c r="K1685" s="34"/>
      <c r="L1685" s="15"/>
      <c r="M1685" s="15"/>
    </row>
    <row r="1686" spans="1:13">
      <c r="A1686" s="35"/>
      <c r="B1686" s="35"/>
      <c r="C1686" s="35"/>
      <c r="D1686" s="35"/>
      <c r="E1686" s="35"/>
      <c r="F1686" s="35"/>
      <c r="G1686" s="36"/>
      <c r="H1686" s="35"/>
      <c r="I1686" s="35"/>
      <c r="J1686" s="35"/>
      <c r="K1686" s="34"/>
      <c r="L1686" s="15"/>
      <c r="M1686" s="15"/>
    </row>
    <row r="1687" spans="1:13">
      <c r="A1687" s="35"/>
      <c r="B1687" s="35"/>
      <c r="C1687" s="35"/>
      <c r="D1687" s="35"/>
      <c r="E1687" s="35"/>
      <c r="F1687" s="35"/>
      <c r="G1687" s="36"/>
      <c r="H1687" s="35"/>
      <c r="I1687" s="35"/>
      <c r="J1687" s="35"/>
      <c r="K1687" s="34"/>
      <c r="L1687" s="15"/>
      <c r="M1687" s="15"/>
    </row>
    <row r="1688" spans="1:13">
      <c r="A1688" s="35"/>
      <c r="B1688" s="35"/>
      <c r="C1688" s="35"/>
      <c r="D1688" s="35"/>
      <c r="E1688" s="35"/>
      <c r="F1688" s="35"/>
      <c r="G1688" s="36"/>
      <c r="H1688" s="35"/>
      <c r="I1688" s="35"/>
      <c r="J1688" s="35"/>
      <c r="K1688" s="34"/>
      <c r="L1688" s="15"/>
      <c r="M1688" s="15"/>
    </row>
    <row r="1689" spans="1:13">
      <c r="A1689" s="35"/>
      <c r="B1689" s="35"/>
      <c r="C1689" s="35"/>
      <c r="D1689" s="35"/>
      <c r="E1689" s="35"/>
      <c r="F1689" s="35"/>
      <c r="G1689" s="36"/>
      <c r="H1689" s="35"/>
      <c r="I1689" s="35"/>
      <c r="J1689" s="35"/>
      <c r="K1689" s="34"/>
      <c r="L1689" s="15"/>
      <c r="M1689" s="15"/>
    </row>
    <row r="1690" spans="1:13">
      <c r="A1690" s="35"/>
      <c r="B1690" s="35"/>
      <c r="C1690" s="35"/>
      <c r="D1690" s="35"/>
      <c r="E1690" s="35"/>
      <c r="F1690" s="35"/>
      <c r="G1690" s="36"/>
      <c r="H1690" s="35"/>
      <c r="I1690" s="35"/>
      <c r="J1690" s="35"/>
      <c r="K1690" s="34"/>
      <c r="L1690" s="15"/>
      <c r="M1690" s="15"/>
    </row>
    <row r="1691" spans="1:13">
      <c r="A1691" s="35"/>
      <c r="B1691" s="35"/>
      <c r="C1691" s="35"/>
      <c r="D1691" s="35"/>
      <c r="E1691" s="35"/>
      <c r="F1691" s="35"/>
      <c r="G1691" s="36"/>
      <c r="H1691" s="35"/>
      <c r="I1691" s="35"/>
      <c r="J1691" s="35"/>
      <c r="K1691" s="34"/>
      <c r="L1691" s="15"/>
      <c r="M1691" s="15"/>
    </row>
    <row r="1692" spans="1:13">
      <c r="A1692" s="35"/>
      <c r="B1692" s="35"/>
      <c r="C1692" s="35"/>
      <c r="D1692" s="35"/>
      <c r="E1692" s="35"/>
      <c r="F1692" s="35"/>
      <c r="G1692" s="36"/>
      <c r="H1692" s="35"/>
      <c r="I1692" s="35"/>
      <c r="J1692" s="35"/>
      <c r="K1692" s="34"/>
      <c r="L1692" s="15"/>
      <c r="M1692" s="15"/>
    </row>
    <row r="1693" spans="1:13">
      <c r="A1693" s="35"/>
      <c r="B1693" s="35"/>
      <c r="C1693" s="35"/>
      <c r="D1693" s="35"/>
      <c r="E1693" s="35"/>
      <c r="F1693" s="35"/>
      <c r="G1693" s="36"/>
      <c r="H1693" s="35"/>
      <c r="I1693" s="35"/>
      <c r="J1693" s="35"/>
      <c r="K1693" s="34"/>
      <c r="L1693" s="15"/>
      <c r="M1693" s="15"/>
    </row>
    <row r="1694" spans="1:13">
      <c r="A1694" s="35"/>
      <c r="B1694" s="35"/>
      <c r="C1694" s="35"/>
      <c r="D1694" s="35"/>
      <c r="E1694" s="35"/>
      <c r="F1694" s="35"/>
      <c r="G1694" s="36"/>
      <c r="H1694" s="35"/>
      <c r="I1694" s="35"/>
      <c r="J1694" s="35"/>
      <c r="K1694" s="34"/>
      <c r="L1694" s="15"/>
      <c r="M1694" s="15"/>
    </row>
    <row r="1695" spans="1:13">
      <c r="A1695" s="35"/>
      <c r="B1695" s="35"/>
      <c r="C1695" s="35"/>
      <c r="D1695" s="35"/>
      <c r="E1695" s="35"/>
      <c r="F1695" s="35"/>
      <c r="G1695" s="36"/>
      <c r="H1695" s="35"/>
      <c r="I1695" s="35"/>
      <c r="J1695" s="35"/>
      <c r="K1695" s="34"/>
      <c r="L1695" s="15"/>
      <c r="M1695" s="15"/>
    </row>
    <row r="1696" spans="1:13">
      <c r="A1696" s="35"/>
      <c r="B1696" s="35"/>
      <c r="C1696" s="35"/>
      <c r="D1696" s="35"/>
      <c r="E1696" s="35"/>
      <c r="F1696" s="35"/>
      <c r="G1696" s="36"/>
      <c r="H1696" s="35"/>
      <c r="I1696" s="35"/>
      <c r="J1696" s="35"/>
      <c r="K1696" s="34"/>
      <c r="L1696" s="15"/>
      <c r="M1696" s="15"/>
    </row>
    <row r="1697" spans="1:13">
      <c r="A1697" s="35"/>
      <c r="B1697" s="35"/>
      <c r="C1697" s="35"/>
      <c r="D1697" s="35"/>
      <c r="E1697" s="35"/>
      <c r="F1697" s="35"/>
      <c r="G1697" s="36"/>
      <c r="H1697" s="35"/>
      <c r="I1697" s="35"/>
      <c r="J1697" s="35"/>
      <c r="K1697" s="34"/>
      <c r="L1697" s="15"/>
      <c r="M1697" s="15"/>
    </row>
    <row r="1698" spans="1:13">
      <c r="A1698" s="35"/>
      <c r="B1698" s="35"/>
      <c r="C1698" s="35"/>
      <c r="D1698" s="35"/>
      <c r="E1698" s="35"/>
      <c r="F1698" s="35"/>
      <c r="G1698" s="36"/>
      <c r="H1698" s="35"/>
      <c r="I1698" s="35"/>
      <c r="J1698" s="35"/>
      <c r="K1698" s="34"/>
      <c r="L1698" s="15"/>
      <c r="M1698" s="15"/>
    </row>
    <row r="1699" spans="1:13">
      <c r="A1699" s="35"/>
      <c r="B1699" s="35"/>
      <c r="C1699" s="35"/>
      <c r="D1699" s="35"/>
      <c r="E1699" s="35"/>
      <c r="F1699" s="35"/>
      <c r="G1699" s="36"/>
      <c r="H1699" s="35"/>
      <c r="I1699" s="35"/>
      <c r="J1699" s="35"/>
      <c r="K1699" s="34"/>
      <c r="L1699" s="15"/>
      <c r="M1699" s="15"/>
    </row>
    <row r="1700" spans="1:13">
      <c r="A1700" s="35"/>
      <c r="B1700" s="35"/>
      <c r="C1700" s="35"/>
      <c r="D1700" s="35"/>
      <c r="E1700" s="35"/>
      <c r="F1700" s="35"/>
      <c r="G1700" s="36"/>
      <c r="H1700" s="35"/>
      <c r="I1700" s="35"/>
      <c r="J1700" s="35"/>
      <c r="K1700" s="34"/>
      <c r="L1700" s="15"/>
      <c r="M1700" s="15"/>
    </row>
    <row r="1701" spans="1:13">
      <c r="A1701" s="35"/>
      <c r="B1701" s="35"/>
      <c r="C1701" s="35"/>
      <c r="D1701" s="35"/>
      <c r="E1701" s="35"/>
      <c r="F1701" s="35"/>
      <c r="G1701" s="36"/>
      <c r="H1701" s="35"/>
      <c r="I1701" s="35"/>
      <c r="J1701" s="35"/>
      <c r="K1701" s="34"/>
      <c r="L1701" s="15"/>
      <c r="M1701" s="15"/>
    </row>
    <row r="1702" spans="1:13">
      <c r="A1702" s="35"/>
      <c r="B1702" s="35"/>
      <c r="C1702" s="35"/>
      <c r="D1702" s="35"/>
      <c r="E1702" s="35"/>
      <c r="F1702" s="35"/>
      <c r="G1702" s="36"/>
      <c r="H1702" s="35"/>
      <c r="I1702" s="35"/>
      <c r="J1702" s="35"/>
      <c r="K1702" s="34"/>
      <c r="L1702" s="15"/>
      <c r="M1702" s="15"/>
    </row>
    <row r="1703" spans="1:13">
      <c r="A1703" s="35"/>
      <c r="B1703" s="35"/>
      <c r="C1703" s="35"/>
      <c r="D1703" s="35"/>
      <c r="E1703" s="35"/>
      <c r="F1703" s="35"/>
      <c r="G1703" s="36"/>
      <c r="H1703" s="35"/>
      <c r="I1703" s="35"/>
      <c r="J1703" s="35"/>
      <c r="K1703" s="34"/>
      <c r="L1703" s="15"/>
      <c r="M1703" s="15"/>
    </row>
    <row r="1704" spans="1:13">
      <c r="A1704" s="35"/>
      <c r="B1704" s="35"/>
      <c r="C1704" s="35"/>
      <c r="D1704" s="35"/>
      <c r="E1704" s="35"/>
      <c r="F1704" s="35"/>
      <c r="G1704" s="36"/>
      <c r="H1704" s="35"/>
      <c r="I1704" s="35"/>
      <c r="J1704" s="35"/>
      <c r="K1704" s="34"/>
      <c r="L1704" s="15"/>
      <c r="M1704" s="15"/>
    </row>
    <row r="1705" spans="1:13">
      <c r="A1705" s="35"/>
      <c r="B1705" s="35"/>
      <c r="C1705" s="35"/>
      <c r="D1705" s="35"/>
      <c r="E1705" s="35"/>
      <c r="F1705" s="35"/>
      <c r="G1705" s="36"/>
      <c r="H1705" s="35"/>
      <c r="I1705" s="35"/>
      <c r="J1705" s="35"/>
      <c r="K1705" s="34"/>
      <c r="L1705" s="15"/>
      <c r="M1705" s="15"/>
    </row>
    <row r="1706" spans="1:13">
      <c r="A1706" s="35"/>
      <c r="B1706" s="35"/>
      <c r="C1706" s="35"/>
      <c r="D1706" s="35"/>
      <c r="E1706" s="35"/>
      <c r="F1706" s="35"/>
      <c r="G1706" s="36"/>
      <c r="H1706" s="35"/>
      <c r="I1706" s="35"/>
      <c r="J1706" s="35"/>
      <c r="K1706" s="34"/>
      <c r="L1706" s="15"/>
      <c r="M1706" s="15"/>
    </row>
    <row r="1707" spans="1:13">
      <c r="A1707" s="35"/>
      <c r="B1707" s="35"/>
      <c r="C1707" s="35"/>
      <c r="D1707" s="35"/>
      <c r="E1707" s="35"/>
      <c r="F1707" s="35"/>
      <c r="G1707" s="36"/>
      <c r="H1707" s="35"/>
      <c r="I1707" s="35"/>
      <c r="J1707" s="35"/>
      <c r="K1707" s="34"/>
      <c r="L1707" s="15"/>
      <c r="M1707" s="15"/>
    </row>
    <row r="1708" spans="1:13">
      <c r="A1708" s="35"/>
      <c r="B1708" s="35"/>
      <c r="C1708" s="35"/>
      <c r="D1708" s="35"/>
      <c r="E1708" s="35"/>
      <c r="F1708" s="35"/>
      <c r="G1708" s="36"/>
      <c r="H1708" s="35"/>
      <c r="I1708" s="35"/>
      <c r="J1708" s="35"/>
      <c r="K1708" s="34"/>
      <c r="L1708" s="15"/>
      <c r="M1708" s="15"/>
    </row>
    <row r="1709" spans="1:13">
      <c r="A1709" s="35"/>
      <c r="B1709" s="35"/>
      <c r="C1709" s="35"/>
      <c r="D1709" s="35"/>
      <c r="E1709" s="35"/>
      <c r="F1709" s="35"/>
      <c r="G1709" s="36"/>
      <c r="H1709" s="35"/>
      <c r="I1709" s="35"/>
      <c r="J1709" s="35"/>
      <c r="K1709" s="34"/>
      <c r="L1709" s="15"/>
      <c r="M1709" s="15"/>
    </row>
    <row r="1710" spans="1:13">
      <c r="A1710" s="35"/>
      <c r="B1710" s="35"/>
      <c r="C1710" s="35"/>
      <c r="D1710" s="35"/>
      <c r="E1710" s="35"/>
      <c r="F1710" s="35"/>
      <c r="G1710" s="36"/>
      <c r="H1710" s="35"/>
      <c r="I1710" s="35"/>
      <c r="J1710" s="35"/>
      <c r="K1710" s="34"/>
      <c r="L1710" s="15"/>
      <c r="M1710" s="15"/>
    </row>
    <row r="1711" spans="1:13">
      <c r="A1711" s="35"/>
      <c r="B1711" s="35"/>
      <c r="C1711" s="35"/>
      <c r="D1711" s="35"/>
      <c r="E1711" s="35"/>
      <c r="F1711" s="35"/>
      <c r="G1711" s="36"/>
      <c r="H1711" s="35"/>
      <c r="I1711" s="35"/>
      <c r="J1711" s="35"/>
      <c r="K1711" s="34"/>
      <c r="L1711" s="15"/>
      <c r="M1711" s="15"/>
    </row>
    <row r="1712" spans="1:13">
      <c r="A1712" s="35"/>
      <c r="B1712" s="35"/>
      <c r="C1712" s="35"/>
      <c r="D1712" s="35"/>
      <c r="E1712" s="35"/>
      <c r="F1712" s="35"/>
      <c r="G1712" s="36"/>
      <c r="H1712" s="35"/>
      <c r="I1712" s="35"/>
      <c r="J1712" s="35"/>
      <c r="K1712" s="34"/>
      <c r="L1712" s="15"/>
      <c r="M1712" s="15"/>
    </row>
    <row r="1713" spans="1:13">
      <c r="A1713" s="35"/>
      <c r="B1713" s="35"/>
      <c r="C1713" s="35"/>
      <c r="D1713" s="35"/>
      <c r="E1713" s="35"/>
      <c r="F1713" s="35"/>
      <c r="G1713" s="36"/>
      <c r="H1713" s="35"/>
      <c r="I1713" s="35"/>
      <c r="J1713" s="35"/>
      <c r="K1713" s="34"/>
      <c r="L1713" s="15"/>
      <c r="M1713" s="15"/>
    </row>
    <row r="1714" spans="1:13">
      <c r="A1714" s="35"/>
      <c r="B1714" s="35"/>
      <c r="C1714" s="35"/>
      <c r="D1714" s="35"/>
      <c r="E1714" s="35"/>
      <c r="F1714" s="35"/>
      <c r="G1714" s="36"/>
      <c r="H1714" s="35"/>
      <c r="I1714" s="35"/>
      <c r="J1714" s="35"/>
      <c r="K1714" s="34"/>
      <c r="L1714" s="15"/>
      <c r="M1714" s="15"/>
    </row>
    <row r="1715" spans="1:13">
      <c r="A1715" s="35"/>
      <c r="B1715" s="35"/>
      <c r="C1715" s="35"/>
      <c r="D1715" s="35"/>
      <c r="E1715" s="35"/>
      <c r="F1715" s="35"/>
      <c r="G1715" s="36"/>
      <c r="H1715" s="35"/>
      <c r="I1715" s="35"/>
      <c r="J1715" s="35"/>
      <c r="K1715" s="34"/>
      <c r="L1715" s="15"/>
      <c r="M1715" s="15"/>
    </row>
    <row r="1716" spans="1:13">
      <c r="A1716" s="35"/>
      <c r="B1716" s="35"/>
      <c r="C1716" s="35"/>
      <c r="D1716" s="35"/>
      <c r="E1716" s="35"/>
      <c r="F1716" s="35"/>
      <c r="G1716" s="36"/>
      <c r="H1716" s="35"/>
      <c r="I1716" s="35"/>
      <c r="J1716" s="35"/>
      <c r="K1716" s="34"/>
      <c r="L1716" s="15"/>
      <c r="M1716" s="15"/>
    </row>
    <row r="1717" spans="1:13">
      <c r="A1717" s="35"/>
      <c r="B1717" s="35"/>
      <c r="C1717" s="35"/>
      <c r="D1717" s="35"/>
      <c r="E1717" s="35"/>
      <c r="F1717" s="35"/>
      <c r="G1717" s="36"/>
      <c r="H1717" s="35"/>
      <c r="I1717" s="35"/>
      <c r="J1717" s="35"/>
      <c r="K1717" s="34"/>
      <c r="L1717" s="15"/>
      <c r="M1717" s="15"/>
    </row>
    <row r="1718" spans="1:13">
      <c r="A1718" s="35"/>
      <c r="B1718" s="35"/>
      <c r="C1718" s="35"/>
      <c r="D1718" s="35"/>
      <c r="E1718" s="35"/>
      <c r="F1718" s="35"/>
      <c r="G1718" s="36"/>
      <c r="H1718" s="35"/>
      <c r="I1718" s="35"/>
      <c r="J1718" s="35"/>
      <c r="K1718" s="34"/>
      <c r="L1718" s="15"/>
      <c r="M1718" s="15"/>
    </row>
    <row r="1719" spans="1:13">
      <c r="A1719" s="35"/>
      <c r="B1719" s="35"/>
      <c r="C1719" s="35"/>
      <c r="D1719" s="35"/>
      <c r="E1719" s="35"/>
      <c r="F1719" s="35"/>
      <c r="G1719" s="36"/>
      <c r="H1719" s="35"/>
      <c r="I1719" s="35"/>
      <c r="J1719" s="35"/>
      <c r="K1719" s="34"/>
      <c r="L1719" s="15"/>
      <c r="M1719" s="15"/>
    </row>
    <row r="1720" spans="1:13">
      <c r="A1720" s="35"/>
      <c r="B1720" s="35"/>
      <c r="C1720" s="35"/>
      <c r="D1720" s="35"/>
      <c r="E1720" s="35"/>
      <c r="F1720" s="35"/>
      <c r="G1720" s="36"/>
      <c r="H1720" s="35"/>
      <c r="I1720" s="35"/>
      <c r="J1720" s="35"/>
      <c r="K1720" s="34"/>
      <c r="L1720" s="15"/>
      <c r="M1720" s="15"/>
    </row>
    <row r="1721" spans="1:13">
      <c r="A1721" s="35"/>
      <c r="B1721" s="35"/>
      <c r="C1721" s="35"/>
      <c r="D1721" s="35"/>
      <c r="E1721" s="35"/>
      <c r="F1721" s="35"/>
      <c r="G1721" s="36"/>
      <c r="H1721" s="35"/>
      <c r="I1721" s="35"/>
      <c r="J1721" s="35"/>
      <c r="K1721" s="34"/>
      <c r="L1721" s="15"/>
      <c r="M1721" s="15"/>
    </row>
    <row r="1722" spans="1:13">
      <c r="A1722" s="35"/>
      <c r="B1722" s="35"/>
      <c r="C1722" s="35"/>
      <c r="D1722" s="35"/>
      <c r="E1722" s="35"/>
      <c r="F1722" s="35"/>
      <c r="G1722" s="36"/>
      <c r="H1722" s="35"/>
      <c r="I1722" s="35"/>
      <c r="J1722" s="35"/>
      <c r="K1722" s="34"/>
      <c r="L1722" s="15"/>
      <c r="M1722" s="15"/>
    </row>
    <row r="1723" spans="1:13">
      <c r="A1723" s="35"/>
      <c r="B1723" s="35"/>
      <c r="C1723" s="35"/>
      <c r="D1723" s="35"/>
      <c r="E1723" s="35"/>
      <c r="F1723" s="35"/>
      <c r="G1723" s="36"/>
      <c r="H1723" s="35"/>
      <c r="I1723" s="35"/>
      <c r="J1723" s="35"/>
      <c r="K1723" s="34"/>
      <c r="L1723" s="15"/>
      <c r="M1723" s="15"/>
    </row>
    <row r="1724" spans="1:13">
      <c r="A1724" s="35"/>
      <c r="B1724" s="35"/>
      <c r="C1724" s="35"/>
      <c r="D1724" s="35"/>
      <c r="E1724" s="35"/>
      <c r="F1724" s="35"/>
      <c r="G1724" s="36"/>
      <c r="H1724" s="35"/>
      <c r="I1724" s="35"/>
      <c r="J1724" s="35"/>
      <c r="K1724" s="34"/>
      <c r="L1724" s="15"/>
      <c r="M1724" s="15"/>
    </row>
    <row r="1725" spans="1:13">
      <c r="A1725" s="35"/>
      <c r="B1725" s="35"/>
      <c r="C1725" s="35"/>
      <c r="D1725" s="35"/>
      <c r="E1725" s="35"/>
      <c r="F1725" s="35"/>
      <c r="G1725" s="36"/>
      <c r="H1725" s="35"/>
      <c r="I1725" s="35"/>
      <c r="J1725" s="35"/>
      <c r="K1725" s="34"/>
      <c r="L1725" s="15"/>
      <c r="M1725" s="15"/>
    </row>
    <row r="1726" spans="1:13">
      <c r="A1726" s="35"/>
      <c r="B1726" s="35"/>
      <c r="C1726" s="35"/>
      <c r="D1726" s="35"/>
      <c r="E1726" s="35"/>
      <c r="F1726" s="35"/>
      <c r="G1726" s="36"/>
      <c r="H1726" s="35"/>
      <c r="I1726" s="35"/>
      <c r="J1726" s="35"/>
      <c r="K1726" s="34"/>
      <c r="L1726" s="15"/>
      <c r="M1726" s="15"/>
    </row>
    <row r="1727" spans="1:13">
      <c r="A1727" s="35"/>
      <c r="B1727" s="35"/>
      <c r="C1727" s="35"/>
      <c r="D1727" s="35"/>
      <c r="E1727" s="35"/>
      <c r="F1727" s="35"/>
      <c r="G1727" s="36"/>
      <c r="H1727" s="35"/>
      <c r="I1727" s="35"/>
      <c r="J1727" s="35"/>
      <c r="K1727" s="34"/>
      <c r="L1727" s="15"/>
      <c r="M1727" s="15"/>
    </row>
    <row r="1728" spans="1:13">
      <c r="A1728" s="35"/>
      <c r="B1728" s="35"/>
      <c r="C1728" s="35"/>
      <c r="D1728" s="35"/>
      <c r="E1728" s="35"/>
      <c r="F1728" s="35"/>
      <c r="G1728" s="36"/>
      <c r="H1728" s="35"/>
      <c r="I1728" s="35"/>
      <c r="J1728" s="35"/>
      <c r="K1728" s="34"/>
      <c r="L1728" s="15"/>
      <c r="M1728" s="15"/>
    </row>
    <row r="1729" spans="1:13">
      <c r="A1729" s="35"/>
      <c r="B1729" s="35"/>
      <c r="C1729" s="35"/>
      <c r="D1729" s="35"/>
      <c r="E1729" s="35"/>
      <c r="F1729" s="35"/>
      <c r="G1729" s="36"/>
      <c r="H1729" s="35"/>
      <c r="I1729" s="35"/>
      <c r="J1729" s="35"/>
      <c r="K1729" s="34"/>
      <c r="L1729" s="15"/>
      <c r="M1729" s="15"/>
    </row>
    <row r="1730" spans="1:13">
      <c r="A1730" s="35"/>
      <c r="B1730" s="35"/>
      <c r="C1730" s="35"/>
      <c r="D1730" s="35"/>
      <c r="E1730" s="35"/>
      <c r="F1730" s="35"/>
      <c r="G1730" s="36"/>
      <c r="H1730" s="35"/>
      <c r="I1730" s="35"/>
      <c r="J1730" s="35"/>
      <c r="K1730" s="34"/>
      <c r="L1730" s="15"/>
      <c r="M1730" s="15"/>
    </row>
    <row r="1731" spans="1:13">
      <c r="A1731" s="35"/>
      <c r="B1731" s="35"/>
      <c r="C1731" s="35"/>
      <c r="D1731" s="35"/>
      <c r="E1731" s="35"/>
      <c r="F1731" s="35"/>
      <c r="G1731" s="36"/>
      <c r="H1731" s="35"/>
      <c r="I1731" s="35"/>
      <c r="J1731" s="35"/>
      <c r="K1731" s="34"/>
      <c r="L1731" s="15"/>
      <c r="M1731" s="15"/>
    </row>
    <row r="1732" spans="1:13">
      <c r="A1732" s="35"/>
      <c r="B1732" s="35"/>
      <c r="C1732" s="35"/>
      <c r="D1732" s="35"/>
      <c r="E1732" s="35"/>
      <c r="F1732" s="35"/>
      <c r="G1732" s="36"/>
      <c r="H1732" s="35"/>
      <c r="I1732" s="35"/>
      <c r="J1732" s="35"/>
      <c r="K1732" s="34"/>
      <c r="L1732" s="15"/>
      <c r="M1732" s="15"/>
    </row>
    <row r="1733" spans="1:13">
      <c r="A1733" s="35"/>
      <c r="B1733" s="35"/>
      <c r="C1733" s="35"/>
      <c r="D1733" s="35"/>
      <c r="E1733" s="35"/>
      <c r="F1733" s="35"/>
      <c r="G1733" s="36"/>
      <c r="H1733" s="35"/>
      <c r="I1733" s="35"/>
      <c r="J1733" s="35"/>
      <c r="K1733" s="34"/>
      <c r="L1733" s="15"/>
      <c r="M1733" s="15"/>
    </row>
    <row r="1734" spans="1:13">
      <c r="A1734" s="35"/>
      <c r="B1734" s="35"/>
      <c r="C1734" s="35"/>
      <c r="D1734" s="35"/>
      <c r="E1734" s="35"/>
      <c r="F1734" s="35"/>
      <c r="G1734" s="36"/>
      <c r="H1734" s="35"/>
      <c r="I1734" s="35"/>
      <c r="J1734" s="35"/>
      <c r="K1734" s="34"/>
      <c r="L1734" s="15"/>
      <c r="M1734" s="15"/>
    </row>
    <row r="1735" spans="1:13">
      <c r="A1735" s="35"/>
      <c r="B1735" s="35"/>
      <c r="C1735" s="35"/>
      <c r="D1735" s="35"/>
      <c r="E1735" s="35"/>
      <c r="F1735" s="35"/>
      <c r="G1735" s="36"/>
      <c r="H1735" s="35"/>
      <c r="I1735" s="35"/>
      <c r="J1735" s="35"/>
      <c r="K1735" s="34"/>
      <c r="L1735" s="15"/>
      <c r="M1735" s="15"/>
    </row>
    <row r="1736" spans="1:13">
      <c r="A1736" s="35"/>
      <c r="B1736" s="35"/>
      <c r="C1736" s="35"/>
      <c r="D1736" s="35"/>
      <c r="E1736" s="35"/>
      <c r="F1736" s="35"/>
      <c r="G1736" s="36"/>
      <c r="H1736" s="35"/>
      <c r="I1736" s="35"/>
      <c r="J1736" s="35"/>
      <c r="K1736" s="34"/>
      <c r="L1736" s="15"/>
      <c r="M1736" s="15"/>
    </row>
    <row r="1737" spans="1:13">
      <c r="A1737" s="35"/>
      <c r="B1737" s="35"/>
      <c r="C1737" s="35"/>
      <c r="D1737" s="35"/>
      <c r="E1737" s="35"/>
      <c r="F1737" s="35"/>
      <c r="G1737" s="36"/>
      <c r="H1737" s="35"/>
      <c r="I1737" s="35"/>
      <c r="J1737" s="35"/>
      <c r="K1737" s="34"/>
      <c r="L1737" s="15"/>
      <c r="M1737" s="15"/>
    </row>
    <row r="1738" spans="1:13">
      <c r="A1738" s="35"/>
      <c r="B1738" s="35"/>
      <c r="C1738" s="35"/>
      <c r="D1738" s="35"/>
      <c r="E1738" s="35"/>
      <c r="F1738" s="35"/>
      <c r="G1738" s="36"/>
      <c r="H1738" s="35"/>
      <c r="I1738" s="35"/>
      <c r="J1738" s="35"/>
      <c r="K1738" s="34"/>
      <c r="L1738" s="15"/>
      <c r="M1738" s="15"/>
    </row>
    <row r="1739" spans="1:13">
      <c r="A1739" s="35"/>
      <c r="B1739" s="35"/>
      <c r="C1739" s="35"/>
      <c r="D1739" s="35"/>
      <c r="E1739" s="35"/>
      <c r="F1739" s="35"/>
      <c r="G1739" s="36"/>
      <c r="H1739" s="35"/>
      <c r="I1739" s="35"/>
      <c r="J1739" s="35"/>
      <c r="K1739" s="34"/>
      <c r="L1739" s="15"/>
      <c r="M1739" s="15"/>
    </row>
    <row r="1740" spans="1:13">
      <c r="A1740" s="35"/>
      <c r="B1740" s="35"/>
      <c r="C1740" s="35"/>
      <c r="D1740" s="35"/>
      <c r="E1740" s="35"/>
      <c r="F1740" s="35"/>
      <c r="G1740" s="36"/>
      <c r="H1740" s="35"/>
      <c r="I1740" s="35"/>
      <c r="J1740" s="35"/>
      <c r="K1740" s="34"/>
      <c r="L1740" s="15"/>
      <c r="M1740" s="15"/>
    </row>
    <row r="1741" spans="1:13">
      <c r="A1741" s="35"/>
      <c r="B1741" s="35"/>
      <c r="C1741" s="35"/>
      <c r="D1741" s="35"/>
      <c r="E1741" s="35"/>
      <c r="F1741" s="35"/>
      <c r="G1741" s="36"/>
      <c r="H1741" s="35"/>
      <c r="I1741" s="35"/>
      <c r="J1741" s="35"/>
      <c r="K1741" s="34"/>
      <c r="L1741" s="15"/>
      <c r="M1741" s="15"/>
    </row>
    <row r="1742" spans="1:13">
      <c r="A1742" s="35"/>
      <c r="B1742" s="35"/>
      <c r="C1742" s="35"/>
      <c r="D1742" s="35"/>
      <c r="E1742" s="35"/>
      <c r="F1742" s="35"/>
      <c r="G1742" s="36"/>
      <c r="H1742" s="35"/>
      <c r="I1742" s="35"/>
      <c r="J1742" s="35"/>
      <c r="K1742" s="34"/>
      <c r="L1742" s="15"/>
      <c r="M1742" s="15"/>
    </row>
    <row r="1743" spans="1:13">
      <c r="A1743" s="35"/>
      <c r="B1743" s="35"/>
      <c r="C1743" s="35"/>
      <c r="D1743" s="35"/>
      <c r="E1743" s="35"/>
      <c r="F1743" s="35"/>
      <c r="G1743" s="36"/>
      <c r="H1743" s="35"/>
      <c r="I1743" s="35"/>
      <c r="J1743" s="35"/>
      <c r="K1743" s="34"/>
      <c r="L1743" s="15"/>
      <c r="M1743" s="15"/>
    </row>
    <row r="1744" spans="1:13">
      <c r="A1744" s="35"/>
      <c r="B1744" s="35"/>
      <c r="C1744" s="35"/>
      <c r="D1744" s="35"/>
      <c r="E1744" s="35"/>
      <c r="F1744" s="35"/>
      <c r="G1744" s="36"/>
      <c r="H1744" s="35"/>
      <c r="I1744" s="35"/>
      <c r="J1744" s="35"/>
      <c r="K1744" s="34"/>
      <c r="L1744" s="15"/>
      <c r="M1744" s="15"/>
    </row>
    <row r="1745" spans="1:13">
      <c r="A1745" s="35"/>
      <c r="B1745" s="35"/>
      <c r="C1745" s="35"/>
      <c r="D1745" s="35"/>
      <c r="E1745" s="35"/>
      <c r="F1745" s="35"/>
      <c r="G1745" s="36"/>
      <c r="H1745" s="35"/>
      <c r="I1745" s="35"/>
      <c r="J1745" s="35"/>
      <c r="K1745" s="34"/>
      <c r="L1745" s="15"/>
      <c r="M1745" s="15"/>
    </row>
    <row r="1746" spans="1:13">
      <c r="A1746" s="35"/>
      <c r="B1746" s="35"/>
      <c r="C1746" s="35"/>
      <c r="D1746" s="35"/>
      <c r="E1746" s="35"/>
      <c r="F1746" s="35"/>
      <c r="G1746" s="36"/>
      <c r="H1746" s="35"/>
      <c r="I1746" s="35"/>
      <c r="J1746" s="35"/>
      <c r="K1746" s="34"/>
      <c r="L1746" s="15"/>
      <c r="M1746" s="15"/>
    </row>
    <row r="1747" spans="1:13">
      <c r="A1747" s="35"/>
      <c r="B1747" s="35"/>
      <c r="C1747" s="35"/>
      <c r="D1747" s="35"/>
      <c r="E1747" s="35"/>
      <c r="F1747" s="35"/>
      <c r="G1747" s="36"/>
      <c r="H1747" s="35"/>
      <c r="I1747" s="35"/>
      <c r="J1747" s="35"/>
      <c r="K1747" s="34"/>
      <c r="L1747" s="15"/>
      <c r="M1747" s="15"/>
    </row>
    <row r="1748" spans="1:13">
      <c r="A1748" s="35"/>
      <c r="B1748" s="35"/>
      <c r="C1748" s="35"/>
      <c r="D1748" s="35"/>
      <c r="E1748" s="35"/>
      <c r="F1748" s="35"/>
      <c r="G1748" s="36"/>
      <c r="H1748" s="35"/>
      <c r="I1748" s="35"/>
      <c r="J1748" s="35"/>
      <c r="K1748" s="34"/>
      <c r="L1748" s="15"/>
      <c r="M1748" s="15"/>
    </row>
    <row r="1749" spans="1:13">
      <c r="A1749" s="35"/>
      <c r="B1749" s="35"/>
      <c r="C1749" s="35"/>
      <c r="D1749" s="35"/>
      <c r="E1749" s="35"/>
      <c r="F1749" s="35"/>
      <c r="G1749" s="36"/>
      <c r="H1749" s="35"/>
      <c r="I1749" s="35"/>
      <c r="J1749" s="35"/>
      <c r="K1749" s="34"/>
      <c r="L1749" s="15"/>
      <c r="M1749" s="15"/>
    </row>
    <row r="1750" spans="1:13">
      <c r="A1750" s="35"/>
      <c r="B1750" s="35"/>
      <c r="C1750" s="35"/>
      <c r="D1750" s="35"/>
      <c r="E1750" s="35"/>
      <c r="F1750" s="35"/>
      <c r="G1750" s="36"/>
      <c r="H1750" s="35"/>
      <c r="I1750" s="35"/>
      <c r="J1750" s="35"/>
      <c r="K1750" s="34"/>
      <c r="L1750" s="15"/>
      <c r="M1750" s="15"/>
    </row>
    <row r="1751" spans="1:13">
      <c r="A1751" s="35"/>
      <c r="B1751" s="35"/>
      <c r="C1751" s="35"/>
      <c r="D1751" s="35"/>
      <c r="E1751" s="35"/>
      <c r="F1751" s="35"/>
      <c r="G1751" s="36"/>
      <c r="H1751" s="35"/>
      <c r="I1751" s="35"/>
      <c r="J1751" s="35"/>
      <c r="K1751" s="34"/>
      <c r="L1751" s="15"/>
      <c r="M1751" s="15"/>
    </row>
    <row r="1752" spans="1:13">
      <c r="A1752" s="35"/>
      <c r="B1752" s="35"/>
      <c r="C1752" s="35"/>
      <c r="D1752" s="35"/>
      <c r="E1752" s="35"/>
      <c r="F1752" s="35"/>
      <c r="G1752" s="36"/>
      <c r="H1752" s="35"/>
      <c r="I1752" s="35"/>
      <c r="J1752" s="35"/>
      <c r="K1752" s="34"/>
      <c r="L1752" s="15"/>
      <c r="M1752" s="15"/>
    </row>
    <row r="1753" spans="1:13">
      <c r="A1753" s="35"/>
      <c r="B1753" s="35"/>
      <c r="C1753" s="35"/>
      <c r="D1753" s="35"/>
      <c r="E1753" s="35"/>
      <c r="F1753" s="35"/>
      <c r="G1753" s="36"/>
      <c r="H1753" s="35"/>
      <c r="I1753" s="35"/>
      <c r="J1753" s="35"/>
      <c r="K1753" s="34"/>
      <c r="L1753" s="15"/>
      <c r="M1753" s="15"/>
    </row>
    <row r="1754" spans="1:13">
      <c r="A1754" s="35"/>
      <c r="B1754" s="35"/>
      <c r="C1754" s="35"/>
      <c r="D1754" s="35"/>
      <c r="E1754" s="35"/>
      <c r="F1754" s="35"/>
      <c r="G1754" s="36"/>
      <c r="H1754" s="35"/>
      <c r="I1754" s="35"/>
      <c r="J1754" s="35"/>
      <c r="K1754" s="34"/>
      <c r="L1754" s="15"/>
      <c r="M1754" s="15"/>
    </row>
    <row r="1755" spans="1:13">
      <c r="A1755" s="35"/>
      <c r="B1755" s="35"/>
      <c r="C1755" s="35"/>
      <c r="D1755" s="35"/>
      <c r="E1755" s="35"/>
      <c r="F1755" s="35"/>
      <c r="G1755" s="36"/>
      <c r="H1755" s="35"/>
      <c r="I1755" s="35"/>
      <c r="J1755" s="35"/>
      <c r="K1755" s="34"/>
      <c r="L1755" s="15"/>
      <c r="M1755" s="15"/>
    </row>
    <row r="1756" spans="1:13">
      <c r="A1756" s="35"/>
      <c r="B1756" s="35"/>
      <c r="C1756" s="35"/>
      <c r="D1756" s="35"/>
      <c r="E1756" s="35"/>
      <c r="F1756" s="35"/>
      <c r="G1756" s="36"/>
      <c r="H1756" s="35"/>
      <c r="I1756" s="35"/>
      <c r="J1756" s="35"/>
      <c r="K1756" s="34"/>
      <c r="L1756" s="15"/>
      <c r="M1756" s="15"/>
    </row>
    <row r="1757" spans="1:13">
      <c r="A1757" s="35"/>
      <c r="B1757" s="35"/>
      <c r="C1757" s="35"/>
      <c r="D1757" s="35"/>
      <c r="E1757" s="35"/>
      <c r="F1757" s="35"/>
      <c r="G1757" s="36"/>
      <c r="H1757" s="35"/>
      <c r="I1757" s="35"/>
      <c r="J1757" s="35"/>
      <c r="K1757" s="34"/>
      <c r="L1757" s="15"/>
      <c r="M1757" s="15"/>
    </row>
    <row r="1758" spans="1:13">
      <c r="A1758" s="35"/>
      <c r="B1758" s="35"/>
      <c r="C1758" s="35"/>
      <c r="D1758" s="35"/>
      <c r="E1758" s="35"/>
      <c r="F1758" s="35"/>
      <c r="G1758" s="36"/>
      <c r="H1758" s="35"/>
      <c r="I1758" s="35"/>
      <c r="J1758" s="35"/>
      <c r="K1758" s="34"/>
      <c r="L1758" s="15"/>
      <c r="M1758" s="15"/>
    </row>
    <row r="1759" spans="1:13">
      <c r="A1759" s="35"/>
      <c r="B1759" s="35"/>
      <c r="C1759" s="35"/>
      <c r="D1759" s="35"/>
      <c r="E1759" s="35"/>
      <c r="F1759" s="35"/>
      <c r="G1759" s="36"/>
      <c r="H1759" s="35"/>
      <c r="I1759" s="35"/>
      <c r="J1759" s="35"/>
      <c r="K1759" s="34"/>
      <c r="L1759" s="15"/>
      <c r="M1759" s="15"/>
    </row>
    <row r="1760" spans="1:13">
      <c r="A1760" s="35"/>
      <c r="B1760" s="35"/>
      <c r="C1760" s="35"/>
      <c r="D1760" s="35"/>
      <c r="E1760" s="35"/>
      <c r="F1760" s="35"/>
      <c r="G1760" s="36"/>
      <c r="H1760" s="35"/>
      <c r="I1760" s="35"/>
      <c r="J1760" s="35"/>
      <c r="K1760" s="34"/>
      <c r="L1760" s="15"/>
      <c r="M1760" s="15"/>
    </row>
    <row r="1761" spans="1:13">
      <c r="A1761" s="35"/>
      <c r="B1761" s="35"/>
      <c r="C1761" s="35"/>
      <c r="D1761" s="35"/>
      <c r="E1761" s="35"/>
      <c r="F1761" s="35"/>
      <c r="G1761" s="36"/>
      <c r="H1761" s="35"/>
      <c r="I1761" s="35"/>
      <c r="J1761" s="35"/>
      <c r="K1761" s="34"/>
      <c r="L1761" s="15"/>
      <c r="M1761" s="15"/>
    </row>
    <row r="1762" spans="1:13">
      <c r="A1762" s="35"/>
      <c r="B1762" s="35"/>
      <c r="C1762" s="35"/>
      <c r="D1762" s="35"/>
      <c r="E1762" s="35"/>
      <c r="F1762" s="35"/>
      <c r="G1762" s="36"/>
      <c r="H1762" s="35"/>
      <c r="I1762" s="35"/>
      <c r="J1762" s="35"/>
      <c r="K1762" s="34"/>
      <c r="L1762" s="15"/>
      <c r="M1762" s="15"/>
    </row>
    <row r="1763" spans="1:13">
      <c r="A1763" s="35"/>
      <c r="B1763" s="35"/>
      <c r="C1763" s="35"/>
      <c r="D1763" s="35"/>
      <c r="E1763" s="35"/>
      <c r="F1763" s="35"/>
      <c r="G1763" s="36"/>
      <c r="H1763" s="35"/>
      <c r="I1763" s="35"/>
      <c r="J1763" s="35"/>
      <c r="K1763" s="34"/>
      <c r="L1763" s="15"/>
      <c r="M1763" s="15"/>
    </row>
    <row r="1764" spans="1:13">
      <c r="A1764" s="35"/>
      <c r="B1764" s="35"/>
      <c r="C1764" s="35"/>
      <c r="D1764" s="35"/>
      <c r="E1764" s="35"/>
      <c r="F1764" s="35"/>
      <c r="G1764" s="36"/>
      <c r="H1764" s="35"/>
      <c r="I1764" s="35"/>
      <c r="J1764" s="35"/>
      <c r="K1764" s="34"/>
      <c r="L1764" s="15"/>
      <c r="M1764" s="15"/>
    </row>
    <row r="1765" spans="1:13">
      <c r="A1765" s="35"/>
      <c r="B1765" s="35"/>
      <c r="C1765" s="35"/>
      <c r="D1765" s="35"/>
      <c r="E1765" s="35"/>
      <c r="F1765" s="35"/>
      <c r="G1765" s="36"/>
      <c r="H1765" s="35"/>
      <c r="I1765" s="35"/>
      <c r="J1765" s="35"/>
      <c r="K1765" s="34"/>
      <c r="L1765" s="15"/>
      <c r="M1765" s="15"/>
    </row>
    <row r="1766" spans="1:13">
      <c r="A1766" s="35"/>
      <c r="B1766" s="35"/>
      <c r="C1766" s="35"/>
      <c r="D1766" s="35"/>
      <c r="E1766" s="35"/>
      <c r="F1766" s="35"/>
      <c r="G1766" s="36"/>
      <c r="H1766" s="35"/>
      <c r="I1766" s="35"/>
      <c r="J1766" s="35"/>
      <c r="K1766" s="34"/>
      <c r="L1766" s="15"/>
      <c r="M1766" s="15"/>
    </row>
    <row r="1767" spans="1:13">
      <c r="A1767" s="35"/>
      <c r="B1767" s="35"/>
      <c r="C1767" s="35"/>
      <c r="D1767" s="35"/>
      <c r="E1767" s="35"/>
      <c r="F1767" s="35"/>
      <c r="G1767" s="36"/>
      <c r="H1767" s="35"/>
      <c r="I1767" s="35"/>
      <c r="J1767" s="35"/>
      <c r="K1767" s="34"/>
      <c r="L1767" s="15"/>
      <c r="M1767" s="15"/>
    </row>
    <row r="1768" spans="1:13">
      <c r="A1768" s="35"/>
      <c r="B1768" s="35"/>
      <c r="C1768" s="35"/>
      <c r="D1768" s="35"/>
      <c r="E1768" s="35"/>
      <c r="F1768" s="35"/>
      <c r="G1768" s="36"/>
      <c r="H1768" s="35"/>
      <c r="I1768" s="35"/>
      <c r="J1768" s="35"/>
      <c r="K1768" s="34"/>
      <c r="L1768" s="15"/>
      <c r="M1768" s="15"/>
    </row>
    <row r="1769" spans="1:13">
      <c r="A1769" s="35"/>
      <c r="B1769" s="35"/>
      <c r="C1769" s="35"/>
      <c r="D1769" s="35"/>
      <c r="E1769" s="35"/>
      <c r="F1769" s="35"/>
      <c r="G1769" s="36"/>
      <c r="H1769" s="35"/>
      <c r="I1769" s="35"/>
      <c r="J1769" s="35"/>
      <c r="K1769" s="34"/>
      <c r="L1769" s="15"/>
      <c r="M1769" s="15"/>
    </row>
    <row r="1770" spans="1:13">
      <c r="A1770" s="35"/>
      <c r="B1770" s="35"/>
      <c r="C1770" s="35"/>
      <c r="D1770" s="35"/>
      <c r="E1770" s="35"/>
      <c r="F1770" s="35"/>
      <c r="G1770" s="36"/>
      <c r="H1770" s="35"/>
      <c r="I1770" s="35"/>
      <c r="J1770" s="35"/>
      <c r="K1770" s="34"/>
      <c r="L1770" s="15"/>
      <c r="M1770" s="15"/>
    </row>
    <row r="1771" spans="1:13">
      <c r="A1771" s="35"/>
      <c r="B1771" s="35"/>
      <c r="C1771" s="35"/>
      <c r="D1771" s="35"/>
      <c r="E1771" s="35"/>
      <c r="F1771" s="35"/>
      <c r="G1771" s="36"/>
      <c r="H1771" s="35"/>
      <c r="I1771" s="35"/>
      <c r="J1771" s="35"/>
      <c r="K1771" s="34"/>
      <c r="L1771" s="15"/>
      <c r="M1771" s="15"/>
    </row>
    <row r="1772" spans="1:13">
      <c r="A1772" s="35"/>
      <c r="B1772" s="35"/>
      <c r="C1772" s="35"/>
      <c r="D1772" s="35"/>
      <c r="E1772" s="35"/>
      <c r="F1772" s="35"/>
      <c r="G1772" s="36"/>
      <c r="H1772" s="35"/>
      <c r="I1772" s="35"/>
      <c r="J1772" s="35"/>
      <c r="K1772" s="34"/>
      <c r="L1772" s="15"/>
      <c r="M1772" s="15"/>
    </row>
    <row r="1773" spans="1:13">
      <c r="A1773" s="35"/>
      <c r="B1773" s="35"/>
      <c r="C1773" s="35"/>
      <c r="D1773" s="35"/>
      <c r="E1773" s="35"/>
      <c r="F1773" s="35"/>
      <c r="G1773" s="36"/>
      <c r="H1773" s="35"/>
      <c r="I1773" s="35"/>
      <c r="J1773" s="35"/>
      <c r="K1773" s="34"/>
      <c r="L1773" s="15"/>
      <c r="M1773" s="15"/>
    </row>
    <row r="1774" spans="1:13">
      <c r="A1774" s="35"/>
      <c r="B1774" s="35"/>
      <c r="C1774" s="35"/>
      <c r="D1774" s="35"/>
      <c r="E1774" s="35"/>
      <c r="F1774" s="35"/>
      <c r="G1774" s="36"/>
      <c r="H1774" s="35"/>
      <c r="I1774" s="35"/>
      <c r="J1774" s="35"/>
      <c r="K1774" s="34"/>
      <c r="L1774" s="15"/>
      <c r="M1774" s="15"/>
    </row>
    <row r="1775" spans="1:13">
      <c r="A1775" s="35"/>
      <c r="B1775" s="35"/>
      <c r="C1775" s="35"/>
      <c r="D1775" s="35"/>
      <c r="E1775" s="35"/>
      <c r="F1775" s="35"/>
      <c r="G1775" s="36"/>
      <c r="H1775" s="35"/>
      <c r="I1775" s="35"/>
      <c r="J1775" s="35"/>
      <c r="K1775" s="34"/>
      <c r="L1775" s="15"/>
      <c r="M1775" s="15"/>
    </row>
    <row r="1776" spans="1:13">
      <c r="A1776" s="35"/>
      <c r="B1776" s="35"/>
      <c r="C1776" s="35"/>
      <c r="D1776" s="35"/>
      <c r="E1776" s="35"/>
      <c r="F1776" s="35"/>
      <c r="G1776" s="36"/>
      <c r="H1776" s="35"/>
      <c r="I1776" s="35"/>
      <c r="J1776" s="35"/>
      <c r="K1776" s="34"/>
      <c r="L1776" s="15"/>
      <c r="M1776" s="15"/>
    </row>
    <row r="1777" spans="1:13">
      <c r="A1777" s="35"/>
      <c r="B1777" s="35"/>
      <c r="C1777" s="35"/>
      <c r="D1777" s="35"/>
      <c r="E1777" s="35"/>
      <c r="F1777" s="35"/>
      <c r="G1777" s="36"/>
      <c r="H1777" s="35"/>
      <c r="I1777" s="35"/>
      <c r="J1777" s="35"/>
      <c r="K1777" s="34"/>
      <c r="L1777" s="15"/>
      <c r="M1777" s="15"/>
    </row>
    <row r="1778" spans="1:13">
      <c r="A1778" s="35"/>
      <c r="B1778" s="35"/>
      <c r="C1778" s="35"/>
      <c r="D1778" s="35"/>
      <c r="E1778" s="35"/>
      <c r="F1778" s="35"/>
      <c r="G1778" s="36"/>
      <c r="H1778" s="35"/>
      <c r="I1778" s="35"/>
      <c r="J1778" s="35"/>
      <c r="K1778" s="34"/>
      <c r="L1778" s="15"/>
      <c r="M1778" s="15"/>
    </row>
    <row r="1779" spans="1:13">
      <c r="A1779" s="35"/>
      <c r="B1779" s="35"/>
      <c r="C1779" s="35"/>
      <c r="D1779" s="35"/>
      <c r="E1779" s="35"/>
      <c r="F1779" s="35"/>
      <c r="G1779" s="36"/>
      <c r="H1779" s="35"/>
      <c r="I1779" s="35"/>
      <c r="J1779" s="35"/>
      <c r="K1779" s="34"/>
      <c r="L1779" s="15"/>
      <c r="M1779" s="15"/>
    </row>
    <row r="1780" spans="1:13">
      <c r="A1780" s="35"/>
      <c r="B1780" s="35"/>
      <c r="C1780" s="35"/>
      <c r="D1780" s="35"/>
      <c r="E1780" s="35"/>
      <c r="F1780" s="35"/>
      <c r="G1780" s="36"/>
      <c r="H1780" s="35"/>
      <c r="I1780" s="35"/>
      <c r="J1780" s="35"/>
      <c r="K1780" s="34"/>
      <c r="L1780" s="15"/>
      <c r="M1780" s="15"/>
    </row>
    <row r="1781" spans="1:13">
      <c r="A1781" s="35"/>
      <c r="B1781" s="35"/>
      <c r="C1781" s="35"/>
      <c r="D1781" s="35"/>
      <c r="E1781" s="35"/>
      <c r="F1781" s="35"/>
      <c r="G1781" s="36"/>
      <c r="H1781" s="35"/>
      <c r="I1781" s="35"/>
      <c r="J1781" s="35"/>
      <c r="K1781" s="34"/>
      <c r="L1781" s="15"/>
      <c r="M1781" s="15"/>
    </row>
    <row r="1782" spans="1:13">
      <c r="A1782" s="35"/>
      <c r="B1782" s="35"/>
      <c r="C1782" s="35"/>
      <c r="D1782" s="35"/>
      <c r="E1782" s="35"/>
      <c r="F1782" s="35"/>
      <c r="G1782" s="36"/>
      <c r="H1782" s="35"/>
      <c r="I1782" s="35"/>
      <c r="J1782" s="35"/>
      <c r="K1782" s="34"/>
      <c r="L1782" s="15"/>
      <c r="M1782" s="15"/>
    </row>
    <row r="1783" spans="1:13">
      <c r="A1783" s="35"/>
      <c r="B1783" s="35"/>
      <c r="C1783" s="35"/>
      <c r="D1783" s="35"/>
      <c r="E1783" s="35"/>
      <c r="F1783" s="35"/>
      <c r="G1783" s="36"/>
      <c r="H1783" s="35"/>
      <c r="I1783" s="35"/>
      <c r="J1783" s="35"/>
      <c r="K1783" s="34"/>
      <c r="L1783" s="15"/>
      <c r="M1783" s="15"/>
    </row>
    <row r="1784" spans="1:13">
      <c r="A1784" s="35"/>
      <c r="B1784" s="35"/>
      <c r="C1784" s="35"/>
      <c r="D1784" s="35"/>
      <c r="E1784" s="35"/>
      <c r="F1784" s="35"/>
      <c r="G1784" s="36"/>
      <c r="H1784" s="35"/>
      <c r="I1784" s="35"/>
      <c r="J1784" s="35"/>
      <c r="K1784" s="34"/>
      <c r="L1784" s="15"/>
      <c r="M1784" s="15"/>
    </row>
    <row r="1785" spans="1:13">
      <c r="A1785" s="35"/>
      <c r="B1785" s="35"/>
      <c r="C1785" s="35"/>
      <c r="D1785" s="35"/>
      <c r="E1785" s="35"/>
      <c r="F1785" s="35"/>
      <c r="G1785" s="36"/>
      <c r="H1785" s="35"/>
      <c r="I1785" s="35"/>
      <c r="J1785" s="35"/>
      <c r="K1785" s="34"/>
      <c r="L1785" s="15"/>
      <c r="M1785" s="15"/>
    </row>
    <row r="1786" spans="1:13">
      <c r="A1786" s="35"/>
      <c r="B1786" s="35"/>
      <c r="C1786" s="35"/>
      <c r="D1786" s="35"/>
      <c r="E1786" s="35"/>
      <c r="F1786" s="35"/>
      <c r="G1786" s="36"/>
      <c r="H1786" s="35"/>
      <c r="I1786" s="35"/>
      <c r="J1786" s="35"/>
      <c r="K1786" s="34"/>
      <c r="L1786" s="15"/>
      <c r="M1786" s="15"/>
    </row>
    <row r="1787" spans="1:13">
      <c r="A1787" s="35"/>
      <c r="B1787" s="35"/>
      <c r="C1787" s="35"/>
      <c r="D1787" s="35"/>
      <c r="E1787" s="35"/>
      <c r="F1787" s="35"/>
      <c r="G1787" s="36"/>
      <c r="H1787" s="35"/>
      <c r="I1787" s="35"/>
      <c r="J1787" s="35"/>
      <c r="K1787" s="34"/>
      <c r="L1787" s="15"/>
      <c r="M1787" s="15"/>
    </row>
    <row r="1788" spans="1:13">
      <c r="A1788" s="35"/>
      <c r="B1788" s="35"/>
      <c r="C1788" s="35"/>
      <c r="D1788" s="35"/>
      <c r="E1788" s="35"/>
      <c r="F1788" s="35"/>
      <c r="G1788" s="36"/>
      <c r="H1788" s="35"/>
      <c r="I1788" s="35"/>
      <c r="J1788" s="35"/>
      <c r="K1788" s="34"/>
      <c r="L1788" s="15"/>
      <c r="M1788" s="15"/>
    </row>
    <row r="1789" spans="1:13">
      <c r="A1789" s="35"/>
      <c r="B1789" s="35"/>
      <c r="C1789" s="35"/>
      <c r="D1789" s="35"/>
      <c r="E1789" s="35"/>
      <c r="F1789" s="35"/>
      <c r="G1789" s="36"/>
      <c r="H1789" s="35"/>
      <c r="I1789" s="35"/>
      <c r="J1789" s="35"/>
      <c r="K1789" s="34"/>
      <c r="L1789" s="15"/>
      <c r="M1789" s="15"/>
    </row>
    <row r="1790" spans="1:13">
      <c r="A1790" s="35"/>
      <c r="B1790" s="35"/>
      <c r="C1790" s="35"/>
      <c r="D1790" s="35"/>
      <c r="E1790" s="35"/>
      <c r="F1790" s="35"/>
      <c r="G1790" s="36"/>
      <c r="H1790" s="35"/>
      <c r="I1790" s="35"/>
      <c r="J1790" s="35"/>
      <c r="K1790" s="34"/>
      <c r="L1790" s="15"/>
      <c r="M1790" s="15"/>
    </row>
    <row r="1791" spans="1:13">
      <c r="A1791" s="35"/>
      <c r="B1791" s="35"/>
      <c r="C1791" s="35"/>
      <c r="D1791" s="35"/>
      <c r="E1791" s="35"/>
      <c r="F1791" s="35"/>
      <c r="G1791" s="36"/>
      <c r="H1791" s="35"/>
      <c r="I1791" s="35"/>
      <c r="J1791" s="35"/>
      <c r="K1791" s="34"/>
      <c r="L1791" s="15"/>
      <c r="M1791" s="15"/>
    </row>
    <row r="1792" spans="1:13">
      <c r="A1792" s="35"/>
      <c r="B1792" s="35"/>
      <c r="C1792" s="35"/>
      <c r="D1792" s="35"/>
      <c r="E1792" s="35"/>
      <c r="F1792" s="35"/>
      <c r="G1792" s="36"/>
      <c r="H1792" s="35"/>
      <c r="I1792" s="35"/>
      <c r="J1792" s="35"/>
      <c r="K1792" s="34"/>
      <c r="L1792" s="15"/>
      <c r="M1792" s="15"/>
    </row>
    <row r="1793" spans="1:13">
      <c r="A1793" s="35"/>
      <c r="B1793" s="35"/>
      <c r="C1793" s="35"/>
      <c r="D1793" s="35"/>
      <c r="E1793" s="35"/>
      <c r="F1793" s="35"/>
      <c r="G1793" s="36"/>
      <c r="H1793" s="35"/>
      <c r="I1793" s="35"/>
      <c r="J1793" s="35"/>
      <c r="K1793" s="34"/>
      <c r="L1793" s="15"/>
      <c r="M1793" s="15"/>
    </row>
    <row r="1794" spans="1:13">
      <c r="A1794" s="35"/>
      <c r="B1794" s="35"/>
      <c r="C1794" s="35"/>
      <c r="D1794" s="35"/>
      <c r="E1794" s="35"/>
      <c r="F1794" s="35"/>
      <c r="G1794" s="36"/>
      <c r="H1794" s="35"/>
      <c r="I1794" s="35"/>
      <c r="J1794" s="35"/>
      <c r="K1794" s="34"/>
      <c r="L1794" s="15"/>
      <c r="M1794" s="15"/>
    </row>
    <row r="1795" spans="1:13">
      <c r="A1795" s="35"/>
      <c r="B1795" s="35"/>
      <c r="C1795" s="35"/>
      <c r="D1795" s="35"/>
      <c r="E1795" s="35"/>
      <c r="F1795" s="35"/>
      <c r="G1795" s="36"/>
      <c r="H1795" s="35"/>
      <c r="I1795" s="35"/>
      <c r="J1795" s="35"/>
      <c r="K1795" s="34"/>
      <c r="L1795" s="15"/>
      <c r="M1795" s="15"/>
    </row>
    <row r="1796" spans="1:13">
      <c r="A1796" s="35"/>
      <c r="B1796" s="35"/>
      <c r="C1796" s="35"/>
      <c r="D1796" s="35"/>
      <c r="E1796" s="35"/>
      <c r="F1796" s="35"/>
      <c r="G1796" s="36"/>
      <c r="H1796" s="35"/>
      <c r="I1796" s="35"/>
      <c r="J1796" s="35"/>
      <c r="K1796" s="34"/>
      <c r="L1796" s="15"/>
      <c r="M1796" s="15"/>
    </row>
    <row r="1797" spans="1:13">
      <c r="A1797" s="35"/>
      <c r="B1797" s="35"/>
      <c r="C1797" s="35"/>
      <c r="D1797" s="35"/>
      <c r="E1797" s="35"/>
      <c r="F1797" s="35"/>
      <c r="G1797" s="36"/>
      <c r="H1797" s="35"/>
      <c r="I1797" s="35"/>
      <c r="J1797" s="35"/>
      <c r="K1797" s="34"/>
      <c r="L1797" s="15"/>
      <c r="M1797" s="15"/>
    </row>
    <row r="1798" spans="1:13">
      <c r="A1798" s="35"/>
      <c r="B1798" s="35"/>
      <c r="C1798" s="35"/>
      <c r="D1798" s="35"/>
      <c r="E1798" s="35"/>
      <c r="F1798" s="35"/>
      <c r="G1798" s="36"/>
      <c r="H1798" s="35"/>
      <c r="I1798" s="35"/>
      <c r="J1798" s="35"/>
      <c r="K1798" s="34"/>
      <c r="L1798" s="15"/>
      <c r="M1798" s="15"/>
    </row>
    <row r="1799" spans="1:13">
      <c r="A1799" s="35"/>
      <c r="B1799" s="35"/>
      <c r="C1799" s="35"/>
      <c r="D1799" s="35"/>
      <c r="E1799" s="35"/>
      <c r="F1799" s="35"/>
      <c r="G1799" s="36"/>
      <c r="H1799" s="35"/>
      <c r="I1799" s="35"/>
      <c r="J1799" s="35"/>
      <c r="K1799" s="34"/>
      <c r="L1799" s="15"/>
      <c r="M1799" s="15"/>
    </row>
    <row r="1800" spans="1:13">
      <c r="A1800" s="35"/>
      <c r="B1800" s="35"/>
      <c r="C1800" s="35"/>
      <c r="D1800" s="35"/>
      <c r="E1800" s="35"/>
      <c r="F1800" s="35"/>
      <c r="G1800" s="36"/>
      <c r="H1800" s="35"/>
      <c r="I1800" s="35"/>
      <c r="J1800" s="35"/>
      <c r="K1800" s="34"/>
      <c r="L1800" s="15"/>
      <c r="M1800" s="15"/>
    </row>
    <row r="1801" spans="1:13">
      <c r="A1801" s="35"/>
      <c r="B1801" s="35"/>
      <c r="C1801" s="35"/>
      <c r="D1801" s="35"/>
      <c r="E1801" s="35"/>
      <c r="F1801" s="35"/>
      <c r="G1801" s="36"/>
      <c r="H1801" s="35"/>
      <c r="I1801" s="35"/>
      <c r="J1801" s="35"/>
      <c r="K1801" s="34"/>
      <c r="L1801" s="15"/>
      <c r="M1801" s="15"/>
    </row>
    <row r="1802" spans="1:13">
      <c r="A1802" s="35"/>
      <c r="B1802" s="35"/>
      <c r="C1802" s="35"/>
      <c r="D1802" s="35"/>
      <c r="E1802" s="35"/>
      <c r="F1802" s="35"/>
      <c r="G1802" s="36"/>
      <c r="H1802" s="35"/>
      <c r="I1802" s="35"/>
      <c r="J1802" s="35"/>
      <c r="K1802" s="34"/>
      <c r="L1802" s="15"/>
      <c r="M1802" s="15"/>
    </row>
    <row r="1803" spans="1:13">
      <c r="A1803" s="35"/>
      <c r="B1803" s="35"/>
      <c r="C1803" s="35"/>
      <c r="D1803" s="35"/>
      <c r="E1803" s="35"/>
      <c r="F1803" s="35"/>
      <c r="G1803" s="36"/>
      <c r="H1803" s="35"/>
      <c r="I1803" s="35"/>
      <c r="J1803" s="35"/>
      <c r="K1803" s="34"/>
      <c r="L1803" s="15"/>
      <c r="M1803" s="15"/>
    </row>
    <row r="1804" spans="1:13">
      <c r="A1804" s="35"/>
      <c r="B1804" s="35"/>
      <c r="C1804" s="35"/>
      <c r="D1804" s="35"/>
      <c r="E1804" s="35"/>
      <c r="F1804" s="35"/>
      <c r="G1804" s="36"/>
      <c r="H1804" s="35"/>
      <c r="I1804" s="35"/>
      <c r="J1804" s="35"/>
      <c r="K1804" s="34"/>
      <c r="L1804" s="15"/>
      <c r="M1804" s="15"/>
    </row>
    <row r="1805" spans="1:13">
      <c r="A1805" s="35"/>
      <c r="B1805" s="35"/>
      <c r="C1805" s="35"/>
      <c r="D1805" s="35"/>
      <c r="E1805" s="35"/>
      <c r="F1805" s="35"/>
      <c r="G1805" s="36"/>
      <c r="H1805" s="35"/>
      <c r="I1805" s="35"/>
      <c r="J1805" s="35"/>
      <c r="K1805" s="34"/>
      <c r="L1805" s="15"/>
      <c r="M1805" s="15"/>
    </row>
    <row r="1806" spans="1:13">
      <c r="A1806" s="35"/>
      <c r="B1806" s="35"/>
      <c r="C1806" s="35"/>
      <c r="D1806" s="35"/>
      <c r="E1806" s="35"/>
      <c r="F1806" s="35"/>
      <c r="G1806" s="36"/>
      <c r="H1806" s="35"/>
      <c r="I1806" s="35"/>
      <c r="J1806" s="35"/>
      <c r="K1806" s="34"/>
      <c r="L1806" s="15"/>
      <c r="M1806" s="15"/>
    </row>
    <row r="1807" spans="1:13">
      <c r="A1807" s="35"/>
      <c r="B1807" s="35"/>
      <c r="C1807" s="35"/>
      <c r="D1807" s="35"/>
      <c r="E1807" s="35"/>
      <c r="F1807" s="35"/>
      <c r="G1807" s="36"/>
      <c r="H1807" s="35"/>
      <c r="I1807" s="35"/>
      <c r="J1807" s="35"/>
      <c r="K1807" s="34"/>
      <c r="L1807" s="15"/>
      <c r="M1807" s="15"/>
    </row>
    <row r="1808" spans="1:13">
      <c r="A1808" s="35"/>
      <c r="B1808" s="35"/>
      <c r="C1808" s="35"/>
      <c r="D1808" s="35"/>
      <c r="E1808" s="35"/>
      <c r="F1808" s="35"/>
      <c r="G1808" s="36"/>
      <c r="H1808" s="35"/>
      <c r="I1808" s="35"/>
      <c r="J1808" s="35"/>
      <c r="K1808" s="34"/>
      <c r="L1808" s="15"/>
      <c r="M1808" s="15"/>
    </row>
    <row r="1809" spans="1:13">
      <c r="A1809" s="35"/>
      <c r="B1809" s="35"/>
      <c r="C1809" s="35"/>
      <c r="D1809" s="35"/>
      <c r="E1809" s="35"/>
      <c r="F1809" s="35"/>
      <c r="G1809" s="36"/>
      <c r="H1809" s="35"/>
      <c r="I1809" s="35"/>
      <c r="J1809" s="35"/>
      <c r="K1809" s="34"/>
      <c r="L1809" s="15"/>
      <c r="M1809" s="15"/>
    </row>
    <row r="1810" spans="1:13">
      <c r="A1810" s="35"/>
      <c r="B1810" s="35"/>
      <c r="C1810" s="35"/>
      <c r="D1810" s="35"/>
      <c r="E1810" s="35"/>
      <c r="F1810" s="35"/>
      <c r="G1810" s="36"/>
      <c r="H1810" s="35"/>
      <c r="I1810" s="35"/>
      <c r="J1810" s="35"/>
      <c r="K1810" s="34"/>
      <c r="L1810" s="15"/>
      <c r="M1810" s="15"/>
    </row>
    <row r="1811" spans="1:13">
      <c r="A1811" s="35"/>
      <c r="B1811" s="35"/>
      <c r="C1811" s="35"/>
      <c r="D1811" s="35"/>
      <c r="E1811" s="35"/>
      <c r="F1811" s="35"/>
      <c r="G1811" s="36"/>
      <c r="H1811" s="35"/>
      <c r="I1811" s="35"/>
      <c r="J1811" s="35"/>
      <c r="K1811" s="34"/>
      <c r="L1811" s="15"/>
      <c r="M1811" s="15"/>
    </row>
    <row r="1812" spans="1:13">
      <c r="A1812" s="35"/>
      <c r="B1812" s="35"/>
      <c r="C1812" s="35"/>
      <c r="D1812" s="35"/>
      <c r="E1812" s="35"/>
      <c r="F1812" s="35"/>
      <c r="G1812" s="36"/>
      <c r="H1812" s="35"/>
      <c r="I1812" s="35"/>
      <c r="J1812" s="35"/>
      <c r="K1812" s="34"/>
      <c r="L1812" s="15"/>
      <c r="M1812" s="15"/>
    </row>
    <row r="1813" spans="1:13">
      <c r="A1813" s="35"/>
      <c r="B1813" s="35"/>
      <c r="C1813" s="35"/>
      <c r="D1813" s="35"/>
      <c r="E1813" s="35"/>
      <c r="F1813" s="35"/>
      <c r="G1813" s="36"/>
      <c r="H1813" s="35"/>
      <c r="I1813" s="35"/>
      <c r="J1813" s="35"/>
      <c r="K1813" s="34"/>
      <c r="L1813" s="15"/>
      <c r="M1813" s="15"/>
    </row>
    <row r="1814" spans="1:13">
      <c r="A1814" s="35"/>
      <c r="B1814" s="35"/>
      <c r="C1814" s="35"/>
      <c r="D1814" s="35"/>
      <c r="E1814" s="35"/>
      <c r="F1814" s="35"/>
      <c r="G1814" s="36"/>
      <c r="H1814" s="35"/>
      <c r="I1814" s="35"/>
      <c r="J1814" s="35"/>
      <c r="K1814" s="34"/>
      <c r="L1814" s="15"/>
      <c r="M1814" s="15"/>
    </row>
    <row r="1815" spans="1:13">
      <c r="A1815" s="35"/>
      <c r="B1815" s="35"/>
      <c r="C1815" s="35"/>
      <c r="D1815" s="35"/>
      <c r="E1815" s="35"/>
      <c r="F1815" s="35"/>
      <c r="G1815" s="36"/>
      <c r="H1815" s="35"/>
      <c r="I1815" s="35"/>
      <c r="J1815" s="35"/>
      <c r="K1815" s="34"/>
      <c r="L1815" s="15"/>
      <c r="M1815" s="15"/>
    </row>
    <row r="1816" spans="1:13">
      <c r="A1816" s="35"/>
      <c r="B1816" s="35"/>
      <c r="C1816" s="35"/>
      <c r="D1816" s="35"/>
      <c r="E1816" s="35"/>
      <c r="F1816" s="35"/>
      <c r="G1816" s="36"/>
      <c r="H1816" s="35"/>
      <c r="I1816" s="35"/>
      <c r="J1816" s="35"/>
      <c r="K1816" s="34"/>
      <c r="L1816" s="15"/>
      <c r="M1816" s="15"/>
    </row>
    <row r="1817" spans="1:13">
      <c r="A1817" s="35"/>
      <c r="B1817" s="35"/>
      <c r="C1817" s="35"/>
      <c r="D1817" s="35"/>
      <c r="E1817" s="35"/>
      <c r="F1817" s="35"/>
      <c r="G1817" s="36"/>
      <c r="H1817" s="35"/>
      <c r="I1817" s="35"/>
      <c r="J1817" s="35"/>
      <c r="K1817" s="34"/>
      <c r="L1817" s="15"/>
      <c r="M1817" s="15"/>
    </row>
    <row r="1818" spans="1:13">
      <c r="A1818" s="35"/>
      <c r="B1818" s="35"/>
      <c r="C1818" s="35"/>
      <c r="D1818" s="35"/>
      <c r="E1818" s="35"/>
      <c r="F1818" s="35"/>
      <c r="G1818" s="36"/>
      <c r="H1818" s="35"/>
      <c r="I1818" s="35"/>
      <c r="J1818" s="35"/>
      <c r="K1818" s="34"/>
      <c r="L1818" s="15"/>
      <c r="M1818" s="15"/>
    </row>
    <row r="1819" spans="1:13">
      <c r="A1819" s="35"/>
      <c r="B1819" s="35"/>
      <c r="C1819" s="35"/>
      <c r="D1819" s="35"/>
      <c r="E1819" s="35"/>
      <c r="F1819" s="35"/>
      <c r="G1819" s="36"/>
      <c r="H1819" s="35"/>
      <c r="I1819" s="35"/>
      <c r="J1819" s="35"/>
      <c r="K1819" s="34"/>
      <c r="L1819" s="15"/>
      <c r="M1819" s="15"/>
    </row>
    <row r="1820" spans="1:13">
      <c r="A1820" s="35"/>
      <c r="B1820" s="35"/>
      <c r="C1820" s="35"/>
      <c r="D1820" s="35"/>
      <c r="E1820" s="35"/>
      <c r="F1820" s="35"/>
      <c r="G1820" s="36"/>
      <c r="H1820" s="35"/>
      <c r="I1820" s="35"/>
      <c r="J1820" s="35"/>
      <c r="K1820" s="34"/>
      <c r="L1820" s="15"/>
      <c r="M1820" s="15"/>
    </row>
    <row r="1821" spans="1:13">
      <c r="A1821" s="35"/>
      <c r="B1821" s="35"/>
      <c r="C1821" s="35"/>
      <c r="D1821" s="35"/>
      <c r="E1821" s="35"/>
      <c r="F1821" s="35"/>
      <c r="G1821" s="36"/>
      <c r="H1821" s="35"/>
      <c r="I1821" s="35"/>
      <c r="J1821" s="35"/>
      <c r="K1821" s="34"/>
      <c r="L1821" s="15"/>
      <c r="M1821" s="15"/>
    </row>
    <row r="1822" spans="1:13">
      <c r="A1822" s="35"/>
      <c r="B1822" s="35"/>
      <c r="C1822" s="35"/>
      <c r="D1822" s="35"/>
      <c r="E1822" s="35"/>
      <c r="F1822" s="35"/>
      <c r="G1822" s="36"/>
      <c r="H1822" s="35"/>
      <c r="I1822" s="35"/>
      <c r="J1822" s="35"/>
      <c r="K1822" s="34"/>
      <c r="L1822" s="15"/>
      <c r="M1822" s="15"/>
    </row>
    <row r="1823" spans="1:13">
      <c r="A1823" s="35"/>
      <c r="B1823" s="35"/>
      <c r="C1823" s="35"/>
      <c r="D1823" s="35"/>
      <c r="E1823" s="35"/>
      <c r="F1823" s="35"/>
      <c r="G1823" s="36"/>
      <c r="H1823" s="35"/>
      <c r="I1823" s="35"/>
      <c r="J1823" s="35"/>
      <c r="K1823" s="34"/>
      <c r="L1823" s="15"/>
      <c r="M1823" s="15"/>
    </row>
    <row r="1824" spans="1:13">
      <c r="A1824" s="35"/>
      <c r="B1824" s="35"/>
      <c r="C1824" s="35"/>
      <c r="D1824" s="35"/>
      <c r="E1824" s="35"/>
      <c r="F1824" s="35"/>
      <c r="G1824" s="36"/>
      <c r="H1824" s="35"/>
      <c r="I1824" s="35"/>
      <c r="J1824" s="35"/>
      <c r="K1824" s="34"/>
      <c r="L1824" s="15"/>
      <c r="M1824" s="15"/>
    </row>
    <row r="1825" spans="1:13">
      <c r="A1825" s="35"/>
      <c r="B1825" s="35"/>
      <c r="C1825" s="35"/>
      <c r="D1825" s="35"/>
      <c r="E1825" s="35"/>
      <c r="F1825" s="35"/>
      <c r="G1825" s="36"/>
      <c r="H1825" s="35"/>
      <c r="I1825" s="35"/>
      <c r="J1825" s="35"/>
      <c r="K1825" s="34"/>
      <c r="L1825" s="15"/>
      <c r="M1825" s="15"/>
    </row>
    <row r="1826" spans="1:13">
      <c r="A1826" s="35"/>
      <c r="B1826" s="35"/>
      <c r="C1826" s="35"/>
      <c r="D1826" s="35"/>
      <c r="E1826" s="35"/>
      <c r="F1826" s="35"/>
      <c r="G1826" s="36"/>
      <c r="H1826" s="35"/>
      <c r="I1826" s="35"/>
      <c r="J1826" s="35"/>
      <c r="K1826" s="34"/>
      <c r="L1826" s="15"/>
      <c r="M1826" s="15"/>
    </row>
    <row r="1827" spans="1:13">
      <c r="A1827" s="35"/>
      <c r="B1827" s="35"/>
      <c r="C1827" s="35"/>
      <c r="D1827" s="35"/>
      <c r="E1827" s="35"/>
      <c r="F1827" s="35"/>
      <c r="G1827" s="36"/>
      <c r="H1827" s="35"/>
      <c r="I1827" s="35"/>
      <c r="J1827" s="35"/>
      <c r="K1827" s="34"/>
      <c r="L1827" s="15"/>
      <c r="M1827" s="15"/>
    </row>
    <row r="1828" spans="1:13">
      <c r="A1828" s="35"/>
      <c r="B1828" s="35"/>
      <c r="C1828" s="35"/>
      <c r="D1828" s="35"/>
      <c r="E1828" s="35"/>
      <c r="F1828" s="35"/>
      <c r="G1828" s="36"/>
      <c r="H1828" s="35"/>
      <c r="I1828" s="35"/>
      <c r="J1828" s="35"/>
      <c r="K1828" s="34"/>
      <c r="L1828" s="15"/>
      <c r="M1828" s="15"/>
    </row>
    <row r="1829" spans="1:13">
      <c r="A1829" s="35"/>
      <c r="B1829" s="35"/>
      <c r="C1829" s="35"/>
      <c r="D1829" s="35"/>
      <c r="E1829" s="35"/>
      <c r="F1829" s="35"/>
      <c r="G1829" s="36"/>
      <c r="H1829" s="35"/>
      <c r="I1829" s="35"/>
      <c r="J1829" s="35"/>
      <c r="K1829" s="34"/>
      <c r="L1829" s="15"/>
      <c r="M1829" s="15"/>
    </row>
    <row r="1830" spans="1:13">
      <c r="A1830" s="35"/>
      <c r="B1830" s="35"/>
      <c r="C1830" s="35"/>
      <c r="D1830" s="35"/>
      <c r="E1830" s="35"/>
      <c r="F1830" s="35"/>
      <c r="G1830" s="36"/>
      <c r="H1830" s="35"/>
      <c r="I1830" s="35"/>
      <c r="J1830" s="35"/>
      <c r="K1830" s="34"/>
      <c r="L1830" s="15"/>
      <c r="M1830" s="15"/>
    </row>
    <row r="1831" spans="1:13">
      <c r="A1831" s="35"/>
      <c r="B1831" s="35"/>
      <c r="C1831" s="35"/>
      <c r="D1831" s="35"/>
      <c r="E1831" s="35"/>
      <c r="F1831" s="35"/>
      <c r="G1831" s="36"/>
      <c r="H1831" s="35"/>
      <c r="I1831" s="35"/>
      <c r="J1831" s="35"/>
      <c r="K1831" s="34"/>
      <c r="L1831" s="15"/>
      <c r="M1831" s="15"/>
    </row>
    <row r="1832" spans="1:13">
      <c r="A1832" s="35"/>
      <c r="B1832" s="35"/>
      <c r="C1832" s="35"/>
      <c r="D1832" s="35"/>
      <c r="E1832" s="35"/>
      <c r="F1832" s="35"/>
      <c r="G1832" s="36"/>
      <c r="H1832" s="35"/>
      <c r="I1832" s="35"/>
      <c r="J1832" s="35"/>
      <c r="K1832" s="34"/>
      <c r="L1832" s="15"/>
      <c r="M1832" s="15"/>
    </row>
    <row r="1833" spans="1:13">
      <c r="A1833" s="35"/>
      <c r="B1833" s="35"/>
      <c r="C1833" s="35"/>
      <c r="D1833" s="35"/>
      <c r="E1833" s="35"/>
      <c r="F1833" s="35"/>
      <c r="G1833" s="36"/>
      <c r="H1833" s="35"/>
      <c r="I1833" s="35"/>
      <c r="J1833" s="35"/>
      <c r="K1833" s="34"/>
      <c r="L1833" s="15"/>
      <c r="M1833" s="15"/>
    </row>
    <row r="1834" spans="1:13">
      <c r="A1834" s="35"/>
      <c r="B1834" s="35"/>
      <c r="C1834" s="35"/>
      <c r="D1834" s="35"/>
      <c r="E1834" s="35"/>
      <c r="F1834" s="35"/>
      <c r="G1834" s="36"/>
      <c r="H1834" s="35"/>
      <c r="I1834" s="35"/>
      <c r="J1834" s="35"/>
      <c r="K1834" s="34"/>
      <c r="L1834" s="15"/>
      <c r="M1834" s="15"/>
    </row>
    <row r="1835" spans="1:13">
      <c r="A1835" s="35"/>
      <c r="B1835" s="35"/>
      <c r="C1835" s="35"/>
      <c r="D1835" s="35"/>
      <c r="E1835" s="35"/>
      <c r="F1835" s="35"/>
      <c r="G1835" s="36"/>
      <c r="H1835" s="35"/>
      <c r="I1835" s="35"/>
      <c r="J1835" s="35"/>
      <c r="K1835" s="34"/>
      <c r="L1835" s="15"/>
      <c r="M1835" s="15"/>
    </row>
    <row r="1836" spans="1:13">
      <c r="A1836" s="35"/>
      <c r="B1836" s="35"/>
      <c r="C1836" s="35"/>
      <c r="D1836" s="35"/>
      <c r="E1836" s="35"/>
      <c r="F1836" s="35"/>
      <c r="G1836" s="36"/>
      <c r="H1836" s="35"/>
      <c r="I1836" s="35"/>
      <c r="J1836" s="35"/>
      <c r="K1836" s="34"/>
      <c r="L1836" s="15"/>
      <c r="M1836" s="15"/>
    </row>
    <row r="1837" spans="1:13">
      <c r="A1837" s="35"/>
      <c r="B1837" s="35"/>
      <c r="C1837" s="35"/>
      <c r="D1837" s="35"/>
      <c r="E1837" s="35"/>
      <c r="F1837" s="35"/>
      <c r="G1837" s="36"/>
      <c r="H1837" s="35"/>
      <c r="I1837" s="35"/>
      <c r="J1837" s="35"/>
      <c r="K1837" s="34"/>
      <c r="L1837" s="15"/>
      <c r="M1837" s="15"/>
    </row>
    <row r="1838" spans="1:13">
      <c r="A1838" s="35"/>
      <c r="B1838" s="35"/>
      <c r="C1838" s="35"/>
      <c r="D1838" s="35"/>
      <c r="E1838" s="35"/>
      <c r="F1838" s="35"/>
      <c r="G1838" s="36"/>
      <c r="H1838" s="35"/>
      <c r="I1838" s="35"/>
      <c r="J1838" s="35"/>
      <c r="K1838" s="34"/>
      <c r="L1838" s="15"/>
      <c r="M1838" s="15"/>
    </row>
    <row r="1839" spans="1:13">
      <c r="A1839" s="35"/>
      <c r="B1839" s="35"/>
      <c r="C1839" s="35"/>
      <c r="D1839" s="35"/>
      <c r="E1839" s="35"/>
      <c r="F1839" s="35"/>
      <c r="G1839" s="36"/>
      <c r="H1839" s="35"/>
      <c r="I1839" s="35"/>
      <c r="J1839" s="35"/>
      <c r="K1839" s="34"/>
      <c r="L1839" s="15"/>
      <c r="M1839" s="15"/>
    </row>
    <row r="1840" spans="1:13">
      <c r="A1840" s="35"/>
      <c r="B1840" s="35"/>
      <c r="C1840" s="35"/>
      <c r="D1840" s="35"/>
      <c r="E1840" s="35"/>
      <c r="F1840" s="35"/>
      <c r="G1840" s="36"/>
      <c r="H1840" s="35"/>
      <c r="I1840" s="35"/>
      <c r="J1840" s="35"/>
      <c r="K1840" s="34"/>
      <c r="L1840" s="15"/>
      <c r="M1840" s="15"/>
    </row>
    <row r="1841" spans="1:13">
      <c r="A1841" s="35"/>
      <c r="B1841" s="35"/>
      <c r="C1841" s="35"/>
      <c r="D1841" s="35"/>
      <c r="E1841" s="35"/>
      <c r="F1841" s="35"/>
      <c r="G1841" s="36"/>
      <c r="H1841" s="35"/>
      <c r="I1841" s="35"/>
      <c r="J1841" s="35"/>
      <c r="K1841" s="34"/>
      <c r="L1841" s="15"/>
      <c r="M1841" s="15"/>
    </row>
    <row r="1842" spans="1:13">
      <c r="A1842" s="35"/>
      <c r="B1842" s="35"/>
      <c r="C1842" s="35"/>
      <c r="D1842" s="35"/>
      <c r="E1842" s="35"/>
      <c r="F1842" s="35"/>
      <c r="G1842" s="36"/>
      <c r="H1842" s="35"/>
      <c r="I1842" s="35"/>
      <c r="J1842" s="35"/>
      <c r="K1842" s="34"/>
      <c r="L1842" s="15"/>
      <c r="M1842" s="15"/>
    </row>
    <row r="1843" spans="1:13">
      <c r="A1843" s="35"/>
      <c r="B1843" s="35"/>
      <c r="C1843" s="35"/>
      <c r="D1843" s="35"/>
      <c r="E1843" s="35"/>
      <c r="F1843" s="35"/>
      <c r="G1843" s="36"/>
      <c r="H1843" s="35"/>
      <c r="I1843" s="35"/>
      <c r="J1843" s="35"/>
      <c r="K1843" s="34"/>
      <c r="L1843" s="15"/>
      <c r="M1843" s="15"/>
    </row>
    <row r="1844" spans="1:13">
      <c r="A1844" s="35"/>
      <c r="B1844" s="35"/>
      <c r="C1844" s="35"/>
      <c r="D1844" s="35"/>
      <c r="E1844" s="35"/>
      <c r="F1844" s="35"/>
      <c r="G1844" s="36"/>
      <c r="H1844" s="35"/>
      <c r="I1844" s="35"/>
      <c r="J1844" s="35"/>
      <c r="K1844" s="34"/>
      <c r="L1844" s="15"/>
      <c r="M1844" s="15"/>
    </row>
    <row r="1845" spans="1:13">
      <c r="A1845" s="35"/>
      <c r="B1845" s="35"/>
      <c r="C1845" s="35"/>
      <c r="D1845" s="35"/>
      <c r="E1845" s="35"/>
      <c r="F1845" s="35"/>
      <c r="G1845" s="36"/>
      <c r="H1845" s="35"/>
      <c r="I1845" s="35"/>
      <c r="J1845" s="35"/>
      <c r="K1845" s="34"/>
      <c r="L1845" s="15"/>
      <c r="M1845" s="15"/>
    </row>
    <row r="1846" spans="1:13">
      <c r="A1846" s="35"/>
      <c r="B1846" s="35"/>
      <c r="C1846" s="35"/>
      <c r="D1846" s="35"/>
      <c r="E1846" s="35"/>
      <c r="F1846" s="35"/>
      <c r="G1846" s="36"/>
      <c r="H1846" s="35"/>
      <c r="I1846" s="35"/>
      <c r="J1846" s="35"/>
      <c r="K1846" s="34"/>
      <c r="L1846" s="15"/>
      <c r="M1846" s="15"/>
    </row>
    <row r="1847" spans="1:13">
      <c r="A1847" s="35"/>
      <c r="B1847" s="35"/>
      <c r="C1847" s="35"/>
      <c r="D1847" s="35"/>
      <c r="E1847" s="35"/>
      <c r="F1847" s="35"/>
      <c r="G1847" s="36"/>
      <c r="H1847" s="35"/>
      <c r="I1847" s="35"/>
      <c r="J1847" s="35"/>
      <c r="K1847" s="34"/>
      <c r="L1847" s="15"/>
      <c r="M1847" s="15"/>
    </row>
    <row r="1848" spans="1:13">
      <c r="A1848" s="35"/>
      <c r="B1848" s="35"/>
      <c r="C1848" s="35"/>
      <c r="D1848" s="35"/>
      <c r="E1848" s="35"/>
      <c r="F1848" s="35"/>
      <c r="G1848" s="36"/>
      <c r="H1848" s="35"/>
      <c r="I1848" s="35"/>
      <c r="J1848" s="35"/>
      <c r="K1848" s="34"/>
      <c r="L1848" s="15"/>
      <c r="M1848" s="15"/>
    </row>
    <row r="1849" spans="1:13">
      <c r="A1849" s="35"/>
      <c r="B1849" s="35"/>
      <c r="C1849" s="35"/>
      <c r="D1849" s="35"/>
      <c r="E1849" s="35"/>
      <c r="F1849" s="35"/>
      <c r="G1849" s="36"/>
      <c r="H1849" s="35"/>
      <c r="I1849" s="35"/>
      <c r="J1849" s="35"/>
      <c r="K1849" s="34"/>
      <c r="L1849" s="15"/>
      <c r="M1849" s="15"/>
    </row>
    <row r="1850" spans="1:13">
      <c r="A1850" s="35"/>
      <c r="B1850" s="35"/>
      <c r="C1850" s="35"/>
      <c r="D1850" s="35"/>
      <c r="E1850" s="35"/>
      <c r="F1850" s="35"/>
      <c r="G1850" s="36"/>
      <c r="H1850" s="35"/>
      <c r="I1850" s="35"/>
      <c r="J1850" s="35"/>
      <c r="K1850" s="34"/>
      <c r="L1850" s="15"/>
      <c r="M1850" s="15"/>
    </row>
    <row r="1851" spans="1:13">
      <c r="A1851" s="35"/>
      <c r="B1851" s="35"/>
      <c r="C1851" s="35"/>
      <c r="D1851" s="35"/>
      <c r="E1851" s="35"/>
      <c r="F1851" s="35"/>
      <c r="G1851" s="36"/>
      <c r="H1851" s="35"/>
      <c r="I1851" s="35"/>
      <c r="J1851" s="35"/>
      <c r="K1851" s="34"/>
      <c r="L1851" s="15"/>
      <c r="M1851" s="15"/>
    </row>
    <row r="1852" spans="1:13">
      <c r="A1852" s="35"/>
      <c r="B1852" s="35"/>
      <c r="C1852" s="35"/>
      <c r="D1852" s="35"/>
      <c r="E1852" s="35"/>
      <c r="F1852" s="35"/>
      <c r="G1852" s="36"/>
      <c r="H1852" s="35"/>
      <c r="I1852" s="35"/>
      <c r="J1852" s="35"/>
      <c r="K1852" s="34"/>
      <c r="L1852" s="15"/>
      <c r="M1852" s="15"/>
    </row>
    <row r="1853" spans="1:13">
      <c r="A1853" s="35"/>
      <c r="B1853" s="35"/>
      <c r="C1853" s="35"/>
      <c r="D1853" s="35"/>
      <c r="E1853" s="35"/>
      <c r="F1853" s="35"/>
      <c r="G1853" s="36"/>
      <c r="H1853" s="35"/>
      <c r="I1853" s="35"/>
      <c r="J1853" s="35"/>
      <c r="K1853" s="34"/>
      <c r="L1853" s="15"/>
      <c r="M1853" s="15"/>
    </row>
    <row r="1854" spans="1:13">
      <c r="A1854" s="35"/>
      <c r="B1854" s="35"/>
      <c r="C1854" s="35"/>
      <c r="D1854" s="35"/>
      <c r="E1854" s="35"/>
      <c r="F1854" s="35"/>
      <c r="G1854" s="36"/>
      <c r="H1854" s="35"/>
      <c r="I1854" s="35"/>
      <c r="J1854" s="35"/>
      <c r="K1854" s="34"/>
      <c r="L1854" s="15"/>
      <c r="M1854" s="15"/>
    </row>
    <row r="1855" spans="1:13">
      <c r="A1855" s="35"/>
      <c r="B1855" s="35"/>
      <c r="C1855" s="35"/>
      <c r="D1855" s="35"/>
      <c r="E1855" s="35"/>
      <c r="F1855" s="35"/>
      <c r="G1855" s="36"/>
      <c r="H1855" s="35"/>
      <c r="I1855" s="35"/>
      <c r="J1855" s="35"/>
      <c r="K1855" s="34"/>
      <c r="L1855" s="15"/>
      <c r="M1855" s="15"/>
    </row>
    <row r="1856" spans="1:13">
      <c r="A1856" s="35"/>
      <c r="B1856" s="35"/>
      <c r="C1856" s="35"/>
      <c r="D1856" s="35"/>
      <c r="E1856" s="35"/>
      <c r="F1856" s="35"/>
      <c r="G1856" s="36"/>
      <c r="H1856" s="35"/>
      <c r="I1856" s="35"/>
      <c r="J1856" s="35"/>
      <c r="K1856" s="34"/>
      <c r="L1856" s="15"/>
      <c r="M1856" s="15"/>
    </row>
    <row r="1857" spans="1:13">
      <c r="A1857" s="35"/>
      <c r="B1857" s="35"/>
      <c r="C1857" s="35"/>
      <c r="D1857" s="35"/>
      <c r="E1857" s="35"/>
      <c r="F1857" s="35"/>
      <c r="G1857" s="36"/>
      <c r="H1857" s="35"/>
      <c r="I1857" s="35"/>
      <c r="J1857" s="35"/>
      <c r="K1857" s="34"/>
      <c r="L1857" s="15"/>
      <c r="M1857" s="15"/>
    </row>
  </sheetData>
  <autoFilter ref="A2:L948" xr:uid="{00000000-0009-0000-0000-00000100000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L43"/>
  <sheetViews>
    <sheetView workbookViewId="0">
      <selection activeCell="C9" sqref="C9"/>
    </sheetView>
  </sheetViews>
  <sheetFormatPr baseColWidth="10" defaultColWidth="12.6640625" defaultRowHeight="15.75" customHeight="1"/>
  <cols>
    <col min="1" max="1" width="25" style="123" customWidth="1"/>
    <col min="2" max="2" width="12.6640625" style="123"/>
    <col min="3" max="3" width="28.6640625" style="123" customWidth="1"/>
    <col min="4" max="4" width="32.33203125" style="123" customWidth="1"/>
    <col min="5" max="7" width="12.6640625" style="137"/>
    <col min="8" max="8" width="12.6640625" style="123"/>
    <col min="9" max="10" width="12.6640625" style="137"/>
    <col min="11" max="16384" width="12.6640625" style="123"/>
  </cols>
  <sheetData>
    <row r="1" spans="1:12" ht="15.75" customHeight="1">
      <c r="A1" s="132" t="s">
        <v>44</v>
      </c>
      <c r="E1" s="136"/>
      <c r="F1" s="136"/>
      <c r="I1" s="133"/>
      <c r="J1" s="133"/>
    </row>
    <row r="2" spans="1:12" ht="15.75" customHeight="1">
      <c r="A2" s="151"/>
      <c r="B2" s="108"/>
      <c r="C2" s="156" t="s">
        <v>180</v>
      </c>
      <c r="D2" s="111"/>
      <c r="I2" s="123"/>
      <c r="J2" s="123"/>
    </row>
    <row r="3" spans="1:12" ht="15.75" customHeight="1">
      <c r="A3" s="159" t="s">
        <v>32</v>
      </c>
      <c r="B3" s="159" t="s">
        <v>35</v>
      </c>
      <c r="C3" s="146" t="s">
        <v>43</v>
      </c>
      <c r="D3" s="143" t="s">
        <v>45</v>
      </c>
      <c r="E3" s="134" t="s">
        <v>46</v>
      </c>
      <c r="F3" s="134" t="s">
        <v>41</v>
      </c>
      <c r="G3" s="138"/>
      <c r="H3" s="128"/>
      <c r="I3" s="134" t="s">
        <v>35</v>
      </c>
      <c r="J3" s="134" t="s">
        <v>41</v>
      </c>
      <c r="K3" s="130"/>
      <c r="L3" s="130"/>
    </row>
    <row r="4" spans="1:12" ht="15.75" customHeight="1">
      <c r="A4" s="125">
        <v>2018</v>
      </c>
      <c r="B4" s="125" t="s">
        <v>47</v>
      </c>
      <c r="C4" s="147">
        <v>0.14142719999999995</v>
      </c>
      <c r="D4" s="144">
        <v>1.544989620765534</v>
      </c>
      <c r="E4" s="139">
        <f>D4*0.595*1.15/C4</f>
        <v>7.4749351469082104</v>
      </c>
      <c r="F4" s="140">
        <f t="shared" ref="F4:F15" si="0">EXP(-1.085+0.9256*LN(E4))/(E4)</f>
        <v>0.29093374301265018</v>
      </c>
      <c r="G4" s="138"/>
      <c r="H4" s="128"/>
      <c r="I4" s="139" t="s">
        <v>47</v>
      </c>
      <c r="J4" s="140">
        <v>0.29093374301265018</v>
      </c>
      <c r="K4" s="130"/>
      <c r="L4" s="130"/>
    </row>
    <row r="5" spans="1:12" ht="15.75" customHeight="1">
      <c r="A5" s="152"/>
      <c r="B5" s="129" t="s">
        <v>48</v>
      </c>
      <c r="C5" s="135">
        <v>0.14142720000000003</v>
      </c>
      <c r="D5" s="145">
        <v>0.5880378979416867</v>
      </c>
      <c r="E5" s="139">
        <f t="shared" ref="E5:E37" si="1">D5*0.595*1.15/C5</f>
        <v>2.8450321555301881</v>
      </c>
      <c r="F5" s="140">
        <f t="shared" si="0"/>
        <v>0.31261254422317164</v>
      </c>
      <c r="G5" s="138"/>
      <c r="H5" s="130"/>
      <c r="I5" s="139" t="s">
        <v>48</v>
      </c>
      <c r="J5" s="140">
        <v>0.31261254422317164</v>
      </c>
      <c r="K5" s="130"/>
      <c r="L5" s="130"/>
    </row>
    <row r="6" spans="1:12" ht="15.75" customHeight="1">
      <c r="A6" s="152"/>
      <c r="B6" s="129" t="s">
        <v>49</v>
      </c>
      <c r="C6" s="135">
        <v>0.13167360000000003</v>
      </c>
      <c r="D6" s="145">
        <v>1.331149608101948</v>
      </c>
      <c r="E6" s="139">
        <f t="shared" si="1"/>
        <v>6.9174012052815277</v>
      </c>
      <c r="F6" s="140">
        <f t="shared" si="0"/>
        <v>0.29261644551326838</v>
      </c>
      <c r="G6" s="140"/>
      <c r="H6" s="130"/>
      <c r="I6" s="139" t="s">
        <v>49</v>
      </c>
      <c r="J6" s="140">
        <v>0.29261644551326843</v>
      </c>
      <c r="K6" s="130"/>
      <c r="L6" s="130"/>
    </row>
    <row r="7" spans="1:12" ht="15.75" customHeight="1">
      <c r="A7" s="152"/>
      <c r="B7" s="129" t="s">
        <v>50</v>
      </c>
      <c r="C7" s="135">
        <v>0.13167360000000003</v>
      </c>
      <c r="D7" s="145">
        <v>1.3569520271299509</v>
      </c>
      <c r="E7" s="139">
        <f t="shared" si="1"/>
        <v>7.0514850703836505</v>
      </c>
      <c r="F7" s="140">
        <f t="shared" si="0"/>
        <v>0.29219878865588772</v>
      </c>
      <c r="G7" s="140"/>
      <c r="H7" s="130"/>
      <c r="I7" s="139" t="s">
        <v>50</v>
      </c>
      <c r="J7" s="140">
        <v>0.29219878865588772</v>
      </c>
      <c r="K7" s="130"/>
      <c r="L7" s="130"/>
    </row>
    <row r="8" spans="1:12" ht="15.75" customHeight="1">
      <c r="A8" s="152"/>
      <c r="B8" s="129" t="s">
        <v>51</v>
      </c>
      <c r="C8" s="135">
        <v>0.13167360000000003</v>
      </c>
      <c r="D8" s="145">
        <v>1.013503036249938</v>
      </c>
      <c r="E8" s="139">
        <f t="shared" si="1"/>
        <v>5.2667311636806451</v>
      </c>
      <c r="F8" s="140">
        <f t="shared" si="0"/>
        <v>0.29861239141021911</v>
      </c>
      <c r="G8" s="140"/>
      <c r="H8" s="130"/>
      <c r="I8" s="139" t="s">
        <v>51</v>
      </c>
      <c r="J8" s="140">
        <v>0.29861239141021911</v>
      </c>
      <c r="K8" s="130"/>
      <c r="L8" s="130"/>
    </row>
    <row r="9" spans="1:12" ht="15.75" customHeight="1">
      <c r="A9" s="152"/>
      <c r="B9" s="129" t="s">
        <v>52</v>
      </c>
      <c r="C9" s="135">
        <v>0.13167360000000003</v>
      </c>
      <c r="D9" s="145">
        <v>1.4469685473686167</v>
      </c>
      <c r="E9" s="139">
        <f t="shared" si="1"/>
        <v>7.5192614809420837</v>
      </c>
      <c r="F9" s="140">
        <f t="shared" si="0"/>
        <v>0.29080579268957185</v>
      </c>
      <c r="G9" s="140"/>
      <c r="H9" s="130"/>
      <c r="I9" s="139" t="s">
        <v>52</v>
      </c>
      <c r="J9" s="140">
        <v>0.29080579268957185</v>
      </c>
      <c r="K9" s="130"/>
      <c r="L9" s="130"/>
    </row>
    <row r="10" spans="1:12" ht="15.75" customHeight="1">
      <c r="A10" s="152"/>
      <c r="B10" s="129" t="s">
        <v>53</v>
      </c>
      <c r="C10" s="135">
        <v>0.13167360000000003</v>
      </c>
      <c r="D10" s="145">
        <v>1.5772135774702669</v>
      </c>
      <c r="E10" s="139">
        <f t="shared" si="1"/>
        <v>8.196087829177829</v>
      </c>
      <c r="F10" s="140">
        <f t="shared" si="0"/>
        <v>0.28894697742675574</v>
      </c>
      <c r="G10" s="140"/>
      <c r="H10" s="130"/>
      <c r="I10" s="139" t="s">
        <v>53</v>
      </c>
      <c r="J10" s="140">
        <v>0.28894697742675574</v>
      </c>
      <c r="K10" s="130"/>
      <c r="L10" s="130"/>
    </row>
    <row r="11" spans="1:12" ht="15.75" customHeight="1">
      <c r="A11" s="152"/>
      <c r="B11" s="129" t="s">
        <v>54</v>
      </c>
      <c r="C11" s="135">
        <v>0.12192000000000001</v>
      </c>
      <c r="D11" s="145">
        <v>0.59155078076816303</v>
      </c>
      <c r="E11" s="139">
        <f t="shared" si="1"/>
        <v>3.3199526061402187</v>
      </c>
      <c r="F11" s="140">
        <f t="shared" si="0"/>
        <v>0.30904254738428905</v>
      </c>
      <c r="G11" s="140"/>
      <c r="H11" s="130"/>
      <c r="I11" s="139" t="s">
        <v>54</v>
      </c>
      <c r="J11" s="140">
        <v>0.30904254738428905</v>
      </c>
      <c r="K11" s="130"/>
      <c r="L11" s="130"/>
    </row>
    <row r="12" spans="1:12" ht="15.75" customHeight="1">
      <c r="A12" s="152"/>
      <c r="B12" s="129" t="s">
        <v>55</v>
      </c>
      <c r="C12" s="135">
        <v>0.12191999999999997</v>
      </c>
      <c r="D12" s="145">
        <v>1.7212793639406294</v>
      </c>
      <c r="E12" s="139">
        <f t="shared" si="1"/>
        <v>9.6603133593862847</v>
      </c>
      <c r="F12" s="140">
        <f t="shared" si="0"/>
        <v>0.28543494454573071</v>
      </c>
      <c r="G12" s="140"/>
      <c r="H12" s="130"/>
      <c r="I12" s="139" t="s">
        <v>55</v>
      </c>
      <c r="J12" s="140">
        <v>0.28543494454573071</v>
      </c>
      <c r="K12" s="130"/>
      <c r="L12" s="130"/>
    </row>
    <row r="13" spans="1:12" ht="15.75" customHeight="1">
      <c r="A13" s="152"/>
      <c r="B13" s="129" t="s">
        <v>56</v>
      </c>
      <c r="C13" s="135">
        <v>0.16581120000000005</v>
      </c>
      <c r="D13" s="145">
        <v>2.2606624487184841</v>
      </c>
      <c r="E13" s="139">
        <f t="shared" si="1"/>
        <v>9.3290337476335861</v>
      </c>
      <c r="F13" s="140">
        <f t="shared" si="0"/>
        <v>0.28617694245793834</v>
      </c>
      <c r="G13" s="140"/>
      <c r="H13" s="130"/>
      <c r="I13" s="139" t="s">
        <v>56</v>
      </c>
      <c r="J13" s="140">
        <v>0.28617694245793834</v>
      </c>
      <c r="K13" s="130"/>
      <c r="L13" s="130"/>
    </row>
    <row r="14" spans="1:12" ht="15.75" customHeight="1">
      <c r="A14" s="152"/>
      <c r="B14" s="129" t="s">
        <v>57</v>
      </c>
      <c r="C14" s="135">
        <v>0.17068800000000012</v>
      </c>
      <c r="D14" s="145">
        <v>1.6395687481444092</v>
      </c>
      <c r="E14" s="139">
        <f t="shared" si="1"/>
        <v>6.5726642524243717</v>
      </c>
      <c r="F14" s="140">
        <f t="shared" si="0"/>
        <v>0.29373150019933464</v>
      </c>
      <c r="G14" s="140"/>
      <c r="H14" s="130"/>
      <c r="I14" s="139" t="s">
        <v>57</v>
      </c>
      <c r="J14" s="140">
        <v>0.29373150019933464</v>
      </c>
      <c r="K14" s="130"/>
      <c r="L14" s="130"/>
    </row>
    <row r="15" spans="1:12" ht="15.75" customHeight="1">
      <c r="A15" s="153"/>
      <c r="B15" s="131" t="s">
        <v>58</v>
      </c>
      <c r="C15" s="135">
        <v>0.14142719999999995</v>
      </c>
      <c r="D15" s="145">
        <v>2.0096697356632638</v>
      </c>
      <c r="E15" s="139">
        <f t="shared" si="1"/>
        <v>9.7231403621622192</v>
      </c>
      <c r="F15" s="140">
        <f t="shared" si="0"/>
        <v>0.28529731171365064</v>
      </c>
      <c r="G15" s="140"/>
      <c r="H15" s="130"/>
      <c r="I15" s="139" t="s">
        <v>58</v>
      </c>
      <c r="J15" s="140">
        <v>0.28529731171365064</v>
      </c>
      <c r="K15" s="130"/>
      <c r="L15" s="130"/>
    </row>
    <row r="16" spans="1:12" ht="15.75" customHeight="1">
      <c r="A16" s="146" t="s">
        <v>59</v>
      </c>
      <c r="B16" s="149"/>
      <c r="C16" s="157">
        <v>0.14023177270194961</v>
      </c>
      <c r="D16" s="158">
        <v>17.081545392262885</v>
      </c>
      <c r="E16" s="140"/>
      <c r="F16" s="140"/>
      <c r="G16" s="140"/>
      <c r="H16" s="130"/>
      <c r="I16" s="139" t="s">
        <v>60</v>
      </c>
      <c r="J16" s="142">
        <v>0.28085901108608896</v>
      </c>
      <c r="K16" s="130"/>
      <c r="L16" s="130"/>
    </row>
    <row r="17" spans="1:12" ht="15.75" customHeight="1">
      <c r="A17" s="125">
        <v>2019</v>
      </c>
      <c r="B17" s="125" t="s">
        <v>60</v>
      </c>
      <c r="C17" s="154">
        <v>0.140208</v>
      </c>
      <c r="D17" s="150">
        <v>2.4597310448140197</v>
      </c>
      <c r="E17" s="139">
        <f t="shared" si="1"/>
        <v>12.00410081745687</v>
      </c>
      <c r="F17" s="140">
        <f t="shared" ref="F17:F26" si="2">EXP(-1.085+0.9256*LN(E17))/(E17)</f>
        <v>0.28085901108608891</v>
      </c>
      <c r="G17" s="140"/>
      <c r="H17" s="130"/>
      <c r="I17" s="139" t="s">
        <v>61</v>
      </c>
      <c r="J17" s="142">
        <v>0.29466677951945119</v>
      </c>
      <c r="K17" s="130"/>
      <c r="L17" s="130"/>
    </row>
    <row r="18" spans="1:12" ht="15.75" customHeight="1">
      <c r="A18" s="152"/>
      <c r="B18" s="129" t="s">
        <v>61</v>
      </c>
      <c r="C18" s="135">
        <v>0.14386559999999995</v>
      </c>
      <c r="D18" s="145">
        <v>1.3241172284239049</v>
      </c>
      <c r="E18" s="139">
        <f t="shared" si="1"/>
        <v>6.2977335342782235</v>
      </c>
      <c r="F18" s="140">
        <f t="shared" si="2"/>
        <v>0.29466677951945119</v>
      </c>
      <c r="G18" s="140"/>
      <c r="H18" s="130"/>
      <c r="I18" s="139" t="s">
        <v>62</v>
      </c>
      <c r="J18" s="142">
        <v>0.28319534199967761</v>
      </c>
      <c r="K18" s="130"/>
      <c r="L18" s="130"/>
    </row>
    <row r="19" spans="1:12" ht="15.75" customHeight="1">
      <c r="A19" s="152"/>
      <c r="B19" s="129" t="s">
        <v>62</v>
      </c>
      <c r="C19" s="135">
        <v>0.1438655999999999</v>
      </c>
      <c r="D19" s="145">
        <v>2.2579536497632091</v>
      </c>
      <c r="E19" s="139">
        <f t="shared" si="1"/>
        <v>10.739223169753414</v>
      </c>
      <c r="F19" s="140">
        <f t="shared" si="2"/>
        <v>0.28319534199967755</v>
      </c>
      <c r="G19" s="140"/>
      <c r="H19" s="130"/>
      <c r="I19" s="139" t="s">
        <v>63</v>
      </c>
      <c r="J19" s="142">
        <v>0.29216013705388466</v>
      </c>
      <c r="K19" s="130"/>
      <c r="L19" s="130"/>
    </row>
    <row r="20" spans="1:12" ht="15.75" customHeight="1">
      <c r="A20" s="152"/>
      <c r="B20" s="129" t="s">
        <v>63</v>
      </c>
      <c r="C20" s="135">
        <v>0.13898879999999994</v>
      </c>
      <c r="D20" s="145">
        <v>1.4348872907056656</v>
      </c>
      <c r="E20" s="139">
        <f t="shared" si="1"/>
        <v>7.0640341427895779</v>
      </c>
      <c r="F20" s="140">
        <f t="shared" si="2"/>
        <v>0.29216013705388466</v>
      </c>
      <c r="G20" s="140"/>
      <c r="H20" s="130"/>
      <c r="I20" s="139" t="s">
        <v>64</v>
      </c>
      <c r="J20" s="142">
        <v>0.28650119856809536</v>
      </c>
      <c r="K20" s="130"/>
      <c r="L20" s="130"/>
    </row>
    <row r="21" spans="1:12" ht="15.75" customHeight="1">
      <c r="A21" s="152"/>
      <c r="B21" s="129" t="s">
        <v>64</v>
      </c>
      <c r="C21" s="135">
        <v>0.13898879999999994</v>
      </c>
      <c r="D21" s="145">
        <v>1.8663427186029984</v>
      </c>
      <c r="E21" s="139">
        <f t="shared" si="1"/>
        <v>9.1881144754404804</v>
      </c>
      <c r="F21" s="140">
        <f t="shared" si="2"/>
        <v>0.28650119856809536</v>
      </c>
      <c r="G21" s="140"/>
      <c r="H21" s="130"/>
      <c r="I21" s="139" t="s">
        <v>65</v>
      </c>
      <c r="J21" s="142">
        <v>0.29417406822665909</v>
      </c>
      <c r="K21" s="130"/>
      <c r="L21" s="130"/>
    </row>
    <row r="22" spans="1:12" ht="15.75" customHeight="1">
      <c r="A22" s="152"/>
      <c r="B22" s="129" t="s">
        <v>65</v>
      </c>
      <c r="C22" s="135">
        <v>0.17068800000000009</v>
      </c>
      <c r="D22" s="145">
        <v>1.6067235107928892</v>
      </c>
      <c r="E22" s="139">
        <f t="shared" si="1"/>
        <v>6.4409950451117455</v>
      </c>
      <c r="F22" s="140">
        <f t="shared" si="2"/>
        <v>0.29417406822665909</v>
      </c>
      <c r="G22" s="140"/>
      <c r="H22" s="130"/>
      <c r="I22" s="139" t="s">
        <v>66</v>
      </c>
      <c r="J22" s="142">
        <v>0.31115625312137579</v>
      </c>
      <c r="K22" s="130"/>
      <c r="L22" s="130"/>
    </row>
    <row r="23" spans="1:12" ht="15.75" customHeight="1">
      <c r="A23" s="152"/>
      <c r="B23" s="129" t="s">
        <v>66</v>
      </c>
      <c r="C23" s="135">
        <v>0.15361920000000001</v>
      </c>
      <c r="D23" s="145">
        <v>0.68010216971610016</v>
      </c>
      <c r="E23" s="139">
        <f t="shared" si="1"/>
        <v>3.0293082481111835</v>
      </c>
      <c r="F23" s="140">
        <f t="shared" si="2"/>
        <v>0.31115625312137579</v>
      </c>
      <c r="G23" s="140"/>
      <c r="H23" s="130"/>
      <c r="I23" s="139" t="s">
        <v>67</v>
      </c>
      <c r="J23" s="142">
        <v>0.33151499162324022</v>
      </c>
      <c r="K23" s="130"/>
      <c r="L23" s="130"/>
    </row>
    <row r="24" spans="1:12" ht="15.75" customHeight="1">
      <c r="A24" s="152"/>
      <c r="B24" s="129" t="s">
        <v>67</v>
      </c>
      <c r="C24" s="135">
        <v>0.14386559999999993</v>
      </c>
      <c r="D24" s="145">
        <v>0.27172574658643345</v>
      </c>
      <c r="E24" s="139">
        <f t="shared" si="1"/>
        <v>1.2923752592820463</v>
      </c>
      <c r="F24" s="140">
        <f t="shared" si="2"/>
        <v>0.33151499162324022</v>
      </c>
      <c r="G24" s="140"/>
      <c r="H24" s="130"/>
      <c r="I24" s="139" t="s">
        <v>68</v>
      </c>
      <c r="J24" s="142">
        <v>0.32791176403545869</v>
      </c>
      <c r="K24" s="130"/>
      <c r="L24" s="130"/>
    </row>
    <row r="25" spans="1:12" ht="15.75" customHeight="1">
      <c r="A25" s="152"/>
      <c r="B25" s="129" t="s">
        <v>68</v>
      </c>
      <c r="C25" s="135">
        <v>0.1438655999999999</v>
      </c>
      <c r="D25" s="145">
        <v>0.31471936558555869</v>
      </c>
      <c r="E25" s="139">
        <f t="shared" si="1"/>
        <v>1.4968604440666751</v>
      </c>
      <c r="F25" s="140">
        <f t="shared" si="2"/>
        <v>0.32791176403545869</v>
      </c>
      <c r="G25" s="140"/>
      <c r="H25" s="130"/>
      <c r="I25" s="139" t="s">
        <v>69</v>
      </c>
      <c r="J25" s="142">
        <v>0.33916458305548364</v>
      </c>
      <c r="K25" s="130"/>
      <c r="L25" s="130"/>
    </row>
    <row r="26" spans="1:12" ht="15.75" customHeight="1">
      <c r="A26" s="153"/>
      <c r="B26" s="131" t="s">
        <v>69</v>
      </c>
      <c r="C26" s="135">
        <v>0.14386559999999995</v>
      </c>
      <c r="D26" s="145">
        <v>0.19997138468292219</v>
      </c>
      <c r="E26" s="139">
        <f t="shared" si="1"/>
        <v>0.95109894213272339</v>
      </c>
      <c r="F26" s="140">
        <f t="shared" si="2"/>
        <v>0.33916458305548364</v>
      </c>
      <c r="G26" s="140"/>
      <c r="H26" s="130"/>
      <c r="I26" s="139" t="s">
        <v>70</v>
      </c>
      <c r="J26" s="142">
        <v>0.32324455419542719</v>
      </c>
      <c r="K26" s="130"/>
      <c r="L26" s="130"/>
    </row>
    <row r="27" spans="1:12" ht="15.75" customHeight="1">
      <c r="A27" s="146" t="s">
        <v>71</v>
      </c>
      <c r="B27" s="149"/>
      <c r="C27" s="157">
        <v>0.14663192275862011</v>
      </c>
      <c r="D27" s="158">
        <v>12.416274109673703</v>
      </c>
      <c r="E27" s="140"/>
      <c r="F27" s="140"/>
      <c r="G27" s="140"/>
      <c r="H27" s="130"/>
      <c r="I27" s="139" t="s">
        <v>72</v>
      </c>
      <c r="J27" s="142">
        <v>0.34010173813500871</v>
      </c>
      <c r="K27" s="130"/>
      <c r="L27" s="130"/>
    </row>
    <row r="28" spans="1:12" ht="15.75" customHeight="1">
      <c r="A28" s="125">
        <v>2020</v>
      </c>
      <c r="B28" s="125" t="s">
        <v>70</v>
      </c>
      <c r="C28" s="154">
        <v>0.28773119999999974</v>
      </c>
      <c r="D28" s="150">
        <v>0.76319112208917461</v>
      </c>
      <c r="E28" s="139">
        <f t="shared" si="1"/>
        <v>1.8149353469123897</v>
      </c>
      <c r="F28" s="140">
        <f t="shared" ref="F28:F37" si="3">EXP(-1.085+0.9256*LN(E28))/(E28)</f>
        <v>0.32324455419542719</v>
      </c>
      <c r="G28" s="140"/>
      <c r="H28" s="130"/>
      <c r="I28" s="139" t="s">
        <v>73</v>
      </c>
      <c r="J28" s="142">
        <v>0.32384244198379597</v>
      </c>
      <c r="K28" s="130"/>
      <c r="L28" s="130"/>
    </row>
    <row r="29" spans="1:12" ht="15.75" customHeight="1">
      <c r="A29" s="152"/>
      <c r="B29" s="129" t="s">
        <v>72</v>
      </c>
      <c r="C29" s="135">
        <v>0.2877311999999998</v>
      </c>
      <c r="D29" s="145">
        <v>0.38538154188528984</v>
      </c>
      <c r="E29" s="139">
        <f t="shared" si="1"/>
        <v>0.91647106756239749</v>
      </c>
      <c r="F29" s="140">
        <f t="shared" si="3"/>
        <v>0.34010173813500871</v>
      </c>
      <c r="G29" s="140"/>
      <c r="H29" s="130"/>
      <c r="I29" s="139" t="s">
        <v>74</v>
      </c>
      <c r="J29" s="142">
        <v>0.35976940411382874</v>
      </c>
      <c r="K29" s="130"/>
      <c r="L29" s="130"/>
    </row>
    <row r="30" spans="1:12" ht="15.75" customHeight="1">
      <c r="A30" s="152"/>
      <c r="B30" s="129" t="s">
        <v>73</v>
      </c>
      <c r="C30" s="135">
        <v>0.28773119999999974</v>
      </c>
      <c r="D30" s="145">
        <v>0.74446856365315173</v>
      </c>
      <c r="E30" s="139">
        <f t="shared" si="1"/>
        <v>1.770411462780781</v>
      </c>
      <c r="F30" s="140">
        <f t="shared" si="3"/>
        <v>0.32384244198379597</v>
      </c>
      <c r="G30" s="140"/>
      <c r="H30" s="130"/>
      <c r="I30" s="139" t="s">
        <v>75</v>
      </c>
      <c r="J30" s="142">
        <v>0.30147914317686975</v>
      </c>
      <c r="K30" s="130"/>
      <c r="L30" s="130"/>
    </row>
    <row r="31" spans="1:12" ht="15.75" customHeight="1">
      <c r="A31" s="152"/>
      <c r="B31" s="129" t="s">
        <v>74</v>
      </c>
      <c r="C31" s="135">
        <v>0.28773119999999991</v>
      </c>
      <c r="D31" s="145">
        <v>0.18102029244814874</v>
      </c>
      <c r="E31" s="139">
        <f t="shared" si="1"/>
        <v>0.43048211354085275</v>
      </c>
      <c r="F31" s="140">
        <f t="shared" si="3"/>
        <v>0.35976940411382874</v>
      </c>
      <c r="G31" s="140"/>
      <c r="H31" s="130"/>
      <c r="I31" s="139" t="s">
        <v>76</v>
      </c>
      <c r="J31" s="142">
        <v>0.30081459871844757</v>
      </c>
      <c r="K31" s="130"/>
      <c r="L31" s="130"/>
    </row>
    <row r="32" spans="1:12" ht="15.75" customHeight="1">
      <c r="A32" s="152"/>
      <c r="B32" s="129" t="s">
        <v>75</v>
      </c>
      <c r="C32" s="135">
        <v>0.14142719999999995</v>
      </c>
      <c r="D32" s="145">
        <v>0.95738617896870337</v>
      </c>
      <c r="E32" s="139">
        <f t="shared" si="1"/>
        <v>4.6320049676394319</v>
      </c>
      <c r="F32" s="140">
        <f t="shared" si="3"/>
        <v>0.30147914317686975</v>
      </c>
      <c r="G32" s="140"/>
      <c r="H32" s="130"/>
      <c r="I32" s="139" t="s">
        <v>77</v>
      </c>
      <c r="J32" s="142">
        <v>0.29486646212683926</v>
      </c>
      <c r="K32" s="130"/>
      <c r="L32" s="130"/>
    </row>
    <row r="33" spans="1:12" ht="15.75" customHeight="1">
      <c r="A33" s="152"/>
      <c r="B33" s="129" t="s">
        <v>76</v>
      </c>
      <c r="C33" s="135">
        <v>0.14142719999999995</v>
      </c>
      <c r="D33" s="145">
        <v>0.98620768115697444</v>
      </c>
      <c r="E33" s="139">
        <f t="shared" si="1"/>
        <v>4.7714485320480078</v>
      </c>
      <c r="F33" s="140">
        <f t="shared" si="3"/>
        <v>0.30081459871844757</v>
      </c>
      <c r="G33" s="140"/>
      <c r="H33" s="130"/>
      <c r="I33" s="139" t="s">
        <v>78</v>
      </c>
      <c r="J33" s="142">
        <v>0.36252566859493929</v>
      </c>
      <c r="K33" s="130"/>
      <c r="L33" s="130"/>
    </row>
    <row r="34" spans="1:12" ht="15.75" customHeight="1">
      <c r="A34" s="152"/>
      <c r="B34" s="129" t="s">
        <v>77</v>
      </c>
      <c r="C34" s="135">
        <v>0.14142719999999995</v>
      </c>
      <c r="D34" s="145">
        <v>1.2898763631329464</v>
      </c>
      <c r="E34" s="139">
        <f t="shared" si="1"/>
        <v>6.2406517379522386</v>
      </c>
      <c r="F34" s="140">
        <f t="shared" si="3"/>
        <v>0.29486646212683926</v>
      </c>
      <c r="G34" s="140"/>
      <c r="H34" s="130"/>
      <c r="I34" s="139" t="s">
        <v>79</v>
      </c>
      <c r="J34" s="142">
        <v>0.2824613513118141</v>
      </c>
      <c r="K34" s="130"/>
      <c r="L34" s="130"/>
    </row>
    <row r="35" spans="1:12" ht="15.75" customHeight="1">
      <c r="A35" s="152"/>
      <c r="B35" s="129" t="s">
        <v>78</v>
      </c>
      <c r="C35" s="135">
        <v>0.14142720000000003</v>
      </c>
      <c r="D35" s="145">
        <v>8.0301386234245126E-2</v>
      </c>
      <c r="E35" s="139">
        <f t="shared" si="1"/>
        <v>0.38851241862090324</v>
      </c>
      <c r="F35" s="140">
        <f t="shared" si="3"/>
        <v>0.36252566859493929</v>
      </c>
      <c r="G35" s="140"/>
      <c r="H35" s="130"/>
      <c r="I35" s="139" t="s">
        <v>80</v>
      </c>
      <c r="J35" s="142">
        <v>0.31489971508817743</v>
      </c>
      <c r="K35" s="130"/>
      <c r="L35" s="130"/>
    </row>
    <row r="36" spans="1:12" ht="15.75" customHeight="1">
      <c r="A36" s="152"/>
      <c r="B36" s="129" t="s">
        <v>79</v>
      </c>
      <c r="C36" s="135">
        <v>0.12191999999999995</v>
      </c>
      <c r="D36" s="145">
        <v>1.981444217354501</v>
      </c>
      <c r="E36" s="139">
        <f t="shared" si="1"/>
        <v>11.120433117821669</v>
      </c>
      <c r="F36" s="140">
        <f t="shared" si="3"/>
        <v>0.2824613513118141</v>
      </c>
      <c r="G36" s="140"/>
      <c r="H36" s="130"/>
      <c r="I36" s="140"/>
      <c r="J36" s="140"/>
      <c r="K36" s="130"/>
      <c r="L36" s="130"/>
    </row>
    <row r="37" spans="1:12" ht="15.75" customHeight="1">
      <c r="A37" s="153"/>
      <c r="B37" s="131" t="s">
        <v>80</v>
      </c>
      <c r="C37" s="135">
        <v>7.0713600000000015E-2</v>
      </c>
      <c r="D37" s="145">
        <v>0.2665774129382259</v>
      </c>
      <c r="E37" s="139">
        <f t="shared" si="1"/>
        <v>2.5794980711345628</v>
      </c>
      <c r="F37" s="140">
        <f t="shared" si="3"/>
        <v>0.31489971508817743</v>
      </c>
      <c r="G37" s="140"/>
      <c r="H37" s="130"/>
      <c r="I37" s="140"/>
      <c r="J37" s="140"/>
      <c r="K37" s="130"/>
      <c r="L37" s="130"/>
    </row>
    <row r="38" spans="1:12" ht="15.75" customHeight="1">
      <c r="A38" s="146" t="s">
        <v>81</v>
      </c>
      <c r="B38" s="149"/>
      <c r="C38" s="157">
        <v>0.20462034747474878</v>
      </c>
      <c r="D38" s="158">
        <v>7.6358547598613633</v>
      </c>
      <c r="E38" s="140"/>
      <c r="F38" s="140"/>
      <c r="G38" s="140"/>
      <c r="H38" s="130"/>
      <c r="I38" s="140"/>
      <c r="J38" s="140"/>
      <c r="K38" s="130"/>
      <c r="L38" s="130"/>
    </row>
    <row r="39" spans="1:12" s="124" customFormat="1" ht="15.75" customHeight="1">
      <c r="A39" s="146" t="s">
        <v>82</v>
      </c>
      <c r="B39" s="149"/>
      <c r="C39" s="155">
        <v>0.16240878139534909</v>
      </c>
      <c r="D39" s="148">
        <v>37.133674261797943</v>
      </c>
      <c r="E39" s="141"/>
      <c r="F39" s="141"/>
      <c r="G39" s="141"/>
      <c r="I39" s="141"/>
      <c r="J39" s="141"/>
    </row>
    <row r="40" spans="1:12" ht="15.75" customHeight="1">
      <c r="A40" s="130"/>
      <c r="B40" s="130"/>
      <c r="C40" s="130"/>
      <c r="D40" s="130"/>
      <c r="E40" s="140"/>
      <c r="F40" s="140"/>
      <c r="G40" s="140"/>
      <c r="H40" s="130"/>
      <c r="I40" s="140"/>
      <c r="J40" s="140"/>
      <c r="K40" s="130"/>
      <c r="L40" s="130"/>
    </row>
    <row r="41" spans="1:12" ht="15.75" customHeight="1">
      <c r="A41" s="130"/>
      <c r="B41" s="130"/>
      <c r="C41" s="130"/>
      <c r="D41" s="130"/>
      <c r="E41" s="140"/>
      <c r="F41" s="140"/>
      <c r="G41" s="140"/>
      <c r="H41" s="130"/>
      <c r="I41" s="140"/>
      <c r="J41" s="140"/>
      <c r="K41" s="130"/>
      <c r="L41" s="130"/>
    </row>
    <row r="42" spans="1:12" ht="15.75" customHeight="1">
      <c r="A42" s="130"/>
      <c r="B42" s="130"/>
      <c r="C42" s="130"/>
      <c r="D42" s="130"/>
      <c r="E42" s="140"/>
      <c r="F42" s="140"/>
      <c r="G42" s="140"/>
      <c r="H42" s="130"/>
      <c r="I42" s="140"/>
      <c r="J42" s="140"/>
      <c r="K42" s="130"/>
      <c r="L42" s="130"/>
    </row>
    <row r="43" spans="1:12" ht="15.75" customHeight="1">
      <c r="A43" s="130"/>
      <c r="B43" s="130"/>
      <c r="C43" s="130"/>
      <c r="D43" s="130"/>
      <c r="E43" s="140"/>
      <c r="F43" s="140"/>
      <c r="G43" s="140"/>
      <c r="H43" s="130"/>
      <c r="I43" s="140"/>
      <c r="J43" s="140"/>
      <c r="K43" s="130"/>
      <c r="L43" s="13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K38"/>
  <sheetViews>
    <sheetView workbookViewId="0">
      <selection activeCell="A37" sqref="A37:XFD37"/>
    </sheetView>
  </sheetViews>
  <sheetFormatPr baseColWidth="10" defaultColWidth="12.6640625" defaultRowHeight="15.75" customHeight="1"/>
  <cols>
    <col min="1" max="1" width="24.5" customWidth="1"/>
    <col min="3" max="3" width="28.6640625" customWidth="1"/>
    <col min="4" max="4" width="21.1640625" customWidth="1"/>
  </cols>
  <sheetData>
    <row r="1" spans="1:11" ht="15.75" customHeight="1">
      <c r="A1" s="107"/>
      <c r="B1" s="108"/>
      <c r="C1" s="109" t="s">
        <v>180</v>
      </c>
      <c r="D1" s="110"/>
    </row>
    <row r="2" spans="1:11" ht="15.75" customHeight="1">
      <c r="A2" s="109" t="s">
        <v>32</v>
      </c>
      <c r="B2" s="160" t="s">
        <v>35</v>
      </c>
      <c r="C2" s="161" t="s">
        <v>83</v>
      </c>
      <c r="D2" s="162" t="s">
        <v>43</v>
      </c>
      <c r="H2" s="41"/>
      <c r="I2" s="41"/>
      <c r="K2" s="41"/>
    </row>
    <row r="3" spans="1:11" ht="15.75" customHeight="1">
      <c r="A3" s="107">
        <v>2018</v>
      </c>
      <c r="B3" s="107" t="s">
        <v>47</v>
      </c>
      <c r="C3" s="112">
        <v>1.3647224158990852</v>
      </c>
      <c r="D3" s="113">
        <v>0.14142719999999995</v>
      </c>
      <c r="H3" s="41"/>
      <c r="I3" s="41"/>
    </row>
    <row r="4" spans="1:11" ht="15.75" customHeight="1">
      <c r="A4" s="114"/>
      <c r="B4" s="115" t="s">
        <v>48</v>
      </c>
      <c r="C4" s="116">
        <v>0.52814925666107715</v>
      </c>
      <c r="D4" s="117">
        <v>0.14142720000000003</v>
      </c>
      <c r="G4" s="39"/>
      <c r="H4" s="41"/>
    </row>
    <row r="5" spans="1:11" ht="15.75" customHeight="1">
      <c r="A5" s="114"/>
      <c r="B5" s="115" t="s">
        <v>49</v>
      </c>
      <c r="C5" s="116">
        <v>1.1773656248805642</v>
      </c>
      <c r="D5" s="117">
        <v>0.13167360000000003</v>
      </c>
    </row>
    <row r="6" spans="1:11" ht="15.75" customHeight="1">
      <c r="A6" s="114"/>
      <c r="B6" s="115" t="s">
        <v>50</v>
      </c>
      <c r="C6" s="116">
        <v>1.1997993706949179</v>
      </c>
      <c r="D6" s="117">
        <v>0.13167360000000003</v>
      </c>
    </row>
    <row r="7" spans="1:11" ht="15.75" customHeight="1">
      <c r="A7" s="114"/>
      <c r="B7" s="115" t="s">
        <v>51</v>
      </c>
      <c r="C7" s="116">
        <v>0.90057399639893976</v>
      </c>
      <c r="D7" s="117">
        <v>0.13167360000000003</v>
      </c>
    </row>
    <row r="8" spans="1:11" ht="15.75" customHeight="1">
      <c r="A8" s="114"/>
      <c r="B8" s="115" t="s">
        <v>52</v>
      </c>
      <c r="C8" s="116">
        <v>1.2780116206692855</v>
      </c>
      <c r="D8" s="117">
        <v>0.13167360000000003</v>
      </c>
    </row>
    <row r="9" spans="1:11" ht="15.75" customHeight="1">
      <c r="A9" s="114"/>
      <c r="B9" s="115" t="s">
        <v>53</v>
      </c>
      <c r="C9" s="116">
        <v>1.3910423927990896</v>
      </c>
      <c r="D9" s="117">
        <v>0.13167360000000003</v>
      </c>
    </row>
    <row r="10" spans="1:11" ht="15.75" customHeight="1">
      <c r="A10" s="114"/>
      <c r="B10" s="115" t="s">
        <v>54</v>
      </c>
      <c r="C10" s="116">
        <v>0.529859347704563</v>
      </c>
      <c r="D10" s="117">
        <v>0.12192000000000001</v>
      </c>
    </row>
    <row r="11" spans="1:11" ht="15.75" customHeight="1">
      <c r="A11" s="114"/>
      <c r="B11" s="115" t="s">
        <v>55</v>
      </c>
      <c r="C11" s="116">
        <v>1.5139665164754914</v>
      </c>
      <c r="D11" s="117">
        <v>0.12191999999999997</v>
      </c>
    </row>
    <row r="12" spans="1:11" ht="15.75" customHeight="1">
      <c r="A12" s="114"/>
      <c r="B12" s="115" t="s">
        <v>56</v>
      </c>
      <c r="C12" s="116">
        <v>1.9895334536750513</v>
      </c>
      <c r="D12" s="117">
        <v>0.16581120000000005</v>
      </c>
    </row>
    <row r="13" spans="1:11" ht="15.75" customHeight="1">
      <c r="A13" s="114"/>
      <c r="B13" s="115" t="s">
        <v>57</v>
      </c>
      <c r="C13" s="116">
        <v>1.4514049180063535</v>
      </c>
      <c r="D13" s="117">
        <v>0.17068800000000012</v>
      </c>
    </row>
    <row r="14" spans="1:11" ht="15.75" customHeight="1">
      <c r="A14" s="114"/>
      <c r="B14" s="115" t="s">
        <v>58</v>
      </c>
      <c r="C14" s="116">
        <v>1.767433562114479</v>
      </c>
      <c r="D14" s="117">
        <v>0.14142719999999995</v>
      </c>
    </row>
    <row r="15" spans="1:11" s="122" customFormat="1" ht="15.75" customHeight="1">
      <c r="A15" s="161" t="s">
        <v>59</v>
      </c>
      <c r="B15" s="163"/>
      <c r="C15" s="164">
        <v>15.091862475978903</v>
      </c>
      <c r="D15" s="165">
        <v>0.14023177270194961</v>
      </c>
    </row>
    <row r="16" spans="1:11" ht="15.75" customHeight="1">
      <c r="A16" s="107">
        <v>2019</v>
      </c>
      <c r="B16" s="107" t="s">
        <v>60</v>
      </c>
      <c r="C16" s="112">
        <v>2.1557766149095934</v>
      </c>
      <c r="D16" s="113">
        <v>0.140208</v>
      </c>
    </row>
    <row r="17" spans="1:4" ht="15.75" customHeight="1">
      <c r="A17" s="114"/>
      <c r="B17" s="115" t="s">
        <v>61</v>
      </c>
      <c r="C17" s="116">
        <v>1.1730033347225395</v>
      </c>
      <c r="D17" s="117">
        <v>0.14386559999999995</v>
      </c>
    </row>
    <row r="18" spans="1:4" ht="15.75" customHeight="1">
      <c r="A18" s="114"/>
      <c r="B18" s="115" t="s">
        <v>62</v>
      </c>
      <c r="C18" s="116">
        <v>1.9825429432873443</v>
      </c>
      <c r="D18" s="117">
        <v>0.1438655999999999</v>
      </c>
    </row>
    <row r="19" spans="1:4" ht="15.75" customHeight="1">
      <c r="A19" s="114"/>
      <c r="B19" s="115" t="s">
        <v>63</v>
      </c>
      <c r="C19" s="116">
        <v>1.268670770258689</v>
      </c>
      <c r="D19" s="117">
        <v>0.13898879999999994</v>
      </c>
    </row>
    <row r="20" spans="1:4" ht="15.75" customHeight="1">
      <c r="A20" s="114"/>
      <c r="B20" s="115" t="s">
        <v>64</v>
      </c>
      <c r="C20" s="116">
        <v>1.6429199298204764</v>
      </c>
      <c r="D20" s="117">
        <v>0.13898879999999994</v>
      </c>
    </row>
    <row r="21" spans="1:4" ht="15.75" customHeight="1">
      <c r="A21" s="114"/>
      <c r="B21" s="115" t="s">
        <v>65</v>
      </c>
      <c r="C21" s="116">
        <v>1.4228156982707454</v>
      </c>
      <c r="D21" s="117">
        <v>0.17068800000000009</v>
      </c>
    </row>
    <row r="22" spans="1:4" ht="15.75" customHeight="1">
      <c r="A22" s="114"/>
      <c r="B22" s="115" t="s">
        <v>66</v>
      </c>
      <c r="C22" s="116">
        <v>0.61015955546106715</v>
      </c>
      <c r="D22" s="117">
        <v>0.15361920000000001</v>
      </c>
    </row>
    <row r="23" spans="1:4" ht="15.75" customHeight="1">
      <c r="A23" s="114"/>
      <c r="B23" s="115" t="s">
        <v>67</v>
      </c>
      <c r="C23" s="116">
        <v>0.24756637487615735</v>
      </c>
      <c r="D23" s="117">
        <v>0.14386559999999993</v>
      </c>
    </row>
    <row r="24" spans="1:4" ht="15.75" customHeight="1">
      <c r="A24" s="114"/>
      <c r="B24" s="115" t="s">
        <v>68</v>
      </c>
      <c r="C24" s="116">
        <v>0.285961450671677</v>
      </c>
      <c r="D24" s="117">
        <v>0.1438655999999999</v>
      </c>
    </row>
    <row r="25" spans="1:4" ht="15.75" customHeight="1">
      <c r="A25" s="114"/>
      <c r="B25" s="115" t="s">
        <v>69</v>
      </c>
      <c r="C25" s="116">
        <v>0.18323845230748026</v>
      </c>
      <c r="D25" s="117">
        <v>0.14386559999999995</v>
      </c>
    </row>
    <row r="26" spans="1:4" s="122" customFormat="1" ht="15.75" customHeight="1">
      <c r="A26" s="161" t="s">
        <v>71</v>
      </c>
      <c r="B26" s="163"/>
      <c r="C26" s="164">
        <v>10.972655124585767</v>
      </c>
      <c r="D26" s="165">
        <v>0.14663192275862011</v>
      </c>
    </row>
    <row r="27" spans="1:4" ht="15.75" customHeight="1">
      <c r="A27" s="107">
        <v>2020</v>
      </c>
      <c r="B27" s="107" t="s">
        <v>70</v>
      </c>
      <c r="C27" s="112">
        <v>0.69101620346655024</v>
      </c>
      <c r="D27" s="113">
        <v>0.28773119999999974</v>
      </c>
    </row>
    <row r="28" spans="1:4" ht="15.75" customHeight="1">
      <c r="A28" s="114"/>
      <c r="B28" s="115" t="s">
        <v>72</v>
      </c>
      <c r="C28" s="116">
        <v>0.35338123692045981</v>
      </c>
      <c r="D28" s="117">
        <v>0.2877311999999998</v>
      </c>
    </row>
    <row r="29" spans="1:4" ht="15.75" customHeight="1">
      <c r="A29" s="114"/>
      <c r="B29" s="115" t="s">
        <v>73</v>
      </c>
      <c r="C29" s="116">
        <v>0.67436880137046407</v>
      </c>
      <c r="D29" s="117">
        <v>0.28773119999999974</v>
      </c>
    </row>
    <row r="30" spans="1:4" ht="15.75" customHeight="1">
      <c r="A30" s="114"/>
      <c r="B30" s="115" t="s">
        <v>74</v>
      </c>
      <c r="C30" s="116">
        <v>0.16842530141699411</v>
      </c>
      <c r="D30" s="117">
        <v>0.28773119999999991</v>
      </c>
    </row>
    <row r="31" spans="1:4" ht="15.75" customHeight="1">
      <c r="A31" s="114"/>
      <c r="B31" s="115" t="s">
        <v>75</v>
      </c>
      <c r="C31" s="116">
        <v>0.85258791495917186</v>
      </c>
      <c r="D31" s="117">
        <v>0.14142719999999995</v>
      </c>
    </row>
    <row r="32" spans="1:4" ht="15.75" customHeight="1">
      <c r="A32" s="114"/>
      <c r="B32" s="115" t="s">
        <v>76</v>
      </c>
      <c r="C32" s="116">
        <v>0.87780608906506064</v>
      </c>
      <c r="D32" s="117">
        <v>0.14142719999999995</v>
      </c>
    </row>
    <row r="33" spans="1:4" ht="15.75" customHeight="1">
      <c r="A33" s="114"/>
      <c r="B33" s="115" t="s">
        <v>77</v>
      </c>
      <c r="C33" s="116">
        <v>1.1428464221618468</v>
      </c>
      <c r="D33" s="117">
        <v>0.14142719999999995</v>
      </c>
    </row>
    <row r="34" spans="1:4" ht="15.75" customHeight="1">
      <c r="A34" s="114"/>
      <c r="B34" s="115" t="s">
        <v>78</v>
      </c>
      <c r="C34" s="116">
        <v>7.4865639953046015E-2</v>
      </c>
      <c r="D34" s="117">
        <v>0.14142720000000003</v>
      </c>
    </row>
    <row r="35" spans="1:4" ht="15.75" customHeight="1">
      <c r="A35" s="114"/>
      <c r="B35" s="115" t="s">
        <v>79</v>
      </c>
      <c r="C35" s="116">
        <v>1.7387652113267391</v>
      </c>
      <c r="D35" s="117">
        <v>0.12191999999999995</v>
      </c>
    </row>
    <row r="36" spans="1:4" ht="15.75" customHeight="1">
      <c r="A36" s="114"/>
      <c r="B36" s="115" t="s">
        <v>80</v>
      </c>
      <c r="C36" s="116">
        <v>0.23984506463692931</v>
      </c>
      <c r="D36" s="117">
        <v>7.0713600000000015E-2</v>
      </c>
    </row>
    <row r="37" spans="1:4" s="122" customFormat="1" ht="15.75" customHeight="1">
      <c r="A37" s="161" t="s">
        <v>81</v>
      </c>
      <c r="B37" s="163"/>
      <c r="C37" s="164">
        <v>6.8139078852772581</v>
      </c>
      <c r="D37" s="165">
        <v>0.20462034747474878</v>
      </c>
    </row>
    <row r="38" spans="1:4" s="122" customFormat="1" ht="15.75" customHeight="1">
      <c r="A38" s="118" t="s">
        <v>82</v>
      </c>
      <c r="B38" s="119"/>
      <c r="C38" s="120">
        <v>32.878425485841973</v>
      </c>
      <c r="D38" s="121">
        <v>0.16240878139534909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S35"/>
  <sheetViews>
    <sheetView topLeftCell="G1" workbookViewId="0">
      <selection activeCell="N20" sqref="N20"/>
    </sheetView>
  </sheetViews>
  <sheetFormatPr baseColWidth="10" defaultColWidth="12.6640625" defaultRowHeight="15.75" customHeight="1"/>
  <cols>
    <col min="1" max="1" width="27.33203125" style="169" customWidth="1"/>
    <col min="2" max="2" width="12.83203125" customWidth="1"/>
    <col min="3" max="3" width="18.83203125" customWidth="1"/>
    <col min="4" max="4" width="13.1640625" customWidth="1"/>
    <col min="5" max="5" width="16.83203125" bestFit="1" customWidth="1"/>
    <col min="6" max="6" width="15.33203125" bestFit="1" customWidth="1"/>
    <col min="7" max="7" width="21.1640625" bestFit="1" customWidth="1"/>
    <col min="12" max="12" width="17" customWidth="1"/>
    <col min="14" max="14" width="14" customWidth="1"/>
    <col min="15" max="15" width="17.33203125" customWidth="1"/>
    <col min="16" max="16" width="13.83203125" customWidth="1"/>
    <col min="19" max="19" width="21.6640625" customWidth="1"/>
  </cols>
  <sheetData>
    <row r="1" spans="1:19" ht="15.75" customHeight="1">
      <c r="A1" s="166" t="s">
        <v>84</v>
      </c>
      <c r="E1" s="39"/>
      <c r="J1" s="38" t="s">
        <v>85</v>
      </c>
      <c r="L1" s="39"/>
      <c r="N1" s="38" t="s">
        <v>86</v>
      </c>
    </row>
    <row r="2" spans="1:19" ht="15.75" customHeight="1">
      <c r="A2" s="167" t="s">
        <v>32</v>
      </c>
      <c r="B2" s="28" t="s">
        <v>35</v>
      </c>
      <c r="C2" s="42" t="s">
        <v>87</v>
      </c>
      <c r="D2" s="42" t="s">
        <v>43</v>
      </c>
      <c r="E2" s="27" t="s">
        <v>88</v>
      </c>
      <c r="F2" s="27" t="s">
        <v>89</v>
      </c>
      <c r="G2" s="27" t="s">
        <v>90</v>
      </c>
      <c r="J2" s="43" t="s">
        <v>32</v>
      </c>
      <c r="K2" s="44" t="s">
        <v>91</v>
      </c>
      <c r="L2" s="44" t="s">
        <v>92</v>
      </c>
      <c r="N2" s="44" t="s">
        <v>93</v>
      </c>
      <c r="O2" s="42" t="s">
        <v>94</v>
      </c>
      <c r="P2" s="30" t="s">
        <v>95</v>
      </c>
      <c r="Q2" s="44" t="s">
        <v>96</v>
      </c>
      <c r="R2" s="42" t="s">
        <v>97</v>
      </c>
      <c r="S2" s="45" t="s">
        <v>98</v>
      </c>
    </row>
    <row r="3" spans="1:19" ht="15.75" customHeight="1">
      <c r="A3" s="168">
        <v>2018</v>
      </c>
      <c r="B3" s="39" t="str">
        <f>'Total biomass per sample plot'!B3</f>
        <v>B001_31</v>
      </c>
      <c r="C3" s="46">
        <f>'Total biomass per sample plot'!C3</f>
        <v>1.3647224158990852</v>
      </c>
      <c r="D3" s="46">
        <f>'Total biomass per sample plot'!D3</f>
        <v>0.14142719999999995</v>
      </c>
      <c r="E3" s="46">
        <f t="shared" ref="E3:E34" si="0">C3/D3</f>
        <v>9.6496460079750257</v>
      </c>
      <c r="F3" s="46">
        <f t="shared" ref="F3:F34" si="1">C3*0.47*(44/12)</f>
        <v>2.35187163006609</v>
      </c>
      <c r="G3" s="46">
        <f t="shared" ref="G3:G34" si="2">F3/D3</f>
        <v>16.629556620410295</v>
      </c>
      <c r="J3" s="47">
        <v>2018</v>
      </c>
      <c r="K3" s="48">
        <f>AVERAGEIF(A3:A34,J3,(E3:E34))</f>
        <v>9.0258374857099426</v>
      </c>
      <c r="L3" s="49">
        <v>47.43</v>
      </c>
      <c r="N3" s="50">
        <f>Uncertainty!I4</f>
        <v>5.9750756746014755</v>
      </c>
      <c r="O3" s="51">
        <f ca="1">Uncertainty!N4</f>
        <v>1.1808475881122344</v>
      </c>
      <c r="P3" s="50">
        <f ca="1">N3-O3</f>
        <v>4.794228086489241</v>
      </c>
      <c r="Q3" s="50">
        <f>SUM(L3:L5)</f>
        <v>378.36512717265941</v>
      </c>
      <c r="R3" s="172">
        <f ca="1">P3*Q3</f>
        <v>1813.9687196392372</v>
      </c>
      <c r="S3" s="172">
        <f ca="1">R3*0.47*(44/12)</f>
        <v>3126.0727601782851</v>
      </c>
    </row>
    <row r="4" spans="1:19" ht="15.75" customHeight="1">
      <c r="A4" s="168">
        <v>2018</v>
      </c>
      <c r="B4" s="39" t="str">
        <f>'Total biomass per sample plot'!B4</f>
        <v>B001_41</v>
      </c>
      <c r="C4" s="46">
        <f>'Total biomass per sample plot'!C4</f>
        <v>0.52814925666107715</v>
      </c>
      <c r="D4" s="46">
        <f>'Total biomass per sample plot'!D4</f>
        <v>0.14142720000000003</v>
      </c>
      <c r="E4" s="46">
        <f t="shared" si="0"/>
        <v>3.7344248960672135</v>
      </c>
      <c r="F4" s="46">
        <f t="shared" si="1"/>
        <v>0.91017721897925619</v>
      </c>
      <c r="G4" s="46">
        <f t="shared" si="2"/>
        <v>6.4356589042224979</v>
      </c>
      <c r="J4" s="47">
        <v>2019</v>
      </c>
      <c r="K4" s="48">
        <f>AVERAGEIF(A3:A34,J4,(E3:E34))</f>
        <v>7.554779071130044</v>
      </c>
      <c r="L4" s="49">
        <v>112.02</v>
      </c>
    </row>
    <row r="5" spans="1:19" ht="15.75" customHeight="1">
      <c r="A5" s="168">
        <v>2018</v>
      </c>
      <c r="B5" s="39" t="str">
        <f>'Total biomass per sample plot'!B5</f>
        <v>B002_14</v>
      </c>
      <c r="C5" s="46">
        <f>'Total biomass per sample plot'!C5</f>
        <v>1.1773656248805642</v>
      </c>
      <c r="D5" s="46">
        <f>'Total biomass per sample plot'!D5</f>
        <v>0.13167360000000003</v>
      </c>
      <c r="E5" s="46">
        <f t="shared" si="0"/>
        <v>8.9415465581602085</v>
      </c>
      <c r="F5" s="46">
        <f t="shared" si="1"/>
        <v>2.0289934268775052</v>
      </c>
      <c r="G5" s="46">
        <f t="shared" si="2"/>
        <v>15.409265235229421</v>
      </c>
      <c r="J5" s="52">
        <v>2020</v>
      </c>
      <c r="K5" s="53">
        <f>AVERAGEIF(A3:A34,J5,(E3:E34))</f>
        <v>4.5057573532306856</v>
      </c>
      <c r="L5" s="54">
        <v>218.91512717265942</v>
      </c>
    </row>
    <row r="6" spans="1:19" ht="15.75" customHeight="1">
      <c r="A6" s="168">
        <v>2018</v>
      </c>
      <c r="B6" s="39" t="str">
        <f>'Total biomass per sample plot'!B6</f>
        <v>B002_31</v>
      </c>
      <c r="C6" s="46">
        <f>'Total biomass per sample plot'!C6</f>
        <v>1.1997993706949179</v>
      </c>
      <c r="D6" s="46">
        <f>'Total biomass per sample plot'!D6</f>
        <v>0.13167360000000003</v>
      </c>
      <c r="E6" s="46">
        <f t="shared" si="0"/>
        <v>9.1119204661748263</v>
      </c>
      <c r="F6" s="46">
        <f t="shared" si="1"/>
        <v>2.067654248830908</v>
      </c>
      <c r="G6" s="46">
        <f t="shared" si="2"/>
        <v>15.70287627004128</v>
      </c>
    </row>
    <row r="7" spans="1:19" ht="15.75" customHeight="1">
      <c r="A7" s="168">
        <v>2018</v>
      </c>
      <c r="B7" s="39" t="str">
        <f>'Total biomass per sample plot'!B7</f>
        <v>B003_11</v>
      </c>
      <c r="C7" s="46">
        <f>'Total biomass per sample plot'!C7</f>
        <v>0.90057399639893976</v>
      </c>
      <c r="D7" s="46">
        <f>'Total biomass per sample plot'!D7</f>
        <v>0.13167360000000003</v>
      </c>
      <c r="E7" s="46">
        <f t="shared" si="0"/>
        <v>6.8394423513820506</v>
      </c>
      <c r="F7" s="46">
        <f t="shared" si="1"/>
        <v>1.551989187127506</v>
      </c>
      <c r="G7" s="46">
        <f t="shared" si="2"/>
        <v>11.786638985548398</v>
      </c>
    </row>
    <row r="8" spans="1:19" ht="15.75" customHeight="1">
      <c r="A8" s="168">
        <v>2018</v>
      </c>
      <c r="B8" s="39" t="str">
        <f>'Total biomass per sample plot'!B8</f>
        <v>B003_15</v>
      </c>
      <c r="C8" s="46">
        <f>'Total biomass per sample plot'!C8</f>
        <v>1.2780116206692855</v>
      </c>
      <c r="D8" s="46">
        <f>'Total biomass per sample plot'!D8</f>
        <v>0.13167360000000003</v>
      </c>
      <c r="E8" s="46">
        <f t="shared" si="0"/>
        <v>9.7059062763476138</v>
      </c>
      <c r="F8" s="46">
        <f t="shared" si="1"/>
        <v>2.2024400262867352</v>
      </c>
      <c r="G8" s="46">
        <f t="shared" si="2"/>
        <v>16.726511816239054</v>
      </c>
    </row>
    <row r="9" spans="1:19" ht="15.75" customHeight="1">
      <c r="A9" s="168">
        <v>2018</v>
      </c>
      <c r="B9" s="39" t="str">
        <f>'Total biomass per sample plot'!B9</f>
        <v>B003_43</v>
      </c>
      <c r="C9" s="46">
        <f>'Total biomass per sample plot'!C9</f>
        <v>1.3910423927990896</v>
      </c>
      <c r="D9" s="46">
        <f>'Total biomass per sample plot'!D9</f>
        <v>0.13167360000000003</v>
      </c>
      <c r="E9" s="46">
        <f t="shared" si="0"/>
        <v>10.564322634142981</v>
      </c>
      <c r="F9" s="46">
        <f t="shared" si="1"/>
        <v>2.397229723590431</v>
      </c>
      <c r="G9" s="46">
        <f t="shared" si="2"/>
        <v>18.205849339506404</v>
      </c>
      <c r="J9" s="39"/>
      <c r="L9" s="39"/>
    </row>
    <row r="10" spans="1:19" ht="15.75" customHeight="1">
      <c r="A10" s="168">
        <v>2018</v>
      </c>
      <c r="B10" s="39" t="str">
        <f>'Total biomass per sample plot'!B10</f>
        <v>D001_34</v>
      </c>
      <c r="C10" s="46">
        <f>'Total biomass per sample plot'!C10</f>
        <v>0.529859347704563</v>
      </c>
      <c r="D10" s="46">
        <f>'Total biomass per sample plot'!D10</f>
        <v>0.12192000000000001</v>
      </c>
      <c r="E10" s="46">
        <f t="shared" si="0"/>
        <v>4.345959216736901</v>
      </c>
      <c r="F10" s="46">
        <f t="shared" si="1"/>
        <v>0.9131242758775302</v>
      </c>
      <c r="G10" s="46">
        <f t="shared" si="2"/>
        <v>7.4895363835099253</v>
      </c>
    </row>
    <row r="11" spans="1:19" ht="15.75" customHeight="1">
      <c r="A11" s="168">
        <v>2018</v>
      </c>
      <c r="B11" s="39" t="str">
        <f>'Total biomass per sample plot'!B11</f>
        <v>D001_55</v>
      </c>
      <c r="C11" s="46">
        <f>'Total biomass per sample plot'!C11</f>
        <v>1.5139665164754914</v>
      </c>
      <c r="D11" s="46">
        <f>'Total biomass per sample plot'!D11</f>
        <v>0.12191999999999997</v>
      </c>
      <c r="E11" s="46">
        <f t="shared" si="0"/>
        <v>12.417704367417091</v>
      </c>
      <c r="F11" s="46">
        <f t="shared" si="1"/>
        <v>2.6090689633927635</v>
      </c>
      <c r="G11" s="46">
        <f t="shared" si="2"/>
        <v>21.399843859848787</v>
      </c>
    </row>
    <row r="12" spans="1:19" ht="15.75" customHeight="1">
      <c r="A12" s="168">
        <v>2018</v>
      </c>
      <c r="B12" s="39" t="str">
        <f>'Total biomass per sample plot'!B12</f>
        <v>D001_59</v>
      </c>
      <c r="C12" s="46">
        <f>'Total biomass per sample plot'!C12</f>
        <v>1.9895334536750513</v>
      </c>
      <c r="D12" s="46">
        <f>'Total biomass per sample plot'!D12</f>
        <v>0.16581120000000005</v>
      </c>
      <c r="E12" s="46">
        <f t="shared" si="0"/>
        <v>11.99878810161829</v>
      </c>
      <c r="F12" s="46">
        <f t="shared" si="1"/>
        <v>3.428629318500005</v>
      </c>
      <c r="G12" s="46">
        <f t="shared" si="2"/>
        <v>20.677911495122189</v>
      </c>
    </row>
    <row r="13" spans="1:19" ht="15.75" customHeight="1">
      <c r="A13" s="168">
        <v>2018</v>
      </c>
      <c r="B13" s="39" t="str">
        <f>'Total biomass per sample plot'!B13</f>
        <v>D001_65</v>
      </c>
      <c r="C13" s="46">
        <f>'Total biomass per sample plot'!C13</f>
        <v>1.4514049180063535</v>
      </c>
      <c r="D13" s="46">
        <f>'Total biomass per sample plot'!D13</f>
        <v>0.17068800000000012</v>
      </c>
      <c r="E13" s="46">
        <f t="shared" si="0"/>
        <v>8.5032627835955221</v>
      </c>
      <c r="F13" s="46">
        <f t="shared" si="1"/>
        <v>2.5012544753642825</v>
      </c>
      <c r="G13" s="46">
        <f t="shared" si="2"/>
        <v>14.65395619706295</v>
      </c>
    </row>
    <row r="14" spans="1:19" ht="15.75" customHeight="1">
      <c r="A14" s="168">
        <v>2018</v>
      </c>
      <c r="B14" s="39" t="str">
        <f>'Total biomass per sample plot'!B14</f>
        <v>D002_85</v>
      </c>
      <c r="C14" s="46">
        <f>'Total biomass per sample plot'!C14</f>
        <v>1.767433562114479</v>
      </c>
      <c r="D14" s="46">
        <f>'Total biomass per sample plot'!D14</f>
        <v>0.14142719999999995</v>
      </c>
      <c r="E14" s="46">
        <f t="shared" si="0"/>
        <v>12.497126168901595</v>
      </c>
      <c r="F14" s="46">
        <f t="shared" si="1"/>
        <v>3.0458771720439519</v>
      </c>
      <c r="G14" s="46">
        <f t="shared" si="2"/>
        <v>21.536714097740415</v>
      </c>
    </row>
    <row r="15" spans="1:19" ht="15.75" customHeight="1">
      <c r="A15" s="168">
        <v>2019</v>
      </c>
      <c r="B15" s="170" t="str">
        <f>'Total biomass per sample plot'!B16</f>
        <v>A001_91</v>
      </c>
      <c r="C15" s="171">
        <f>'Total biomass per sample plot'!C16</f>
        <v>2.1557766149095934</v>
      </c>
      <c r="D15" s="171">
        <f>'Total biomass per sample plot'!D16</f>
        <v>0.140208</v>
      </c>
      <c r="E15" s="46">
        <f t="shared" si="0"/>
        <v>15.375560702025515</v>
      </c>
      <c r="F15" s="46">
        <f t="shared" si="1"/>
        <v>3.7151216996941994</v>
      </c>
      <c r="G15" s="46">
        <f t="shared" si="2"/>
        <v>26.497216276490636</v>
      </c>
    </row>
    <row r="16" spans="1:19" ht="15.75" customHeight="1">
      <c r="A16" s="168">
        <v>2019</v>
      </c>
      <c r="B16" s="170" t="str">
        <f>'Total biomass per sample plot'!B17</f>
        <v>A002_104</v>
      </c>
      <c r="C16" s="171">
        <f>'Total biomass per sample plot'!C17</f>
        <v>1.1730033347225395</v>
      </c>
      <c r="D16" s="171">
        <f>'Total biomass per sample plot'!D17</f>
        <v>0.14386559999999995</v>
      </c>
      <c r="E16" s="46">
        <f t="shared" si="0"/>
        <v>8.1534663930956377</v>
      </c>
      <c r="F16" s="46">
        <f t="shared" si="1"/>
        <v>2.0214757468385094</v>
      </c>
      <c r="G16" s="46">
        <f t="shared" si="2"/>
        <v>14.051140417434814</v>
      </c>
    </row>
    <row r="17" spans="1:7" ht="15.75" customHeight="1">
      <c r="A17" s="168">
        <v>2019</v>
      </c>
      <c r="B17" s="170" t="str">
        <f>'Total biomass per sample plot'!B18</f>
        <v>A002_22</v>
      </c>
      <c r="C17" s="171">
        <f>'Total biomass per sample plot'!C18</f>
        <v>1.9825429432873443</v>
      </c>
      <c r="D17" s="171">
        <f>'Total biomass per sample plot'!D18</f>
        <v>0.1438655999999999</v>
      </c>
      <c r="E17" s="46">
        <f t="shared" si="0"/>
        <v>13.780521148122592</v>
      </c>
      <c r="F17" s="46">
        <f t="shared" si="1"/>
        <v>3.4165823389318564</v>
      </c>
      <c r="G17" s="46">
        <f t="shared" si="2"/>
        <v>23.7484314452646</v>
      </c>
    </row>
    <row r="18" spans="1:7" ht="15.75" customHeight="1">
      <c r="A18" s="168">
        <v>2019</v>
      </c>
      <c r="B18" s="170" t="str">
        <f>'Total biomass per sample plot'!B19</f>
        <v>B004_20</v>
      </c>
      <c r="C18" s="171">
        <f>'Total biomass per sample plot'!C19</f>
        <v>1.268670770258689</v>
      </c>
      <c r="D18" s="171">
        <f>'Total biomass per sample plot'!D19</f>
        <v>0.13898879999999994</v>
      </c>
      <c r="E18" s="46">
        <f t="shared" si="0"/>
        <v>9.1278633261003019</v>
      </c>
      <c r="F18" s="46">
        <f t="shared" si="1"/>
        <v>2.1863426274124738</v>
      </c>
      <c r="G18" s="46">
        <f t="shared" si="2"/>
        <v>15.730351131979518</v>
      </c>
    </row>
    <row r="19" spans="1:7" ht="15.75" customHeight="1">
      <c r="A19" s="168">
        <v>2019</v>
      </c>
      <c r="B19" s="170" t="str">
        <f>'Total biomass per sample plot'!B20</f>
        <v>B004_24</v>
      </c>
      <c r="C19" s="171">
        <f>'Total biomass per sample plot'!C20</f>
        <v>1.6429199298204764</v>
      </c>
      <c r="D19" s="171">
        <f>'Total biomass per sample plot'!D20</f>
        <v>0.13898879999999994</v>
      </c>
      <c r="E19" s="46">
        <f t="shared" si="0"/>
        <v>11.820520285235048</v>
      </c>
      <c r="F19" s="46">
        <f t="shared" si="1"/>
        <v>2.8312986790572872</v>
      </c>
      <c r="G19" s="46">
        <f t="shared" si="2"/>
        <v>20.370696624888396</v>
      </c>
    </row>
    <row r="20" spans="1:7" ht="15.75" customHeight="1">
      <c r="A20" s="168">
        <v>2019</v>
      </c>
      <c r="B20" s="170" t="str">
        <f>'Total biomass per sample plot'!B21</f>
        <v>B005_32</v>
      </c>
      <c r="C20" s="171">
        <f>'Total biomass per sample plot'!C21</f>
        <v>1.4228156982707454</v>
      </c>
      <c r="D20" s="171">
        <f>'Total biomass per sample plot'!D21</f>
        <v>0.17068800000000009</v>
      </c>
      <c r="E20" s="46">
        <f t="shared" si="0"/>
        <v>8.3357687609600237</v>
      </c>
      <c r="F20" s="46">
        <f t="shared" si="1"/>
        <v>2.4519857200199175</v>
      </c>
      <c r="G20" s="46">
        <f t="shared" si="2"/>
        <v>14.365308164721107</v>
      </c>
    </row>
    <row r="21" spans="1:7" ht="15.75" customHeight="1">
      <c r="A21" s="168">
        <v>2019</v>
      </c>
      <c r="B21" s="170" t="str">
        <f>'Total biomass per sample plot'!B22</f>
        <v>C001_14</v>
      </c>
      <c r="C21" s="171">
        <f>'Total biomass per sample plot'!C22</f>
        <v>0.61015955546106715</v>
      </c>
      <c r="D21" s="171">
        <f>'Total biomass per sample plot'!D22</f>
        <v>0.15361920000000001</v>
      </c>
      <c r="E21" s="46">
        <f t="shared" si="0"/>
        <v>3.9718964521431377</v>
      </c>
      <c r="F21" s="46">
        <f t="shared" si="1"/>
        <v>1.0515083005779058</v>
      </c>
      <c r="G21" s="46">
        <f t="shared" si="2"/>
        <v>6.8449015525266743</v>
      </c>
    </row>
    <row r="22" spans="1:7" ht="15.75" customHeight="1">
      <c r="A22" s="168">
        <v>2019</v>
      </c>
      <c r="B22" s="170" t="str">
        <f>'Total biomass per sample plot'!B23</f>
        <v>C002_21</v>
      </c>
      <c r="C22" s="171">
        <f>'Total biomass per sample plot'!C23</f>
        <v>0.24756637487615735</v>
      </c>
      <c r="D22" s="171">
        <f>'Total biomass per sample plot'!D23</f>
        <v>0.14386559999999993</v>
      </c>
      <c r="E22" s="46">
        <f t="shared" si="0"/>
        <v>1.7208170325370169</v>
      </c>
      <c r="F22" s="46">
        <f t="shared" si="1"/>
        <v>0.42663938603657781</v>
      </c>
      <c r="G22" s="46">
        <f t="shared" si="2"/>
        <v>2.9655413527387924</v>
      </c>
    </row>
    <row r="23" spans="1:7" ht="15.75" customHeight="1">
      <c r="A23" s="168">
        <v>2019</v>
      </c>
      <c r="B23" s="170" t="str">
        <f>'Total biomass per sample plot'!B24</f>
        <v>C002_44</v>
      </c>
      <c r="C23" s="171">
        <f>'Total biomass per sample plot'!C24</f>
        <v>0.285961450671677</v>
      </c>
      <c r="D23" s="171">
        <f>'Total biomass per sample plot'!D24</f>
        <v>0.1438655999999999</v>
      </c>
      <c r="E23" s="46">
        <f t="shared" si="0"/>
        <v>1.9876985927954784</v>
      </c>
      <c r="F23" s="46">
        <f t="shared" si="1"/>
        <v>0.49280689999085664</v>
      </c>
      <c r="G23" s="46">
        <f t="shared" si="2"/>
        <v>3.4254672415842076</v>
      </c>
    </row>
    <row r="24" spans="1:7" ht="15.75" customHeight="1">
      <c r="A24" s="168">
        <v>2019</v>
      </c>
      <c r="B24" s="170" t="str">
        <f>'Total biomass per sample plot'!B25</f>
        <v>C002_51</v>
      </c>
      <c r="C24" s="171">
        <f>'Total biomass per sample plot'!C25</f>
        <v>0.18323845230748026</v>
      </c>
      <c r="D24" s="171">
        <f>'Total biomass per sample plot'!D25</f>
        <v>0.14386559999999995</v>
      </c>
      <c r="E24" s="46">
        <f t="shared" si="0"/>
        <v>1.2736780182856799</v>
      </c>
      <c r="F24" s="46">
        <f t="shared" si="1"/>
        <v>0.31578093280989095</v>
      </c>
      <c r="G24" s="46">
        <f t="shared" si="2"/>
        <v>2.1949717848456549</v>
      </c>
    </row>
    <row r="25" spans="1:7" ht="15.75" customHeight="1">
      <c r="A25" s="168">
        <v>2020</v>
      </c>
      <c r="B25" s="39" t="str">
        <f>'Total biomass per sample plot'!B27</f>
        <v>A003_21</v>
      </c>
      <c r="C25" s="46">
        <f>'Total biomass per sample plot'!C27</f>
        <v>0.69101620346655024</v>
      </c>
      <c r="D25" s="46">
        <f>'Total biomass per sample plot'!D27</f>
        <v>0.28773119999999974</v>
      </c>
      <c r="E25" s="46">
        <f t="shared" si="0"/>
        <v>2.4016033140186077</v>
      </c>
      <c r="F25" s="46">
        <f t="shared" si="1"/>
        <v>1.1908512573073549</v>
      </c>
      <c r="G25" s="46">
        <f t="shared" si="2"/>
        <v>4.1387630444920678</v>
      </c>
    </row>
    <row r="26" spans="1:7" ht="15.75" customHeight="1">
      <c r="A26" s="168">
        <v>2020</v>
      </c>
      <c r="B26" s="39" t="str">
        <f>'Total biomass per sample plot'!B28</f>
        <v>A003_31</v>
      </c>
      <c r="C26" s="46">
        <f>'Total biomass per sample plot'!C28</f>
        <v>0.35338123692045981</v>
      </c>
      <c r="D26" s="46">
        <f>'Total biomass per sample plot'!D28</f>
        <v>0.2877311999999998</v>
      </c>
      <c r="E26" s="46">
        <f t="shared" si="0"/>
        <v>1.2281644705908155</v>
      </c>
      <c r="F26" s="46">
        <f t="shared" si="1"/>
        <v>0.6089936649595924</v>
      </c>
      <c r="G26" s="46">
        <f t="shared" si="2"/>
        <v>2.1165367709848386</v>
      </c>
    </row>
    <row r="27" spans="1:7" ht="15.75" customHeight="1">
      <c r="A27" s="168">
        <v>2020</v>
      </c>
      <c r="B27" s="39" t="str">
        <f>'Total biomass per sample plot'!B29</f>
        <v>A003_4</v>
      </c>
      <c r="C27" s="46">
        <f>'Total biomass per sample plot'!C29</f>
        <v>0.67436880137046407</v>
      </c>
      <c r="D27" s="46">
        <f>'Total biomass per sample plot'!D29</f>
        <v>0.28773119999999974</v>
      </c>
      <c r="E27" s="46">
        <f t="shared" si="0"/>
        <v>2.3437458342038147</v>
      </c>
      <c r="F27" s="46">
        <f t="shared" si="1"/>
        <v>1.1621622343617661</v>
      </c>
      <c r="G27" s="46">
        <f t="shared" si="2"/>
        <v>4.0390553209445734</v>
      </c>
    </row>
    <row r="28" spans="1:7" ht="15.75" customHeight="1">
      <c r="A28" s="168">
        <v>2020</v>
      </c>
      <c r="B28" s="39" t="str">
        <f>'Total biomass per sample plot'!B30</f>
        <v>A003_55</v>
      </c>
      <c r="C28" s="46">
        <f>'Total biomass per sample plot'!C30</f>
        <v>0.16842530141699411</v>
      </c>
      <c r="D28" s="46">
        <f>'Total biomass per sample plot'!D30</f>
        <v>0.28773119999999991</v>
      </c>
      <c r="E28" s="46">
        <f t="shared" si="0"/>
        <v>0.58535640701110681</v>
      </c>
      <c r="F28" s="46">
        <f t="shared" si="1"/>
        <v>0.2902529361086198</v>
      </c>
      <c r="G28" s="46">
        <f t="shared" si="2"/>
        <v>1.0087642080824739</v>
      </c>
    </row>
    <row r="29" spans="1:7" ht="15.75" customHeight="1">
      <c r="A29" s="168">
        <v>2020</v>
      </c>
      <c r="B29" s="39" t="str">
        <f>'Total biomass per sample plot'!B31</f>
        <v>B009_34</v>
      </c>
      <c r="C29" s="46">
        <f>'Total biomass per sample plot'!C31</f>
        <v>0.85258791495917186</v>
      </c>
      <c r="D29" s="46">
        <f>'Total biomass per sample plot'!D31</f>
        <v>0.14142719999999995</v>
      </c>
      <c r="E29" s="46">
        <f t="shared" si="0"/>
        <v>6.0284578564743709</v>
      </c>
      <c r="F29" s="46">
        <f t="shared" si="1"/>
        <v>1.4692931734463059</v>
      </c>
      <c r="G29" s="46">
        <f t="shared" si="2"/>
        <v>10.389042372657498</v>
      </c>
    </row>
    <row r="30" spans="1:7" ht="15.75" customHeight="1">
      <c r="A30" s="168">
        <v>2020</v>
      </c>
      <c r="B30" s="39" t="str">
        <f>'Total biomass per sample plot'!B32</f>
        <v>B009_6</v>
      </c>
      <c r="C30" s="46">
        <f>'Total biomass per sample plot'!C32</f>
        <v>0.87780608906506064</v>
      </c>
      <c r="D30" s="46">
        <f>'Total biomass per sample plot'!D32</f>
        <v>0.14142719999999995</v>
      </c>
      <c r="E30" s="46">
        <f t="shared" si="0"/>
        <v>6.2067699075217568</v>
      </c>
      <c r="F30" s="46">
        <f t="shared" si="1"/>
        <v>1.5127524934887875</v>
      </c>
      <c r="G30" s="46">
        <f t="shared" si="2"/>
        <v>10.696333473962492</v>
      </c>
    </row>
    <row r="31" spans="1:7" ht="15.75" customHeight="1">
      <c r="A31" s="168">
        <v>2020</v>
      </c>
      <c r="B31" s="39" t="str">
        <f>'Total biomass per sample plot'!B33</f>
        <v>B011_42</v>
      </c>
      <c r="C31" s="46">
        <f>'Total biomass per sample plot'!C33</f>
        <v>1.1428464221618468</v>
      </c>
      <c r="D31" s="46">
        <f>'Total biomass per sample plot'!D33</f>
        <v>0.14142719999999995</v>
      </c>
      <c r="E31" s="46">
        <f t="shared" si="0"/>
        <v>8.0808106372879287</v>
      </c>
      <c r="F31" s="46">
        <f t="shared" si="1"/>
        <v>1.9695053341922493</v>
      </c>
      <c r="G31" s="46">
        <f t="shared" si="2"/>
        <v>13.925930331592863</v>
      </c>
    </row>
    <row r="32" spans="1:7" ht="15.75" customHeight="1">
      <c r="A32" s="168">
        <v>2020</v>
      </c>
      <c r="B32" s="39" t="str">
        <f>'Total biomass per sample plot'!B34</f>
        <v>D006_23</v>
      </c>
      <c r="C32" s="46">
        <f>'Total biomass per sample plot'!C34</f>
        <v>7.4865639953046015E-2</v>
      </c>
      <c r="D32" s="46">
        <f>'Total biomass per sample plot'!D34</f>
        <v>0.14142720000000003</v>
      </c>
      <c r="E32" s="46">
        <f t="shared" si="0"/>
        <v>0.52935814293888306</v>
      </c>
      <c r="F32" s="46">
        <f t="shared" si="1"/>
        <v>0.12901845285241595</v>
      </c>
      <c r="G32" s="46">
        <f t="shared" si="2"/>
        <v>0.91226053299800836</v>
      </c>
    </row>
    <row r="33" spans="1:7" ht="15.75" customHeight="1">
      <c r="A33" s="168">
        <v>2020</v>
      </c>
      <c r="B33" s="39" t="str">
        <f>'Total biomass per sample plot'!B35</f>
        <v>D008_82</v>
      </c>
      <c r="C33" s="46">
        <f>'Total biomass per sample plot'!C35</f>
        <v>1.7387652113267391</v>
      </c>
      <c r="D33" s="46">
        <f>'Total biomass per sample plot'!D35</f>
        <v>0.12191999999999995</v>
      </c>
      <c r="E33" s="46">
        <f t="shared" si="0"/>
        <v>14.261525683454231</v>
      </c>
      <c r="F33" s="46">
        <f t="shared" si="1"/>
        <v>2.9964720475197471</v>
      </c>
      <c r="G33" s="46">
        <f t="shared" si="2"/>
        <v>24.577362594486125</v>
      </c>
    </row>
    <row r="34" spans="1:7" ht="15.75" customHeight="1">
      <c r="A34" s="168">
        <v>2020</v>
      </c>
      <c r="B34" s="39" t="str">
        <f>'Total biomass per sample plot'!B36</f>
        <v>D009_24</v>
      </c>
      <c r="C34" s="46">
        <f>'Total biomass per sample plot'!C36</f>
        <v>0.23984506463692931</v>
      </c>
      <c r="D34" s="46">
        <f>'Total biomass per sample plot'!D36</f>
        <v>7.0713600000000015E-2</v>
      </c>
      <c r="E34" s="46">
        <f t="shared" si="0"/>
        <v>3.3917812788053396</v>
      </c>
      <c r="F34" s="46">
        <f t="shared" si="1"/>
        <v>0.41333299472430812</v>
      </c>
      <c r="G34" s="46">
        <f t="shared" si="2"/>
        <v>5.8451697371412008</v>
      </c>
    </row>
    <row r="35" spans="1:7" ht="15.75" customHeight="1">
      <c r="C35" s="38"/>
      <c r="D35" s="38"/>
      <c r="E35" s="38"/>
      <c r="F35" s="38"/>
      <c r="G35" s="38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AA1005"/>
  <sheetViews>
    <sheetView workbookViewId="0">
      <selection activeCell="K1020" sqref="K1020"/>
    </sheetView>
  </sheetViews>
  <sheetFormatPr baseColWidth="10" defaultColWidth="12.6640625" defaultRowHeight="15.75" customHeight="1"/>
  <cols>
    <col min="6" max="6" width="16.5" customWidth="1"/>
    <col min="8" max="8" width="6.33203125" customWidth="1"/>
    <col min="9" max="9" width="17.5" customWidth="1"/>
    <col min="12" max="12" width="18.6640625" customWidth="1"/>
    <col min="14" max="14" width="18.6640625" customWidth="1"/>
  </cols>
  <sheetData>
    <row r="1" spans="1:27" ht="14">
      <c r="A1" s="55" t="s">
        <v>99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</row>
    <row r="2" spans="1:27" ht="14">
      <c r="A2" s="58"/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ht="14">
      <c r="A3" s="59" t="s">
        <v>100</v>
      </c>
      <c r="B3" s="59" t="s">
        <v>101</v>
      </c>
      <c r="C3" s="59" t="s">
        <v>96</v>
      </c>
      <c r="D3" s="59" t="s">
        <v>92</v>
      </c>
      <c r="E3" s="59" t="s">
        <v>102</v>
      </c>
      <c r="F3" s="59" t="s">
        <v>103</v>
      </c>
      <c r="G3" s="59" t="s">
        <v>104</v>
      </c>
      <c r="H3" s="58"/>
      <c r="I3" s="59" t="s">
        <v>93</v>
      </c>
      <c r="J3" s="59" t="s">
        <v>105</v>
      </c>
      <c r="K3" s="59" t="s">
        <v>106</v>
      </c>
      <c r="L3" s="59" t="s">
        <v>107</v>
      </c>
      <c r="M3" s="59" t="s">
        <v>108</v>
      </c>
      <c r="N3" s="59" t="s">
        <v>94</v>
      </c>
      <c r="O3" s="58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</row>
    <row r="4" spans="1:27" ht="14">
      <c r="A4" s="60">
        <v>2018</v>
      </c>
      <c r="B4" s="60">
        <v>12</v>
      </c>
      <c r="C4" s="61">
        <f t="shared" ref="C4:C6" si="0">SUM(D$4:D$6)</f>
        <v>378.36512717265941</v>
      </c>
      <c r="D4" s="62">
        <f>ΔCTREE_PROJ!L3</f>
        <v>47.43</v>
      </c>
      <c r="E4" s="61">
        <f t="shared" ref="E4:E6" si="1">D4/C4</f>
        <v>0.12535510435230005</v>
      </c>
      <c r="F4" s="61">
        <f>ΔCTREE_PROJ!K3</f>
        <v>9.0258374857099426</v>
      </c>
      <c r="G4" s="63">
        <f ca="1">IFERROR(__xludf.DUMMYFUNCTION("VAR(FILTER('ΔCTREE_PROJ'!E3:E34, 'ΔCTREE_PROJ'!A3:A34=A4))"),8.23453087847602)</f>
        <v>8.2345308784760203</v>
      </c>
      <c r="H4" s="170"/>
      <c r="I4" s="178">
        <f>(F4*E4)+(F5*E5)+(E6*F6)</f>
        <v>5.9750756746014755</v>
      </c>
      <c r="J4" s="64">
        <f>SUM(B4:B6)-COUNTA(B4:B6)</f>
        <v>29</v>
      </c>
      <c r="K4" s="65">
        <v>1.6990000000000001</v>
      </c>
      <c r="L4" s="66">
        <f ca="1">$K$4*SQRT((($E$4^2)*$G$4/$B$4)+(($E$5^2)*$G$5/$B$5)+(($E$6^2)*$G$6/$B$6))</f>
        <v>1.5744634508163124</v>
      </c>
      <c r="M4" s="67">
        <f ca="1">L4/I4</f>
        <v>0.26350518998595374</v>
      </c>
      <c r="N4" s="68">
        <f ca="1">IF(M4&lt;=10%,0,IF(M4&lt;=15%,L4*0.25,IF(M4&lt;=20%,L4*0.5,IF(M4&lt;=30%,L4*0.75,IF(M4&gt;30%,L4*1,0)))))</f>
        <v>1.1808475881122344</v>
      </c>
      <c r="O4" s="58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</row>
    <row r="5" spans="1:27" ht="14">
      <c r="A5" s="60">
        <v>2019</v>
      </c>
      <c r="B5" s="60">
        <v>10</v>
      </c>
      <c r="C5" s="61">
        <f t="shared" si="0"/>
        <v>378.36512717265941</v>
      </c>
      <c r="D5" s="62">
        <f>ΔCTREE_PROJ!L4</f>
        <v>112.02</v>
      </c>
      <c r="E5" s="61">
        <f t="shared" si="1"/>
        <v>0.29606322558601417</v>
      </c>
      <c r="F5" s="61">
        <f>ΔCTREE_PROJ!K4</f>
        <v>7.554779071130044</v>
      </c>
      <c r="G5" s="69">
        <f ca="1">IFERROR(__xludf.DUMMYFUNCTION("VAR(FILTER('ΔCTREE_PROJ'!E3:E34, 'ΔCTREE_PROJ'!A3:A34=A5))"),26.5423088587688)</f>
        <v>26.542308858768799</v>
      </c>
      <c r="H5" s="175"/>
      <c r="I5" s="173"/>
      <c r="J5" s="173"/>
      <c r="K5" s="173"/>
      <c r="L5" s="173"/>
      <c r="M5" s="174"/>
      <c r="N5" s="70">
        <f ca="1">N4/I4</f>
        <v>0.19762889248946533</v>
      </c>
      <c r="O5" s="58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</row>
    <row r="6" spans="1:27" ht="14">
      <c r="A6" s="71">
        <v>2020</v>
      </c>
      <c r="B6" s="71">
        <v>10</v>
      </c>
      <c r="C6" s="61">
        <f t="shared" si="0"/>
        <v>378.36512717265941</v>
      </c>
      <c r="D6" s="62">
        <f>ΔCTREE_PROJ!L5</f>
        <v>218.91512717265942</v>
      </c>
      <c r="E6" s="61">
        <f t="shared" si="1"/>
        <v>0.57858167006168582</v>
      </c>
      <c r="F6" s="72">
        <f>ΔCTREE_PROJ!K5</f>
        <v>4.5057573532306856</v>
      </c>
      <c r="G6" s="73">
        <f ca="1">IFERROR(__xludf.DUMMYFUNCTION("VAR(FILTER('ΔCTREE_PROJ'!E3:E34, 'ΔCTREE_PROJ'!A3:A34=A6))"),18.3816324795405)</f>
        <v>18.3816324795405</v>
      </c>
      <c r="H6" s="175"/>
      <c r="I6" s="173"/>
      <c r="J6" s="173"/>
      <c r="K6" s="173"/>
      <c r="L6" s="173"/>
      <c r="M6" s="173"/>
      <c r="N6" s="58"/>
      <c r="O6" s="58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</row>
    <row r="7" spans="1:27" ht="14">
      <c r="A7" s="58"/>
      <c r="B7" s="58"/>
      <c r="C7" s="58"/>
      <c r="D7" s="58"/>
      <c r="E7" s="58"/>
      <c r="F7" s="58"/>
      <c r="G7" s="58"/>
      <c r="H7" s="173"/>
      <c r="I7" s="173"/>
      <c r="J7" s="175"/>
      <c r="K7" s="173"/>
      <c r="L7" s="173"/>
      <c r="M7" s="173"/>
      <c r="N7" s="58"/>
      <c r="O7" s="58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</row>
    <row r="8" spans="1:27" ht="14">
      <c r="A8" s="58"/>
      <c r="B8" s="58"/>
      <c r="C8" s="58"/>
      <c r="D8" s="58"/>
      <c r="E8" s="58"/>
      <c r="F8" s="58"/>
      <c r="G8" s="58"/>
      <c r="H8" s="173"/>
      <c r="I8" s="173"/>
      <c r="J8" s="173"/>
      <c r="K8" s="173"/>
      <c r="L8" s="173"/>
      <c r="M8" s="173"/>
      <c r="N8" s="58"/>
      <c r="O8" s="58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</row>
    <row r="9" spans="1:27" ht="14" hidden="1">
      <c r="A9" s="58"/>
      <c r="B9" s="58"/>
      <c r="C9" s="58"/>
      <c r="D9" s="58"/>
      <c r="E9" s="58"/>
      <c r="F9" s="58"/>
      <c r="G9" s="58"/>
      <c r="H9" s="173"/>
      <c r="I9" s="173"/>
      <c r="J9" s="173"/>
      <c r="K9" s="173"/>
      <c r="L9" s="173"/>
      <c r="M9" s="173"/>
      <c r="N9" s="58"/>
      <c r="O9" s="58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</row>
    <row r="10" spans="1:27" ht="14" hidden="1">
      <c r="A10" s="58"/>
      <c r="B10" s="58"/>
      <c r="C10" s="58"/>
      <c r="D10" s="58"/>
      <c r="E10" s="58"/>
      <c r="F10" s="58"/>
      <c r="G10" s="58"/>
      <c r="H10" s="173"/>
      <c r="I10" s="173"/>
      <c r="J10" s="173"/>
      <c r="K10" s="173"/>
      <c r="L10" s="173"/>
      <c r="M10" s="173"/>
      <c r="N10" s="58"/>
      <c r="O10" s="58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</row>
    <row r="11" spans="1:27" ht="14" hidden="1">
      <c r="A11" s="57"/>
      <c r="B11" s="57"/>
      <c r="C11" s="57"/>
      <c r="D11" s="57"/>
      <c r="E11" s="57"/>
      <c r="F11" s="57"/>
      <c r="G11" s="57"/>
      <c r="H11" s="176"/>
      <c r="I11" s="176"/>
      <c r="J11" s="176"/>
      <c r="K11" s="176"/>
      <c r="L11" s="176"/>
      <c r="M11" s="176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</row>
    <row r="12" spans="1:27" ht="14" hidden="1">
      <c r="A12" s="57"/>
      <c r="B12" s="57"/>
      <c r="C12" s="57"/>
      <c r="D12" s="57"/>
      <c r="E12" s="57"/>
      <c r="F12" s="57"/>
      <c r="G12" s="57"/>
      <c r="H12" s="176"/>
      <c r="I12" s="176"/>
      <c r="J12" s="176"/>
      <c r="K12" s="176"/>
      <c r="L12" s="176"/>
      <c r="M12" s="176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7"/>
    </row>
    <row r="13" spans="1:27" ht="14" hidden="1">
      <c r="A13" s="57"/>
      <c r="B13" s="57"/>
      <c r="C13" s="57"/>
      <c r="D13" s="57"/>
      <c r="E13" s="57"/>
      <c r="F13" s="57"/>
      <c r="G13" s="57"/>
      <c r="H13" s="176"/>
      <c r="I13" s="176"/>
      <c r="J13" s="176"/>
      <c r="K13" s="176"/>
      <c r="L13" s="176"/>
      <c r="M13" s="176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</row>
    <row r="14" spans="1:27" ht="14" hidden="1">
      <c r="A14" s="57"/>
      <c r="B14" s="57"/>
      <c r="C14" s="57"/>
      <c r="D14" s="57"/>
      <c r="E14" s="57"/>
      <c r="F14" s="57"/>
      <c r="G14" s="57"/>
      <c r="H14" s="176"/>
      <c r="I14" s="176"/>
      <c r="J14" s="176"/>
      <c r="K14" s="176"/>
      <c r="L14" s="176"/>
      <c r="M14" s="176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</row>
    <row r="15" spans="1:27" ht="14" hidden="1">
      <c r="A15" s="57"/>
      <c r="B15" s="57"/>
      <c r="C15" s="57"/>
      <c r="D15" s="57"/>
      <c r="E15" s="57"/>
      <c r="F15" s="57"/>
      <c r="G15" s="57"/>
      <c r="H15" s="176"/>
      <c r="I15" s="176"/>
      <c r="J15" s="176"/>
      <c r="K15" s="176"/>
      <c r="L15" s="176"/>
      <c r="M15" s="176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</row>
    <row r="16" spans="1:27" ht="14" hidden="1">
      <c r="A16" s="57"/>
      <c r="B16" s="57"/>
      <c r="C16" s="57"/>
      <c r="D16" s="57"/>
      <c r="E16" s="57"/>
      <c r="F16" s="57"/>
      <c r="G16" s="57"/>
      <c r="H16" s="176"/>
      <c r="I16" s="176"/>
      <c r="J16" s="176"/>
      <c r="K16" s="176"/>
      <c r="L16" s="176"/>
      <c r="M16" s="176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</row>
    <row r="17" spans="1:27" ht="14" hidden="1">
      <c r="A17" s="57"/>
      <c r="B17" s="57"/>
      <c r="C17" s="57"/>
      <c r="D17" s="57"/>
      <c r="E17" s="57"/>
      <c r="F17" s="57"/>
      <c r="G17" s="57"/>
      <c r="H17" s="176"/>
      <c r="I17" s="176"/>
      <c r="J17" s="176"/>
      <c r="K17" s="176"/>
      <c r="L17" s="176"/>
      <c r="M17" s="176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</row>
    <row r="18" spans="1:27" ht="14" hidden="1">
      <c r="A18" s="57"/>
      <c r="B18" s="57"/>
      <c r="C18" s="57"/>
      <c r="D18" s="57"/>
      <c r="E18" s="57"/>
      <c r="F18" s="57"/>
      <c r="G18" s="57"/>
      <c r="H18" s="176"/>
      <c r="I18" s="176"/>
      <c r="J18" s="176"/>
      <c r="K18" s="176"/>
      <c r="L18" s="176"/>
      <c r="M18" s="176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</row>
    <row r="19" spans="1:27" ht="14" hidden="1">
      <c r="A19" s="57"/>
      <c r="B19" s="57"/>
      <c r="C19" s="57"/>
      <c r="D19" s="57"/>
      <c r="E19" s="57"/>
      <c r="F19" s="57"/>
      <c r="G19" s="57"/>
      <c r="H19" s="176"/>
      <c r="I19" s="176"/>
      <c r="J19" s="176"/>
      <c r="K19" s="176"/>
      <c r="L19" s="176"/>
      <c r="M19" s="176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</row>
    <row r="20" spans="1:27" ht="14" hidden="1">
      <c r="A20" s="57"/>
      <c r="B20" s="57"/>
      <c r="C20" s="57"/>
      <c r="D20" s="57"/>
      <c r="E20" s="57"/>
      <c r="F20" s="57"/>
      <c r="G20" s="57"/>
      <c r="H20" s="176"/>
      <c r="I20" s="176"/>
      <c r="J20" s="176"/>
      <c r="K20" s="176"/>
      <c r="L20" s="176"/>
      <c r="M20" s="176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</row>
    <row r="21" spans="1:27" ht="14" hidden="1">
      <c r="A21" s="57"/>
      <c r="B21" s="57"/>
      <c r="C21" s="57"/>
      <c r="D21" s="57"/>
      <c r="E21" s="57"/>
      <c r="F21" s="57"/>
      <c r="G21" s="57"/>
      <c r="H21" s="176"/>
      <c r="I21" s="176"/>
      <c r="J21" s="176"/>
      <c r="K21" s="176"/>
      <c r="L21" s="176"/>
      <c r="M21" s="176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</row>
    <row r="22" spans="1:27" ht="14" hidden="1">
      <c r="A22" s="57"/>
      <c r="B22" s="57"/>
      <c r="C22" s="57"/>
      <c r="D22" s="57"/>
      <c r="E22" s="57"/>
      <c r="F22" s="57"/>
      <c r="G22" s="57"/>
      <c r="H22" s="176"/>
      <c r="I22" s="176"/>
      <c r="J22" s="176"/>
      <c r="K22" s="176"/>
      <c r="L22" s="176"/>
      <c r="M22" s="176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</row>
    <row r="23" spans="1:27" ht="14" hidden="1">
      <c r="A23" s="57"/>
      <c r="B23" s="57"/>
      <c r="C23" s="57"/>
      <c r="D23" s="57"/>
      <c r="E23" s="57"/>
      <c r="F23" s="57"/>
      <c r="G23" s="57"/>
      <c r="H23" s="176"/>
      <c r="I23" s="176"/>
      <c r="J23" s="176"/>
      <c r="K23" s="176"/>
      <c r="L23" s="176"/>
      <c r="M23" s="176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</row>
    <row r="24" spans="1:27" ht="14" hidden="1">
      <c r="A24" s="57"/>
      <c r="B24" s="57"/>
      <c r="C24" s="57"/>
      <c r="D24" s="57"/>
      <c r="E24" s="57"/>
      <c r="F24" s="57"/>
      <c r="G24" s="57"/>
      <c r="H24" s="176"/>
      <c r="I24" s="176"/>
      <c r="J24" s="176"/>
      <c r="K24" s="176"/>
      <c r="L24" s="176"/>
      <c r="M24" s="176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</row>
    <row r="25" spans="1:27" ht="14" hidden="1">
      <c r="A25" s="57"/>
      <c r="B25" s="57"/>
      <c r="C25" s="57"/>
      <c r="D25" s="57"/>
      <c r="E25" s="57"/>
      <c r="F25" s="57"/>
      <c r="G25" s="57"/>
      <c r="H25" s="176"/>
      <c r="I25" s="176"/>
      <c r="J25" s="176"/>
      <c r="K25" s="176"/>
      <c r="L25" s="176"/>
      <c r="M25" s="176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</row>
    <row r="26" spans="1:27" ht="14" hidden="1">
      <c r="A26" s="57"/>
      <c r="B26" s="57"/>
      <c r="C26" s="57"/>
      <c r="D26" s="57"/>
      <c r="E26" s="57"/>
      <c r="F26" s="57"/>
      <c r="G26" s="57"/>
      <c r="H26" s="176"/>
      <c r="I26" s="176"/>
      <c r="J26" s="176"/>
      <c r="K26" s="176"/>
      <c r="L26" s="176"/>
      <c r="M26" s="176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</row>
    <row r="27" spans="1:27" ht="14" hidden="1">
      <c r="A27" s="57"/>
      <c r="B27" s="57"/>
      <c r="C27" s="57"/>
      <c r="D27" s="57"/>
      <c r="E27" s="57"/>
      <c r="F27" s="57"/>
      <c r="G27" s="57"/>
      <c r="H27" s="176"/>
      <c r="I27" s="176"/>
      <c r="J27" s="176"/>
      <c r="K27" s="176"/>
      <c r="L27" s="176"/>
      <c r="M27" s="176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</row>
    <row r="28" spans="1:27" ht="14" hidden="1">
      <c r="A28" s="57"/>
      <c r="B28" s="57"/>
      <c r="C28" s="57"/>
      <c r="D28" s="57"/>
      <c r="E28" s="57"/>
      <c r="F28" s="57"/>
      <c r="G28" s="57"/>
      <c r="H28" s="176"/>
      <c r="I28" s="176"/>
      <c r="J28" s="176"/>
      <c r="K28" s="176"/>
      <c r="L28" s="176"/>
      <c r="M28" s="176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</row>
    <row r="29" spans="1:27" ht="14" hidden="1">
      <c r="A29" s="57"/>
      <c r="B29" s="57"/>
      <c r="C29" s="57"/>
      <c r="D29" s="57"/>
      <c r="E29" s="57"/>
      <c r="F29" s="57"/>
      <c r="G29" s="57"/>
      <c r="H29" s="176"/>
      <c r="I29" s="176"/>
      <c r="J29" s="176"/>
      <c r="K29" s="176"/>
      <c r="L29" s="176"/>
      <c r="M29" s="176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</row>
    <row r="30" spans="1:27" ht="14" hidden="1">
      <c r="A30" s="57"/>
      <c r="B30" s="57"/>
      <c r="C30" s="57"/>
      <c r="D30" s="57"/>
      <c r="E30" s="57"/>
      <c r="F30" s="57"/>
      <c r="G30" s="57"/>
      <c r="H30" s="176"/>
      <c r="I30" s="176"/>
      <c r="J30" s="176"/>
      <c r="K30" s="176"/>
      <c r="L30" s="176"/>
      <c r="M30" s="176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</row>
    <row r="31" spans="1:27" ht="14" hidden="1">
      <c r="A31" s="57"/>
      <c r="B31" s="57"/>
      <c r="C31" s="57"/>
      <c r="D31" s="57"/>
      <c r="E31" s="57"/>
      <c r="F31" s="57"/>
      <c r="G31" s="57"/>
      <c r="H31" s="176"/>
      <c r="I31" s="176"/>
      <c r="J31" s="176"/>
      <c r="K31" s="176"/>
      <c r="L31" s="176"/>
      <c r="M31" s="176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</row>
    <row r="32" spans="1:27" ht="14" hidden="1">
      <c r="A32" s="57"/>
      <c r="B32" s="57"/>
      <c r="C32" s="57"/>
      <c r="D32" s="57"/>
      <c r="E32" s="57"/>
      <c r="F32" s="57"/>
      <c r="G32" s="57"/>
      <c r="H32" s="176"/>
      <c r="I32" s="176"/>
      <c r="J32" s="176"/>
      <c r="K32" s="176"/>
      <c r="L32" s="176"/>
      <c r="M32" s="176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</row>
    <row r="33" spans="1:27" ht="14" hidden="1">
      <c r="A33" s="57"/>
      <c r="B33" s="57"/>
      <c r="C33" s="57"/>
      <c r="D33" s="57"/>
      <c r="E33" s="57"/>
      <c r="F33" s="57"/>
      <c r="G33" s="57"/>
      <c r="H33" s="176"/>
      <c r="I33" s="176"/>
      <c r="J33" s="176"/>
      <c r="K33" s="176"/>
      <c r="L33" s="176"/>
      <c r="M33" s="176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</row>
    <row r="34" spans="1:27" ht="14" hidden="1">
      <c r="A34" s="57"/>
      <c r="B34" s="57"/>
      <c r="C34" s="57"/>
      <c r="D34" s="57"/>
      <c r="E34" s="57"/>
      <c r="F34" s="57"/>
      <c r="G34" s="57"/>
      <c r="H34" s="176"/>
      <c r="I34" s="176"/>
      <c r="J34" s="176"/>
      <c r="K34" s="176"/>
      <c r="L34" s="176"/>
      <c r="M34" s="176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</row>
    <row r="35" spans="1:27" ht="14" hidden="1">
      <c r="A35" s="57"/>
      <c r="B35" s="57"/>
      <c r="C35" s="57"/>
      <c r="D35" s="57"/>
      <c r="E35" s="57"/>
      <c r="F35" s="57"/>
      <c r="G35" s="57"/>
      <c r="H35" s="176"/>
      <c r="I35" s="176"/>
      <c r="J35" s="176"/>
      <c r="K35" s="176"/>
      <c r="L35" s="176"/>
      <c r="M35" s="176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</row>
    <row r="36" spans="1:27" ht="14" hidden="1">
      <c r="A36" s="57"/>
      <c r="B36" s="57"/>
      <c r="C36" s="57"/>
      <c r="D36" s="57"/>
      <c r="E36" s="57"/>
      <c r="F36" s="57"/>
      <c r="G36" s="57"/>
      <c r="H36" s="176"/>
      <c r="I36" s="176"/>
      <c r="J36" s="176"/>
      <c r="K36" s="176"/>
      <c r="L36" s="176"/>
      <c r="M36" s="176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</row>
    <row r="37" spans="1:27" ht="14" hidden="1">
      <c r="A37" s="57"/>
      <c r="B37" s="57"/>
      <c r="C37" s="57"/>
      <c r="D37" s="57"/>
      <c r="E37" s="57"/>
      <c r="F37" s="57"/>
      <c r="G37" s="57"/>
      <c r="H37" s="176"/>
      <c r="I37" s="176"/>
      <c r="J37" s="176"/>
      <c r="K37" s="176"/>
      <c r="L37" s="176"/>
      <c r="M37" s="176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</row>
    <row r="38" spans="1:27" ht="14" hidden="1">
      <c r="A38" s="57"/>
      <c r="B38" s="57"/>
      <c r="C38" s="57"/>
      <c r="D38" s="57"/>
      <c r="E38" s="57"/>
      <c r="F38" s="57"/>
      <c r="G38" s="57"/>
      <c r="H38" s="176"/>
      <c r="I38" s="176"/>
      <c r="J38" s="176"/>
      <c r="K38" s="176"/>
      <c r="L38" s="176"/>
      <c r="M38" s="176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</row>
    <row r="39" spans="1:27" ht="14" hidden="1">
      <c r="A39" s="57"/>
      <c r="B39" s="57"/>
      <c r="C39" s="57"/>
      <c r="D39" s="57"/>
      <c r="E39" s="57"/>
      <c r="F39" s="57"/>
      <c r="G39" s="57"/>
      <c r="H39" s="176"/>
      <c r="I39" s="176"/>
      <c r="J39" s="176"/>
      <c r="K39" s="176"/>
      <c r="L39" s="176"/>
      <c r="M39" s="176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</row>
    <row r="40" spans="1:27" ht="14" hidden="1">
      <c r="A40" s="57"/>
      <c r="B40" s="57"/>
      <c r="C40" s="57"/>
      <c r="D40" s="57"/>
      <c r="E40" s="57"/>
      <c r="F40" s="57"/>
      <c r="G40" s="57"/>
      <c r="H40" s="176"/>
      <c r="I40" s="176"/>
      <c r="J40" s="176"/>
      <c r="K40" s="176"/>
      <c r="L40" s="176"/>
      <c r="M40" s="176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</row>
    <row r="41" spans="1:27" ht="14" hidden="1">
      <c r="A41" s="57"/>
      <c r="B41" s="57"/>
      <c r="C41" s="57"/>
      <c r="D41" s="57"/>
      <c r="E41" s="57"/>
      <c r="F41" s="57"/>
      <c r="G41" s="57"/>
      <c r="H41" s="176"/>
      <c r="I41" s="176"/>
      <c r="J41" s="176"/>
      <c r="K41" s="176"/>
      <c r="L41" s="176"/>
      <c r="M41" s="176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</row>
    <row r="42" spans="1:27" ht="14" hidden="1">
      <c r="A42" s="57"/>
      <c r="B42" s="57"/>
      <c r="C42" s="57"/>
      <c r="D42" s="57"/>
      <c r="E42" s="57"/>
      <c r="F42" s="57"/>
      <c r="G42" s="57"/>
      <c r="H42" s="176"/>
      <c r="I42" s="176"/>
      <c r="J42" s="176"/>
      <c r="K42" s="176"/>
      <c r="L42" s="176"/>
      <c r="M42" s="176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  <c r="Z42" s="57"/>
      <c r="AA42" s="57"/>
    </row>
    <row r="43" spans="1:27" ht="14" hidden="1">
      <c r="A43" s="57"/>
      <c r="B43" s="57"/>
      <c r="C43" s="57"/>
      <c r="D43" s="57"/>
      <c r="E43" s="57"/>
      <c r="F43" s="57"/>
      <c r="G43" s="57"/>
      <c r="H43" s="176"/>
      <c r="I43" s="176"/>
      <c r="J43" s="176"/>
      <c r="K43" s="176"/>
      <c r="L43" s="176"/>
      <c r="M43" s="176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7"/>
      <c r="AA43" s="57"/>
    </row>
    <row r="44" spans="1:27" ht="14" hidden="1">
      <c r="A44" s="57"/>
      <c r="B44" s="57"/>
      <c r="C44" s="57"/>
      <c r="D44" s="57"/>
      <c r="E44" s="57"/>
      <c r="F44" s="57"/>
      <c r="G44" s="57"/>
      <c r="H44" s="176"/>
      <c r="I44" s="176"/>
      <c r="J44" s="176"/>
      <c r="K44" s="176"/>
      <c r="L44" s="176"/>
      <c r="M44" s="176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  <c r="Z44" s="57"/>
      <c r="AA44" s="57"/>
    </row>
    <row r="45" spans="1:27" ht="14" hidden="1">
      <c r="A45" s="57"/>
      <c r="B45" s="57"/>
      <c r="C45" s="57"/>
      <c r="D45" s="57"/>
      <c r="E45" s="57"/>
      <c r="F45" s="57"/>
      <c r="G45" s="57"/>
      <c r="H45" s="176"/>
      <c r="I45" s="176"/>
      <c r="J45" s="176"/>
      <c r="K45" s="176"/>
      <c r="L45" s="176"/>
      <c r="M45" s="176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57"/>
      <c r="AA45" s="57"/>
    </row>
    <row r="46" spans="1:27" ht="14" hidden="1">
      <c r="A46" s="57"/>
      <c r="B46" s="57"/>
      <c r="C46" s="57"/>
      <c r="D46" s="57"/>
      <c r="E46" s="57"/>
      <c r="F46" s="57"/>
      <c r="G46" s="57"/>
      <c r="H46" s="176"/>
      <c r="I46" s="176"/>
      <c r="J46" s="176"/>
      <c r="K46" s="176"/>
      <c r="L46" s="176"/>
      <c r="M46" s="176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</row>
    <row r="47" spans="1:27" ht="14" hidden="1">
      <c r="A47" s="57"/>
      <c r="B47" s="57"/>
      <c r="C47" s="57"/>
      <c r="D47" s="57"/>
      <c r="E47" s="57"/>
      <c r="F47" s="57"/>
      <c r="G47" s="57"/>
      <c r="H47" s="176"/>
      <c r="I47" s="176"/>
      <c r="J47" s="176"/>
      <c r="K47" s="176"/>
      <c r="L47" s="176"/>
      <c r="M47" s="176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</row>
    <row r="48" spans="1:27" ht="14" hidden="1">
      <c r="A48" s="57"/>
      <c r="B48" s="57"/>
      <c r="C48" s="57"/>
      <c r="D48" s="57"/>
      <c r="E48" s="57"/>
      <c r="F48" s="57"/>
      <c r="G48" s="57"/>
      <c r="H48" s="176"/>
      <c r="I48" s="176"/>
      <c r="J48" s="176"/>
      <c r="K48" s="176"/>
      <c r="L48" s="176"/>
      <c r="M48" s="176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</row>
    <row r="49" spans="1:27" ht="14" hidden="1">
      <c r="A49" s="57"/>
      <c r="B49" s="57"/>
      <c r="C49" s="57"/>
      <c r="D49" s="57"/>
      <c r="E49" s="57"/>
      <c r="F49" s="57"/>
      <c r="G49" s="57"/>
      <c r="H49" s="176"/>
      <c r="I49" s="176"/>
      <c r="J49" s="176"/>
      <c r="K49" s="176"/>
      <c r="L49" s="176"/>
      <c r="M49" s="176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</row>
    <row r="50" spans="1:27" ht="14" hidden="1">
      <c r="A50" s="57"/>
      <c r="B50" s="57"/>
      <c r="C50" s="57"/>
      <c r="D50" s="57"/>
      <c r="E50" s="57"/>
      <c r="F50" s="57"/>
      <c r="G50" s="57"/>
      <c r="H50" s="176"/>
      <c r="I50" s="176"/>
      <c r="J50" s="176"/>
      <c r="K50" s="176"/>
      <c r="L50" s="176"/>
      <c r="M50" s="176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</row>
    <row r="51" spans="1:27" ht="14" hidden="1">
      <c r="A51" s="57"/>
      <c r="B51" s="57"/>
      <c r="C51" s="57"/>
      <c r="D51" s="57"/>
      <c r="E51" s="57"/>
      <c r="F51" s="57"/>
      <c r="G51" s="57"/>
      <c r="H51" s="176"/>
      <c r="I51" s="176"/>
      <c r="J51" s="176"/>
      <c r="K51" s="176"/>
      <c r="L51" s="176"/>
      <c r="M51" s="176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</row>
    <row r="52" spans="1:27" ht="14" hidden="1">
      <c r="A52" s="57"/>
      <c r="B52" s="57"/>
      <c r="C52" s="57"/>
      <c r="D52" s="57"/>
      <c r="E52" s="57"/>
      <c r="F52" s="57"/>
      <c r="G52" s="57"/>
      <c r="H52" s="176"/>
      <c r="I52" s="176"/>
      <c r="J52" s="176"/>
      <c r="K52" s="176"/>
      <c r="L52" s="176"/>
      <c r="M52" s="176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</row>
    <row r="53" spans="1:27" ht="14" hidden="1">
      <c r="A53" s="57"/>
      <c r="B53" s="57"/>
      <c r="C53" s="57"/>
      <c r="D53" s="57"/>
      <c r="E53" s="57"/>
      <c r="F53" s="57"/>
      <c r="G53" s="57"/>
      <c r="H53" s="176"/>
      <c r="I53" s="176"/>
      <c r="J53" s="176"/>
      <c r="K53" s="176"/>
      <c r="L53" s="176"/>
      <c r="M53" s="176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</row>
    <row r="54" spans="1:27" ht="14" hidden="1">
      <c r="A54" s="57"/>
      <c r="B54" s="57"/>
      <c r="C54" s="57"/>
      <c r="D54" s="57"/>
      <c r="E54" s="57"/>
      <c r="F54" s="57"/>
      <c r="G54" s="57"/>
      <c r="H54" s="176"/>
      <c r="I54" s="176"/>
      <c r="J54" s="176"/>
      <c r="K54" s="176"/>
      <c r="L54" s="176"/>
      <c r="M54" s="176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</row>
    <row r="55" spans="1:27" ht="14" hidden="1">
      <c r="A55" s="57"/>
      <c r="B55" s="57"/>
      <c r="C55" s="57"/>
      <c r="D55" s="57"/>
      <c r="E55" s="57"/>
      <c r="F55" s="57"/>
      <c r="G55" s="57"/>
      <c r="H55" s="176"/>
      <c r="I55" s="176"/>
      <c r="J55" s="176"/>
      <c r="K55" s="176"/>
      <c r="L55" s="176"/>
      <c r="M55" s="176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</row>
    <row r="56" spans="1:27" ht="14" hidden="1">
      <c r="A56" s="57"/>
      <c r="B56" s="57"/>
      <c r="C56" s="57"/>
      <c r="D56" s="57"/>
      <c r="E56" s="57"/>
      <c r="F56" s="57"/>
      <c r="G56" s="57"/>
      <c r="H56" s="176"/>
      <c r="I56" s="176"/>
      <c r="J56" s="176"/>
      <c r="K56" s="176"/>
      <c r="L56" s="176"/>
      <c r="M56" s="176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 s="57"/>
      <c r="AA56" s="57"/>
    </row>
    <row r="57" spans="1:27" ht="14" hidden="1">
      <c r="A57" s="57"/>
      <c r="B57" s="57"/>
      <c r="C57" s="57"/>
      <c r="D57" s="57"/>
      <c r="E57" s="57"/>
      <c r="F57" s="57"/>
      <c r="G57" s="57"/>
      <c r="H57" s="176"/>
      <c r="I57" s="176"/>
      <c r="J57" s="176"/>
      <c r="K57" s="176"/>
      <c r="L57" s="176"/>
      <c r="M57" s="176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 s="57"/>
      <c r="AA57" s="57"/>
    </row>
    <row r="58" spans="1:27" ht="14" hidden="1">
      <c r="A58" s="57"/>
      <c r="B58" s="57"/>
      <c r="C58" s="57"/>
      <c r="D58" s="57"/>
      <c r="E58" s="57"/>
      <c r="F58" s="57"/>
      <c r="G58" s="57"/>
      <c r="H58" s="176"/>
      <c r="I58" s="176"/>
      <c r="J58" s="176"/>
      <c r="K58" s="176"/>
      <c r="L58" s="176"/>
      <c r="M58" s="176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 s="57"/>
      <c r="AA58" s="57"/>
    </row>
    <row r="59" spans="1:27" ht="14" hidden="1">
      <c r="A59" s="57"/>
      <c r="B59" s="57"/>
      <c r="C59" s="57"/>
      <c r="D59" s="57"/>
      <c r="E59" s="57"/>
      <c r="F59" s="57"/>
      <c r="G59" s="57"/>
      <c r="H59" s="176"/>
      <c r="I59" s="176"/>
      <c r="J59" s="176"/>
      <c r="K59" s="176"/>
      <c r="L59" s="176"/>
      <c r="M59" s="176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 s="57"/>
      <c r="AA59" s="57"/>
    </row>
    <row r="60" spans="1:27" ht="14" hidden="1">
      <c r="A60" s="57"/>
      <c r="B60" s="57"/>
      <c r="C60" s="57"/>
      <c r="D60" s="57"/>
      <c r="E60" s="57"/>
      <c r="F60" s="57"/>
      <c r="G60" s="57"/>
      <c r="H60" s="176"/>
      <c r="I60" s="176"/>
      <c r="J60" s="176"/>
      <c r="K60" s="176"/>
      <c r="L60" s="176"/>
      <c r="M60" s="176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 s="57"/>
      <c r="AA60" s="57"/>
    </row>
    <row r="61" spans="1:27" ht="14" hidden="1">
      <c r="A61" s="57"/>
      <c r="B61" s="57"/>
      <c r="C61" s="57"/>
      <c r="D61" s="57"/>
      <c r="E61" s="57"/>
      <c r="F61" s="57"/>
      <c r="G61" s="57"/>
      <c r="H61" s="176"/>
      <c r="I61" s="176"/>
      <c r="J61" s="176"/>
      <c r="K61" s="176"/>
      <c r="L61" s="176"/>
      <c r="M61" s="176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 s="57"/>
      <c r="AA61" s="57"/>
    </row>
    <row r="62" spans="1:27" ht="14" hidden="1">
      <c r="A62" s="57"/>
      <c r="B62" s="57"/>
      <c r="C62" s="57"/>
      <c r="D62" s="57"/>
      <c r="E62" s="57"/>
      <c r="F62" s="57"/>
      <c r="G62" s="57"/>
      <c r="H62" s="176"/>
      <c r="I62" s="176"/>
      <c r="J62" s="176"/>
      <c r="K62" s="176"/>
      <c r="L62" s="176"/>
      <c r="M62" s="176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  <c r="Z62" s="57"/>
      <c r="AA62" s="57"/>
    </row>
    <row r="63" spans="1:27" ht="14" hidden="1">
      <c r="A63" s="57"/>
      <c r="B63" s="57"/>
      <c r="C63" s="57"/>
      <c r="D63" s="57"/>
      <c r="E63" s="57"/>
      <c r="F63" s="57"/>
      <c r="G63" s="57"/>
      <c r="H63" s="176"/>
      <c r="I63" s="176"/>
      <c r="J63" s="176"/>
      <c r="K63" s="176"/>
      <c r="L63" s="176"/>
      <c r="M63" s="176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  <c r="Z63" s="57"/>
      <c r="AA63" s="57"/>
    </row>
    <row r="64" spans="1:27" ht="14" hidden="1">
      <c r="A64" s="57"/>
      <c r="B64" s="57"/>
      <c r="C64" s="57"/>
      <c r="D64" s="57"/>
      <c r="E64" s="57"/>
      <c r="F64" s="57"/>
      <c r="G64" s="57"/>
      <c r="H64" s="176"/>
      <c r="I64" s="176"/>
      <c r="J64" s="176"/>
      <c r="K64" s="176"/>
      <c r="L64" s="176"/>
      <c r="M64" s="176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  <c r="Z64" s="57"/>
      <c r="AA64" s="57"/>
    </row>
    <row r="65" spans="1:27" ht="14" hidden="1">
      <c r="A65" s="57"/>
      <c r="B65" s="57"/>
      <c r="C65" s="57"/>
      <c r="D65" s="57"/>
      <c r="E65" s="57"/>
      <c r="F65" s="57"/>
      <c r="G65" s="57"/>
      <c r="H65" s="176"/>
      <c r="I65" s="176"/>
      <c r="J65" s="176"/>
      <c r="K65" s="176"/>
      <c r="L65" s="176"/>
      <c r="M65" s="176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  <c r="Z65" s="57"/>
      <c r="AA65" s="57"/>
    </row>
    <row r="66" spans="1:27" ht="14" hidden="1">
      <c r="A66" s="57"/>
      <c r="B66" s="57"/>
      <c r="C66" s="57"/>
      <c r="D66" s="57"/>
      <c r="E66" s="57"/>
      <c r="F66" s="57"/>
      <c r="G66" s="57"/>
      <c r="H66" s="176"/>
      <c r="I66" s="176"/>
      <c r="J66" s="176"/>
      <c r="K66" s="176"/>
      <c r="L66" s="176"/>
      <c r="M66" s="176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</row>
    <row r="67" spans="1:27" ht="14" hidden="1">
      <c r="A67" s="57"/>
      <c r="B67" s="57"/>
      <c r="C67" s="57"/>
      <c r="D67" s="57"/>
      <c r="E67" s="57"/>
      <c r="F67" s="57"/>
      <c r="G67" s="57"/>
      <c r="H67" s="176"/>
      <c r="I67" s="176"/>
      <c r="J67" s="176"/>
      <c r="K67" s="176"/>
      <c r="L67" s="176"/>
      <c r="M67" s="176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  <c r="Z67" s="57"/>
      <c r="AA67" s="57"/>
    </row>
    <row r="68" spans="1:27" ht="14" hidden="1">
      <c r="A68" s="57"/>
      <c r="B68" s="57"/>
      <c r="C68" s="57"/>
      <c r="D68" s="57"/>
      <c r="E68" s="57"/>
      <c r="F68" s="57"/>
      <c r="G68" s="57"/>
      <c r="H68" s="176"/>
      <c r="I68" s="176"/>
      <c r="J68" s="176"/>
      <c r="K68" s="176"/>
      <c r="L68" s="176"/>
      <c r="M68" s="176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  <c r="Z68" s="57"/>
      <c r="AA68" s="57"/>
    </row>
    <row r="69" spans="1:27" ht="14" hidden="1">
      <c r="A69" s="57"/>
      <c r="B69" s="57"/>
      <c r="C69" s="57"/>
      <c r="D69" s="57"/>
      <c r="E69" s="57"/>
      <c r="F69" s="57"/>
      <c r="G69" s="57"/>
      <c r="H69" s="176"/>
      <c r="I69" s="176"/>
      <c r="J69" s="176"/>
      <c r="K69" s="176"/>
      <c r="L69" s="176"/>
      <c r="M69" s="176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</row>
    <row r="70" spans="1:27" ht="14" hidden="1">
      <c r="A70" s="57"/>
      <c r="B70" s="57"/>
      <c r="C70" s="57"/>
      <c r="D70" s="57"/>
      <c r="E70" s="57"/>
      <c r="F70" s="57"/>
      <c r="G70" s="57"/>
      <c r="H70" s="176"/>
      <c r="I70" s="176"/>
      <c r="J70" s="176"/>
      <c r="K70" s="176"/>
      <c r="L70" s="176"/>
      <c r="M70" s="176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</row>
    <row r="71" spans="1:27" ht="14" hidden="1">
      <c r="A71" s="57"/>
      <c r="B71" s="57"/>
      <c r="C71" s="57"/>
      <c r="D71" s="57"/>
      <c r="E71" s="57"/>
      <c r="F71" s="57"/>
      <c r="G71" s="57"/>
      <c r="H71" s="176"/>
      <c r="I71" s="176"/>
      <c r="J71" s="176"/>
      <c r="K71" s="176"/>
      <c r="L71" s="176"/>
      <c r="M71" s="176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</row>
    <row r="72" spans="1:27" ht="14" hidden="1">
      <c r="A72" s="57"/>
      <c r="B72" s="57"/>
      <c r="C72" s="57"/>
      <c r="D72" s="57"/>
      <c r="E72" s="57"/>
      <c r="F72" s="57"/>
      <c r="G72" s="57"/>
      <c r="H72" s="176"/>
      <c r="I72" s="176"/>
      <c r="J72" s="176"/>
      <c r="K72" s="176"/>
      <c r="L72" s="176"/>
      <c r="M72" s="176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  <c r="Z72" s="57"/>
      <c r="AA72" s="57"/>
    </row>
    <row r="73" spans="1:27" ht="14" hidden="1">
      <c r="A73" s="57"/>
      <c r="B73" s="57"/>
      <c r="C73" s="57"/>
      <c r="D73" s="57"/>
      <c r="E73" s="57"/>
      <c r="F73" s="57"/>
      <c r="G73" s="57"/>
      <c r="H73" s="176"/>
      <c r="I73" s="176"/>
      <c r="J73" s="176"/>
      <c r="K73" s="176"/>
      <c r="L73" s="176"/>
      <c r="M73" s="176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57"/>
    </row>
    <row r="74" spans="1:27" ht="14" hidden="1">
      <c r="A74" s="57"/>
      <c r="B74" s="57"/>
      <c r="C74" s="57"/>
      <c r="D74" s="57"/>
      <c r="E74" s="57"/>
      <c r="F74" s="57"/>
      <c r="G74" s="57"/>
      <c r="H74" s="176"/>
      <c r="I74" s="176"/>
      <c r="J74" s="176"/>
      <c r="K74" s="176"/>
      <c r="L74" s="176"/>
      <c r="M74" s="176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</row>
    <row r="75" spans="1:27" ht="14" hidden="1">
      <c r="A75" s="57"/>
      <c r="B75" s="57"/>
      <c r="C75" s="57"/>
      <c r="D75" s="57"/>
      <c r="E75" s="57"/>
      <c r="F75" s="57"/>
      <c r="G75" s="57"/>
      <c r="H75" s="176"/>
      <c r="I75" s="176"/>
      <c r="J75" s="176"/>
      <c r="K75" s="176"/>
      <c r="L75" s="176"/>
      <c r="M75" s="176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</row>
    <row r="76" spans="1:27" ht="14" hidden="1">
      <c r="A76" s="57"/>
      <c r="B76" s="57"/>
      <c r="C76" s="57"/>
      <c r="D76" s="57"/>
      <c r="E76" s="57"/>
      <c r="F76" s="57"/>
      <c r="G76" s="57"/>
      <c r="H76" s="176"/>
      <c r="I76" s="176"/>
      <c r="J76" s="176"/>
      <c r="K76" s="176"/>
      <c r="L76" s="176"/>
      <c r="M76" s="176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  <c r="Z76" s="57"/>
      <c r="AA76" s="57"/>
    </row>
    <row r="77" spans="1:27" ht="14" hidden="1">
      <c r="A77" s="57"/>
      <c r="B77" s="57"/>
      <c r="C77" s="57"/>
      <c r="D77" s="57"/>
      <c r="E77" s="57"/>
      <c r="F77" s="57"/>
      <c r="G77" s="57"/>
      <c r="H77" s="176"/>
      <c r="I77" s="176"/>
      <c r="J77" s="176"/>
      <c r="K77" s="176"/>
      <c r="L77" s="176"/>
      <c r="M77" s="176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</row>
    <row r="78" spans="1:27" ht="14" hidden="1">
      <c r="A78" s="57"/>
      <c r="B78" s="57"/>
      <c r="C78" s="57"/>
      <c r="D78" s="57"/>
      <c r="E78" s="57"/>
      <c r="F78" s="57"/>
      <c r="G78" s="57"/>
      <c r="H78" s="176"/>
      <c r="I78" s="176"/>
      <c r="J78" s="176"/>
      <c r="K78" s="176"/>
      <c r="L78" s="176"/>
      <c r="M78" s="176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</row>
    <row r="79" spans="1:27" ht="14" hidden="1">
      <c r="A79" s="57"/>
      <c r="B79" s="57"/>
      <c r="C79" s="57"/>
      <c r="D79" s="57"/>
      <c r="E79" s="57"/>
      <c r="F79" s="57"/>
      <c r="G79" s="57"/>
      <c r="H79" s="176"/>
      <c r="I79" s="176"/>
      <c r="J79" s="176"/>
      <c r="K79" s="176"/>
      <c r="L79" s="176"/>
      <c r="M79" s="176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</row>
    <row r="80" spans="1:27" ht="14" hidden="1">
      <c r="A80" s="57"/>
      <c r="B80" s="57"/>
      <c r="C80" s="57"/>
      <c r="D80" s="57"/>
      <c r="E80" s="57"/>
      <c r="F80" s="57"/>
      <c r="G80" s="57"/>
      <c r="H80" s="176"/>
      <c r="I80" s="176"/>
      <c r="J80" s="176"/>
      <c r="K80" s="176"/>
      <c r="L80" s="176"/>
      <c r="M80" s="176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</row>
    <row r="81" spans="1:27" ht="14" hidden="1">
      <c r="A81" s="57"/>
      <c r="B81" s="57"/>
      <c r="C81" s="57"/>
      <c r="D81" s="57"/>
      <c r="E81" s="57"/>
      <c r="F81" s="57"/>
      <c r="G81" s="57"/>
      <c r="H81" s="176"/>
      <c r="I81" s="176"/>
      <c r="J81" s="176"/>
      <c r="K81" s="176"/>
      <c r="L81" s="176"/>
      <c r="M81" s="176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  <c r="Z81" s="57"/>
      <c r="AA81" s="57"/>
    </row>
    <row r="82" spans="1:27" ht="14" hidden="1">
      <c r="A82" s="57"/>
      <c r="B82" s="57"/>
      <c r="C82" s="57"/>
      <c r="D82" s="57"/>
      <c r="E82" s="57"/>
      <c r="F82" s="57"/>
      <c r="G82" s="57"/>
      <c r="H82" s="176"/>
      <c r="I82" s="176"/>
      <c r="J82" s="176"/>
      <c r="K82" s="176"/>
      <c r="L82" s="176"/>
      <c r="M82" s="176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  <c r="Z82" s="57"/>
      <c r="AA82" s="57"/>
    </row>
    <row r="83" spans="1:27" ht="14" hidden="1">
      <c r="A83" s="57"/>
      <c r="B83" s="57"/>
      <c r="C83" s="57"/>
      <c r="D83" s="57"/>
      <c r="E83" s="57"/>
      <c r="F83" s="57"/>
      <c r="G83" s="57"/>
      <c r="H83" s="176"/>
      <c r="I83" s="176"/>
      <c r="J83" s="176"/>
      <c r="K83" s="176"/>
      <c r="L83" s="176"/>
      <c r="M83" s="176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  <c r="Z83" s="57"/>
      <c r="AA83" s="57"/>
    </row>
    <row r="84" spans="1:27" ht="14" hidden="1">
      <c r="A84" s="57"/>
      <c r="B84" s="57"/>
      <c r="C84" s="57"/>
      <c r="D84" s="57"/>
      <c r="E84" s="57"/>
      <c r="F84" s="57"/>
      <c r="G84" s="57"/>
      <c r="H84" s="176"/>
      <c r="I84" s="176"/>
      <c r="J84" s="176"/>
      <c r="K84" s="176"/>
      <c r="L84" s="176"/>
      <c r="M84" s="176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  <c r="Z84" s="57"/>
      <c r="AA84" s="57"/>
    </row>
    <row r="85" spans="1:27" ht="14" hidden="1">
      <c r="A85" s="57"/>
      <c r="B85" s="57"/>
      <c r="C85" s="57"/>
      <c r="D85" s="57"/>
      <c r="E85" s="57"/>
      <c r="F85" s="57"/>
      <c r="G85" s="57"/>
      <c r="H85" s="176"/>
      <c r="I85" s="176"/>
      <c r="J85" s="176"/>
      <c r="K85" s="176"/>
      <c r="L85" s="176"/>
      <c r="M85" s="176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</row>
    <row r="86" spans="1:27" ht="14" hidden="1">
      <c r="A86" s="57"/>
      <c r="B86" s="57"/>
      <c r="C86" s="57"/>
      <c r="D86" s="57"/>
      <c r="E86" s="57"/>
      <c r="F86" s="57"/>
      <c r="G86" s="57"/>
      <c r="H86" s="176"/>
      <c r="I86" s="176"/>
      <c r="J86" s="176"/>
      <c r="K86" s="176"/>
      <c r="L86" s="176"/>
      <c r="M86" s="176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  <c r="Z86" s="57"/>
      <c r="AA86" s="57"/>
    </row>
    <row r="87" spans="1:27" ht="14" hidden="1">
      <c r="A87" s="57"/>
      <c r="B87" s="57"/>
      <c r="C87" s="57"/>
      <c r="D87" s="57"/>
      <c r="E87" s="57"/>
      <c r="F87" s="57"/>
      <c r="G87" s="57"/>
      <c r="H87" s="176"/>
      <c r="I87" s="176"/>
      <c r="J87" s="176"/>
      <c r="K87" s="176"/>
      <c r="L87" s="176"/>
      <c r="M87" s="176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  <c r="Z87" s="57"/>
      <c r="AA87" s="57"/>
    </row>
    <row r="88" spans="1:27" ht="14" hidden="1">
      <c r="A88" s="57"/>
      <c r="B88" s="57"/>
      <c r="C88" s="57"/>
      <c r="D88" s="57"/>
      <c r="E88" s="57"/>
      <c r="F88" s="57"/>
      <c r="G88" s="57"/>
      <c r="H88" s="176"/>
      <c r="I88" s="176"/>
      <c r="J88" s="176"/>
      <c r="K88" s="176"/>
      <c r="L88" s="176"/>
      <c r="M88" s="176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</row>
    <row r="89" spans="1:27" ht="14" hidden="1">
      <c r="A89" s="57"/>
      <c r="B89" s="57"/>
      <c r="C89" s="57"/>
      <c r="D89" s="57"/>
      <c r="E89" s="57"/>
      <c r="F89" s="57"/>
      <c r="G89" s="57"/>
      <c r="H89" s="176"/>
      <c r="I89" s="176"/>
      <c r="J89" s="176"/>
      <c r="K89" s="176"/>
      <c r="L89" s="176"/>
      <c r="M89" s="176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  <c r="Z89" s="57"/>
      <c r="AA89" s="57"/>
    </row>
    <row r="90" spans="1:27" ht="14" hidden="1">
      <c r="A90" s="57"/>
      <c r="B90" s="57"/>
      <c r="C90" s="57"/>
      <c r="D90" s="57"/>
      <c r="E90" s="57"/>
      <c r="F90" s="57"/>
      <c r="G90" s="57"/>
      <c r="H90" s="176"/>
      <c r="I90" s="176"/>
      <c r="J90" s="176"/>
      <c r="K90" s="176"/>
      <c r="L90" s="176"/>
      <c r="M90" s="176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</row>
    <row r="91" spans="1:27" ht="14" hidden="1">
      <c r="A91" s="57"/>
      <c r="B91" s="57"/>
      <c r="C91" s="57"/>
      <c r="D91" s="57"/>
      <c r="E91" s="57"/>
      <c r="F91" s="57"/>
      <c r="G91" s="57"/>
      <c r="H91" s="176"/>
      <c r="I91" s="176"/>
      <c r="J91" s="176"/>
      <c r="K91" s="176"/>
      <c r="L91" s="176"/>
      <c r="M91" s="176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</row>
    <row r="92" spans="1:27" ht="14" hidden="1">
      <c r="A92" s="57"/>
      <c r="B92" s="57"/>
      <c r="C92" s="57"/>
      <c r="D92" s="57"/>
      <c r="E92" s="57"/>
      <c r="F92" s="57"/>
      <c r="G92" s="57"/>
      <c r="H92" s="176"/>
      <c r="I92" s="176"/>
      <c r="J92" s="176"/>
      <c r="K92" s="176"/>
      <c r="L92" s="176"/>
      <c r="M92" s="176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  <c r="Z92" s="57"/>
      <c r="AA92" s="57"/>
    </row>
    <row r="93" spans="1:27" ht="14" hidden="1">
      <c r="A93" s="57"/>
      <c r="B93" s="57"/>
      <c r="C93" s="57"/>
      <c r="D93" s="57"/>
      <c r="E93" s="57"/>
      <c r="F93" s="57"/>
      <c r="G93" s="57"/>
      <c r="H93" s="176"/>
      <c r="I93" s="176"/>
      <c r="J93" s="176"/>
      <c r="K93" s="176"/>
      <c r="L93" s="176"/>
      <c r="M93" s="176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  <c r="Z93" s="57"/>
      <c r="AA93" s="57"/>
    </row>
    <row r="94" spans="1:27" ht="14" hidden="1">
      <c r="A94" s="57"/>
      <c r="B94" s="57"/>
      <c r="C94" s="57"/>
      <c r="D94" s="57"/>
      <c r="E94" s="57"/>
      <c r="F94" s="57"/>
      <c r="G94" s="57"/>
      <c r="H94" s="176"/>
      <c r="I94" s="176"/>
      <c r="J94" s="176"/>
      <c r="K94" s="176"/>
      <c r="L94" s="176"/>
      <c r="M94" s="176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  <c r="Z94" s="57"/>
      <c r="AA94" s="57"/>
    </row>
    <row r="95" spans="1:27" ht="14" hidden="1">
      <c r="A95" s="57"/>
      <c r="B95" s="57"/>
      <c r="C95" s="57"/>
      <c r="D95" s="57"/>
      <c r="E95" s="57"/>
      <c r="F95" s="57"/>
      <c r="G95" s="57"/>
      <c r="H95" s="176"/>
      <c r="I95" s="176"/>
      <c r="J95" s="176"/>
      <c r="K95" s="176"/>
      <c r="L95" s="176"/>
      <c r="M95" s="176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  <c r="Z95" s="57"/>
      <c r="AA95" s="57"/>
    </row>
    <row r="96" spans="1:27" ht="14" hidden="1">
      <c r="A96" s="57"/>
      <c r="B96" s="57"/>
      <c r="C96" s="57"/>
      <c r="D96" s="57"/>
      <c r="E96" s="57"/>
      <c r="F96" s="57"/>
      <c r="G96" s="57"/>
      <c r="H96" s="176"/>
      <c r="I96" s="176"/>
      <c r="J96" s="176"/>
      <c r="K96" s="176"/>
      <c r="L96" s="176"/>
      <c r="M96" s="176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  <c r="Z96" s="57"/>
      <c r="AA96" s="57"/>
    </row>
    <row r="97" spans="1:27" ht="14" hidden="1">
      <c r="A97" s="57"/>
      <c r="B97" s="57"/>
      <c r="C97" s="57"/>
      <c r="D97" s="57"/>
      <c r="E97" s="57"/>
      <c r="F97" s="57"/>
      <c r="G97" s="57"/>
      <c r="H97" s="176"/>
      <c r="I97" s="176"/>
      <c r="J97" s="176"/>
      <c r="K97" s="176"/>
      <c r="L97" s="176"/>
      <c r="M97" s="176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</row>
    <row r="98" spans="1:27" ht="14" hidden="1">
      <c r="A98" s="57"/>
      <c r="B98" s="57"/>
      <c r="C98" s="57"/>
      <c r="D98" s="57"/>
      <c r="E98" s="57"/>
      <c r="F98" s="57"/>
      <c r="G98" s="57"/>
      <c r="H98" s="176"/>
      <c r="I98" s="176"/>
      <c r="J98" s="176"/>
      <c r="K98" s="176"/>
      <c r="L98" s="176"/>
      <c r="M98" s="176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  <c r="Z98" s="57"/>
      <c r="AA98" s="57"/>
    </row>
    <row r="99" spans="1:27" ht="14" hidden="1">
      <c r="A99" s="57"/>
      <c r="B99" s="57"/>
      <c r="C99" s="57"/>
      <c r="D99" s="57"/>
      <c r="E99" s="57"/>
      <c r="F99" s="57"/>
      <c r="G99" s="57"/>
      <c r="H99" s="176"/>
      <c r="I99" s="176"/>
      <c r="J99" s="176"/>
      <c r="K99" s="176"/>
      <c r="L99" s="176"/>
      <c r="M99" s="176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  <c r="Z99" s="57"/>
      <c r="AA99" s="57"/>
    </row>
    <row r="100" spans="1:27" ht="14" hidden="1">
      <c r="A100" s="57"/>
      <c r="B100" s="57"/>
      <c r="C100" s="57"/>
      <c r="D100" s="57"/>
      <c r="E100" s="57"/>
      <c r="F100" s="57"/>
      <c r="G100" s="57"/>
      <c r="H100" s="176"/>
      <c r="I100" s="176"/>
      <c r="J100" s="176"/>
      <c r="K100" s="176"/>
      <c r="L100" s="176"/>
      <c r="M100" s="176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  <c r="Z100" s="57"/>
      <c r="AA100" s="57"/>
    </row>
    <row r="101" spans="1:27" ht="14" hidden="1">
      <c r="A101" s="57"/>
      <c r="B101" s="57"/>
      <c r="C101" s="57"/>
      <c r="D101" s="57"/>
      <c r="E101" s="57"/>
      <c r="F101" s="57"/>
      <c r="G101" s="57"/>
      <c r="H101" s="176"/>
      <c r="I101" s="176"/>
      <c r="J101" s="176"/>
      <c r="K101" s="176"/>
      <c r="L101" s="176"/>
      <c r="M101" s="176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  <c r="Z101" s="57"/>
      <c r="AA101" s="57"/>
    </row>
    <row r="102" spans="1:27" ht="14" hidden="1">
      <c r="A102" s="57"/>
      <c r="B102" s="57"/>
      <c r="C102" s="57"/>
      <c r="D102" s="57"/>
      <c r="E102" s="57"/>
      <c r="F102" s="57"/>
      <c r="G102" s="57"/>
      <c r="H102" s="176"/>
      <c r="I102" s="176"/>
      <c r="J102" s="176"/>
      <c r="K102" s="176"/>
      <c r="L102" s="176"/>
      <c r="M102" s="176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  <c r="Z102" s="57"/>
      <c r="AA102" s="57"/>
    </row>
    <row r="103" spans="1:27" ht="14" hidden="1">
      <c r="A103" s="57"/>
      <c r="B103" s="57"/>
      <c r="C103" s="57"/>
      <c r="D103" s="57"/>
      <c r="E103" s="57"/>
      <c r="F103" s="57"/>
      <c r="G103" s="57"/>
      <c r="H103" s="176"/>
      <c r="I103" s="176"/>
      <c r="J103" s="176"/>
      <c r="K103" s="176"/>
      <c r="L103" s="176"/>
      <c r="M103" s="176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  <c r="Z103" s="57"/>
      <c r="AA103" s="57"/>
    </row>
    <row r="104" spans="1:27" ht="14" hidden="1">
      <c r="A104" s="57"/>
      <c r="B104" s="57"/>
      <c r="C104" s="57"/>
      <c r="D104" s="57"/>
      <c r="E104" s="57"/>
      <c r="F104" s="57"/>
      <c r="G104" s="57"/>
      <c r="H104" s="176"/>
      <c r="I104" s="176"/>
      <c r="J104" s="176"/>
      <c r="K104" s="176"/>
      <c r="L104" s="176"/>
      <c r="M104" s="176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  <c r="Z104" s="57"/>
      <c r="AA104" s="57"/>
    </row>
    <row r="105" spans="1:27" ht="14" hidden="1">
      <c r="A105" s="57"/>
      <c r="B105" s="57"/>
      <c r="C105" s="57"/>
      <c r="D105" s="57"/>
      <c r="E105" s="57"/>
      <c r="F105" s="57"/>
      <c r="G105" s="57"/>
      <c r="H105" s="176"/>
      <c r="I105" s="176"/>
      <c r="J105" s="176"/>
      <c r="K105" s="176"/>
      <c r="L105" s="176"/>
      <c r="M105" s="176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  <c r="Z105" s="57"/>
      <c r="AA105" s="57"/>
    </row>
    <row r="106" spans="1:27" ht="14" hidden="1">
      <c r="A106" s="57"/>
      <c r="B106" s="57"/>
      <c r="C106" s="57"/>
      <c r="D106" s="57"/>
      <c r="E106" s="57"/>
      <c r="F106" s="57"/>
      <c r="G106" s="57"/>
      <c r="H106" s="176"/>
      <c r="I106" s="176"/>
      <c r="J106" s="176"/>
      <c r="K106" s="176"/>
      <c r="L106" s="176"/>
      <c r="M106" s="176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  <c r="Z106" s="57"/>
      <c r="AA106" s="57"/>
    </row>
    <row r="107" spans="1:27" ht="14" hidden="1">
      <c r="A107" s="57"/>
      <c r="B107" s="57"/>
      <c r="C107" s="57"/>
      <c r="D107" s="57"/>
      <c r="E107" s="57"/>
      <c r="F107" s="57"/>
      <c r="G107" s="57"/>
      <c r="H107" s="176"/>
      <c r="I107" s="176"/>
      <c r="J107" s="176"/>
      <c r="K107" s="176"/>
      <c r="L107" s="176"/>
      <c r="M107" s="176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  <c r="Z107" s="57"/>
      <c r="AA107" s="57"/>
    </row>
    <row r="108" spans="1:27" ht="14" hidden="1">
      <c r="A108" s="57"/>
      <c r="B108" s="57"/>
      <c r="C108" s="57"/>
      <c r="D108" s="57"/>
      <c r="E108" s="57"/>
      <c r="F108" s="57"/>
      <c r="G108" s="57"/>
      <c r="H108" s="176"/>
      <c r="I108" s="176"/>
      <c r="J108" s="176"/>
      <c r="K108" s="176"/>
      <c r="L108" s="176"/>
      <c r="M108" s="176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  <c r="Z108" s="57"/>
      <c r="AA108" s="57"/>
    </row>
    <row r="109" spans="1:27" ht="14" hidden="1">
      <c r="A109" s="57"/>
      <c r="B109" s="57"/>
      <c r="C109" s="57"/>
      <c r="D109" s="57"/>
      <c r="E109" s="57"/>
      <c r="F109" s="57"/>
      <c r="G109" s="57"/>
      <c r="H109" s="176"/>
      <c r="I109" s="176"/>
      <c r="J109" s="176"/>
      <c r="K109" s="176"/>
      <c r="L109" s="176"/>
      <c r="M109" s="176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  <c r="Z109" s="57"/>
      <c r="AA109" s="57"/>
    </row>
    <row r="110" spans="1:27" ht="14" hidden="1">
      <c r="A110" s="57"/>
      <c r="B110" s="57"/>
      <c r="C110" s="57"/>
      <c r="D110" s="57"/>
      <c r="E110" s="57"/>
      <c r="F110" s="57"/>
      <c r="G110" s="57"/>
      <c r="H110" s="176"/>
      <c r="I110" s="176"/>
      <c r="J110" s="176"/>
      <c r="K110" s="176"/>
      <c r="L110" s="176"/>
      <c r="M110" s="176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  <c r="Z110" s="57"/>
      <c r="AA110" s="57"/>
    </row>
    <row r="111" spans="1:27" ht="14" hidden="1">
      <c r="A111" s="57"/>
      <c r="B111" s="57"/>
      <c r="C111" s="57"/>
      <c r="D111" s="57"/>
      <c r="E111" s="57"/>
      <c r="F111" s="57"/>
      <c r="G111" s="57"/>
      <c r="H111" s="176"/>
      <c r="I111" s="176"/>
      <c r="J111" s="176"/>
      <c r="K111" s="176"/>
      <c r="L111" s="176"/>
      <c r="M111" s="176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  <c r="Z111" s="57"/>
      <c r="AA111" s="57"/>
    </row>
    <row r="112" spans="1:27" ht="14" hidden="1">
      <c r="A112" s="57"/>
      <c r="B112" s="57"/>
      <c r="C112" s="57"/>
      <c r="D112" s="57"/>
      <c r="E112" s="57"/>
      <c r="F112" s="57"/>
      <c r="G112" s="57"/>
      <c r="H112" s="176"/>
      <c r="I112" s="176"/>
      <c r="J112" s="176"/>
      <c r="K112" s="176"/>
      <c r="L112" s="176"/>
      <c r="M112" s="176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  <c r="Z112" s="57"/>
      <c r="AA112" s="57"/>
    </row>
    <row r="113" spans="1:27" ht="14" hidden="1">
      <c r="A113" s="57"/>
      <c r="B113" s="57"/>
      <c r="C113" s="57"/>
      <c r="D113" s="57"/>
      <c r="E113" s="57"/>
      <c r="F113" s="57"/>
      <c r="G113" s="57"/>
      <c r="H113" s="176"/>
      <c r="I113" s="176"/>
      <c r="J113" s="176"/>
      <c r="K113" s="176"/>
      <c r="L113" s="176"/>
      <c r="M113" s="176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  <c r="Z113" s="57"/>
      <c r="AA113" s="57"/>
    </row>
    <row r="114" spans="1:27" ht="14" hidden="1">
      <c r="A114" s="57"/>
      <c r="B114" s="57"/>
      <c r="C114" s="57"/>
      <c r="D114" s="57"/>
      <c r="E114" s="57"/>
      <c r="F114" s="57"/>
      <c r="G114" s="57"/>
      <c r="H114" s="176"/>
      <c r="I114" s="176"/>
      <c r="J114" s="176"/>
      <c r="K114" s="176"/>
      <c r="L114" s="176"/>
      <c r="M114" s="176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  <c r="Z114" s="57"/>
      <c r="AA114" s="57"/>
    </row>
    <row r="115" spans="1:27" ht="14" hidden="1">
      <c r="A115" s="57"/>
      <c r="B115" s="57"/>
      <c r="C115" s="57"/>
      <c r="D115" s="57"/>
      <c r="E115" s="57"/>
      <c r="F115" s="57"/>
      <c r="G115" s="57"/>
      <c r="H115" s="176"/>
      <c r="I115" s="176"/>
      <c r="J115" s="176"/>
      <c r="K115" s="176"/>
      <c r="L115" s="176"/>
      <c r="M115" s="176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  <c r="Z115" s="57"/>
      <c r="AA115" s="57"/>
    </row>
    <row r="116" spans="1:27" ht="14" hidden="1">
      <c r="A116" s="57"/>
      <c r="B116" s="57"/>
      <c r="C116" s="57"/>
      <c r="D116" s="57"/>
      <c r="E116" s="57"/>
      <c r="F116" s="57"/>
      <c r="G116" s="57"/>
      <c r="H116" s="176"/>
      <c r="I116" s="176"/>
      <c r="J116" s="176"/>
      <c r="K116" s="176"/>
      <c r="L116" s="176"/>
      <c r="M116" s="176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  <c r="Z116" s="57"/>
      <c r="AA116" s="57"/>
    </row>
    <row r="117" spans="1:27" ht="14" hidden="1">
      <c r="A117" s="57"/>
      <c r="B117" s="57"/>
      <c r="C117" s="57"/>
      <c r="D117" s="57"/>
      <c r="E117" s="57"/>
      <c r="F117" s="57"/>
      <c r="G117" s="57"/>
      <c r="H117" s="176"/>
      <c r="I117" s="176"/>
      <c r="J117" s="176"/>
      <c r="K117" s="176"/>
      <c r="L117" s="176"/>
      <c r="M117" s="176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  <c r="Z117" s="57"/>
      <c r="AA117" s="57"/>
    </row>
    <row r="118" spans="1:27" ht="14" hidden="1">
      <c r="A118" s="57"/>
      <c r="B118" s="57"/>
      <c r="C118" s="57"/>
      <c r="D118" s="57"/>
      <c r="E118" s="57"/>
      <c r="F118" s="57"/>
      <c r="G118" s="57"/>
      <c r="H118" s="176"/>
      <c r="I118" s="176"/>
      <c r="J118" s="176"/>
      <c r="K118" s="176"/>
      <c r="L118" s="176"/>
      <c r="M118" s="176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  <c r="Z118" s="57"/>
      <c r="AA118" s="57"/>
    </row>
    <row r="119" spans="1:27" ht="14" hidden="1">
      <c r="A119" s="57"/>
      <c r="B119" s="57"/>
      <c r="C119" s="57"/>
      <c r="D119" s="57"/>
      <c r="E119" s="57"/>
      <c r="F119" s="57"/>
      <c r="G119" s="57"/>
      <c r="H119" s="176"/>
      <c r="I119" s="176"/>
      <c r="J119" s="176"/>
      <c r="K119" s="176"/>
      <c r="L119" s="176"/>
      <c r="M119" s="176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  <c r="Z119" s="57"/>
      <c r="AA119" s="57"/>
    </row>
    <row r="120" spans="1:27" ht="14" hidden="1">
      <c r="A120" s="57"/>
      <c r="B120" s="57"/>
      <c r="C120" s="57"/>
      <c r="D120" s="57"/>
      <c r="E120" s="57"/>
      <c r="F120" s="57"/>
      <c r="G120" s="57"/>
      <c r="H120" s="176"/>
      <c r="I120" s="176"/>
      <c r="J120" s="176"/>
      <c r="K120" s="176"/>
      <c r="L120" s="176"/>
      <c r="M120" s="176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  <c r="Z120" s="57"/>
      <c r="AA120" s="57"/>
    </row>
    <row r="121" spans="1:27" ht="14" hidden="1">
      <c r="A121" s="57"/>
      <c r="B121" s="57"/>
      <c r="C121" s="57"/>
      <c r="D121" s="57"/>
      <c r="E121" s="57"/>
      <c r="F121" s="57"/>
      <c r="G121" s="57"/>
      <c r="H121" s="176"/>
      <c r="I121" s="176"/>
      <c r="J121" s="176"/>
      <c r="K121" s="176"/>
      <c r="L121" s="176"/>
      <c r="M121" s="176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  <c r="Z121" s="57"/>
      <c r="AA121" s="57"/>
    </row>
    <row r="122" spans="1:27" ht="14" hidden="1">
      <c r="A122" s="57"/>
      <c r="B122" s="57"/>
      <c r="C122" s="57"/>
      <c r="D122" s="57"/>
      <c r="E122" s="57"/>
      <c r="F122" s="57"/>
      <c r="G122" s="57"/>
      <c r="H122" s="176"/>
      <c r="I122" s="176"/>
      <c r="J122" s="176"/>
      <c r="K122" s="176"/>
      <c r="L122" s="176"/>
      <c r="M122" s="176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  <c r="Z122" s="57"/>
      <c r="AA122" s="57"/>
    </row>
    <row r="123" spans="1:27" ht="14" hidden="1">
      <c r="A123" s="57"/>
      <c r="B123" s="57"/>
      <c r="C123" s="57"/>
      <c r="D123" s="57"/>
      <c r="E123" s="57"/>
      <c r="F123" s="57"/>
      <c r="G123" s="57"/>
      <c r="H123" s="176"/>
      <c r="I123" s="176"/>
      <c r="J123" s="176"/>
      <c r="K123" s="176"/>
      <c r="L123" s="176"/>
      <c r="M123" s="176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  <c r="Z123" s="57"/>
      <c r="AA123" s="57"/>
    </row>
    <row r="124" spans="1:27" ht="14" hidden="1">
      <c r="A124" s="57"/>
      <c r="B124" s="57"/>
      <c r="C124" s="57"/>
      <c r="D124" s="57"/>
      <c r="E124" s="57"/>
      <c r="F124" s="57"/>
      <c r="G124" s="57"/>
      <c r="H124" s="176"/>
      <c r="I124" s="176"/>
      <c r="J124" s="176"/>
      <c r="K124" s="176"/>
      <c r="L124" s="176"/>
      <c r="M124" s="176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  <c r="Z124" s="57"/>
      <c r="AA124" s="57"/>
    </row>
    <row r="125" spans="1:27" ht="14" hidden="1">
      <c r="A125" s="57"/>
      <c r="B125" s="57"/>
      <c r="C125" s="57"/>
      <c r="D125" s="57"/>
      <c r="E125" s="57"/>
      <c r="F125" s="57"/>
      <c r="G125" s="57"/>
      <c r="H125" s="176"/>
      <c r="I125" s="176"/>
      <c r="J125" s="176"/>
      <c r="K125" s="176"/>
      <c r="L125" s="176"/>
      <c r="M125" s="176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  <c r="Z125" s="57"/>
      <c r="AA125" s="57"/>
    </row>
    <row r="126" spans="1:27" ht="14" hidden="1">
      <c r="A126" s="57"/>
      <c r="B126" s="57"/>
      <c r="C126" s="57"/>
      <c r="D126" s="57"/>
      <c r="E126" s="57"/>
      <c r="F126" s="57"/>
      <c r="G126" s="57"/>
      <c r="H126" s="176"/>
      <c r="I126" s="176"/>
      <c r="J126" s="176"/>
      <c r="K126" s="176"/>
      <c r="L126" s="176"/>
      <c r="M126" s="176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  <c r="Z126" s="57"/>
      <c r="AA126" s="57"/>
    </row>
    <row r="127" spans="1:27" ht="14" hidden="1">
      <c r="A127" s="57"/>
      <c r="B127" s="57"/>
      <c r="C127" s="57"/>
      <c r="D127" s="57"/>
      <c r="E127" s="57"/>
      <c r="F127" s="57"/>
      <c r="G127" s="57"/>
      <c r="H127" s="176"/>
      <c r="I127" s="176"/>
      <c r="J127" s="176"/>
      <c r="K127" s="176"/>
      <c r="L127" s="176"/>
      <c r="M127" s="176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  <c r="Z127" s="57"/>
      <c r="AA127" s="57"/>
    </row>
    <row r="128" spans="1:27" ht="14" hidden="1">
      <c r="A128" s="57"/>
      <c r="B128" s="57"/>
      <c r="C128" s="57"/>
      <c r="D128" s="57"/>
      <c r="E128" s="57"/>
      <c r="F128" s="57"/>
      <c r="G128" s="57"/>
      <c r="H128" s="176"/>
      <c r="I128" s="176"/>
      <c r="J128" s="176"/>
      <c r="K128" s="176"/>
      <c r="L128" s="176"/>
      <c r="M128" s="176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  <c r="Z128" s="57"/>
      <c r="AA128" s="57"/>
    </row>
    <row r="129" spans="1:27" ht="14" hidden="1">
      <c r="A129" s="57"/>
      <c r="B129" s="57"/>
      <c r="C129" s="57"/>
      <c r="D129" s="57"/>
      <c r="E129" s="57"/>
      <c r="F129" s="57"/>
      <c r="G129" s="57"/>
      <c r="H129" s="176"/>
      <c r="I129" s="176"/>
      <c r="J129" s="176"/>
      <c r="K129" s="176"/>
      <c r="L129" s="176"/>
      <c r="M129" s="176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  <c r="Z129" s="57"/>
      <c r="AA129" s="57"/>
    </row>
    <row r="130" spans="1:27" ht="14" hidden="1">
      <c r="A130" s="57"/>
      <c r="B130" s="57"/>
      <c r="C130" s="57"/>
      <c r="D130" s="57"/>
      <c r="E130" s="57"/>
      <c r="F130" s="57"/>
      <c r="G130" s="57"/>
      <c r="H130" s="176"/>
      <c r="I130" s="176"/>
      <c r="J130" s="176"/>
      <c r="K130" s="176"/>
      <c r="L130" s="176"/>
      <c r="M130" s="176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57"/>
      <c r="AA130" s="57"/>
    </row>
    <row r="131" spans="1:27" ht="14" hidden="1">
      <c r="A131" s="57"/>
      <c r="B131" s="57"/>
      <c r="C131" s="57"/>
      <c r="D131" s="57"/>
      <c r="E131" s="57"/>
      <c r="F131" s="57"/>
      <c r="G131" s="57"/>
      <c r="H131" s="176"/>
      <c r="I131" s="176"/>
      <c r="J131" s="176"/>
      <c r="K131" s="176"/>
      <c r="L131" s="176"/>
      <c r="M131" s="176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57"/>
      <c r="AA131" s="57"/>
    </row>
    <row r="132" spans="1:27" ht="14" hidden="1">
      <c r="A132" s="57"/>
      <c r="B132" s="57"/>
      <c r="C132" s="57"/>
      <c r="D132" s="57"/>
      <c r="E132" s="57"/>
      <c r="F132" s="57"/>
      <c r="G132" s="57"/>
      <c r="H132" s="176"/>
      <c r="I132" s="176"/>
      <c r="J132" s="176"/>
      <c r="K132" s="176"/>
      <c r="L132" s="176"/>
      <c r="M132" s="176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  <c r="Z132" s="57"/>
      <c r="AA132" s="57"/>
    </row>
    <row r="133" spans="1:27" ht="14" hidden="1">
      <c r="A133" s="57"/>
      <c r="B133" s="57"/>
      <c r="C133" s="57"/>
      <c r="D133" s="57"/>
      <c r="E133" s="57"/>
      <c r="F133" s="57"/>
      <c r="G133" s="57"/>
      <c r="H133" s="176"/>
      <c r="I133" s="176"/>
      <c r="J133" s="176"/>
      <c r="K133" s="176"/>
      <c r="L133" s="176"/>
      <c r="M133" s="176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  <c r="Z133" s="57"/>
      <c r="AA133" s="57"/>
    </row>
    <row r="134" spans="1:27" ht="14" hidden="1">
      <c r="A134" s="57"/>
      <c r="B134" s="57"/>
      <c r="C134" s="57"/>
      <c r="D134" s="57"/>
      <c r="E134" s="57"/>
      <c r="F134" s="57"/>
      <c r="G134" s="57"/>
      <c r="H134" s="176"/>
      <c r="I134" s="176"/>
      <c r="J134" s="176"/>
      <c r="K134" s="176"/>
      <c r="L134" s="176"/>
      <c r="M134" s="176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  <c r="Z134" s="57"/>
      <c r="AA134" s="57"/>
    </row>
    <row r="135" spans="1:27" ht="14" hidden="1">
      <c r="A135" s="57"/>
      <c r="B135" s="57"/>
      <c r="C135" s="57"/>
      <c r="D135" s="57"/>
      <c r="E135" s="57"/>
      <c r="F135" s="57"/>
      <c r="G135" s="57"/>
      <c r="H135" s="176"/>
      <c r="I135" s="176"/>
      <c r="J135" s="176"/>
      <c r="K135" s="176"/>
      <c r="L135" s="176"/>
      <c r="M135" s="176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  <c r="Z135" s="57"/>
      <c r="AA135" s="57"/>
    </row>
    <row r="136" spans="1:27" ht="14" hidden="1">
      <c r="A136" s="57"/>
      <c r="B136" s="57"/>
      <c r="C136" s="57"/>
      <c r="D136" s="57"/>
      <c r="E136" s="57"/>
      <c r="F136" s="57"/>
      <c r="G136" s="57"/>
      <c r="H136" s="176"/>
      <c r="I136" s="176"/>
      <c r="J136" s="176"/>
      <c r="K136" s="176"/>
      <c r="L136" s="176"/>
      <c r="M136" s="176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  <c r="Z136" s="57"/>
      <c r="AA136" s="57"/>
    </row>
    <row r="137" spans="1:27" ht="14" hidden="1">
      <c r="A137" s="57"/>
      <c r="B137" s="57"/>
      <c r="C137" s="57"/>
      <c r="D137" s="57"/>
      <c r="E137" s="57"/>
      <c r="F137" s="57"/>
      <c r="G137" s="57"/>
      <c r="H137" s="176"/>
      <c r="I137" s="176"/>
      <c r="J137" s="176"/>
      <c r="K137" s="176"/>
      <c r="L137" s="176"/>
      <c r="M137" s="176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  <c r="Z137" s="57"/>
      <c r="AA137" s="57"/>
    </row>
    <row r="138" spans="1:27" ht="14" hidden="1">
      <c r="A138" s="57"/>
      <c r="B138" s="57"/>
      <c r="C138" s="57"/>
      <c r="D138" s="57"/>
      <c r="E138" s="57"/>
      <c r="F138" s="57"/>
      <c r="G138" s="57"/>
      <c r="H138" s="176"/>
      <c r="I138" s="176"/>
      <c r="J138" s="176"/>
      <c r="K138" s="176"/>
      <c r="L138" s="176"/>
      <c r="M138" s="176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  <c r="Z138" s="57"/>
      <c r="AA138" s="57"/>
    </row>
    <row r="139" spans="1:27" ht="14" hidden="1">
      <c r="A139" s="57"/>
      <c r="B139" s="57"/>
      <c r="C139" s="57"/>
      <c r="D139" s="57"/>
      <c r="E139" s="57"/>
      <c r="F139" s="57"/>
      <c r="G139" s="57"/>
      <c r="H139" s="176"/>
      <c r="I139" s="176"/>
      <c r="J139" s="176"/>
      <c r="K139" s="176"/>
      <c r="L139" s="176"/>
      <c r="M139" s="176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  <c r="Z139" s="57"/>
      <c r="AA139" s="57"/>
    </row>
    <row r="140" spans="1:27" ht="14" hidden="1">
      <c r="A140" s="57"/>
      <c r="B140" s="57"/>
      <c r="C140" s="57"/>
      <c r="D140" s="57"/>
      <c r="E140" s="57"/>
      <c r="F140" s="57"/>
      <c r="G140" s="57"/>
      <c r="H140" s="176"/>
      <c r="I140" s="176"/>
      <c r="J140" s="176"/>
      <c r="K140" s="176"/>
      <c r="L140" s="176"/>
      <c r="M140" s="176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  <c r="Z140" s="57"/>
      <c r="AA140" s="57"/>
    </row>
    <row r="141" spans="1:27" ht="14" hidden="1">
      <c r="A141" s="57"/>
      <c r="B141" s="57"/>
      <c r="C141" s="57"/>
      <c r="D141" s="57"/>
      <c r="E141" s="57"/>
      <c r="F141" s="57"/>
      <c r="G141" s="57"/>
      <c r="H141" s="176"/>
      <c r="I141" s="176"/>
      <c r="J141" s="176"/>
      <c r="K141" s="176"/>
      <c r="L141" s="176"/>
      <c r="M141" s="176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  <c r="Z141" s="57"/>
      <c r="AA141" s="57"/>
    </row>
    <row r="142" spans="1:27" ht="14" hidden="1">
      <c r="A142" s="57"/>
      <c r="B142" s="57"/>
      <c r="C142" s="57"/>
      <c r="D142" s="57"/>
      <c r="E142" s="57"/>
      <c r="F142" s="57"/>
      <c r="G142" s="57"/>
      <c r="H142" s="176"/>
      <c r="I142" s="176"/>
      <c r="J142" s="176"/>
      <c r="K142" s="176"/>
      <c r="L142" s="176"/>
      <c r="M142" s="176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  <c r="Z142" s="57"/>
      <c r="AA142" s="57"/>
    </row>
    <row r="143" spans="1:27" ht="14" hidden="1">
      <c r="A143" s="57"/>
      <c r="B143" s="57"/>
      <c r="C143" s="57"/>
      <c r="D143" s="57"/>
      <c r="E143" s="57"/>
      <c r="F143" s="57"/>
      <c r="G143" s="57"/>
      <c r="H143" s="176"/>
      <c r="I143" s="176"/>
      <c r="J143" s="176"/>
      <c r="K143" s="176"/>
      <c r="L143" s="176"/>
      <c r="M143" s="176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  <c r="Z143" s="57"/>
      <c r="AA143" s="57"/>
    </row>
    <row r="144" spans="1:27" ht="14" hidden="1">
      <c r="A144" s="57"/>
      <c r="B144" s="57"/>
      <c r="C144" s="57"/>
      <c r="D144" s="57"/>
      <c r="E144" s="57"/>
      <c r="F144" s="57"/>
      <c r="G144" s="57"/>
      <c r="H144" s="176"/>
      <c r="I144" s="176"/>
      <c r="J144" s="176"/>
      <c r="K144" s="176"/>
      <c r="L144" s="176"/>
      <c r="M144" s="176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  <c r="Z144" s="57"/>
      <c r="AA144" s="57"/>
    </row>
    <row r="145" spans="1:27" ht="14" hidden="1">
      <c r="A145" s="57"/>
      <c r="B145" s="57"/>
      <c r="C145" s="57"/>
      <c r="D145" s="57"/>
      <c r="E145" s="57"/>
      <c r="F145" s="57"/>
      <c r="G145" s="57"/>
      <c r="H145" s="176"/>
      <c r="I145" s="176"/>
      <c r="J145" s="176"/>
      <c r="K145" s="176"/>
      <c r="L145" s="176"/>
      <c r="M145" s="176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  <c r="Z145" s="57"/>
      <c r="AA145" s="57"/>
    </row>
    <row r="146" spans="1:27" ht="14" hidden="1">
      <c r="A146" s="57"/>
      <c r="B146" s="57"/>
      <c r="C146" s="57"/>
      <c r="D146" s="57"/>
      <c r="E146" s="57"/>
      <c r="F146" s="57"/>
      <c r="G146" s="57"/>
      <c r="H146" s="176"/>
      <c r="I146" s="176"/>
      <c r="J146" s="176"/>
      <c r="K146" s="176"/>
      <c r="L146" s="176"/>
      <c r="M146" s="176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  <c r="Z146" s="57"/>
      <c r="AA146" s="57"/>
    </row>
    <row r="147" spans="1:27" ht="14" hidden="1">
      <c r="A147" s="57"/>
      <c r="B147" s="57"/>
      <c r="C147" s="57"/>
      <c r="D147" s="57"/>
      <c r="E147" s="57"/>
      <c r="F147" s="57"/>
      <c r="G147" s="57"/>
      <c r="H147" s="176"/>
      <c r="I147" s="176"/>
      <c r="J147" s="176"/>
      <c r="K147" s="176"/>
      <c r="L147" s="176"/>
      <c r="M147" s="176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  <c r="Z147" s="57"/>
      <c r="AA147" s="57"/>
    </row>
    <row r="148" spans="1:27" ht="14" hidden="1">
      <c r="A148" s="57"/>
      <c r="B148" s="57"/>
      <c r="C148" s="57"/>
      <c r="D148" s="57"/>
      <c r="E148" s="57"/>
      <c r="F148" s="57"/>
      <c r="G148" s="57"/>
      <c r="H148" s="176"/>
      <c r="I148" s="176"/>
      <c r="J148" s="176"/>
      <c r="K148" s="176"/>
      <c r="L148" s="176"/>
      <c r="M148" s="176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  <c r="Z148" s="57"/>
      <c r="AA148" s="57"/>
    </row>
    <row r="149" spans="1:27" ht="14" hidden="1">
      <c r="A149" s="57"/>
      <c r="B149" s="57"/>
      <c r="C149" s="57"/>
      <c r="D149" s="57"/>
      <c r="E149" s="57"/>
      <c r="F149" s="57"/>
      <c r="G149" s="57"/>
      <c r="H149" s="176"/>
      <c r="I149" s="176"/>
      <c r="J149" s="176"/>
      <c r="K149" s="176"/>
      <c r="L149" s="176"/>
      <c r="M149" s="176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  <c r="Z149" s="57"/>
      <c r="AA149" s="57"/>
    </row>
    <row r="150" spans="1:27" ht="14" hidden="1">
      <c r="A150" s="57"/>
      <c r="B150" s="57"/>
      <c r="C150" s="57"/>
      <c r="D150" s="57"/>
      <c r="E150" s="57"/>
      <c r="F150" s="57"/>
      <c r="G150" s="57"/>
      <c r="H150" s="176"/>
      <c r="I150" s="176"/>
      <c r="J150" s="176"/>
      <c r="K150" s="176"/>
      <c r="L150" s="176"/>
      <c r="M150" s="176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  <c r="Z150" s="57"/>
      <c r="AA150" s="57"/>
    </row>
    <row r="151" spans="1:27" ht="14" hidden="1">
      <c r="A151" s="57"/>
      <c r="B151" s="57"/>
      <c r="C151" s="57"/>
      <c r="D151" s="57"/>
      <c r="E151" s="57"/>
      <c r="F151" s="57"/>
      <c r="G151" s="57"/>
      <c r="H151" s="176"/>
      <c r="I151" s="176"/>
      <c r="J151" s="176"/>
      <c r="K151" s="176"/>
      <c r="L151" s="176"/>
      <c r="M151" s="176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  <c r="Z151" s="57"/>
      <c r="AA151" s="57"/>
    </row>
    <row r="152" spans="1:27" ht="14" hidden="1">
      <c r="A152" s="57"/>
      <c r="B152" s="57"/>
      <c r="C152" s="57"/>
      <c r="D152" s="57"/>
      <c r="E152" s="57"/>
      <c r="F152" s="57"/>
      <c r="G152" s="57"/>
      <c r="H152" s="176"/>
      <c r="I152" s="176"/>
      <c r="J152" s="176"/>
      <c r="K152" s="176"/>
      <c r="L152" s="176"/>
      <c r="M152" s="176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  <c r="Z152" s="57"/>
      <c r="AA152" s="57"/>
    </row>
    <row r="153" spans="1:27" ht="14" hidden="1">
      <c r="A153" s="57"/>
      <c r="B153" s="57"/>
      <c r="C153" s="57"/>
      <c r="D153" s="57"/>
      <c r="E153" s="57"/>
      <c r="F153" s="57"/>
      <c r="G153" s="57"/>
      <c r="H153" s="176"/>
      <c r="I153" s="176"/>
      <c r="J153" s="176"/>
      <c r="K153" s="176"/>
      <c r="L153" s="176"/>
      <c r="M153" s="176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  <c r="Z153" s="57"/>
      <c r="AA153" s="57"/>
    </row>
    <row r="154" spans="1:27" ht="14" hidden="1">
      <c r="A154" s="57"/>
      <c r="B154" s="57"/>
      <c r="C154" s="57"/>
      <c r="D154" s="57"/>
      <c r="E154" s="57"/>
      <c r="F154" s="57"/>
      <c r="G154" s="57"/>
      <c r="H154" s="176"/>
      <c r="I154" s="176"/>
      <c r="J154" s="176"/>
      <c r="K154" s="176"/>
      <c r="L154" s="176"/>
      <c r="M154" s="176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  <c r="Z154" s="57"/>
      <c r="AA154" s="57"/>
    </row>
    <row r="155" spans="1:27" ht="14" hidden="1">
      <c r="A155" s="57"/>
      <c r="B155" s="57"/>
      <c r="C155" s="57"/>
      <c r="D155" s="57"/>
      <c r="E155" s="57"/>
      <c r="F155" s="57"/>
      <c r="G155" s="57"/>
      <c r="H155" s="176"/>
      <c r="I155" s="176"/>
      <c r="J155" s="176"/>
      <c r="K155" s="176"/>
      <c r="L155" s="176"/>
      <c r="M155" s="176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  <c r="Z155" s="57"/>
      <c r="AA155" s="57"/>
    </row>
    <row r="156" spans="1:27" ht="14" hidden="1">
      <c r="A156" s="57"/>
      <c r="B156" s="57"/>
      <c r="C156" s="57"/>
      <c r="D156" s="57"/>
      <c r="E156" s="57"/>
      <c r="F156" s="57"/>
      <c r="G156" s="57"/>
      <c r="H156" s="176"/>
      <c r="I156" s="176"/>
      <c r="J156" s="176"/>
      <c r="K156" s="176"/>
      <c r="L156" s="176"/>
      <c r="M156" s="176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  <c r="Z156" s="57"/>
      <c r="AA156" s="57"/>
    </row>
    <row r="157" spans="1:27" ht="14" hidden="1">
      <c r="A157" s="57"/>
      <c r="B157" s="57"/>
      <c r="C157" s="57"/>
      <c r="D157" s="57"/>
      <c r="E157" s="57"/>
      <c r="F157" s="57"/>
      <c r="G157" s="57"/>
      <c r="H157" s="176"/>
      <c r="I157" s="176"/>
      <c r="J157" s="176"/>
      <c r="K157" s="176"/>
      <c r="L157" s="176"/>
      <c r="M157" s="176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  <c r="Z157" s="57"/>
      <c r="AA157" s="57"/>
    </row>
    <row r="158" spans="1:27" ht="14" hidden="1">
      <c r="A158" s="57"/>
      <c r="B158" s="57"/>
      <c r="C158" s="57"/>
      <c r="D158" s="57"/>
      <c r="E158" s="57"/>
      <c r="F158" s="57"/>
      <c r="G158" s="57"/>
      <c r="H158" s="176"/>
      <c r="I158" s="176"/>
      <c r="J158" s="176"/>
      <c r="K158" s="176"/>
      <c r="L158" s="176"/>
      <c r="M158" s="176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  <c r="Z158" s="57"/>
      <c r="AA158" s="57"/>
    </row>
    <row r="159" spans="1:27" ht="14" hidden="1">
      <c r="A159" s="57"/>
      <c r="B159" s="57"/>
      <c r="C159" s="57"/>
      <c r="D159" s="57"/>
      <c r="E159" s="57"/>
      <c r="F159" s="57"/>
      <c r="G159" s="57"/>
      <c r="H159" s="176"/>
      <c r="I159" s="176"/>
      <c r="J159" s="176"/>
      <c r="K159" s="176"/>
      <c r="L159" s="176"/>
      <c r="M159" s="176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  <c r="Z159" s="57"/>
      <c r="AA159" s="57"/>
    </row>
    <row r="160" spans="1:27" ht="14" hidden="1">
      <c r="A160" s="57"/>
      <c r="B160" s="57"/>
      <c r="C160" s="57"/>
      <c r="D160" s="57"/>
      <c r="E160" s="57"/>
      <c r="F160" s="57"/>
      <c r="G160" s="57"/>
      <c r="H160" s="176"/>
      <c r="I160" s="176"/>
      <c r="J160" s="176"/>
      <c r="K160" s="176"/>
      <c r="L160" s="176"/>
      <c r="M160" s="176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  <c r="Z160" s="57"/>
      <c r="AA160" s="57"/>
    </row>
    <row r="161" spans="1:27" ht="14" hidden="1">
      <c r="A161" s="57"/>
      <c r="B161" s="57"/>
      <c r="C161" s="57"/>
      <c r="D161" s="57"/>
      <c r="E161" s="57"/>
      <c r="F161" s="57"/>
      <c r="G161" s="57"/>
      <c r="H161" s="176"/>
      <c r="I161" s="176"/>
      <c r="J161" s="176"/>
      <c r="K161" s="176"/>
      <c r="L161" s="176"/>
      <c r="M161" s="176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  <c r="Z161" s="57"/>
      <c r="AA161" s="57"/>
    </row>
    <row r="162" spans="1:27" ht="14" hidden="1">
      <c r="A162" s="57"/>
      <c r="B162" s="57"/>
      <c r="C162" s="57"/>
      <c r="D162" s="57"/>
      <c r="E162" s="57"/>
      <c r="F162" s="57"/>
      <c r="G162" s="57"/>
      <c r="H162" s="176"/>
      <c r="I162" s="176"/>
      <c r="J162" s="176"/>
      <c r="K162" s="176"/>
      <c r="L162" s="176"/>
      <c r="M162" s="176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  <c r="Z162" s="57"/>
      <c r="AA162" s="57"/>
    </row>
    <row r="163" spans="1:27" ht="14" hidden="1">
      <c r="A163" s="57"/>
      <c r="B163" s="57"/>
      <c r="C163" s="57"/>
      <c r="D163" s="57"/>
      <c r="E163" s="57"/>
      <c r="F163" s="57"/>
      <c r="G163" s="57"/>
      <c r="H163" s="176"/>
      <c r="I163" s="176"/>
      <c r="J163" s="176"/>
      <c r="K163" s="176"/>
      <c r="L163" s="176"/>
      <c r="M163" s="176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  <c r="Z163" s="57"/>
      <c r="AA163" s="57"/>
    </row>
    <row r="164" spans="1:27" ht="14" hidden="1">
      <c r="A164" s="57"/>
      <c r="B164" s="57"/>
      <c r="C164" s="57"/>
      <c r="D164" s="57"/>
      <c r="E164" s="57"/>
      <c r="F164" s="57"/>
      <c r="G164" s="57"/>
      <c r="H164" s="176"/>
      <c r="I164" s="176"/>
      <c r="J164" s="176"/>
      <c r="K164" s="176"/>
      <c r="L164" s="176"/>
      <c r="M164" s="176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  <c r="Z164" s="57"/>
      <c r="AA164" s="57"/>
    </row>
    <row r="165" spans="1:27" ht="14" hidden="1">
      <c r="A165" s="57"/>
      <c r="B165" s="57"/>
      <c r="C165" s="57"/>
      <c r="D165" s="57"/>
      <c r="E165" s="57"/>
      <c r="F165" s="57"/>
      <c r="G165" s="57"/>
      <c r="H165" s="176"/>
      <c r="I165" s="176"/>
      <c r="J165" s="176"/>
      <c r="K165" s="176"/>
      <c r="L165" s="176"/>
      <c r="M165" s="176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  <c r="Z165" s="57"/>
      <c r="AA165" s="57"/>
    </row>
    <row r="166" spans="1:27" ht="14" hidden="1">
      <c r="A166" s="57"/>
      <c r="B166" s="57"/>
      <c r="C166" s="57"/>
      <c r="D166" s="57"/>
      <c r="E166" s="57"/>
      <c r="F166" s="57"/>
      <c r="G166" s="57"/>
      <c r="H166" s="176"/>
      <c r="I166" s="176"/>
      <c r="J166" s="176"/>
      <c r="K166" s="176"/>
      <c r="L166" s="176"/>
      <c r="M166" s="176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  <c r="Z166" s="57"/>
      <c r="AA166" s="57"/>
    </row>
    <row r="167" spans="1:27" ht="14" hidden="1">
      <c r="A167" s="57"/>
      <c r="B167" s="57"/>
      <c r="C167" s="57"/>
      <c r="D167" s="57"/>
      <c r="E167" s="57"/>
      <c r="F167" s="57"/>
      <c r="G167" s="57"/>
      <c r="H167" s="176"/>
      <c r="I167" s="176"/>
      <c r="J167" s="176"/>
      <c r="K167" s="176"/>
      <c r="L167" s="176"/>
      <c r="M167" s="176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  <c r="Z167" s="57"/>
      <c r="AA167" s="57"/>
    </row>
    <row r="168" spans="1:27" ht="14" hidden="1">
      <c r="A168" s="57"/>
      <c r="B168" s="57"/>
      <c r="C168" s="57"/>
      <c r="D168" s="57"/>
      <c r="E168" s="57"/>
      <c r="F168" s="57"/>
      <c r="G168" s="57"/>
      <c r="H168" s="176"/>
      <c r="I168" s="176"/>
      <c r="J168" s="176"/>
      <c r="K168" s="176"/>
      <c r="L168" s="176"/>
      <c r="M168" s="176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  <c r="Z168" s="57"/>
      <c r="AA168" s="57"/>
    </row>
    <row r="169" spans="1:27" ht="14" hidden="1">
      <c r="A169" s="57"/>
      <c r="B169" s="57"/>
      <c r="C169" s="57"/>
      <c r="D169" s="57"/>
      <c r="E169" s="57"/>
      <c r="F169" s="57"/>
      <c r="G169" s="57"/>
      <c r="H169" s="176"/>
      <c r="I169" s="176"/>
      <c r="J169" s="176"/>
      <c r="K169" s="176"/>
      <c r="L169" s="176"/>
      <c r="M169" s="176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  <c r="Z169" s="57"/>
      <c r="AA169" s="57"/>
    </row>
    <row r="170" spans="1:27" ht="14" hidden="1">
      <c r="A170" s="57"/>
      <c r="B170" s="57"/>
      <c r="C170" s="57"/>
      <c r="D170" s="57"/>
      <c r="E170" s="57"/>
      <c r="F170" s="57"/>
      <c r="G170" s="57"/>
      <c r="H170" s="176"/>
      <c r="I170" s="176"/>
      <c r="J170" s="176"/>
      <c r="K170" s="176"/>
      <c r="L170" s="176"/>
      <c r="M170" s="176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  <c r="Z170" s="57"/>
      <c r="AA170" s="57"/>
    </row>
    <row r="171" spans="1:27" ht="14" hidden="1">
      <c r="A171" s="57"/>
      <c r="B171" s="57"/>
      <c r="C171" s="57"/>
      <c r="D171" s="57"/>
      <c r="E171" s="57"/>
      <c r="F171" s="57"/>
      <c r="G171" s="57"/>
      <c r="H171" s="176"/>
      <c r="I171" s="176"/>
      <c r="J171" s="176"/>
      <c r="K171" s="176"/>
      <c r="L171" s="176"/>
      <c r="M171" s="176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  <c r="Z171" s="57"/>
      <c r="AA171" s="57"/>
    </row>
    <row r="172" spans="1:27" ht="14" hidden="1">
      <c r="A172" s="57"/>
      <c r="B172" s="57"/>
      <c r="C172" s="57"/>
      <c r="D172" s="57"/>
      <c r="E172" s="57"/>
      <c r="F172" s="57"/>
      <c r="G172" s="57"/>
      <c r="H172" s="176"/>
      <c r="I172" s="176"/>
      <c r="J172" s="176"/>
      <c r="K172" s="176"/>
      <c r="L172" s="176"/>
      <c r="M172" s="176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  <c r="Z172" s="57"/>
      <c r="AA172" s="57"/>
    </row>
    <row r="173" spans="1:27" ht="14" hidden="1">
      <c r="A173" s="57"/>
      <c r="B173" s="57"/>
      <c r="C173" s="57"/>
      <c r="D173" s="57"/>
      <c r="E173" s="57"/>
      <c r="F173" s="57"/>
      <c r="G173" s="57"/>
      <c r="H173" s="176"/>
      <c r="I173" s="176"/>
      <c r="J173" s="176"/>
      <c r="K173" s="176"/>
      <c r="L173" s="176"/>
      <c r="M173" s="176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  <c r="Z173" s="57"/>
      <c r="AA173" s="57"/>
    </row>
    <row r="174" spans="1:27" ht="14" hidden="1">
      <c r="A174" s="57"/>
      <c r="B174" s="57"/>
      <c r="C174" s="57"/>
      <c r="D174" s="57"/>
      <c r="E174" s="57"/>
      <c r="F174" s="57"/>
      <c r="G174" s="57"/>
      <c r="H174" s="176"/>
      <c r="I174" s="176"/>
      <c r="J174" s="176"/>
      <c r="K174" s="176"/>
      <c r="L174" s="176"/>
      <c r="M174" s="176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  <c r="Z174" s="57"/>
      <c r="AA174" s="57"/>
    </row>
    <row r="175" spans="1:27" ht="14" hidden="1">
      <c r="A175" s="57"/>
      <c r="B175" s="57"/>
      <c r="C175" s="57"/>
      <c r="D175" s="57"/>
      <c r="E175" s="57"/>
      <c r="F175" s="57"/>
      <c r="G175" s="57"/>
      <c r="H175" s="176"/>
      <c r="I175" s="176"/>
      <c r="J175" s="176"/>
      <c r="K175" s="176"/>
      <c r="L175" s="176"/>
      <c r="M175" s="176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  <c r="Z175" s="57"/>
      <c r="AA175" s="57"/>
    </row>
    <row r="176" spans="1:27" ht="14" hidden="1">
      <c r="A176" s="57"/>
      <c r="B176" s="57"/>
      <c r="C176" s="57"/>
      <c r="D176" s="57"/>
      <c r="E176" s="57"/>
      <c r="F176" s="57"/>
      <c r="G176" s="57"/>
      <c r="H176" s="176"/>
      <c r="I176" s="176"/>
      <c r="J176" s="176"/>
      <c r="K176" s="176"/>
      <c r="L176" s="176"/>
      <c r="M176" s="176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  <c r="Z176" s="57"/>
      <c r="AA176" s="57"/>
    </row>
    <row r="177" spans="1:27" ht="14" hidden="1">
      <c r="A177" s="57"/>
      <c r="B177" s="57"/>
      <c r="C177" s="57"/>
      <c r="D177" s="57"/>
      <c r="E177" s="57"/>
      <c r="F177" s="57"/>
      <c r="G177" s="57"/>
      <c r="H177" s="176"/>
      <c r="I177" s="176"/>
      <c r="J177" s="176"/>
      <c r="K177" s="176"/>
      <c r="L177" s="176"/>
      <c r="M177" s="176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  <c r="Z177" s="57"/>
      <c r="AA177" s="57"/>
    </row>
    <row r="178" spans="1:27" ht="14" hidden="1">
      <c r="A178" s="57"/>
      <c r="B178" s="57"/>
      <c r="C178" s="57"/>
      <c r="D178" s="57"/>
      <c r="E178" s="57"/>
      <c r="F178" s="57"/>
      <c r="G178" s="57"/>
      <c r="H178" s="176"/>
      <c r="I178" s="176"/>
      <c r="J178" s="176"/>
      <c r="K178" s="176"/>
      <c r="L178" s="176"/>
      <c r="M178" s="176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  <c r="Z178" s="57"/>
      <c r="AA178" s="57"/>
    </row>
    <row r="179" spans="1:27" ht="14" hidden="1">
      <c r="A179" s="57"/>
      <c r="B179" s="57"/>
      <c r="C179" s="57"/>
      <c r="D179" s="57"/>
      <c r="E179" s="57"/>
      <c r="F179" s="57"/>
      <c r="G179" s="57"/>
      <c r="H179" s="176"/>
      <c r="I179" s="176"/>
      <c r="J179" s="176"/>
      <c r="K179" s="176"/>
      <c r="L179" s="176"/>
      <c r="M179" s="176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  <c r="Z179" s="57"/>
      <c r="AA179" s="57"/>
    </row>
    <row r="180" spans="1:27" ht="14" hidden="1">
      <c r="A180" s="57"/>
      <c r="B180" s="57"/>
      <c r="C180" s="57"/>
      <c r="D180" s="57"/>
      <c r="E180" s="57"/>
      <c r="F180" s="57"/>
      <c r="G180" s="57"/>
      <c r="H180" s="176"/>
      <c r="I180" s="176"/>
      <c r="J180" s="176"/>
      <c r="K180" s="176"/>
      <c r="L180" s="176"/>
      <c r="M180" s="176"/>
      <c r="N180" s="57"/>
      <c r="O180" s="57"/>
      <c r="P180" s="57"/>
      <c r="Q180" s="57"/>
      <c r="R180" s="57"/>
      <c r="S180" s="57"/>
      <c r="T180" s="57"/>
      <c r="U180" s="57"/>
      <c r="V180" s="57"/>
      <c r="W180" s="57"/>
      <c r="X180" s="57"/>
      <c r="Y180" s="57"/>
      <c r="Z180" s="57"/>
      <c r="AA180" s="57"/>
    </row>
    <row r="181" spans="1:27" ht="14" hidden="1">
      <c r="A181" s="57"/>
      <c r="B181" s="57"/>
      <c r="C181" s="57"/>
      <c r="D181" s="57"/>
      <c r="E181" s="57"/>
      <c r="F181" s="57"/>
      <c r="G181" s="57"/>
      <c r="H181" s="176"/>
      <c r="I181" s="176"/>
      <c r="J181" s="176"/>
      <c r="K181" s="176"/>
      <c r="L181" s="176"/>
      <c r="M181" s="176"/>
      <c r="N181" s="57"/>
      <c r="O181" s="57"/>
      <c r="P181" s="57"/>
      <c r="Q181" s="57"/>
      <c r="R181" s="57"/>
      <c r="S181" s="57"/>
      <c r="T181" s="57"/>
      <c r="U181" s="57"/>
      <c r="V181" s="57"/>
      <c r="W181" s="57"/>
      <c r="X181" s="57"/>
      <c r="Y181" s="57"/>
      <c r="Z181" s="57"/>
      <c r="AA181" s="57"/>
    </row>
    <row r="182" spans="1:27" ht="14" hidden="1">
      <c r="A182" s="57"/>
      <c r="B182" s="57"/>
      <c r="C182" s="57"/>
      <c r="D182" s="57"/>
      <c r="E182" s="57"/>
      <c r="F182" s="57"/>
      <c r="G182" s="57"/>
      <c r="H182" s="176"/>
      <c r="I182" s="176"/>
      <c r="J182" s="176"/>
      <c r="K182" s="176"/>
      <c r="L182" s="176"/>
      <c r="M182" s="176"/>
      <c r="N182" s="57"/>
      <c r="O182" s="57"/>
      <c r="P182" s="57"/>
      <c r="Q182" s="57"/>
      <c r="R182" s="57"/>
      <c r="S182" s="57"/>
      <c r="T182" s="57"/>
      <c r="U182" s="57"/>
      <c r="V182" s="57"/>
      <c r="W182" s="57"/>
      <c r="X182" s="57"/>
      <c r="Y182" s="57"/>
      <c r="Z182" s="57"/>
      <c r="AA182" s="57"/>
    </row>
    <row r="183" spans="1:27" ht="14" hidden="1">
      <c r="A183" s="57"/>
      <c r="B183" s="57"/>
      <c r="C183" s="57"/>
      <c r="D183" s="57"/>
      <c r="E183" s="57"/>
      <c r="F183" s="57"/>
      <c r="G183" s="57"/>
      <c r="H183" s="176"/>
      <c r="I183" s="176"/>
      <c r="J183" s="176"/>
      <c r="K183" s="176"/>
      <c r="L183" s="176"/>
      <c r="M183" s="176"/>
      <c r="N183" s="57"/>
      <c r="O183" s="57"/>
      <c r="P183" s="57"/>
      <c r="Q183" s="57"/>
      <c r="R183" s="57"/>
      <c r="S183" s="57"/>
      <c r="T183" s="57"/>
      <c r="U183" s="57"/>
      <c r="V183" s="57"/>
      <c r="W183" s="57"/>
      <c r="X183" s="57"/>
      <c r="Y183" s="57"/>
      <c r="Z183" s="57"/>
      <c r="AA183" s="57"/>
    </row>
    <row r="184" spans="1:27" ht="14" hidden="1">
      <c r="A184" s="57"/>
      <c r="B184" s="57"/>
      <c r="C184" s="57"/>
      <c r="D184" s="57"/>
      <c r="E184" s="57"/>
      <c r="F184" s="57"/>
      <c r="G184" s="57"/>
      <c r="H184" s="176"/>
      <c r="I184" s="176"/>
      <c r="J184" s="176"/>
      <c r="K184" s="176"/>
      <c r="L184" s="176"/>
      <c r="M184" s="176"/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  <c r="Z184" s="57"/>
      <c r="AA184" s="57"/>
    </row>
    <row r="185" spans="1:27" ht="14" hidden="1">
      <c r="A185" s="57"/>
      <c r="B185" s="57"/>
      <c r="C185" s="57"/>
      <c r="D185" s="57"/>
      <c r="E185" s="57"/>
      <c r="F185" s="57"/>
      <c r="G185" s="57"/>
      <c r="H185" s="176"/>
      <c r="I185" s="176"/>
      <c r="J185" s="176"/>
      <c r="K185" s="176"/>
      <c r="L185" s="176"/>
      <c r="M185" s="176"/>
      <c r="N185" s="57"/>
      <c r="O185" s="57"/>
      <c r="P185" s="57"/>
      <c r="Q185" s="57"/>
      <c r="R185" s="57"/>
      <c r="S185" s="57"/>
      <c r="T185" s="57"/>
      <c r="U185" s="57"/>
      <c r="V185" s="57"/>
      <c r="W185" s="57"/>
      <c r="X185" s="57"/>
      <c r="Y185" s="57"/>
      <c r="Z185" s="57"/>
      <c r="AA185" s="57"/>
    </row>
    <row r="186" spans="1:27" ht="14" hidden="1">
      <c r="A186" s="57"/>
      <c r="B186" s="57"/>
      <c r="C186" s="57"/>
      <c r="D186" s="57"/>
      <c r="E186" s="57"/>
      <c r="F186" s="57"/>
      <c r="G186" s="57"/>
      <c r="H186" s="176"/>
      <c r="I186" s="176"/>
      <c r="J186" s="176"/>
      <c r="K186" s="176"/>
      <c r="L186" s="176"/>
      <c r="M186" s="176"/>
      <c r="N186" s="57"/>
      <c r="O186" s="57"/>
      <c r="P186" s="57"/>
      <c r="Q186" s="57"/>
      <c r="R186" s="57"/>
      <c r="S186" s="57"/>
      <c r="T186" s="57"/>
      <c r="U186" s="57"/>
      <c r="V186" s="57"/>
      <c r="W186" s="57"/>
      <c r="X186" s="57"/>
      <c r="Y186" s="57"/>
      <c r="Z186" s="57"/>
      <c r="AA186" s="57"/>
    </row>
    <row r="187" spans="1:27" ht="14" hidden="1">
      <c r="A187" s="57"/>
      <c r="B187" s="57"/>
      <c r="C187" s="57"/>
      <c r="D187" s="57"/>
      <c r="E187" s="57"/>
      <c r="F187" s="57"/>
      <c r="G187" s="57"/>
      <c r="H187" s="176"/>
      <c r="I187" s="176"/>
      <c r="J187" s="176"/>
      <c r="K187" s="176"/>
      <c r="L187" s="176"/>
      <c r="M187" s="176"/>
      <c r="N187" s="57"/>
      <c r="O187" s="57"/>
      <c r="P187" s="57"/>
      <c r="Q187" s="57"/>
      <c r="R187" s="57"/>
      <c r="S187" s="57"/>
      <c r="T187" s="57"/>
      <c r="U187" s="57"/>
      <c r="V187" s="57"/>
      <c r="W187" s="57"/>
      <c r="X187" s="57"/>
      <c r="Y187" s="57"/>
      <c r="Z187" s="57"/>
      <c r="AA187" s="57"/>
    </row>
    <row r="188" spans="1:27" ht="14" hidden="1">
      <c r="A188" s="57"/>
      <c r="B188" s="57"/>
      <c r="C188" s="57"/>
      <c r="D188" s="57"/>
      <c r="E188" s="57"/>
      <c r="F188" s="57"/>
      <c r="G188" s="57"/>
      <c r="H188" s="176"/>
      <c r="I188" s="176"/>
      <c r="J188" s="176"/>
      <c r="K188" s="176"/>
      <c r="L188" s="176"/>
      <c r="M188" s="176"/>
      <c r="N188" s="57"/>
      <c r="O188" s="57"/>
      <c r="P188" s="57"/>
      <c r="Q188" s="57"/>
      <c r="R188" s="57"/>
      <c r="S188" s="57"/>
      <c r="T188" s="57"/>
      <c r="U188" s="57"/>
      <c r="V188" s="57"/>
      <c r="W188" s="57"/>
      <c r="X188" s="57"/>
      <c r="Y188" s="57"/>
      <c r="Z188" s="57"/>
      <c r="AA188" s="57"/>
    </row>
    <row r="189" spans="1:27" ht="14" hidden="1">
      <c r="A189" s="57"/>
      <c r="B189" s="57"/>
      <c r="C189" s="57"/>
      <c r="D189" s="57"/>
      <c r="E189" s="57"/>
      <c r="F189" s="57"/>
      <c r="G189" s="57"/>
      <c r="H189" s="176"/>
      <c r="I189" s="176"/>
      <c r="J189" s="176"/>
      <c r="K189" s="176"/>
      <c r="L189" s="176"/>
      <c r="M189" s="176"/>
      <c r="N189" s="57"/>
      <c r="O189" s="57"/>
      <c r="P189" s="57"/>
      <c r="Q189" s="57"/>
      <c r="R189" s="57"/>
      <c r="S189" s="57"/>
      <c r="T189" s="57"/>
      <c r="U189" s="57"/>
      <c r="V189" s="57"/>
      <c r="W189" s="57"/>
      <c r="X189" s="57"/>
      <c r="Y189" s="57"/>
      <c r="Z189" s="57"/>
      <c r="AA189" s="57"/>
    </row>
    <row r="190" spans="1:27" ht="14" hidden="1">
      <c r="A190" s="57"/>
      <c r="B190" s="57"/>
      <c r="C190" s="57"/>
      <c r="D190" s="57"/>
      <c r="E190" s="57"/>
      <c r="F190" s="57"/>
      <c r="G190" s="57"/>
      <c r="H190" s="176"/>
      <c r="I190" s="176"/>
      <c r="J190" s="176"/>
      <c r="K190" s="176"/>
      <c r="L190" s="176"/>
      <c r="M190" s="176"/>
      <c r="N190" s="57"/>
      <c r="O190" s="57"/>
      <c r="P190" s="57"/>
      <c r="Q190" s="57"/>
      <c r="R190" s="57"/>
      <c r="S190" s="57"/>
      <c r="T190" s="57"/>
      <c r="U190" s="57"/>
      <c r="V190" s="57"/>
      <c r="W190" s="57"/>
      <c r="X190" s="57"/>
      <c r="Y190" s="57"/>
      <c r="Z190" s="57"/>
      <c r="AA190" s="57"/>
    </row>
    <row r="191" spans="1:27" ht="14" hidden="1">
      <c r="A191" s="57"/>
      <c r="B191" s="57"/>
      <c r="C191" s="57"/>
      <c r="D191" s="57"/>
      <c r="E191" s="57"/>
      <c r="F191" s="57"/>
      <c r="G191" s="57"/>
      <c r="H191" s="176"/>
      <c r="I191" s="176"/>
      <c r="J191" s="176"/>
      <c r="K191" s="176"/>
      <c r="L191" s="176"/>
      <c r="M191" s="176"/>
      <c r="N191" s="57"/>
      <c r="O191" s="57"/>
      <c r="P191" s="57"/>
      <c r="Q191" s="57"/>
      <c r="R191" s="57"/>
      <c r="S191" s="57"/>
      <c r="T191" s="57"/>
      <c r="U191" s="57"/>
      <c r="V191" s="57"/>
      <c r="W191" s="57"/>
      <c r="X191" s="57"/>
      <c r="Y191" s="57"/>
      <c r="Z191" s="57"/>
      <c r="AA191" s="57"/>
    </row>
    <row r="192" spans="1:27" ht="14" hidden="1">
      <c r="A192" s="57"/>
      <c r="B192" s="57"/>
      <c r="C192" s="57"/>
      <c r="D192" s="57"/>
      <c r="E192" s="57"/>
      <c r="F192" s="57"/>
      <c r="G192" s="57"/>
      <c r="H192" s="176"/>
      <c r="I192" s="176"/>
      <c r="J192" s="176"/>
      <c r="K192" s="176"/>
      <c r="L192" s="176"/>
      <c r="M192" s="176"/>
      <c r="N192" s="57"/>
      <c r="O192" s="57"/>
      <c r="P192" s="57"/>
      <c r="Q192" s="57"/>
      <c r="R192" s="57"/>
      <c r="S192" s="57"/>
      <c r="T192" s="57"/>
      <c r="U192" s="57"/>
      <c r="V192" s="57"/>
      <c r="W192" s="57"/>
      <c r="X192" s="57"/>
      <c r="Y192" s="57"/>
      <c r="Z192" s="57"/>
      <c r="AA192" s="57"/>
    </row>
    <row r="193" spans="1:27" ht="14" hidden="1">
      <c r="A193" s="57"/>
      <c r="B193" s="57"/>
      <c r="C193" s="57"/>
      <c r="D193" s="57"/>
      <c r="E193" s="57"/>
      <c r="F193" s="57"/>
      <c r="G193" s="57"/>
      <c r="H193" s="176"/>
      <c r="I193" s="176"/>
      <c r="J193" s="176"/>
      <c r="K193" s="176"/>
      <c r="L193" s="176"/>
      <c r="M193" s="176"/>
      <c r="N193" s="57"/>
      <c r="O193" s="57"/>
      <c r="P193" s="57"/>
      <c r="Q193" s="57"/>
      <c r="R193" s="57"/>
      <c r="S193" s="57"/>
      <c r="T193" s="57"/>
      <c r="U193" s="57"/>
      <c r="V193" s="57"/>
      <c r="W193" s="57"/>
      <c r="X193" s="57"/>
      <c r="Y193" s="57"/>
      <c r="Z193" s="57"/>
      <c r="AA193" s="57"/>
    </row>
    <row r="194" spans="1:27" ht="14" hidden="1">
      <c r="A194" s="57"/>
      <c r="B194" s="57"/>
      <c r="C194" s="57"/>
      <c r="D194" s="57"/>
      <c r="E194" s="57"/>
      <c r="F194" s="57"/>
      <c r="G194" s="57"/>
      <c r="H194" s="176"/>
      <c r="I194" s="176"/>
      <c r="J194" s="176"/>
      <c r="K194" s="176"/>
      <c r="L194" s="176"/>
      <c r="M194" s="176"/>
      <c r="N194" s="57"/>
      <c r="O194" s="57"/>
      <c r="P194" s="57"/>
      <c r="Q194" s="57"/>
      <c r="R194" s="57"/>
      <c r="S194" s="57"/>
      <c r="T194" s="57"/>
      <c r="U194" s="57"/>
      <c r="V194" s="57"/>
      <c r="W194" s="57"/>
      <c r="X194" s="57"/>
      <c r="Y194" s="57"/>
      <c r="Z194" s="57"/>
      <c r="AA194" s="57"/>
    </row>
    <row r="195" spans="1:27" ht="14" hidden="1">
      <c r="A195" s="57"/>
      <c r="B195" s="57"/>
      <c r="C195" s="57"/>
      <c r="D195" s="57"/>
      <c r="E195" s="57"/>
      <c r="F195" s="57"/>
      <c r="G195" s="57"/>
      <c r="H195" s="176"/>
      <c r="I195" s="176"/>
      <c r="J195" s="176"/>
      <c r="K195" s="176"/>
      <c r="L195" s="176"/>
      <c r="M195" s="176"/>
      <c r="N195" s="57"/>
      <c r="O195" s="57"/>
      <c r="P195" s="57"/>
      <c r="Q195" s="57"/>
      <c r="R195" s="57"/>
      <c r="S195" s="57"/>
      <c r="T195" s="57"/>
      <c r="U195" s="57"/>
      <c r="V195" s="57"/>
      <c r="W195" s="57"/>
      <c r="X195" s="57"/>
      <c r="Y195" s="57"/>
      <c r="Z195" s="57"/>
      <c r="AA195" s="57"/>
    </row>
    <row r="196" spans="1:27" ht="14" hidden="1">
      <c r="A196" s="57"/>
      <c r="B196" s="57"/>
      <c r="C196" s="57"/>
      <c r="D196" s="57"/>
      <c r="E196" s="57"/>
      <c r="F196" s="57"/>
      <c r="G196" s="57"/>
      <c r="H196" s="176"/>
      <c r="I196" s="176"/>
      <c r="J196" s="176"/>
      <c r="K196" s="176"/>
      <c r="L196" s="176"/>
      <c r="M196" s="176"/>
      <c r="N196" s="57"/>
      <c r="O196" s="57"/>
      <c r="P196" s="57"/>
      <c r="Q196" s="57"/>
      <c r="R196" s="57"/>
      <c r="S196" s="57"/>
      <c r="T196" s="57"/>
      <c r="U196" s="57"/>
      <c r="V196" s="57"/>
      <c r="W196" s="57"/>
      <c r="X196" s="57"/>
      <c r="Y196" s="57"/>
      <c r="Z196" s="57"/>
      <c r="AA196" s="57"/>
    </row>
    <row r="197" spans="1:27" ht="14" hidden="1">
      <c r="A197" s="57"/>
      <c r="B197" s="57"/>
      <c r="C197" s="57"/>
      <c r="D197" s="57"/>
      <c r="E197" s="57"/>
      <c r="F197" s="57"/>
      <c r="G197" s="57"/>
      <c r="H197" s="176"/>
      <c r="I197" s="176"/>
      <c r="J197" s="176"/>
      <c r="K197" s="176"/>
      <c r="L197" s="176"/>
      <c r="M197" s="176"/>
      <c r="N197" s="57"/>
      <c r="O197" s="57"/>
      <c r="P197" s="57"/>
      <c r="Q197" s="57"/>
      <c r="R197" s="57"/>
      <c r="S197" s="57"/>
      <c r="T197" s="57"/>
      <c r="U197" s="57"/>
      <c r="V197" s="57"/>
      <c r="W197" s="57"/>
      <c r="X197" s="57"/>
      <c r="Y197" s="57"/>
      <c r="Z197" s="57"/>
      <c r="AA197" s="57"/>
    </row>
    <row r="198" spans="1:27" ht="14" hidden="1">
      <c r="A198" s="57"/>
      <c r="B198" s="57"/>
      <c r="C198" s="57"/>
      <c r="D198" s="57"/>
      <c r="E198" s="57"/>
      <c r="F198" s="57"/>
      <c r="G198" s="57"/>
      <c r="H198" s="176"/>
      <c r="I198" s="176"/>
      <c r="J198" s="176"/>
      <c r="K198" s="176"/>
      <c r="L198" s="176"/>
      <c r="M198" s="176"/>
      <c r="N198" s="57"/>
      <c r="O198" s="57"/>
      <c r="P198" s="57"/>
      <c r="Q198" s="57"/>
      <c r="R198" s="57"/>
      <c r="S198" s="57"/>
      <c r="T198" s="57"/>
      <c r="U198" s="57"/>
      <c r="V198" s="57"/>
      <c r="W198" s="57"/>
      <c r="X198" s="57"/>
      <c r="Y198" s="57"/>
      <c r="Z198" s="57"/>
      <c r="AA198" s="57"/>
    </row>
    <row r="199" spans="1:27" ht="14" hidden="1">
      <c r="A199" s="57"/>
      <c r="B199" s="57"/>
      <c r="C199" s="57"/>
      <c r="D199" s="57"/>
      <c r="E199" s="57"/>
      <c r="F199" s="57"/>
      <c r="G199" s="57"/>
      <c r="H199" s="176"/>
      <c r="I199" s="176"/>
      <c r="J199" s="176"/>
      <c r="K199" s="176"/>
      <c r="L199" s="176"/>
      <c r="M199" s="176"/>
      <c r="N199" s="57"/>
      <c r="O199" s="57"/>
      <c r="P199" s="57"/>
      <c r="Q199" s="57"/>
      <c r="R199" s="57"/>
      <c r="S199" s="57"/>
      <c r="T199" s="57"/>
      <c r="U199" s="57"/>
      <c r="V199" s="57"/>
      <c r="W199" s="57"/>
      <c r="X199" s="57"/>
      <c r="Y199" s="57"/>
      <c r="Z199" s="57"/>
      <c r="AA199" s="57"/>
    </row>
    <row r="200" spans="1:27" ht="14" hidden="1">
      <c r="A200" s="57"/>
      <c r="B200" s="57"/>
      <c r="C200" s="57"/>
      <c r="D200" s="57"/>
      <c r="E200" s="57"/>
      <c r="F200" s="57"/>
      <c r="G200" s="57"/>
      <c r="H200" s="176"/>
      <c r="I200" s="176"/>
      <c r="J200" s="176"/>
      <c r="K200" s="176"/>
      <c r="L200" s="176"/>
      <c r="M200" s="176"/>
      <c r="N200" s="57"/>
      <c r="O200" s="57"/>
      <c r="P200" s="57"/>
      <c r="Q200" s="57"/>
      <c r="R200" s="57"/>
      <c r="S200" s="57"/>
      <c r="T200" s="57"/>
      <c r="U200" s="57"/>
      <c r="V200" s="57"/>
      <c r="W200" s="57"/>
      <c r="X200" s="57"/>
      <c r="Y200" s="57"/>
      <c r="Z200" s="57"/>
      <c r="AA200" s="57"/>
    </row>
    <row r="201" spans="1:27" ht="14" hidden="1">
      <c r="A201" s="57"/>
      <c r="B201" s="57"/>
      <c r="C201" s="57"/>
      <c r="D201" s="57"/>
      <c r="E201" s="57"/>
      <c r="F201" s="57"/>
      <c r="G201" s="57"/>
      <c r="H201" s="176"/>
      <c r="I201" s="176"/>
      <c r="J201" s="176"/>
      <c r="K201" s="176"/>
      <c r="L201" s="176"/>
      <c r="M201" s="176"/>
      <c r="N201" s="57"/>
      <c r="O201" s="57"/>
      <c r="P201" s="57"/>
      <c r="Q201" s="57"/>
      <c r="R201" s="57"/>
      <c r="S201" s="57"/>
      <c r="T201" s="57"/>
      <c r="U201" s="57"/>
      <c r="V201" s="57"/>
      <c r="W201" s="57"/>
      <c r="X201" s="57"/>
      <c r="Y201" s="57"/>
      <c r="Z201" s="57"/>
      <c r="AA201" s="57"/>
    </row>
    <row r="202" spans="1:27" ht="14" hidden="1">
      <c r="A202" s="57"/>
      <c r="B202" s="57"/>
      <c r="C202" s="57"/>
      <c r="D202" s="57"/>
      <c r="E202" s="57"/>
      <c r="F202" s="57"/>
      <c r="G202" s="57"/>
      <c r="H202" s="176"/>
      <c r="I202" s="176"/>
      <c r="J202" s="176"/>
      <c r="K202" s="176"/>
      <c r="L202" s="176"/>
      <c r="M202" s="176"/>
      <c r="N202" s="57"/>
      <c r="O202" s="57"/>
      <c r="P202" s="57"/>
      <c r="Q202" s="57"/>
      <c r="R202" s="57"/>
      <c r="S202" s="57"/>
      <c r="T202" s="57"/>
      <c r="U202" s="57"/>
      <c r="V202" s="57"/>
      <c r="W202" s="57"/>
      <c r="X202" s="57"/>
      <c r="Y202" s="57"/>
      <c r="Z202" s="57"/>
      <c r="AA202" s="57"/>
    </row>
    <row r="203" spans="1:27" ht="14" hidden="1">
      <c r="A203" s="57"/>
      <c r="B203" s="57"/>
      <c r="C203" s="57"/>
      <c r="D203" s="57"/>
      <c r="E203" s="57"/>
      <c r="F203" s="57"/>
      <c r="G203" s="57"/>
      <c r="H203" s="176"/>
      <c r="I203" s="176"/>
      <c r="J203" s="176"/>
      <c r="K203" s="176"/>
      <c r="L203" s="176"/>
      <c r="M203" s="176"/>
      <c r="N203" s="57"/>
      <c r="O203" s="57"/>
      <c r="P203" s="57"/>
      <c r="Q203" s="57"/>
      <c r="R203" s="57"/>
      <c r="S203" s="57"/>
      <c r="T203" s="57"/>
      <c r="U203" s="57"/>
      <c r="V203" s="57"/>
      <c r="W203" s="57"/>
      <c r="X203" s="57"/>
      <c r="Y203" s="57"/>
      <c r="Z203" s="57"/>
      <c r="AA203" s="57"/>
    </row>
    <row r="204" spans="1:27" ht="14" hidden="1">
      <c r="A204" s="57"/>
      <c r="B204" s="57"/>
      <c r="C204" s="57"/>
      <c r="D204" s="57"/>
      <c r="E204" s="57"/>
      <c r="F204" s="57"/>
      <c r="G204" s="57"/>
      <c r="H204" s="176"/>
      <c r="I204" s="176"/>
      <c r="J204" s="176"/>
      <c r="K204" s="176"/>
      <c r="L204" s="176"/>
      <c r="M204" s="176"/>
      <c r="N204" s="57"/>
      <c r="O204" s="57"/>
      <c r="P204" s="57"/>
      <c r="Q204" s="57"/>
      <c r="R204" s="57"/>
      <c r="S204" s="57"/>
      <c r="T204" s="57"/>
      <c r="U204" s="57"/>
      <c r="V204" s="57"/>
      <c r="W204" s="57"/>
      <c r="X204" s="57"/>
      <c r="Y204" s="57"/>
      <c r="Z204" s="57"/>
      <c r="AA204" s="57"/>
    </row>
    <row r="205" spans="1:27" ht="14" hidden="1">
      <c r="A205" s="57"/>
      <c r="B205" s="57"/>
      <c r="C205" s="57"/>
      <c r="D205" s="57"/>
      <c r="E205" s="57"/>
      <c r="F205" s="57"/>
      <c r="G205" s="57"/>
      <c r="H205" s="176"/>
      <c r="I205" s="176"/>
      <c r="J205" s="176"/>
      <c r="K205" s="176"/>
      <c r="L205" s="176"/>
      <c r="M205" s="176"/>
      <c r="N205" s="57"/>
      <c r="O205" s="57"/>
      <c r="P205" s="57"/>
      <c r="Q205" s="57"/>
      <c r="R205" s="57"/>
      <c r="S205" s="57"/>
      <c r="T205" s="57"/>
      <c r="U205" s="57"/>
      <c r="V205" s="57"/>
      <c r="W205" s="57"/>
      <c r="X205" s="57"/>
      <c r="Y205" s="57"/>
      <c r="Z205" s="57"/>
      <c r="AA205" s="57"/>
    </row>
    <row r="206" spans="1:27" ht="14" hidden="1">
      <c r="A206" s="57"/>
      <c r="B206" s="57"/>
      <c r="C206" s="57"/>
      <c r="D206" s="57"/>
      <c r="E206" s="57"/>
      <c r="F206" s="57"/>
      <c r="G206" s="57"/>
      <c r="H206" s="176"/>
      <c r="I206" s="176"/>
      <c r="J206" s="176"/>
      <c r="K206" s="176"/>
      <c r="L206" s="176"/>
      <c r="M206" s="176"/>
      <c r="N206" s="57"/>
      <c r="O206" s="57"/>
      <c r="P206" s="57"/>
      <c r="Q206" s="57"/>
      <c r="R206" s="57"/>
      <c r="S206" s="57"/>
      <c r="T206" s="57"/>
      <c r="U206" s="57"/>
      <c r="V206" s="57"/>
      <c r="W206" s="57"/>
      <c r="X206" s="57"/>
      <c r="Y206" s="57"/>
      <c r="Z206" s="57"/>
      <c r="AA206" s="57"/>
    </row>
    <row r="207" spans="1:27" ht="14" hidden="1">
      <c r="A207" s="57"/>
      <c r="B207" s="57"/>
      <c r="C207" s="57"/>
      <c r="D207" s="57"/>
      <c r="E207" s="57"/>
      <c r="F207" s="57"/>
      <c r="G207" s="57"/>
      <c r="H207" s="176"/>
      <c r="I207" s="176"/>
      <c r="J207" s="176"/>
      <c r="K207" s="176"/>
      <c r="L207" s="176"/>
      <c r="M207" s="176"/>
      <c r="N207" s="57"/>
      <c r="O207" s="57"/>
      <c r="P207" s="57"/>
      <c r="Q207" s="57"/>
      <c r="R207" s="57"/>
      <c r="S207" s="57"/>
      <c r="T207" s="57"/>
      <c r="U207" s="57"/>
      <c r="V207" s="57"/>
      <c r="W207" s="57"/>
      <c r="X207" s="57"/>
      <c r="Y207" s="57"/>
      <c r="Z207" s="57"/>
      <c r="AA207" s="57"/>
    </row>
    <row r="208" spans="1:27" ht="14" hidden="1">
      <c r="A208" s="57"/>
      <c r="B208" s="57"/>
      <c r="C208" s="57"/>
      <c r="D208" s="57"/>
      <c r="E208" s="57"/>
      <c r="F208" s="57"/>
      <c r="G208" s="57"/>
      <c r="H208" s="176"/>
      <c r="I208" s="176"/>
      <c r="J208" s="176"/>
      <c r="K208" s="176"/>
      <c r="L208" s="176"/>
      <c r="M208" s="176"/>
      <c r="N208" s="57"/>
      <c r="O208" s="57"/>
      <c r="P208" s="57"/>
      <c r="Q208" s="57"/>
      <c r="R208" s="57"/>
      <c r="S208" s="57"/>
      <c r="T208" s="57"/>
      <c r="U208" s="57"/>
      <c r="V208" s="57"/>
      <c r="W208" s="57"/>
      <c r="X208" s="57"/>
      <c r="Y208" s="57"/>
      <c r="Z208" s="57"/>
      <c r="AA208" s="57"/>
    </row>
    <row r="209" spans="1:27" ht="14" hidden="1">
      <c r="A209" s="57"/>
      <c r="B209" s="57"/>
      <c r="C209" s="57"/>
      <c r="D209" s="57"/>
      <c r="E209" s="57"/>
      <c r="F209" s="57"/>
      <c r="G209" s="57"/>
      <c r="H209" s="176"/>
      <c r="I209" s="176"/>
      <c r="J209" s="176"/>
      <c r="K209" s="176"/>
      <c r="L209" s="176"/>
      <c r="M209" s="176"/>
      <c r="N209" s="57"/>
      <c r="O209" s="57"/>
      <c r="P209" s="57"/>
      <c r="Q209" s="57"/>
      <c r="R209" s="57"/>
      <c r="S209" s="57"/>
      <c r="T209" s="57"/>
      <c r="U209" s="57"/>
      <c r="V209" s="57"/>
      <c r="W209" s="57"/>
      <c r="X209" s="57"/>
      <c r="Y209" s="57"/>
      <c r="Z209" s="57"/>
      <c r="AA209" s="57"/>
    </row>
    <row r="210" spans="1:27" ht="14" hidden="1">
      <c r="A210" s="57"/>
      <c r="B210" s="57"/>
      <c r="C210" s="57"/>
      <c r="D210" s="57"/>
      <c r="E210" s="57"/>
      <c r="F210" s="57"/>
      <c r="G210" s="57"/>
      <c r="H210" s="176"/>
      <c r="I210" s="176"/>
      <c r="J210" s="176"/>
      <c r="K210" s="176"/>
      <c r="L210" s="176"/>
      <c r="M210" s="176"/>
      <c r="N210" s="57"/>
      <c r="O210" s="57"/>
      <c r="P210" s="57"/>
      <c r="Q210" s="57"/>
      <c r="R210" s="57"/>
      <c r="S210" s="57"/>
      <c r="T210" s="57"/>
      <c r="U210" s="57"/>
      <c r="V210" s="57"/>
      <c r="W210" s="57"/>
      <c r="X210" s="57"/>
      <c r="Y210" s="57"/>
      <c r="Z210" s="57"/>
      <c r="AA210" s="57"/>
    </row>
    <row r="211" spans="1:27" ht="14" hidden="1">
      <c r="A211" s="57"/>
      <c r="B211" s="57"/>
      <c r="C211" s="57"/>
      <c r="D211" s="57"/>
      <c r="E211" s="57"/>
      <c r="F211" s="57"/>
      <c r="G211" s="57"/>
      <c r="H211" s="176"/>
      <c r="I211" s="176"/>
      <c r="J211" s="176"/>
      <c r="K211" s="176"/>
      <c r="L211" s="176"/>
      <c r="M211" s="176"/>
      <c r="N211" s="57"/>
      <c r="O211" s="57"/>
      <c r="P211" s="57"/>
      <c r="Q211" s="57"/>
      <c r="R211" s="57"/>
      <c r="S211" s="57"/>
      <c r="T211" s="57"/>
      <c r="U211" s="57"/>
      <c r="V211" s="57"/>
      <c r="W211" s="57"/>
      <c r="X211" s="57"/>
      <c r="Y211" s="57"/>
      <c r="Z211" s="57"/>
      <c r="AA211" s="57"/>
    </row>
    <row r="212" spans="1:27" ht="14" hidden="1">
      <c r="A212" s="57"/>
      <c r="B212" s="57"/>
      <c r="C212" s="57"/>
      <c r="D212" s="57"/>
      <c r="E212" s="57"/>
      <c r="F212" s="57"/>
      <c r="G212" s="57"/>
      <c r="H212" s="176"/>
      <c r="I212" s="176"/>
      <c r="J212" s="176"/>
      <c r="K212" s="176"/>
      <c r="L212" s="176"/>
      <c r="M212" s="176"/>
      <c r="N212" s="57"/>
      <c r="O212" s="57"/>
      <c r="P212" s="57"/>
      <c r="Q212" s="57"/>
      <c r="R212" s="57"/>
      <c r="S212" s="57"/>
      <c r="T212" s="57"/>
      <c r="U212" s="57"/>
      <c r="V212" s="57"/>
      <c r="W212" s="57"/>
      <c r="X212" s="57"/>
      <c r="Y212" s="57"/>
      <c r="Z212" s="57"/>
      <c r="AA212" s="57"/>
    </row>
    <row r="213" spans="1:27" ht="14" hidden="1">
      <c r="A213" s="57"/>
      <c r="B213" s="57"/>
      <c r="C213" s="57"/>
      <c r="D213" s="57"/>
      <c r="E213" s="57"/>
      <c r="F213" s="57"/>
      <c r="G213" s="57"/>
      <c r="H213" s="176"/>
      <c r="I213" s="176"/>
      <c r="J213" s="176"/>
      <c r="K213" s="176"/>
      <c r="L213" s="176"/>
      <c r="M213" s="176"/>
      <c r="N213" s="57"/>
      <c r="O213" s="57"/>
      <c r="P213" s="57"/>
      <c r="Q213" s="57"/>
      <c r="R213" s="57"/>
      <c r="S213" s="57"/>
      <c r="T213" s="57"/>
      <c r="U213" s="57"/>
      <c r="V213" s="57"/>
      <c r="W213" s="57"/>
      <c r="X213" s="57"/>
      <c r="Y213" s="57"/>
      <c r="Z213" s="57"/>
      <c r="AA213" s="57"/>
    </row>
    <row r="214" spans="1:27" ht="14" hidden="1">
      <c r="A214" s="57"/>
      <c r="B214" s="57"/>
      <c r="C214" s="57"/>
      <c r="D214" s="57"/>
      <c r="E214" s="57"/>
      <c r="F214" s="57"/>
      <c r="G214" s="57"/>
      <c r="H214" s="176"/>
      <c r="I214" s="176"/>
      <c r="J214" s="176"/>
      <c r="K214" s="176"/>
      <c r="L214" s="176"/>
      <c r="M214" s="176"/>
      <c r="N214" s="57"/>
      <c r="O214" s="57"/>
      <c r="P214" s="57"/>
      <c r="Q214" s="57"/>
      <c r="R214" s="57"/>
      <c r="S214" s="57"/>
      <c r="T214" s="57"/>
      <c r="U214" s="57"/>
      <c r="V214" s="57"/>
      <c r="W214" s="57"/>
      <c r="X214" s="57"/>
      <c r="Y214" s="57"/>
      <c r="Z214" s="57"/>
      <c r="AA214" s="57"/>
    </row>
    <row r="215" spans="1:27" ht="14" hidden="1">
      <c r="A215" s="57"/>
      <c r="B215" s="57"/>
      <c r="C215" s="57"/>
      <c r="D215" s="57"/>
      <c r="E215" s="57"/>
      <c r="F215" s="57"/>
      <c r="G215" s="57"/>
      <c r="H215" s="176"/>
      <c r="I215" s="176"/>
      <c r="J215" s="176"/>
      <c r="K215" s="176"/>
      <c r="L215" s="176"/>
      <c r="M215" s="176"/>
      <c r="N215" s="57"/>
      <c r="O215" s="57"/>
      <c r="P215" s="57"/>
      <c r="Q215" s="57"/>
      <c r="R215" s="57"/>
      <c r="S215" s="57"/>
      <c r="T215" s="57"/>
      <c r="U215" s="57"/>
      <c r="V215" s="57"/>
      <c r="W215" s="57"/>
      <c r="X215" s="57"/>
      <c r="Y215" s="57"/>
      <c r="Z215" s="57"/>
      <c r="AA215" s="57"/>
    </row>
    <row r="216" spans="1:27" ht="14" hidden="1">
      <c r="A216" s="57"/>
      <c r="B216" s="57"/>
      <c r="C216" s="57"/>
      <c r="D216" s="57"/>
      <c r="E216" s="57"/>
      <c r="F216" s="57"/>
      <c r="G216" s="57"/>
      <c r="H216" s="176"/>
      <c r="I216" s="176"/>
      <c r="J216" s="176"/>
      <c r="K216" s="176"/>
      <c r="L216" s="176"/>
      <c r="M216" s="176"/>
      <c r="N216" s="57"/>
      <c r="O216" s="57"/>
      <c r="P216" s="57"/>
      <c r="Q216" s="57"/>
      <c r="R216" s="57"/>
      <c r="S216" s="57"/>
      <c r="T216" s="57"/>
      <c r="U216" s="57"/>
      <c r="V216" s="57"/>
      <c r="W216" s="57"/>
      <c r="X216" s="57"/>
      <c r="Y216" s="57"/>
      <c r="Z216" s="57"/>
      <c r="AA216" s="57"/>
    </row>
    <row r="217" spans="1:27" ht="14" hidden="1">
      <c r="A217" s="57"/>
      <c r="B217" s="57"/>
      <c r="C217" s="57"/>
      <c r="D217" s="57"/>
      <c r="E217" s="57"/>
      <c r="F217" s="57"/>
      <c r="G217" s="57"/>
      <c r="H217" s="176"/>
      <c r="I217" s="176"/>
      <c r="J217" s="176"/>
      <c r="K217" s="176"/>
      <c r="L217" s="176"/>
      <c r="M217" s="176"/>
      <c r="N217" s="57"/>
      <c r="O217" s="57"/>
      <c r="P217" s="57"/>
      <c r="Q217" s="57"/>
      <c r="R217" s="57"/>
      <c r="S217" s="57"/>
      <c r="T217" s="57"/>
      <c r="U217" s="57"/>
      <c r="V217" s="57"/>
      <c r="W217" s="57"/>
      <c r="X217" s="57"/>
      <c r="Y217" s="57"/>
      <c r="Z217" s="57"/>
      <c r="AA217" s="57"/>
    </row>
    <row r="218" spans="1:27" ht="14" hidden="1">
      <c r="A218" s="57"/>
      <c r="B218" s="57"/>
      <c r="C218" s="57"/>
      <c r="D218" s="57"/>
      <c r="E218" s="57"/>
      <c r="F218" s="57"/>
      <c r="G218" s="57"/>
      <c r="H218" s="176"/>
      <c r="I218" s="176"/>
      <c r="J218" s="176"/>
      <c r="K218" s="176"/>
      <c r="L218" s="176"/>
      <c r="M218" s="176"/>
      <c r="N218" s="57"/>
      <c r="O218" s="57"/>
      <c r="P218" s="57"/>
      <c r="Q218" s="57"/>
      <c r="R218" s="57"/>
      <c r="S218" s="57"/>
      <c r="T218" s="57"/>
      <c r="U218" s="57"/>
      <c r="V218" s="57"/>
      <c r="W218" s="57"/>
      <c r="X218" s="57"/>
      <c r="Y218" s="57"/>
      <c r="Z218" s="57"/>
      <c r="AA218" s="57"/>
    </row>
    <row r="219" spans="1:27" ht="14" hidden="1">
      <c r="A219" s="57"/>
      <c r="B219" s="57"/>
      <c r="C219" s="57"/>
      <c r="D219" s="57"/>
      <c r="E219" s="57"/>
      <c r="F219" s="57"/>
      <c r="G219" s="57"/>
      <c r="H219" s="176"/>
      <c r="I219" s="176"/>
      <c r="J219" s="176"/>
      <c r="K219" s="176"/>
      <c r="L219" s="176"/>
      <c r="M219" s="176"/>
      <c r="N219" s="57"/>
      <c r="O219" s="57"/>
      <c r="P219" s="57"/>
      <c r="Q219" s="57"/>
      <c r="R219" s="57"/>
      <c r="S219" s="57"/>
      <c r="T219" s="57"/>
      <c r="U219" s="57"/>
      <c r="V219" s="57"/>
      <c r="W219" s="57"/>
      <c r="X219" s="57"/>
      <c r="Y219" s="57"/>
      <c r="Z219" s="57"/>
      <c r="AA219" s="57"/>
    </row>
    <row r="220" spans="1:27" ht="14" hidden="1">
      <c r="A220" s="57"/>
      <c r="B220" s="57"/>
      <c r="C220" s="57"/>
      <c r="D220" s="57"/>
      <c r="E220" s="57"/>
      <c r="F220" s="57"/>
      <c r="G220" s="57"/>
      <c r="H220" s="176"/>
      <c r="I220" s="176"/>
      <c r="J220" s="176"/>
      <c r="K220" s="176"/>
      <c r="L220" s="176"/>
      <c r="M220" s="176"/>
      <c r="N220" s="57"/>
      <c r="O220" s="57"/>
      <c r="P220" s="57"/>
      <c r="Q220" s="57"/>
      <c r="R220" s="57"/>
      <c r="S220" s="57"/>
      <c r="T220" s="57"/>
      <c r="U220" s="57"/>
      <c r="V220" s="57"/>
      <c r="W220" s="57"/>
      <c r="X220" s="57"/>
      <c r="Y220" s="57"/>
      <c r="Z220" s="57"/>
      <c r="AA220" s="57"/>
    </row>
    <row r="221" spans="1:27" ht="14" hidden="1">
      <c r="A221" s="57"/>
      <c r="B221" s="57"/>
      <c r="C221" s="57"/>
      <c r="D221" s="57"/>
      <c r="E221" s="57"/>
      <c r="F221" s="57"/>
      <c r="G221" s="57"/>
      <c r="H221" s="176"/>
      <c r="I221" s="176"/>
      <c r="J221" s="176"/>
      <c r="K221" s="176"/>
      <c r="L221" s="176"/>
      <c r="M221" s="176"/>
      <c r="N221" s="57"/>
      <c r="O221" s="57"/>
      <c r="P221" s="57"/>
      <c r="Q221" s="57"/>
      <c r="R221" s="57"/>
      <c r="S221" s="57"/>
      <c r="T221" s="57"/>
      <c r="U221" s="57"/>
      <c r="V221" s="57"/>
      <c r="W221" s="57"/>
      <c r="X221" s="57"/>
      <c r="Y221" s="57"/>
      <c r="Z221" s="57"/>
      <c r="AA221" s="57"/>
    </row>
    <row r="222" spans="1:27" ht="14" hidden="1">
      <c r="A222" s="57"/>
      <c r="B222" s="57"/>
      <c r="C222" s="57"/>
      <c r="D222" s="57"/>
      <c r="E222" s="57"/>
      <c r="F222" s="57"/>
      <c r="G222" s="57"/>
      <c r="H222" s="176"/>
      <c r="I222" s="176"/>
      <c r="J222" s="176"/>
      <c r="K222" s="176"/>
      <c r="L222" s="176"/>
      <c r="M222" s="176"/>
      <c r="N222" s="57"/>
      <c r="O222" s="57"/>
      <c r="P222" s="57"/>
      <c r="Q222" s="57"/>
      <c r="R222" s="57"/>
      <c r="S222" s="57"/>
      <c r="T222" s="57"/>
      <c r="U222" s="57"/>
      <c r="V222" s="57"/>
      <c r="W222" s="57"/>
      <c r="X222" s="57"/>
      <c r="Y222" s="57"/>
      <c r="Z222" s="57"/>
      <c r="AA222" s="57"/>
    </row>
    <row r="223" spans="1:27" ht="14" hidden="1">
      <c r="A223" s="57"/>
      <c r="B223" s="57"/>
      <c r="C223" s="57"/>
      <c r="D223" s="57"/>
      <c r="E223" s="57"/>
      <c r="F223" s="57"/>
      <c r="G223" s="57"/>
      <c r="H223" s="176"/>
      <c r="I223" s="176"/>
      <c r="J223" s="176"/>
      <c r="K223" s="176"/>
      <c r="L223" s="176"/>
      <c r="M223" s="176"/>
      <c r="N223" s="57"/>
      <c r="O223" s="57"/>
      <c r="P223" s="57"/>
      <c r="Q223" s="57"/>
      <c r="R223" s="57"/>
      <c r="S223" s="57"/>
      <c r="T223" s="57"/>
      <c r="U223" s="57"/>
      <c r="V223" s="57"/>
      <c r="W223" s="57"/>
      <c r="X223" s="57"/>
      <c r="Y223" s="57"/>
      <c r="Z223" s="57"/>
      <c r="AA223" s="57"/>
    </row>
    <row r="224" spans="1:27" ht="14" hidden="1">
      <c r="A224" s="57"/>
      <c r="B224" s="57"/>
      <c r="C224" s="57"/>
      <c r="D224" s="57"/>
      <c r="E224" s="57"/>
      <c r="F224" s="57"/>
      <c r="G224" s="57"/>
      <c r="H224" s="176"/>
      <c r="I224" s="176"/>
      <c r="J224" s="176"/>
      <c r="K224" s="176"/>
      <c r="L224" s="176"/>
      <c r="M224" s="176"/>
      <c r="N224" s="57"/>
      <c r="O224" s="57"/>
      <c r="P224" s="57"/>
      <c r="Q224" s="57"/>
      <c r="R224" s="57"/>
      <c r="S224" s="57"/>
      <c r="T224" s="57"/>
      <c r="U224" s="57"/>
      <c r="V224" s="57"/>
      <c r="W224" s="57"/>
      <c r="X224" s="57"/>
      <c r="Y224" s="57"/>
      <c r="Z224" s="57"/>
      <c r="AA224" s="57"/>
    </row>
    <row r="225" spans="1:27" ht="14" hidden="1">
      <c r="A225" s="57"/>
      <c r="B225" s="57"/>
      <c r="C225" s="57"/>
      <c r="D225" s="57"/>
      <c r="E225" s="57"/>
      <c r="F225" s="57"/>
      <c r="G225" s="57"/>
      <c r="H225" s="176"/>
      <c r="I225" s="176"/>
      <c r="J225" s="176"/>
      <c r="K225" s="176"/>
      <c r="L225" s="176"/>
      <c r="M225" s="176"/>
      <c r="N225" s="57"/>
      <c r="O225" s="57"/>
      <c r="P225" s="57"/>
      <c r="Q225" s="57"/>
      <c r="R225" s="57"/>
      <c r="S225" s="57"/>
      <c r="T225" s="57"/>
      <c r="U225" s="57"/>
      <c r="V225" s="57"/>
      <c r="W225" s="57"/>
      <c r="X225" s="57"/>
      <c r="Y225" s="57"/>
      <c r="Z225" s="57"/>
      <c r="AA225" s="57"/>
    </row>
    <row r="226" spans="1:27" ht="14" hidden="1">
      <c r="A226" s="57"/>
      <c r="B226" s="57"/>
      <c r="C226" s="57"/>
      <c r="D226" s="57"/>
      <c r="E226" s="57"/>
      <c r="F226" s="57"/>
      <c r="G226" s="57"/>
      <c r="H226" s="176"/>
      <c r="I226" s="176"/>
      <c r="J226" s="176"/>
      <c r="K226" s="176"/>
      <c r="L226" s="176"/>
      <c r="M226" s="176"/>
      <c r="N226" s="57"/>
      <c r="O226" s="57"/>
      <c r="P226" s="57"/>
      <c r="Q226" s="57"/>
      <c r="R226" s="57"/>
      <c r="S226" s="57"/>
      <c r="T226" s="57"/>
      <c r="U226" s="57"/>
      <c r="V226" s="57"/>
      <c r="W226" s="57"/>
      <c r="X226" s="57"/>
      <c r="Y226" s="57"/>
      <c r="Z226" s="57"/>
      <c r="AA226" s="57"/>
    </row>
    <row r="227" spans="1:27" ht="14" hidden="1">
      <c r="A227" s="57"/>
      <c r="B227" s="57"/>
      <c r="C227" s="57"/>
      <c r="D227" s="57"/>
      <c r="E227" s="57"/>
      <c r="F227" s="57"/>
      <c r="G227" s="57"/>
      <c r="H227" s="176"/>
      <c r="I227" s="176"/>
      <c r="J227" s="176"/>
      <c r="K227" s="176"/>
      <c r="L227" s="176"/>
      <c r="M227" s="176"/>
      <c r="N227" s="57"/>
      <c r="O227" s="57"/>
      <c r="P227" s="57"/>
      <c r="Q227" s="57"/>
      <c r="R227" s="57"/>
      <c r="S227" s="57"/>
      <c r="T227" s="57"/>
      <c r="U227" s="57"/>
      <c r="V227" s="57"/>
      <c r="W227" s="57"/>
      <c r="X227" s="57"/>
      <c r="Y227" s="57"/>
      <c r="Z227" s="57"/>
      <c r="AA227" s="57"/>
    </row>
    <row r="228" spans="1:27" ht="14" hidden="1">
      <c r="A228" s="57"/>
      <c r="B228" s="57"/>
      <c r="C228" s="57"/>
      <c r="D228" s="57"/>
      <c r="E228" s="57"/>
      <c r="F228" s="57"/>
      <c r="G228" s="57"/>
      <c r="H228" s="176"/>
      <c r="I228" s="176"/>
      <c r="J228" s="176"/>
      <c r="K228" s="176"/>
      <c r="L228" s="176"/>
      <c r="M228" s="176"/>
      <c r="N228" s="57"/>
      <c r="O228" s="57"/>
      <c r="P228" s="57"/>
      <c r="Q228" s="57"/>
      <c r="R228" s="57"/>
      <c r="S228" s="57"/>
      <c r="T228" s="57"/>
      <c r="U228" s="57"/>
      <c r="V228" s="57"/>
      <c r="W228" s="57"/>
      <c r="X228" s="57"/>
      <c r="Y228" s="57"/>
      <c r="Z228" s="57"/>
      <c r="AA228" s="57"/>
    </row>
    <row r="229" spans="1:27" ht="14" hidden="1">
      <c r="A229" s="57"/>
      <c r="B229" s="57"/>
      <c r="C229" s="57"/>
      <c r="D229" s="57"/>
      <c r="E229" s="57"/>
      <c r="F229" s="57"/>
      <c r="G229" s="57"/>
      <c r="H229" s="176"/>
      <c r="I229" s="176"/>
      <c r="J229" s="176"/>
      <c r="K229" s="176"/>
      <c r="L229" s="176"/>
      <c r="M229" s="176"/>
      <c r="N229" s="57"/>
      <c r="O229" s="57"/>
      <c r="P229" s="57"/>
      <c r="Q229" s="57"/>
      <c r="R229" s="57"/>
      <c r="S229" s="57"/>
      <c r="T229" s="57"/>
      <c r="U229" s="57"/>
      <c r="V229" s="57"/>
      <c r="W229" s="57"/>
      <c r="X229" s="57"/>
      <c r="Y229" s="57"/>
      <c r="Z229" s="57"/>
      <c r="AA229" s="57"/>
    </row>
    <row r="230" spans="1:27" ht="14" hidden="1">
      <c r="A230" s="57"/>
      <c r="B230" s="57"/>
      <c r="C230" s="57"/>
      <c r="D230" s="57"/>
      <c r="E230" s="57"/>
      <c r="F230" s="57"/>
      <c r="G230" s="57"/>
      <c r="H230" s="176"/>
      <c r="I230" s="176"/>
      <c r="J230" s="176"/>
      <c r="K230" s="176"/>
      <c r="L230" s="176"/>
      <c r="M230" s="176"/>
      <c r="N230" s="57"/>
      <c r="O230" s="57"/>
      <c r="P230" s="57"/>
      <c r="Q230" s="57"/>
      <c r="R230" s="57"/>
      <c r="S230" s="57"/>
      <c r="T230" s="57"/>
      <c r="U230" s="57"/>
      <c r="V230" s="57"/>
      <c r="W230" s="57"/>
      <c r="X230" s="57"/>
      <c r="Y230" s="57"/>
      <c r="Z230" s="57"/>
      <c r="AA230" s="57"/>
    </row>
    <row r="231" spans="1:27" ht="14" hidden="1">
      <c r="A231" s="57"/>
      <c r="B231" s="57"/>
      <c r="C231" s="57"/>
      <c r="D231" s="57"/>
      <c r="E231" s="57"/>
      <c r="F231" s="57"/>
      <c r="G231" s="57"/>
      <c r="H231" s="176"/>
      <c r="I231" s="176"/>
      <c r="J231" s="176"/>
      <c r="K231" s="176"/>
      <c r="L231" s="176"/>
      <c r="M231" s="176"/>
      <c r="N231" s="57"/>
      <c r="O231" s="57"/>
      <c r="P231" s="57"/>
      <c r="Q231" s="57"/>
      <c r="R231" s="57"/>
      <c r="S231" s="57"/>
      <c r="T231" s="57"/>
      <c r="U231" s="57"/>
      <c r="V231" s="57"/>
      <c r="W231" s="57"/>
      <c r="X231" s="57"/>
      <c r="Y231" s="57"/>
      <c r="Z231" s="57"/>
      <c r="AA231" s="57"/>
    </row>
    <row r="232" spans="1:27" ht="14" hidden="1">
      <c r="A232" s="57"/>
      <c r="B232" s="57"/>
      <c r="C232" s="57"/>
      <c r="D232" s="57"/>
      <c r="E232" s="57"/>
      <c r="F232" s="57"/>
      <c r="G232" s="57"/>
      <c r="H232" s="176"/>
      <c r="I232" s="176"/>
      <c r="J232" s="176"/>
      <c r="K232" s="176"/>
      <c r="L232" s="176"/>
      <c r="M232" s="176"/>
      <c r="N232" s="57"/>
      <c r="O232" s="57"/>
      <c r="P232" s="57"/>
      <c r="Q232" s="57"/>
      <c r="R232" s="57"/>
      <c r="S232" s="57"/>
      <c r="T232" s="57"/>
      <c r="U232" s="57"/>
      <c r="V232" s="57"/>
      <c r="W232" s="57"/>
      <c r="X232" s="57"/>
      <c r="Y232" s="57"/>
      <c r="Z232" s="57"/>
      <c r="AA232" s="57"/>
    </row>
    <row r="233" spans="1:27" ht="14" hidden="1">
      <c r="A233" s="57"/>
      <c r="B233" s="57"/>
      <c r="C233" s="57"/>
      <c r="D233" s="57"/>
      <c r="E233" s="57"/>
      <c r="F233" s="57"/>
      <c r="G233" s="57"/>
      <c r="H233" s="176"/>
      <c r="I233" s="176"/>
      <c r="J233" s="176"/>
      <c r="K233" s="176"/>
      <c r="L233" s="176"/>
      <c r="M233" s="176"/>
      <c r="N233" s="57"/>
      <c r="O233" s="57"/>
      <c r="P233" s="57"/>
      <c r="Q233" s="57"/>
      <c r="R233" s="57"/>
      <c r="S233" s="57"/>
      <c r="T233" s="57"/>
      <c r="U233" s="57"/>
      <c r="V233" s="57"/>
      <c r="W233" s="57"/>
      <c r="X233" s="57"/>
      <c r="Y233" s="57"/>
      <c r="Z233" s="57"/>
      <c r="AA233" s="57"/>
    </row>
    <row r="234" spans="1:27" ht="14" hidden="1">
      <c r="A234" s="57"/>
      <c r="B234" s="57"/>
      <c r="C234" s="57"/>
      <c r="D234" s="57"/>
      <c r="E234" s="57"/>
      <c r="F234" s="57"/>
      <c r="G234" s="57"/>
      <c r="H234" s="176"/>
      <c r="I234" s="176"/>
      <c r="J234" s="176"/>
      <c r="K234" s="176"/>
      <c r="L234" s="176"/>
      <c r="M234" s="176"/>
      <c r="N234" s="57"/>
      <c r="O234" s="57"/>
      <c r="P234" s="57"/>
      <c r="Q234" s="57"/>
      <c r="R234" s="57"/>
      <c r="S234" s="57"/>
      <c r="T234" s="57"/>
      <c r="U234" s="57"/>
      <c r="V234" s="57"/>
      <c r="W234" s="57"/>
      <c r="X234" s="57"/>
      <c r="Y234" s="57"/>
      <c r="Z234" s="57"/>
      <c r="AA234" s="57"/>
    </row>
    <row r="235" spans="1:27" ht="14" hidden="1">
      <c r="A235" s="57"/>
      <c r="B235" s="57"/>
      <c r="C235" s="57"/>
      <c r="D235" s="57"/>
      <c r="E235" s="57"/>
      <c r="F235" s="57"/>
      <c r="G235" s="57"/>
      <c r="H235" s="176"/>
      <c r="I235" s="176"/>
      <c r="J235" s="176"/>
      <c r="K235" s="176"/>
      <c r="L235" s="176"/>
      <c r="M235" s="176"/>
      <c r="N235" s="57"/>
      <c r="O235" s="57"/>
      <c r="P235" s="57"/>
      <c r="Q235" s="57"/>
      <c r="R235" s="57"/>
      <c r="S235" s="57"/>
      <c r="T235" s="57"/>
      <c r="U235" s="57"/>
      <c r="V235" s="57"/>
      <c r="W235" s="57"/>
      <c r="X235" s="57"/>
      <c r="Y235" s="57"/>
      <c r="Z235" s="57"/>
      <c r="AA235" s="57"/>
    </row>
    <row r="236" spans="1:27" ht="14" hidden="1">
      <c r="A236" s="57"/>
      <c r="B236" s="57"/>
      <c r="C236" s="57"/>
      <c r="D236" s="57"/>
      <c r="E236" s="57"/>
      <c r="F236" s="57"/>
      <c r="G236" s="57"/>
      <c r="H236" s="176"/>
      <c r="I236" s="176"/>
      <c r="J236" s="176"/>
      <c r="K236" s="176"/>
      <c r="L236" s="176"/>
      <c r="M236" s="176"/>
      <c r="N236" s="57"/>
      <c r="O236" s="57"/>
      <c r="P236" s="57"/>
      <c r="Q236" s="57"/>
      <c r="R236" s="57"/>
      <c r="S236" s="57"/>
      <c r="T236" s="57"/>
      <c r="U236" s="57"/>
      <c r="V236" s="57"/>
      <c r="W236" s="57"/>
      <c r="X236" s="57"/>
      <c r="Y236" s="57"/>
      <c r="Z236" s="57"/>
      <c r="AA236" s="57"/>
    </row>
    <row r="237" spans="1:27" ht="14" hidden="1">
      <c r="A237" s="57"/>
      <c r="B237" s="57"/>
      <c r="C237" s="57"/>
      <c r="D237" s="57"/>
      <c r="E237" s="57"/>
      <c r="F237" s="57"/>
      <c r="G237" s="57"/>
      <c r="H237" s="176"/>
      <c r="I237" s="176"/>
      <c r="J237" s="176"/>
      <c r="K237" s="176"/>
      <c r="L237" s="176"/>
      <c r="M237" s="176"/>
      <c r="N237" s="57"/>
      <c r="O237" s="57"/>
      <c r="P237" s="57"/>
      <c r="Q237" s="57"/>
      <c r="R237" s="57"/>
      <c r="S237" s="57"/>
      <c r="T237" s="57"/>
      <c r="U237" s="57"/>
      <c r="V237" s="57"/>
      <c r="W237" s="57"/>
      <c r="X237" s="57"/>
      <c r="Y237" s="57"/>
      <c r="Z237" s="57"/>
      <c r="AA237" s="57"/>
    </row>
    <row r="238" spans="1:27" ht="14" hidden="1">
      <c r="A238" s="57"/>
      <c r="B238" s="57"/>
      <c r="C238" s="57"/>
      <c r="D238" s="57"/>
      <c r="E238" s="57"/>
      <c r="F238" s="57"/>
      <c r="G238" s="57"/>
      <c r="H238" s="176"/>
      <c r="I238" s="176"/>
      <c r="J238" s="176"/>
      <c r="K238" s="176"/>
      <c r="L238" s="176"/>
      <c r="M238" s="176"/>
      <c r="N238" s="57"/>
      <c r="O238" s="57"/>
      <c r="P238" s="57"/>
      <c r="Q238" s="57"/>
      <c r="R238" s="57"/>
      <c r="S238" s="57"/>
      <c r="T238" s="57"/>
      <c r="U238" s="57"/>
      <c r="V238" s="57"/>
      <c r="W238" s="57"/>
      <c r="X238" s="57"/>
      <c r="Y238" s="57"/>
      <c r="Z238" s="57"/>
      <c r="AA238" s="57"/>
    </row>
    <row r="239" spans="1:27" ht="14" hidden="1">
      <c r="A239" s="57"/>
      <c r="B239" s="57"/>
      <c r="C239" s="57"/>
      <c r="D239" s="57"/>
      <c r="E239" s="57"/>
      <c r="F239" s="57"/>
      <c r="G239" s="57"/>
      <c r="H239" s="176"/>
      <c r="I239" s="176"/>
      <c r="J239" s="176"/>
      <c r="K239" s="176"/>
      <c r="L239" s="176"/>
      <c r="M239" s="176"/>
      <c r="N239" s="57"/>
      <c r="O239" s="57"/>
      <c r="P239" s="57"/>
      <c r="Q239" s="57"/>
      <c r="R239" s="57"/>
      <c r="S239" s="57"/>
      <c r="T239" s="57"/>
      <c r="U239" s="57"/>
      <c r="V239" s="57"/>
      <c r="W239" s="57"/>
      <c r="X239" s="57"/>
      <c r="Y239" s="57"/>
      <c r="Z239" s="57"/>
      <c r="AA239" s="57"/>
    </row>
    <row r="240" spans="1:27" ht="14" hidden="1">
      <c r="A240" s="57"/>
      <c r="B240" s="57"/>
      <c r="C240" s="57"/>
      <c r="D240" s="57"/>
      <c r="E240" s="57"/>
      <c r="F240" s="57"/>
      <c r="G240" s="57"/>
      <c r="H240" s="176"/>
      <c r="I240" s="176"/>
      <c r="J240" s="176"/>
      <c r="K240" s="176"/>
      <c r="L240" s="176"/>
      <c r="M240" s="176"/>
      <c r="N240" s="57"/>
      <c r="O240" s="57"/>
      <c r="P240" s="57"/>
      <c r="Q240" s="57"/>
      <c r="R240" s="57"/>
      <c r="S240" s="57"/>
      <c r="T240" s="57"/>
      <c r="U240" s="57"/>
      <c r="V240" s="57"/>
      <c r="W240" s="57"/>
      <c r="X240" s="57"/>
      <c r="Y240" s="57"/>
      <c r="Z240" s="57"/>
      <c r="AA240" s="57"/>
    </row>
    <row r="241" spans="1:27" ht="14" hidden="1">
      <c r="A241" s="57"/>
      <c r="B241" s="57"/>
      <c r="C241" s="57"/>
      <c r="D241" s="57"/>
      <c r="E241" s="57"/>
      <c r="F241" s="57"/>
      <c r="G241" s="57"/>
      <c r="H241" s="176"/>
      <c r="I241" s="176"/>
      <c r="J241" s="176"/>
      <c r="K241" s="176"/>
      <c r="L241" s="176"/>
      <c r="M241" s="176"/>
      <c r="N241" s="57"/>
      <c r="O241" s="57"/>
      <c r="P241" s="57"/>
      <c r="Q241" s="57"/>
      <c r="R241" s="57"/>
      <c r="S241" s="57"/>
      <c r="T241" s="57"/>
      <c r="U241" s="57"/>
      <c r="V241" s="57"/>
      <c r="W241" s="57"/>
      <c r="X241" s="57"/>
      <c r="Y241" s="57"/>
      <c r="Z241" s="57"/>
      <c r="AA241" s="57"/>
    </row>
    <row r="242" spans="1:27" ht="14" hidden="1">
      <c r="A242" s="57"/>
      <c r="B242" s="57"/>
      <c r="C242" s="57"/>
      <c r="D242" s="57"/>
      <c r="E242" s="57"/>
      <c r="F242" s="57"/>
      <c r="G242" s="57"/>
      <c r="H242" s="176"/>
      <c r="I242" s="176"/>
      <c r="J242" s="176"/>
      <c r="K242" s="176"/>
      <c r="L242" s="176"/>
      <c r="M242" s="176"/>
      <c r="N242" s="57"/>
      <c r="O242" s="57"/>
      <c r="P242" s="57"/>
      <c r="Q242" s="57"/>
      <c r="R242" s="57"/>
      <c r="S242" s="57"/>
      <c r="T242" s="57"/>
      <c r="U242" s="57"/>
      <c r="V242" s="57"/>
      <c r="W242" s="57"/>
      <c r="X242" s="57"/>
      <c r="Y242" s="57"/>
      <c r="Z242" s="57"/>
      <c r="AA242" s="57"/>
    </row>
    <row r="243" spans="1:27" ht="14" hidden="1">
      <c r="A243" s="57"/>
      <c r="B243" s="57"/>
      <c r="C243" s="57"/>
      <c r="D243" s="57"/>
      <c r="E243" s="57"/>
      <c r="F243" s="57"/>
      <c r="G243" s="57"/>
      <c r="H243" s="176"/>
      <c r="I243" s="176"/>
      <c r="J243" s="176"/>
      <c r="K243" s="176"/>
      <c r="L243" s="176"/>
      <c r="M243" s="176"/>
      <c r="N243" s="57"/>
      <c r="O243" s="57"/>
      <c r="P243" s="57"/>
      <c r="Q243" s="57"/>
      <c r="R243" s="57"/>
      <c r="S243" s="57"/>
      <c r="T243" s="57"/>
      <c r="U243" s="57"/>
      <c r="V243" s="57"/>
      <c r="W243" s="57"/>
      <c r="X243" s="57"/>
      <c r="Y243" s="57"/>
      <c r="Z243" s="57"/>
      <c r="AA243" s="57"/>
    </row>
    <row r="244" spans="1:27" ht="14" hidden="1">
      <c r="A244" s="57"/>
      <c r="B244" s="57"/>
      <c r="C244" s="57"/>
      <c r="D244" s="57"/>
      <c r="E244" s="57"/>
      <c r="F244" s="57"/>
      <c r="G244" s="57"/>
      <c r="H244" s="176"/>
      <c r="I244" s="176"/>
      <c r="J244" s="176"/>
      <c r="K244" s="176"/>
      <c r="L244" s="176"/>
      <c r="M244" s="176"/>
      <c r="N244" s="57"/>
      <c r="O244" s="57"/>
      <c r="P244" s="57"/>
      <c r="Q244" s="57"/>
      <c r="R244" s="57"/>
      <c r="S244" s="57"/>
      <c r="T244" s="57"/>
      <c r="U244" s="57"/>
      <c r="V244" s="57"/>
      <c r="W244" s="57"/>
      <c r="X244" s="57"/>
      <c r="Y244" s="57"/>
      <c r="Z244" s="57"/>
      <c r="AA244" s="57"/>
    </row>
    <row r="245" spans="1:27" ht="14" hidden="1">
      <c r="A245" s="57"/>
      <c r="B245" s="57"/>
      <c r="C245" s="57"/>
      <c r="D245" s="57"/>
      <c r="E245" s="57"/>
      <c r="F245" s="57"/>
      <c r="G245" s="57"/>
      <c r="H245" s="176"/>
      <c r="I245" s="176"/>
      <c r="J245" s="176"/>
      <c r="K245" s="176"/>
      <c r="L245" s="176"/>
      <c r="M245" s="176"/>
      <c r="N245" s="57"/>
      <c r="O245" s="57"/>
      <c r="P245" s="57"/>
      <c r="Q245" s="57"/>
      <c r="R245" s="57"/>
      <c r="S245" s="57"/>
      <c r="T245" s="57"/>
      <c r="U245" s="57"/>
      <c r="V245" s="57"/>
      <c r="W245" s="57"/>
      <c r="X245" s="57"/>
      <c r="Y245" s="57"/>
      <c r="Z245" s="57"/>
      <c r="AA245" s="57"/>
    </row>
    <row r="246" spans="1:27" ht="14" hidden="1">
      <c r="A246" s="57"/>
      <c r="B246" s="57"/>
      <c r="C246" s="57"/>
      <c r="D246" s="57"/>
      <c r="E246" s="57"/>
      <c r="F246" s="57"/>
      <c r="G246" s="57"/>
      <c r="H246" s="176"/>
      <c r="I246" s="176"/>
      <c r="J246" s="176"/>
      <c r="K246" s="176"/>
      <c r="L246" s="176"/>
      <c r="M246" s="176"/>
      <c r="N246" s="57"/>
      <c r="O246" s="57"/>
      <c r="P246" s="57"/>
      <c r="Q246" s="57"/>
      <c r="R246" s="57"/>
      <c r="S246" s="57"/>
      <c r="T246" s="57"/>
      <c r="U246" s="57"/>
      <c r="V246" s="57"/>
      <c r="W246" s="57"/>
      <c r="X246" s="57"/>
      <c r="Y246" s="57"/>
      <c r="Z246" s="57"/>
      <c r="AA246" s="57"/>
    </row>
    <row r="247" spans="1:27" ht="14" hidden="1">
      <c r="A247" s="57"/>
      <c r="B247" s="57"/>
      <c r="C247" s="57"/>
      <c r="D247" s="57"/>
      <c r="E247" s="57"/>
      <c r="F247" s="57"/>
      <c r="G247" s="57"/>
      <c r="H247" s="176"/>
      <c r="I247" s="176"/>
      <c r="J247" s="176"/>
      <c r="K247" s="176"/>
      <c r="L247" s="176"/>
      <c r="M247" s="176"/>
      <c r="N247" s="57"/>
      <c r="O247" s="57"/>
      <c r="P247" s="57"/>
      <c r="Q247" s="57"/>
      <c r="R247" s="57"/>
      <c r="S247" s="57"/>
      <c r="T247" s="57"/>
      <c r="U247" s="57"/>
      <c r="V247" s="57"/>
      <c r="W247" s="57"/>
      <c r="X247" s="57"/>
      <c r="Y247" s="57"/>
      <c r="Z247" s="57"/>
      <c r="AA247" s="57"/>
    </row>
    <row r="248" spans="1:27" ht="14" hidden="1">
      <c r="A248" s="57"/>
      <c r="B248" s="57"/>
      <c r="C248" s="57"/>
      <c r="D248" s="57"/>
      <c r="E248" s="57"/>
      <c r="F248" s="57"/>
      <c r="G248" s="57"/>
      <c r="H248" s="176"/>
      <c r="I248" s="176"/>
      <c r="J248" s="176"/>
      <c r="K248" s="176"/>
      <c r="L248" s="176"/>
      <c r="M248" s="176"/>
      <c r="N248" s="57"/>
      <c r="O248" s="57"/>
      <c r="P248" s="57"/>
      <c r="Q248" s="57"/>
      <c r="R248" s="57"/>
      <c r="S248" s="57"/>
      <c r="T248" s="57"/>
      <c r="U248" s="57"/>
      <c r="V248" s="57"/>
      <c r="W248" s="57"/>
      <c r="X248" s="57"/>
      <c r="Y248" s="57"/>
      <c r="Z248" s="57"/>
      <c r="AA248" s="57"/>
    </row>
    <row r="249" spans="1:27" ht="14" hidden="1">
      <c r="A249" s="57"/>
      <c r="B249" s="57"/>
      <c r="C249" s="57"/>
      <c r="D249" s="57"/>
      <c r="E249" s="57"/>
      <c r="F249" s="57"/>
      <c r="G249" s="57"/>
      <c r="H249" s="176"/>
      <c r="I249" s="176"/>
      <c r="J249" s="176"/>
      <c r="K249" s="176"/>
      <c r="L249" s="176"/>
      <c r="M249" s="176"/>
      <c r="N249" s="57"/>
      <c r="O249" s="57"/>
      <c r="P249" s="57"/>
      <c r="Q249" s="57"/>
      <c r="R249" s="57"/>
      <c r="S249" s="57"/>
      <c r="T249" s="57"/>
      <c r="U249" s="57"/>
      <c r="V249" s="57"/>
      <c r="W249" s="57"/>
      <c r="X249" s="57"/>
      <c r="Y249" s="57"/>
      <c r="Z249" s="57"/>
      <c r="AA249" s="57"/>
    </row>
    <row r="250" spans="1:27" ht="14" hidden="1">
      <c r="A250" s="57"/>
      <c r="B250" s="57"/>
      <c r="C250" s="57"/>
      <c r="D250" s="57"/>
      <c r="E250" s="57"/>
      <c r="F250" s="57"/>
      <c r="G250" s="57"/>
      <c r="H250" s="176"/>
      <c r="I250" s="176"/>
      <c r="J250" s="176"/>
      <c r="K250" s="176"/>
      <c r="L250" s="176"/>
      <c r="M250" s="176"/>
      <c r="N250" s="57"/>
      <c r="O250" s="57"/>
      <c r="P250" s="57"/>
      <c r="Q250" s="57"/>
      <c r="R250" s="57"/>
      <c r="S250" s="57"/>
      <c r="T250" s="57"/>
      <c r="U250" s="57"/>
      <c r="V250" s="57"/>
      <c r="W250" s="57"/>
      <c r="X250" s="57"/>
      <c r="Y250" s="57"/>
      <c r="Z250" s="57"/>
      <c r="AA250" s="57"/>
    </row>
    <row r="251" spans="1:27" ht="14" hidden="1">
      <c r="A251" s="57"/>
      <c r="B251" s="57"/>
      <c r="C251" s="57"/>
      <c r="D251" s="57"/>
      <c r="E251" s="57"/>
      <c r="F251" s="57"/>
      <c r="G251" s="57"/>
      <c r="H251" s="176"/>
      <c r="I251" s="176"/>
      <c r="J251" s="176"/>
      <c r="K251" s="176"/>
      <c r="L251" s="176"/>
      <c r="M251" s="176"/>
      <c r="N251" s="57"/>
      <c r="O251" s="57"/>
      <c r="P251" s="57"/>
      <c r="Q251" s="57"/>
      <c r="R251" s="57"/>
      <c r="S251" s="57"/>
      <c r="T251" s="57"/>
      <c r="U251" s="57"/>
      <c r="V251" s="57"/>
      <c r="W251" s="57"/>
      <c r="X251" s="57"/>
      <c r="Y251" s="57"/>
      <c r="Z251" s="57"/>
      <c r="AA251" s="57"/>
    </row>
    <row r="252" spans="1:27" ht="14" hidden="1">
      <c r="A252" s="57"/>
      <c r="B252" s="57"/>
      <c r="C252" s="57"/>
      <c r="D252" s="57"/>
      <c r="E252" s="57"/>
      <c r="F252" s="57"/>
      <c r="G252" s="57"/>
      <c r="H252" s="176"/>
      <c r="I252" s="176"/>
      <c r="J252" s="176"/>
      <c r="K252" s="176"/>
      <c r="L252" s="176"/>
      <c r="M252" s="176"/>
      <c r="N252" s="57"/>
      <c r="O252" s="57"/>
      <c r="P252" s="57"/>
      <c r="Q252" s="57"/>
      <c r="R252" s="57"/>
      <c r="S252" s="57"/>
      <c r="T252" s="57"/>
      <c r="U252" s="57"/>
      <c r="V252" s="57"/>
      <c r="W252" s="57"/>
      <c r="X252" s="57"/>
      <c r="Y252" s="57"/>
      <c r="Z252" s="57"/>
      <c r="AA252" s="57"/>
    </row>
    <row r="253" spans="1:27" ht="14" hidden="1">
      <c r="A253" s="57"/>
      <c r="B253" s="57"/>
      <c r="C253" s="57"/>
      <c r="D253" s="57"/>
      <c r="E253" s="57"/>
      <c r="F253" s="57"/>
      <c r="G253" s="57"/>
      <c r="H253" s="176"/>
      <c r="I253" s="176"/>
      <c r="J253" s="176"/>
      <c r="K253" s="176"/>
      <c r="L253" s="176"/>
      <c r="M253" s="176"/>
      <c r="N253" s="57"/>
      <c r="O253" s="57"/>
      <c r="P253" s="57"/>
      <c r="Q253" s="57"/>
      <c r="R253" s="57"/>
      <c r="S253" s="57"/>
      <c r="T253" s="57"/>
      <c r="U253" s="57"/>
      <c r="V253" s="57"/>
      <c r="W253" s="57"/>
      <c r="X253" s="57"/>
      <c r="Y253" s="57"/>
      <c r="Z253" s="57"/>
      <c r="AA253" s="57"/>
    </row>
    <row r="254" spans="1:27" ht="14" hidden="1">
      <c r="A254" s="57"/>
      <c r="B254" s="57"/>
      <c r="C254" s="57"/>
      <c r="D254" s="57"/>
      <c r="E254" s="57"/>
      <c r="F254" s="57"/>
      <c r="G254" s="57"/>
      <c r="H254" s="176"/>
      <c r="I254" s="176"/>
      <c r="J254" s="176"/>
      <c r="K254" s="176"/>
      <c r="L254" s="176"/>
      <c r="M254" s="176"/>
      <c r="N254" s="57"/>
      <c r="O254" s="57"/>
      <c r="P254" s="57"/>
      <c r="Q254" s="57"/>
      <c r="R254" s="57"/>
      <c r="S254" s="57"/>
      <c r="T254" s="57"/>
      <c r="U254" s="57"/>
      <c r="V254" s="57"/>
      <c r="W254" s="57"/>
      <c r="X254" s="57"/>
      <c r="Y254" s="57"/>
      <c r="Z254" s="57"/>
      <c r="AA254" s="57"/>
    </row>
    <row r="255" spans="1:27" ht="14" hidden="1">
      <c r="A255" s="57"/>
      <c r="B255" s="57"/>
      <c r="C255" s="57"/>
      <c r="D255" s="57"/>
      <c r="E255" s="57"/>
      <c r="F255" s="57"/>
      <c r="G255" s="57"/>
      <c r="H255" s="176"/>
      <c r="I255" s="176"/>
      <c r="J255" s="176"/>
      <c r="K255" s="176"/>
      <c r="L255" s="176"/>
      <c r="M255" s="176"/>
      <c r="N255" s="57"/>
      <c r="O255" s="57"/>
      <c r="P255" s="57"/>
      <c r="Q255" s="57"/>
      <c r="R255" s="57"/>
      <c r="S255" s="57"/>
      <c r="T255" s="57"/>
      <c r="U255" s="57"/>
      <c r="V255" s="57"/>
      <c r="W255" s="57"/>
      <c r="X255" s="57"/>
      <c r="Y255" s="57"/>
      <c r="Z255" s="57"/>
      <c r="AA255" s="57"/>
    </row>
    <row r="256" spans="1:27" ht="14" hidden="1">
      <c r="A256" s="57"/>
      <c r="B256" s="57"/>
      <c r="C256" s="57"/>
      <c r="D256" s="57"/>
      <c r="E256" s="57"/>
      <c r="F256" s="57"/>
      <c r="G256" s="57"/>
      <c r="H256" s="176"/>
      <c r="I256" s="176"/>
      <c r="J256" s="176"/>
      <c r="K256" s="176"/>
      <c r="L256" s="176"/>
      <c r="M256" s="176"/>
      <c r="N256" s="57"/>
      <c r="O256" s="57"/>
      <c r="P256" s="57"/>
      <c r="Q256" s="57"/>
      <c r="R256" s="57"/>
      <c r="S256" s="57"/>
      <c r="T256" s="57"/>
      <c r="U256" s="57"/>
      <c r="V256" s="57"/>
      <c r="W256" s="57"/>
      <c r="X256" s="57"/>
      <c r="Y256" s="57"/>
      <c r="Z256" s="57"/>
      <c r="AA256" s="57"/>
    </row>
    <row r="257" spans="1:27" ht="14" hidden="1">
      <c r="A257" s="57"/>
      <c r="B257" s="57"/>
      <c r="C257" s="57"/>
      <c r="D257" s="57"/>
      <c r="E257" s="57"/>
      <c r="F257" s="57"/>
      <c r="G257" s="57"/>
      <c r="H257" s="176"/>
      <c r="I257" s="176"/>
      <c r="J257" s="176"/>
      <c r="K257" s="176"/>
      <c r="L257" s="176"/>
      <c r="M257" s="176"/>
      <c r="N257" s="57"/>
      <c r="O257" s="57"/>
      <c r="P257" s="57"/>
      <c r="Q257" s="57"/>
      <c r="R257" s="57"/>
      <c r="S257" s="57"/>
      <c r="T257" s="57"/>
      <c r="U257" s="57"/>
      <c r="V257" s="57"/>
      <c r="W257" s="57"/>
      <c r="X257" s="57"/>
      <c r="Y257" s="57"/>
      <c r="Z257" s="57"/>
      <c r="AA257" s="57"/>
    </row>
    <row r="258" spans="1:27" ht="14" hidden="1">
      <c r="A258" s="57"/>
      <c r="B258" s="57"/>
      <c r="C258" s="57"/>
      <c r="D258" s="57"/>
      <c r="E258" s="57"/>
      <c r="F258" s="57"/>
      <c r="G258" s="57"/>
      <c r="H258" s="176"/>
      <c r="I258" s="176"/>
      <c r="J258" s="176"/>
      <c r="K258" s="176"/>
      <c r="L258" s="176"/>
      <c r="M258" s="176"/>
      <c r="N258" s="57"/>
      <c r="O258" s="57"/>
      <c r="P258" s="57"/>
      <c r="Q258" s="57"/>
      <c r="R258" s="57"/>
      <c r="S258" s="57"/>
      <c r="T258" s="57"/>
      <c r="U258" s="57"/>
      <c r="V258" s="57"/>
      <c r="W258" s="57"/>
      <c r="X258" s="57"/>
      <c r="Y258" s="57"/>
      <c r="Z258" s="57"/>
      <c r="AA258" s="57"/>
    </row>
    <row r="259" spans="1:27" ht="14" hidden="1">
      <c r="A259" s="57"/>
      <c r="B259" s="57"/>
      <c r="C259" s="57"/>
      <c r="D259" s="57"/>
      <c r="E259" s="57"/>
      <c r="F259" s="57"/>
      <c r="G259" s="57"/>
      <c r="H259" s="176"/>
      <c r="I259" s="176"/>
      <c r="J259" s="176"/>
      <c r="K259" s="176"/>
      <c r="L259" s="176"/>
      <c r="M259" s="176"/>
      <c r="N259" s="57"/>
      <c r="O259" s="57"/>
      <c r="P259" s="57"/>
      <c r="Q259" s="57"/>
      <c r="R259" s="57"/>
      <c r="S259" s="57"/>
      <c r="T259" s="57"/>
      <c r="U259" s="57"/>
      <c r="V259" s="57"/>
      <c r="W259" s="57"/>
      <c r="X259" s="57"/>
      <c r="Y259" s="57"/>
      <c r="Z259" s="57"/>
      <c r="AA259" s="57"/>
    </row>
    <row r="260" spans="1:27" ht="14" hidden="1">
      <c r="A260" s="57"/>
      <c r="B260" s="57"/>
      <c r="C260" s="57"/>
      <c r="D260" s="57"/>
      <c r="E260" s="57"/>
      <c r="F260" s="57"/>
      <c r="G260" s="57"/>
      <c r="H260" s="176"/>
      <c r="I260" s="176"/>
      <c r="J260" s="176"/>
      <c r="K260" s="176"/>
      <c r="L260" s="176"/>
      <c r="M260" s="176"/>
      <c r="N260" s="57"/>
      <c r="O260" s="57"/>
      <c r="P260" s="57"/>
      <c r="Q260" s="57"/>
      <c r="R260" s="57"/>
      <c r="S260" s="57"/>
      <c r="T260" s="57"/>
      <c r="U260" s="57"/>
      <c r="V260" s="57"/>
      <c r="W260" s="57"/>
      <c r="X260" s="57"/>
      <c r="Y260" s="57"/>
      <c r="Z260" s="57"/>
      <c r="AA260" s="57"/>
    </row>
    <row r="261" spans="1:27" ht="14" hidden="1">
      <c r="A261" s="57"/>
      <c r="B261" s="57"/>
      <c r="C261" s="57"/>
      <c r="D261" s="57"/>
      <c r="E261" s="57"/>
      <c r="F261" s="57"/>
      <c r="G261" s="57"/>
      <c r="H261" s="176"/>
      <c r="I261" s="176"/>
      <c r="J261" s="176"/>
      <c r="K261" s="176"/>
      <c r="L261" s="176"/>
      <c r="M261" s="176"/>
      <c r="N261" s="57"/>
      <c r="O261" s="57"/>
      <c r="P261" s="57"/>
      <c r="Q261" s="57"/>
      <c r="R261" s="57"/>
      <c r="S261" s="57"/>
      <c r="T261" s="57"/>
      <c r="U261" s="57"/>
      <c r="V261" s="57"/>
      <c r="W261" s="57"/>
      <c r="X261" s="57"/>
      <c r="Y261" s="57"/>
      <c r="Z261" s="57"/>
      <c r="AA261" s="57"/>
    </row>
    <row r="262" spans="1:27" ht="14" hidden="1">
      <c r="A262" s="57"/>
      <c r="B262" s="57"/>
      <c r="C262" s="57"/>
      <c r="D262" s="57"/>
      <c r="E262" s="57"/>
      <c r="F262" s="57"/>
      <c r="G262" s="57"/>
      <c r="H262" s="176"/>
      <c r="I262" s="176"/>
      <c r="J262" s="176"/>
      <c r="K262" s="176"/>
      <c r="L262" s="176"/>
      <c r="M262" s="176"/>
      <c r="N262" s="57"/>
      <c r="O262" s="57"/>
      <c r="P262" s="57"/>
      <c r="Q262" s="57"/>
      <c r="R262" s="57"/>
      <c r="S262" s="57"/>
      <c r="T262" s="57"/>
      <c r="U262" s="57"/>
      <c r="V262" s="57"/>
      <c r="W262" s="57"/>
      <c r="X262" s="57"/>
      <c r="Y262" s="57"/>
      <c r="Z262" s="57"/>
      <c r="AA262" s="57"/>
    </row>
    <row r="263" spans="1:27" ht="14" hidden="1">
      <c r="A263" s="57"/>
      <c r="B263" s="57"/>
      <c r="C263" s="57"/>
      <c r="D263" s="57"/>
      <c r="E263" s="57"/>
      <c r="F263" s="57"/>
      <c r="G263" s="57"/>
      <c r="H263" s="176"/>
      <c r="I263" s="176"/>
      <c r="J263" s="176"/>
      <c r="K263" s="176"/>
      <c r="L263" s="176"/>
      <c r="M263" s="176"/>
      <c r="N263" s="57"/>
      <c r="O263" s="57"/>
      <c r="P263" s="57"/>
      <c r="Q263" s="57"/>
      <c r="R263" s="57"/>
      <c r="S263" s="57"/>
      <c r="T263" s="57"/>
      <c r="U263" s="57"/>
      <c r="V263" s="57"/>
      <c r="W263" s="57"/>
      <c r="X263" s="57"/>
      <c r="Y263" s="57"/>
      <c r="Z263" s="57"/>
      <c r="AA263" s="57"/>
    </row>
    <row r="264" spans="1:27" ht="14" hidden="1">
      <c r="A264" s="57"/>
      <c r="B264" s="57"/>
      <c r="C264" s="57"/>
      <c r="D264" s="57"/>
      <c r="E264" s="57"/>
      <c r="F264" s="57"/>
      <c r="G264" s="57"/>
      <c r="H264" s="176"/>
      <c r="I264" s="176"/>
      <c r="J264" s="176"/>
      <c r="K264" s="176"/>
      <c r="L264" s="176"/>
      <c r="M264" s="176"/>
      <c r="N264" s="57"/>
      <c r="O264" s="57"/>
      <c r="P264" s="57"/>
      <c r="Q264" s="57"/>
      <c r="R264" s="57"/>
      <c r="S264" s="57"/>
      <c r="T264" s="57"/>
      <c r="U264" s="57"/>
      <c r="V264" s="57"/>
      <c r="W264" s="57"/>
      <c r="X264" s="57"/>
      <c r="Y264" s="57"/>
      <c r="Z264" s="57"/>
      <c r="AA264" s="57"/>
    </row>
    <row r="265" spans="1:27" ht="14" hidden="1">
      <c r="A265" s="57"/>
      <c r="B265" s="57"/>
      <c r="C265" s="57"/>
      <c r="D265" s="57"/>
      <c r="E265" s="57"/>
      <c r="F265" s="57"/>
      <c r="G265" s="57"/>
      <c r="H265" s="176"/>
      <c r="I265" s="176"/>
      <c r="J265" s="176"/>
      <c r="K265" s="176"/>
      <c r="L265" s="176"/>
      <c r="M265" s="176"/>
      <c r="N265" s="57"/>
      <c r="O265" s="57"/>
      <c r="P265" s="57"/>
      <c r="Q265" s="57"/>
      <c r="R265" s="57"/>
      <c r="S265" s="57"/>
      <c r="T265" s="57"/>
      <c r="U265" s="57"/>
      <c r="V265" s="57"/>
      <c r="W265" s="57"/>
      <c r="X265" s="57"/>
      <c r="Y265" s="57"/>
      <c r="Z265" s="57"/>
      <c r="AA265" s="57"/>
    </row>
    <row r="266" spans="1:27" ht="14" hidden="1">
      <c r="A266" s="57"/>
      <c r="B266" s="57"/>
      <c r="C266" s="57"/>
      <c r="D266" s="57"/>
      <c r="E266" s="57"/>
      <c r="F266" s="57"/>
      <c r="G266" s="57"/>
      <c r="H266" s="176"/>
      <c r="I266" s="176"/>
      <c r="J266" s="176"/>
      <c r="K266" s="176"/>
      <c r="L266" s="176"/>
      <c r="M266" s="176"/>
      <c r="N266" s="57"/>
      <c r="O266" s="57"/>
      <c r="P266" s="57"/>
      <c r="Q266" s="57"/>
      <c r="R266" s="57"/>
      <c r="S266" s="57"/>
      <c r="T266" s="57"/>
      <c r="U266" s="57"/>
      <c r="V266" s="57"/>
      <c r="W266" s="57"/>
      <c r="X266" s="57"/>
      <c r="Y266" s="57"/>
      <c r="Z266" s="57"/>
      <c r="AA266" s="57"/>
    </row>
    <row r="267" spans="1:27" ht="14" hidden="1">
      <c r="A267" s="57"/>
      <c r="B267" s="57"/>
      <c r="C267" s="57"/>
      <c r="D267" s="57"/>
      <c r="E267" s="57"/>
      <c r="F267" s="57"/>
      <c r="G267" s="57"/>
      <c r="H267" s="176"/>
      <c r="I267" s="176"/>
      <c r="J267" s="176"/>
      <c r="K267" s="176"/>
      <c r="L267" s="176"/>
      <c r="M267" s="176"/>
      <c r="N267" s="57"/>
      <c r="O267" s="57"/>
      <c r="P267" s="57"/>
      <c r="Q267" s="57"/>
      <c r="R267" s="57"/>
      <c r="S267" s="57"/>
      <c r="T267" s="57"/>
      <c r="U267" s="57"/>
      <c r="V267" s="57"/>
      <c r="W267" s="57"/>
      <c r="X267" s="57"/>
      <c r="Y267" s="57"/>
      <c r="Z267" s="57"/>
      <c r="AA267" s="57"/>
    </row>
    <row r="268" spans="1:27" ht="14" hidden="1">
      <c r="A268" s="57"/>
      <c r="B268" s="57"/>
      <c r="C268" s="57"/>
      <c r="D268" s="57"/>
      <c r="E268" s="57"/>
      <c r="F268" s="57"/>
      <c r="G268" s="57"/>
      <c r="H268" s="176"/>
      <c r="I268" s="176"/>
      <c r="J268" s="176"/>
      <c r="K268" s="176"/>
      <c r="L268" s="176"/>
      <c r="M268" s="176"/>
      <c r="N268" s="57"/>
      <c r="O268" s="57"/>
      <c r="P268" s="57"/>
      <c r="Q268" s="57"/>
      <c r="R268" s="57"/>
      <c r="S268" s="57"/>
      <c r="T268" s="57"/>
      <c r="U268" s="57"/>
      <c r="V268" s="57"/>
      <c r="W268" s="57"/>
      <c r="X268" s="57"/>
      <c r="Y268" s="57"/>
      <c r="Z268" s="57"/>
      <c r="AA268" s="57"/>
    </row>
    <row r="269" spans="1:27" ht="14" hidden="1">
      <c r="A269" s="57"/>
      <c r="B269" s="57"/>
      <c r="C269" s="57"/>
      <c r="D269" s="57"/>
      <c r="E269" s="57"/>
      <c r="F269" s="57"/>
      <c r="G269" s="57"/>
      <c r="H269" s="176"/>
      <c r="I269" s="176"/>
      <c r="J269" s="176"/>
      <c r="K269" s="176"/>
      <c r="L269" s="176"/>
      <c r="M269" s="176"/>
      <c r="N269" s="57"/>
      <c r="O269" s="57"/>
      <c r="P269" s="57"/>
      <c r="Q269" s="57"/>
      <c r="R269" s="57"/>
      <c r="S269" s="57"/>
      <c r="T269" s="57"/>
      <c r="U269" s="57"/>
      <c r="V269" s="57"/>
      <c r="W269" s="57"/>
      <c r="X269" s="57"/>
      <c r="Y269" s="57"/>
      <c r="Z269" s="57"/>
      <c r="AA269" s="57"/>
    </row>
    <row r="270" spans="1:27" ht="14" hidden="1">
      <c r="A270" s="57"/>
      <c r="B270" s="57"/>
      <c r="C270" s="57"/>
      <c r="D270" s="57"/>
      <c r="E270" s="57"/>
      <c r="F270" s="57"/>
      <c r="G270" s="57"/>
      <c r="H270" s="176"/>
      <c r="I270" s="176"/>
      <c r="J270" s="176"/>
      <c r="K270" s="176"/>
      <c r="L270" s="176"/>
      <c r="M270" s="176"/>
      <c r="N270" s="57"/>
      <c r="O270" s="57"/>
      <c r="P270" s="57"/>
      <c r="Q270" s="57"/>
      <c r="R270" s="57"/>
      <c r="S270" s="57"/>
      <c r="T270" s="57"/>
      <c r="U270" s="57"/>
      <c r="V270" s="57"/>
      <c r="W270" s="57"/>
      <c r="X270" s="57"/>
      <c r="Y270" s="57"/>
      <c r="Z270" s="57"/>
      <c r="AA270" s="57"/>
    </row>
    <row r="271" spans="1:27" ht="14" hidden="1">
      <c r="A271" s="57"/>
      <c r="B271" s="57"/>
      <c r="C271" s="57"/>
      <c r="D271" s="57"/>
      <c r="E271" s="57"/>
      <c r="F271" s="57"/>
      <c r="G271" s="57"/>
      <c r="H271" s="176"/>
      <c r="I271" s="176"/>
      <c r="J271" s="176"/>
      <c r="K271" s="176"/>
      <c r="L271" s="176"/>
      <c r="M271" s="176"/>
      <c r="N271" s="57"/>
      <c r="O271" s="57"/>
      <c r="P271" s="57"/>
      <c r="Q271" s="57"/>
      <c r="R271" s="57"/>
      <c r="S271" s="57"/>
      <c r="T271" s="57"/>
      <c r="U271" s="57"/>
      <c r="V271" s="57"/>
      <c r="W271" s="57"/>
      <c r="X271" s="57"/>
      <c r="Y271" s="57"/>
      <c r="Z271" s="57"/>
      <c r="AA271" s="57"/>
    </row>
    <row r="272" spans="1:27" ht="14" hidden="1">
      <c r="A272" s="57"/>
      <c r="B272" s="57"/>
      <c r="C272" s="57"/>
      <c r="D272" s="57"/>
      <c r="E272" s="57"/>
      <c r="F272" s="57"/>
      <c r="G272" s="57"/>
      <c r="H272" s="176"/>
      <c r="I272" s="176"/>
      <c r="J272" s="176"/>
      <c r="K272" s="176"/>
      <c r="L272" s="176"/>
      <c r="M272" s="176"/>
      <c r="N272" s="57"/>
      <c r="O272" s="57"/>
      <c r="P272" s="57"/>
      <c r="Q272" s="57"/>
      <c r="R272" s="57"/>
      <c r="S272" s="57"/>
      <c r="T272" s="57"/>
      <c r="U272" s="57"/>
      <c r="V272" s="57"/>
      <c r="W272" s="57"/>
      <c r="X272" s="57"/>
      <c r="Y272" s="57"/>
      <c r="Z272" s="57"/>
      <c r="AA272" s="57"/>
    </row>
    <row r="273" spans="1:27" ht="14" hidden="1">
      <c r="A273" s="57"/>
      <c r="B273" s="57"/>
      <c r="C273" s="57"/>
      <c r="D273" s="57"/>
      <c r="E273" s="57"/>
      <c r="F273" s="57"/>
      <c r="G273" s="57"/>
      <c r="H273" s="176"/>
      <c r="I273" s="176"/>
      <c r="J273" s="176"/>
      <c r="K273" s="176"/>
      <c r="L273" s="176"/>
      <c r="M273" s="176"/>
      <c r="N273" s="57"/>
      <c r="O273" s="57"/>
      <c r="P273" s="57"/>
      <c r="Q273" s="57"/>
      <c r="R273" s="57"/>
      <c r="S273" s="57"/>
      <c r="T273" s="57"/>
      <c r="U273" s="57"/>
      <c r="V273" s="57"/>
      <c r="W273" s="57"/>
      <c r="X273" s="57"/>
      <c r="Y273" s="57"/>
      <c r="Z273" s="57"/>
      <c r="AA273" s="57"/>
    </row>
    <row r="274" spans="1:27" ht="14" hidden="1">
      <c r="A274" s="57"/>
      <c r="B274" s="57"/>
      <c r="C274" s="57"/>
      <c r="D274" s="57"/>
      <c r="E274" s="57"/>
      <c r="F274" s="57"/>
      <c r="G274" s="57"/>
      <c r="H274" s="176"/>
      <c r="I274" s="176"/>
      <c r="J274" s="176"/>
      <c r="K274" s="176"/>
      <c r="L274" s="176"/>
      <c r="M274" s="176"/>
      <c r="N274" s="57"/>
      <c r="O274" s="57"/>
      <c r="P274" s="57"/>
      <c r="Q274" s="57"/>
      <c r="R274" s="57"/>
      <c r="S274" s="57"/>
      <c r="T274" s="57"/>
      <c r="U274" s="57"/>
      <c r="V274" s="57"/>
      <c r="W274" s="57"/>
      <c r="X274" s="57"/>
      <c r="Y274" s="57"/>
      <c r="Z274" s="57"/>
      <c r="AA274" s="57"/>
    </row>
    <row r="275" spans="1:27" ht="14" hidden="1">
      <c r="A275" s="57"/>
      <c r="B275" s="57"/>
      <c r="C275" s="57"/>
      <c r="D275" s="57"/>
      <c r="E275" s="57"/>
      <c r="F275" s="57"/>
      <c r="G275" s="57"/>
      <c r="H275" s="176"/>
      <c r="I275" s="176"/>
      <c r="J275" s="176"/>
      <c r="K275" s="176"/>
      <c r="L275" s="176"/>
      <c r="M275" s="176"/>
      <c r="N275" s="57"/>
      <c r="O275" s="57"/>
      <c r="P275" s="57"/>
      <c r="Q275" s="57"/>
      <c r="R275" s="57"/>
      <c r="S275" s="57"/>
      <c r="T275" s="57"/>
      <c r="U275" s="57"/>
      <c r="V275" s="57"/>
      <c r="W275" s="57"/>
      <c r="X275" s="57"/>
      <c r="Y275" s="57"/>
      <c r="Z275" s="57"/>
      <c r="AA275" s="57"/>
    </row>
    <row r="276" spans="1:27" ht="14" hidden="1">
      <c r="A276" s="57"/>
      <c r="B276" s="57"/>
      <c r="C276" s="57"/>
      <c r="D276" s="57"/>
      <c r="E276" s="57"/>
      <c r="F276" s="57"/>
      <c r="G276" s="57"/>
      <c r="H276" s="176"/>
      <c r="I276" s="176"/>
      <c r="J276" s="176"/>
      <c r="K276" s="176"/>
      <c r="L276" s="176"/>
      <c r="M276" s="176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  <c r="AA276" s="57"/>
    </row>
    <row r="277" spans="1:27" ht="14" hidden="1">
      <c r="A277" s="57"/>
      <c r="B277" s="57"/>
      <c r="C277" s="57"/>
      <c r="D277" s="57"/>
      <c r="E277" s="57"/>
      <c r="F277" s="57"/>
      <c r="G277" s="57"/>
      <c r="H277" s="176"/>
      <c r="I277" s="176"/>
      <c r="J277" s="176"/>
      <c r="K277" s="176"/>
      <c r="L277" s="176"/>
      <c r="M277" s="176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/>
      <c r="Z277" s="57"/>
      <c r="AA277" s="57"/>
    </row>
    <row r="278" spans="1:27" ht="14" hidden="1">
      <c r="A278" s="57"/>
      <c r="B278" s="57"/>
      <c r="C278" s="57"/>
      <c r="D278" s="57"/>
      <c r="E278" s="57"/>
      <c r="F278" s="57"/>
      <c r="G278" s="57"/>
      <c r="H278" s="176"/>
      <c r="I278" s="176"/>
      <c r="J278" s="176"/>
      <c r="K278" s="176"/>
      <c r="L278" s="176"/>
      <c r="M278" s="176"/>
      <c r="N278" s="57"/>
      <c r="O278" s="57"/>
      <c r="P278" s="57"/>
      <c r="Q278" s="57"/>
      <c r="R278" s="57"/>
      <c r="S278" s="57"/>
      <c r="T278" s="57"/>
      <c r="U278" s="57"/>
      <c r="V278" s="57"/>
      <c r="W278" s="57"/>
      <c r="X278" s="57"/>
      <c r="Y278" s="57"/>
      <c r="Z278" s="57"/>
      <c r="AA278" s="57"/>
    </row>
    <row r="279" spans="1:27" ht="14" hidden="1">
      <c r="A279" s="57"/>
      <c r="B279" s="57"/>
      <c r="C279" s="57"/>
      <c r="D279" s="57"/>
      <c r="E279" s="57"/>
      <c r="F279" s="57"/>
      <c r="G279" s="57"/>
      <c r="H279" s="176"/>
      <c r="I279" s="176"/>
      <c r="J279" s="176"/>
      <c r="K279" s="176"/>
      <c r="L279" s="176"/>
      <c r="M279" s="176"/>
      <c r="N279" s="57"/>
      <c r="O279" s="57"/>
      <c r="P279" s="57"/>
      <c r="Q279" s="57"/>
      <c r="R279" s="57"/>
      <c r="S279" s="57"/>
      <c r="T279" s="57"/>
      <c r="U279" s="57"/>
      <c r="V279" s="57"/>
      <c r="W279" s="57"/>
      <c r="X279" s="57"/>
      <c r="Y279" s="57"/>
      <c r="Z279" s="57"/>
      <c r="AA279" s="57"/>
    </row>
    <row r="280" spans="1:27" ht="14" hidden="1">
      <c r="A280" s="57"/>
      <c r="B280" s="57"/>
      <c r="C280" s="57"/>
      <c r="D280" s="57"/>
      <c r="E280" s="57"/>
      <c r="F280" s="57"/>
      <c r="G280" s="57"/>
      <c r="H280" s="176"/>
      <c r="I280" s="176"/>
      <c r="J280" s="176"/>
      <c r="K280" s="176"/>
      <c r="L280" s="176"/>
      <c r="M280" s="176"/>
      <c r="N280" s="57"/>
      <c r="O280" s="57"/>
      <c r="P280" s="57"/>
      <c r="Q280" s="57"/>
      <c r="R280" s="57"/>
      <c r="S280" s="57"/>
      <c r="T280" s="57"/>
      <c r="U280" s="57"/>
      <c r="V280" s="57"/>
      <c r="W280" s="57"/>
      <c r="X280" s="57"/>
      <c r="Y280" s="57"/>
      <c r="Z280" s="57"/>
      <c r="AA280" s="57"/>
    </row>
    <row r="281" spans="1:27" ht="14" hidden="1">
      <c r="A281" s="57"/>
      <c r="B281" s="57"/>
      <c r="C281" s="57"/>
      <c r="D281" s="57"/>
      <c r="E281" s="57"/>
      <c r="F281" s="57"/>
      <c r="G281" s="57"/>
      <c r="H281" s="176"/>
      <c r="I281" s="176"/>
      <c r="J281" s="176"/>
      <c r="K281" s="176"/>
      <c r="L281" s="176"/>
      <c r="M281" s="176"/>
      <c r="N281" s="57"/>
      <c r="O281" s="57"/>
      <c r="P281" s="57"/>
      <c r="Q281" s="57"/>
      <c r="R281" s="57"/>
      <c r="S281" s="57"/>
      <c r="T281" s="57"/>
      <c r="U281" s="57"/>
      <c r="V281" s="57"/>
      <c r="W281" s="57"/>
      <c r="X281" s="57"/>
      <c r="Y281" s="57"/>
      <c r="Z281" s="57"/>
      <c r="AA281" s="57"/>
    </row>
    <row r="282" spans="1:27" ht="14" hidden="1">
      <c r="A282" s="57"/>
      <c r="B282" s="57"/>
      <c r="C282" s="57"/>
      <c r="D282" s="57"/>
      <c r="E282" s="57"/>
      <c r="F282" s="57"/>
      <c r="G282" s="57"/>
      <c r="H282" s="176"/>
      <c r="I282" s="176"/>
      <c r="J282" s="176"/>
      <c r="K282" s="176"/>
      <c r="L282" s="176"/>
      <c r="M282" s="176"/>
      <c r="N282" s="57"/>
      <c r="O282" s="57"/>
      <c r="P282" s="57"/>
      <c r="Q282" s="57"/>
      <c r="R282" s="57"/>
      <c r="S282" s="57"/>
      <c r="T282" s="57"/>
      <c r="U282" s="57"/>
      <c r="V282" s="57"/>
      <c r="W282" s="57"/>
      <c r="X282" s="57"/>
      <c r="Y282" s="57"/>
      <c r="Z282" s="57"/>
      <c r="AA282" s="57"/>
    </row>
    <row r="283" spans="1:27" ht="14" hidden="1">
      <c r="A283" s="57"/>
      <c r="B283" s="57"/>
      <c r="C283" s="57"/>
      <c r="D283" s="57"/>
      <c r="E283" s="57"/>
      <c r="F283" s="57"/>
      <c r="G283" s="57"/>
      <c r="H283" s="176"/>
      <c r="I283" s="176"/>
      <c r="J283" s="176"/>
      <c r="K283" s="176"/>
      <c r="L283" s="176"/>
      <c r="M283" s="176"/>
      <c r="N283" s="57"/>
      <c r="O283" s="57"/>
      <c r="P283" s="57"/>
      <c r="Q283" s="57"/>
      <c r="R283" s="57"/>
      <c r="S283" s="57"/>
      <c r="T283" s="57"/>
      <c r="U283" s="57"/>
      <c r="V283" s="57"/>
      <c r="W283" s="57"/>
      <c r="X283" s="57"/>
      <c r="Y283" s="57"/>
      <c r="Z283" s="57"/>
      <c r="AA283" s="57"/>
    </row>
    <row r="284" spans="1:27" ht="14" hidden="1">
      <c r="A284" s="57"/>
      <c r="B284" s="57"/>
      <c r="C284" s="57"/>
      <c r="D284" s="57"/>
      <c r="E284" s="57"/>
      <c r="F284" s="57"/>
      <c r="G284" s="57"/>
      <c r="H284" s="176"/>
      <c r="I284" s="176"/>
      <c r="J284" s="176"/>
      <c r="K284" s="176"/>
      <c r="L284" s="176"/>
      <c r="M284" s="176"/>
      <c r="N284" s="57"/>
      <c r="O284" s="57"/>
      <c r="P284" s="57"/>
      <c r="Q284" s="57"/>
      <c r="R284" s="57"/>
      <c r="S284" s="57"/>
      <c r="T284" s="57"/>
      <c r="U284" s="57"/>
      <c r="V284" s="57"/>
      <c r="W284" s="57"/>
      <c r="X284" s="57"/>
      <c r="Y284" s="57"/>
      <c r="Z284" s="57"/>
      <c r="AA284" s="57"/>
    </row>
    <row r="285" spans="1:27" ht="14" hidden="1">
      <c r="A285" s="57"/>
      <c r="B285" s="57"/>
      <c r="C285" s="57"/>
      <c r="D285" s="57"/>
      <c r="E285" s="57"/>
      <c r="F285" s="57"/>
      <c r="G285" s="57"/>
      <c r="H285" s="176"/>
      <c r="I285" s="176"/>
      <c r="J285" s="176"/>
      <c r="K285" s="176"/>
      <c r="L285" s="176"/>
      <c r="M285" s="176"/>
      <c r="N285" s="57"/>
      <c r="O285" s="57"/>
      <c r="P285" s="57"/>
      <c r="Q285" s="57"/>
      <c r="R285" s="57"/>
      <c r="S285" s="57"/>
      <c r="T285" s="57"/>
      <c r="U285" s="57"/>
      <c r="V285" s="57"/>
      <c r="W285" s="57"/>
      <c r="X285" s="57"/>
      <c r="Y285" s="57"/>
      <c r="Z285" s="57"/>
      <c r="AA285" s="57"/>
    </row>
    <row r="286" spans="1:27" ht="14" hidden="1">
      <c r="A286" s="57"/>
      <c r="B286" s="57"/>
      <c r="C286" s="57"/>
      <c r="D286" s="57"/>
      <c r="E286" s="57"/>
      <c r="F286" s="57"/>
      <c r="G286" s="57"/>
      <c r="H286" s="176"/>
      <c r="I286" s="176"/>
      <c r="J286" s="176"/>
      <c r="K286" s="176"/>
      <c r="L286" s="176"/>
      <c r="M286" s="176"/>
      <c r="N286" s="57"/>
      <c r="O286" s="57"/>
      <c r="P286" s="57"/>
      <c r="Q286" s="57"/>
      <c r="R286" s="57"/>
      <c r="S286" s="57"/>
      <c r="T286" s="57"/>
      <c r="U286" s="57"/>
      <c r="V286" s="57"/>
      <c r="W286" s="57"/>
      <c r="X286" s="57"/>
      <c r="Y286" s="57"/>
      <c r="Z286" s="57"/>
      <c r="AA286" s="57"/>
    </row>
    <row r="287" spans="1:27" ht="14" hidden="1">
      <c r="A287" s="57"/>
      <c r="B287" s="57"/>
      <c r="C287" s="57"/>
      <c r="D287" s="57"/>
      <c r="E287" s="57"/>
      <c r="F287" s="57"/>
      <c r="G287" s="57"/>
      <c r="H287" s="176"/>
      <c r="I287" s="176"/>
      <c r="J287" s="176"/>
      <c r="K287" s="176"/>
      <c r="L287" s="176"/>
      <c r="M287" s="176"/>
      <c r="N287" s="57"/>
      <c r="O287" s="57"/>
      <c r="P287" s="57"/>
      <c r="Q287" s="57"/>
      <c r="R287" s="57"/>
      <c r="S287" s="57"/>
      <c r="T287" s="57"/>
      <c r="U287" s="57"/>
      <c r="V287" s="57"/>
      <c r="W287" s="57"/>
      <c r="X287" s="57"/>
      <c r="Y287" s="57"/>
      <c r="Z287" s="57"/>
      <c r="AA287" s="57"/>
    </row>
    <row r="288" spans="1:27" ht="14" hidden="1">
      <c r="A288" s="57"/>
      <c r="B288" s="57"/>
      <c r="C288" s="57"/>
      <c r="D288" s="57"/>
      <c r="E288" s="57"/>
      <c r="F288" s="57"/>
      <c r="G288" s="57"/>
      <c r="H288" s="176"/>
      <c r="I288" s="176"/>
      <c r="J288" s="176"/>
      <c r="K288" s="176"/>
      <c r="L288" s="176"/>
      <c r="M288" s="176"/>
      <c r="N288" s="57"/>
      <c r="O288" s="57"/>
      <c r="P288" s="57"/>
      <c r="Q288" s="57"/>
      <c r="R288" s="57"/>
      <c r="S288" s="57"/>
      <c r="T288" s="57"/>
      <c r="U288" s="57"/>
      <c r="V288" s="57"/>
      <c r="W288" s="57"/>
      <c r="X288" s="57"/>
      <c r="Y288" s="57"/>
      <c r="Z288" s="57"/>
      <c r="AA288" s="57"/>
    </row>
    <row r="289" spans="1:27" ht="14" hidden="1">
      <c r="A289" s="57"/>
      <c r="B289" s="57"/>
      <c r="C289" s="57"/>
      <c r="D289" s="57"/>
      <c r="E289" s="57"/>
      <c r="F289" s="57"/>
      <c r="G289" s="57"/>
      <c r="H289" s="176"/>
      <c r="I289" s="176"/>
      <c r="J289" s="176"/>
      <c r="K289" s="176"/>
      <c r="L289" s="176"/>
      <c r="M289" s="176"/>
      <c r="N289" s="57"/>
      <c r="O289" s="57"/>
      <c r="P289" s="57"/>
      <c r="Q289" s="57"/>
      <c r="R289" s="57"/>
      <c r="S289" s="57"/>
      <c r="T289" s="57"/>
      <c r="U289" s="57"/>
      <c r="V289" s="57"/>
      <c r="W289" s="57"/>
      <c r="X289" s="57"/>
      <c r="Y289" s="57"/>
      <c r="Z289" s="57"/>
      <c r="AA289" s="57"/>
    </row>
    <row r="290" spans="1:27" ht="14" hidden="1">
      <c r="A290" s="57"/>
      <c r="B290" s="57"/>
      <c r="C290" s="57"/>
      <c r="D290" s="57"/>
      <c r="E290" s="57"/>
      <c r="F290" s="57"/>
      <c r="G290" s="57"/>
      <c r="H290" s="176"/>
      <c r="I290" s="176"/>
      <c r="J290" s="176"/>
      <c r="K290" s="176"/>
      <c r="L290" s="176"/>
      <c r="M290" s="176"/>
      <c r="N290" s="57"/>
      <c r="O290" s="57"/>
      <c r="P290" s="57"/>
      <c r="Q290" s="57"/>
      <c r="R290" s="57"/>
      <c r="S290" s="57"/>
      <c r="T290" s="57"/>
      <c r="U290" s="57"/>
      <c r="V290" s="57"/>
      <c r="W290" s="57"/>
      <c r="X290" s="57"/>
      <c r="Y290" s="57"/>
      <c r="Z290" s="57"/>
      <c r="AA290" s="57"/>
    </row>
    <row r="291" spans="1:27" ht="14" hidden="1">
      <c r="A291" s="57"/>
      <c r="B291" s="57"/>
      <c r="C291" s="57"/>
      <c r="D291" s="57"/>
      <c r="E291" s="57"/>
      <c r="F291" s="57"/>
      <c r="G291" s="57"/>
      <c r="H291" s="176"/>
      <c r="I291" s="176"/>
      <c r="J291" s="176"/>
      <c r="K291" s="176"/>
      <c r="L291" s="176"/>
      <c r="M291" s="176"/>
      <c r="N291" s="57"/>
      <c r="O291" s="57"/>
      <c r="P291" s="57"/>
      <c r="Q291" s="57"/>
      <c r="R291" s="57"/>
      <c r="S291" s="57"/>
      <c r="T291" s="57"/>
      <c r="U291" s="57"/>
      <c r="V291" s="57"/>
      <c r="W291" s="57"/>
      <c r="X291" s="57"/>
      <c r="Y291" s="57"/>
      <c r="Z291" s="57"/>
      <c r="AA291" s="57"/>
    </row>
    <row r="292" spans="1:27" ht="14" hidden="1">
      <c r="A292" s="57"/>
      <c r="B292" s="57"/>
      <c r="C292" s="57"/>
      <c r="D292" s="57"/>
      <c r="E292" s="57"/>
      <c r="F292" s="57"/>
      <c r="G292" s="57"/>
      <c r="H292" s="176"/>
      <c r="I292" s="176"/>
      <c r="J292" s="176"/>
      <c r="K292" s="176"/>
      <c r="L292" s="176"/>
      <c r="M292" s="176"/>
      <c r="N292" s="57"/>
      <c r="O292" s="57"/>
      <c r="P292" s="57"/>
      <c r="Q292" s="57"/>
      <c r="R292" s="57"/>
      <c r="S292" s="57"/>
      <c r="T292" s="57"/>
      <c r="U292" s="57"/>
      <c r="V292" s="57"/>
      <c r="W292" s="57"/>
      <c r="X292" s="57"/>
      <c r="Y292" s="57"/>
      <c r="Z292" s="57"/>
      <c r="AA292" s="57"/>
    </row>
    <row r="293" spans="1:27" ht="14" hidden="1">
      <c r="A293" s="57"/>
      <c r="B293" s="57"/>
      <c r="C293" s="57"/>
      <c r="D293" s="57"/>
      <c r="E293" s="57"/>
      <c r="F293" s="57"/>
      <c r="G293" s="57"/>
      <c r="H293" s="176"/>
      <c r="I293" s="176"/>
      <c r="J293" s="176"/>
      <c r="K293" s="176"/>
      <c r="L293" s="176"/>
      <c r="M293" s="176"/>
      <c r="N293" s="57"/>
      <c r="O293" s="57"/>
      <c r="P293" s="57"/>
      <c r="Q293" s="57"/>
      <c r="R293" s="57"/>
      <c r="S293" s="57"/>
      <c r="T293" s="57"/>
      <c r="U293" s="57"/>
      <c r="V293" s="57"/>
      <c r="W293" s="57"/>
      <c r="X293" s="57"/>
      <c r="Y293" s="57"/>
      <c r="Z293" s="57"/>
      <c r="AA293" s="57"/>
    </row>
    <row r="294" spans="1:27" ht="14" hidden="1">
      <c r="A294" s="57"/>
      <c r="B294" s="57"/>
      <c r="C294" s="57"/>
      <c r="D294" s="57"/>
      <c r="E294" s="57"/>
      <c r="F294" s="57"/>
      <c r="G294" s="57"/>
      <c r="H294" s="176"/>
      <c r="I294" s="176"/>
      <c r="J294" s="176"/>
      <c r="K294" s="176"/>
      <c r="L294" s="176"/>
      <c r="M294" s="176"/>
      <c r="N294" s="57"/>
      <c r="O294" s="57"/>
      <c r="P294" s="57"/>
      <c r="Q294" s="57"/>
      <c r="R294" s="57"/>
      <c r="S294" s="57"/>
      <c r="T294" s="57"/>
      <c r="U294" s="57"/>
      <c r="V294" s="57"/>
      <c r="W294" s="57"/>
      <c r="X294" s="57"/>
      <c r="Y294" s="57"/>
      <c r="Z294" s="57"/>
      <c r="AA294" s="57"/>
    </row>
    <row r="295" spans="1:27" ht="14" hidden="1">
      <c r="A295" s="57"/>
      <c r="B295" s="57"/>
      <c r="C295" s="57"/>
      <c r="D295" s="57"/>
      <c r="E295" s="57"/>
      <c r="F295" s="57"/>
      <c r="G295" s="57"/>
      <c r="H295" s="176"/>
      <c r="I295" s="176"/>
      <c r="J295" s="176"/>
      <c r="K295" s="176"/>
      <c r="L295" s="176"/>
      <c r="M295" s="176"/>
      <c r="N295" s="57"/>
      <c r="O295" s="57"/>
      <c r="P295" s="57"/>
      <c r="Q295" s="57"/>
      <c r="R295" s="57"/>
      <c r="S295" s="57"/>
      <c r="T295" s="57"/>
      <c r="U295" s="57"/>
      <c r="V295" s="57"/>
      <c r="W295" s="57"/>
      <c r="X295" s="57"/>
      <c r="Y295" s="57"/>
      <c r="Z295" s="57"/>
      <c r="AA295" s="57"/>
    </row>
    <row r="296" spans="1:27" ht="14" hidden="1">
      <c r="A296" s="57"/>
      <c r="B296" s="57"/>
      <c r="C296" s="57"/>
      <c r="D296" s="57"/>
      <c r="E296" s="57"/>
      <c r="F296" s="57"/>
      <c r="G296" s="57"/>
      <c r="H296" s="176"/>
      <c r="I296" s="176"/>
      <c r="J296" s="176"/>
      <c r="K296" s="176"/>
      <c r="L296" s="176"/>
      <c r="M296" s="176"/>
      <c r="N296" s="57"/>
      <c r="O296" s="57"/>
      <c r="P296" s="57"/>
      <c r="Q296" s="57"/>
      <c r="R296" s="57"/>
      <c r="S296" s="57"/>
      <c r="T296" s="57"/>
      <c r="U296" s="57"/>
      <c r="V296" s="57"/>
      <c r="W296" s="57"/>
      <c r="X296" s="57"/>
      <c r="Y296" s="57"/>
      <c r="Z296" s="57"/>
      <c r="AA296" s="57"/>
    </row>
    <row r="297" spans="1:27" ht="14" hidden="1">
      <c r="A297" s="57"/>
      <c r="B297" s="57"/>
      <c r="C297" s="57"/>
      <c r="D297" s="57"/>
      <c r="E297" s="57"/>
      <c r="F297" s="57"/>
      <c r="G297" s="57"/>
      <c r="H297" s="176"/>
      <c r="I297" s="176"/>
      <c r="J297" s="176"/>
      <c r="K297" s="176"/>
      <c r="L297" s="176"/>
      <c r="M297" s="176"/>
      <c r="N297" s="57"/>
      <c r="O297" s="57"/>
      <c r="P297" s="57"/>
      <c r="Q297" s="57"/>
      <c r="R297" s="57"/>
      <c r="S297" s="57"/>
      <c r="T297" s="57"/>
      <c r="U297" s="57"/>
      <c r="V297" s="57"/>
      <c r="W297" s="57"/>
      <c r="X297" s="57"/>
      <c r="Y297" s="57"/>
      <c r="Z297" s="57"/>
      <c r="AA297" s="57"/>
    </row>
    <row r="298" spans="1:27" ht="14" hidden="1">
      <c r="A298" s="57"/>
      <c r="B298" s="57"/>
      <c r="C298" s="57"/>
      <c r="D298" s="57"/>
      <c r="E298" s="57"/>
      <c r="F298" s="57"/>
      <c r="G298" s="57"/>
      <c r="H298" s="176"/>
      <c r="I298" s="176"/>
      <c r="J298" s="176"/>
      <c r="K298" s="176"/>
      <c r="L298" s="176"/>
      <c r="M298" s="176"/>
      <c r="N298" s="57"/>
      <c r="O298" s="57"/>
      <c r="P298" s="57"/>
      <c r="Q298" s="57"/>
      <c r="R298" s="57"/>
      <c r="S298" s="57"/>
      <c r="T298" s="57"/>
      <c r="U298" s="57"/>
      <c r="V298" s="57"/>
      <c r="W298" s="57"/>
      <c r="X298" s="57"/>
      <c r="Y298" s="57"/>
      <c r="Z298" s="57"/>
      <c r="AA298" s="57"/>
    </row>
    <row r="299" spans="1:27" ht="14" hidden="1">
      <c r="A299" s="57"/>
      <c r="B299" s="57"/>
      <c r="C299" s="57"/>
      <c r="D299" s="57"/>
      <c r="E299" s="57"/>
      <c r="F299" s="57"/>
      <c r="G299" s="57"/>
      <c r="H299" s="176"/>
      <c r="I299" s="176"/>
      <c r="J299" s="176"/>
      <c r="K299" s="176"/>
      <c r="L299" s="176"/>
      <c r="M299" s="176"/>
      <c r="N299" s="57"/>
      <c r="O299" s="57"/>
      <c r="P299" s="57"/>
      <c r="Q299" s="57"/>
      <c r="R299" s="57"/>
      <c r="S299" s="57"/>
      <c r="T299" s="57"/>
      <c r="U299" s="57"/>
      <c r="V299" s="57"/>
      <c r="W299" s="57"/>
      <c r="X299" s="57"/>
      <c r="Y299" s="57"/>
      <c r="Z299" s="57"/>
      <c r="AA299" s="57"/>
    </row>
    <row r="300" spans="1:27" ht="14" hidden="1">
      <c r="A300" s="57"/>
      <c r="B300" s="57"/>
      <c r="C300" s="57"/>
      <c r="D300" s="57"/>
      <c r="E300" s="57"/>
      <c r="F300" s="57"/>
      <c r="G300" s="57"/>
      <c r="H300" s="176"/>
      <c r="I300" s="176"/>
      <c r="J300" s="176"/>
      <c r="K300" s="176"/>
      <c r="L300" s="176"/>
      <c r="M300" s="176"/>
      <c r="N300" s="57"/>
      <c r="O300" s="57"/>
      <c r="P300" s="57"/>
      <c r="Q300" s="57"/>
      <c r="R300" s="57"/>
      <c r="S300" s="57"/>
      <c r="T300" s="57"/>
      <c r="U300" s="57"/>
      <c r="V300" s="57"/>
      <c r="W300" s="57"/>
      <c r="X300" s="57"/>
      <c r="Y300" s="57"/>
      <c r="Z300" s="57"/>
      <c r="AA300" s="57"/>
    </row>
    <row r="301" spans="1:27" ht="14" hidden="1">
      <c r="A301" s="57"/>
      <c r="B301" s="57"/>
      <c r="C301" s="57"/>
      <c r="D301" s="57"/>
      <c r="E301" s="57"/>
      <c r="F301" s="57"/>
      <c r="G301" s="57"/>
      <c r="H301" s="176"/>
      <c r="I301" s="176"/>
      <c r="J301" s="176"/>
      <c r="K301" s="176"/>
      <c r="L301" s="176"/>
      <c r="M301" s="176"/>
      <c r="N301" s="57"/>
      <c r="O301" s="57"/>
      <c r="P301" s="57"/>
      <c r="Q301" s="57"/>
      <c r="R301" s="57"/>
      <c r="S301" s="57"/>
      <c r="T301" s="57"/>
      <c r="U301" s="57"/>
      <c r="V301" s="57"/>
      <c r="W301" s="57"/>
      <c r="X301" s="57"/>
      <c r="Y301" s="57"/>
      <c r="Z301" s="57"/>
      <c r="AA301" s="57"/>
    </row>
    <row r="302" spans="1:27" ht="14" hidden="1">
      <c r="A302" s="57"/>
      <c r="B302" s="57"/>
      <c r="C302" s="57"/>
      <c r="D302" s="57"/>
      <c r="E302" s="57"/>
      <c r="F302" s="57"/>
      <c r="G302" s="57"/>
      <c r="H302" s="176"/>
      <c r="I302" s="176"/>
      <c r="J302" s="176"/>
      <c r="K302" s="176"/>
      <c r="L302" s="176"/>
      <c r="M302" s="176"/>
      <c r="N302" s="57"/>
      <c r="O302" s="57"/>
      <c r="P302" s="57"/>
      <c r="Q302" s="57"/>
      <c r="R302" s="57"/>
      <c r="S302" s="57"/>
      <c r="T302" s="57"/>
      <c r="U302" s="57"/>
      <c r="V302" s="57"/>
      <c r="W302" s="57"/>
      <c r="X302" s="57"/>
      <c r="Y302" s="57"/>
      <c r="Z302" s="57"/>
      <c r="AA302" s="57"/>
    </row>
    <row r="303" spans="1:27" ht="14" hidden="1">
      <c r="A303" s="57"/>
      <c r="B303" s="57"/>
      <c r="C303" s="57"/>
      <c r="D303" s="57"/>
      <c r="E303" s="57"/>
      <c r="F303" s="57"/>
      <c r="G303" s="57"/>
      <c r="H303" s="176"/>
      <c r="I303" s="176"/>
      <c r="J303" s="176"/>
      <c r="K303" s="176"/>
      <c r="L303" s="176"/>
      <c r="M303" s="176"/>
      <c r="N303" s="57"/>
      <c r="O303" s="57"/>
      <c r="P303" s="57"/>
      <c r="Q303" s="57"/>
      <c r="R303" s="57"/>
      <c r="S303" s="57"/>
      <c r="T303" s="57"/>
      <c r="U303" s="57"/>
      <c r="V303" s="57"/>
      <c r="W303" s="57"/>
      <c r="X303" s="57"/>
      <c r="Y303" s="57"/>
      <c r="Z303" s="57"/>
      <c r="AA303" s="57"/>
    </row>
    <row r="304" spans="1:27" ht="14" hidden="1">
      <c r="A304" s="57"/>
      <c r="B304" s="57"/>
      <c r="C304" s="57"/>
      <c r="D304" s="57"/>
      <c r="E304" s="57"/>
      <c r="F304" s="57"/>
      <c r="G304" s="57"/>
      <c r="H304" s="176"/>
      <c r="I304" s="176"/>
      <c r="J304" s="176"/>
      <c r="K304" s="176"/>
      <c r="L304" s="176"/>
      <c r="M304" s="176"/>
      <c r="N304" s="57"/>
      <c r="O304" s="57"/>
      <c r="P304" s="57"/>
      <c r="Q304" s="57"/>
      <c r="R304" s="57"/>
      <c r="S304" s="57"/>
      <c r="T304" s="57"/>
      <c r="U304" s="57"/>
      <c r="V304" s="57"/>
      <c r="W304" s="57"/>
      <c r="X304" s="57"/>
      <c r="Y304" s="57"/>
      <c r="Z304" s="57"/>
      <c r="AA304" s="57"/>
    </row>
    <row r="305" spans="1:27" ht="14" hidden="1">
      <c r="A305" s="57"/>
      <c r="B305" s="57"/>
      <c r="C305" s="57"/>
      <c r="D305" s="57"/>
      <c r="E305" s="57"/>
      <c r="F305" s="57"/>
      <c r="G305" s="57"/>
      <c r="H305" s="176"/>
      <c r="I305" s="176"/>
      <c r="J305" s="176"/>
      <c r="K305" s="176"/>
      <c r="L305" s="176"/>
      <c r="M305" s="176"/>
      <c r="N305" s="57"/>
      <c r="O305" s="57"/>
      <c r="P305" s="57"/>
      <c r="Q305" s="57"/>
      <c r="R305" s="57"/>
      <c r="S305" s="57"/>
      <c r="T305" s="57"/>
      <c r="U305" s="57"/>
      <c r="V305" s="57"/>
      <c r="W305" s="57"/>
      <c r="X305" s="57"/>
      <c r="Y305" s="57"/>
      <c r="Z305" s="57"/>
      <c r="AA305" s="57"/>
    </row>
    <row r="306" spans="1:27" ht="14" hidden="1">
      <c r="A306" s="57"/>
      <c r="B306" s="57"/>
      <c r="C306" s="57"/>
      <c r="D306" s="57"/>
      <c r="E306" s="57"/>
      <c r="F306" s="57"/>
      <c r="G306" s="57"/>
      <c r="H306" s="176"/>
      <c r="I306" s="176"/>
      <c r="J306" s="176"/>
      <c r="K306" s="176"/>
      <c r="L306" s="176"/>
      <c r="M306" s="176"/>
      <c r="N306" s="57"/>
      <c r="O306" s="57"/>
      <c r="P306" s="57"/>
      <c r="Q306" s="57"/>
      <c r="R306" s="57"/>
      <c r="S306" s="57"/>
      <c r="T306" s="57"/>
      <c r="U306" s="57"/>
      <c r="V306" s="57"/>
      <c r="W306" s="57"/>
      <c r="X306" s="57"/>
      <c r="Y306" s="57"/>
      <c r="Z306" s="57"/>
      <c r="AA306" s="57"/>
    </row>
    <row r="307" spans="1:27" ht="14" hidden="1">
      <c r="A307" s="57"/>
      <c r="B307" s="57"/>
      <c r="C307" s="57"/>
      <c r="D307" s="57"/>
      <c r="E307" s="57"/>
      <c r="F307" s="57"/>
      <c r="G307" s="57"/>
      <c r="H307" s="176"/>
      <c r="I307" s="176"/>
      <c r="J307" s="176"/>
      <c r="K307" s="176"/>
      <c r="L307" s="176"/>
      <c r="M307" s="176"/>
      <c r="N307" s="57"/>
      <c r="O307" s="57"/>
      <c r="P307" s="57"/>
      <c r="Q307" s="57"/>
      <c r="R307" s="57"/>
      <c r="S307" s="57"/>
      <c r="T307" s="57"/>
      <c r="U307" s="57"/>
      <c r="V307" s="57"/>
      <c r="W307" s="57"/>
      <c r="X307" s="57"/>
      <c r="Y307" s="57"/>
      <c r="Z307" s="57"/>
      <c r="AA307" s="57"/>
    </row>
    <row r="308" spans="1:27" ht="14" hidden="1">
      <c r="A308" s="57"/>
      <c r="B308" s="57"/>
      <c r="C308" s="57"/>
      <c r="D308" s="57"/>
      <c r="E308" s="57"/>
      <c r="F308" s="57"/>
      <c r="G308" s="57"/>
      <c r="H308" s="176"/>
      <c r="I308" s="176"/>
      <c r="J308" s="176"/>
      <c r="K308" s="176"/>
      <c r="L308" s="176"/>
      <c r="M308" s="176"/>
      <c r="N308" s="57"/>
      <c r="O308" s="57"/>
      <c r="P308" s="57"/>
      <c r="Q308" s="57"/>
      <c r="R308" s="57"/>
      <c r="S308" s="57"/>
      <c r="T308" s="57"/>
      <c r="U308" s="57"/>
      <c r="V308" s="57"/>
      <c r="W308" s="57"/>
      <c r="X308" s="57"/>
      <c r="Y308" s="57"/>
      <c r="Z308" s="57"/>
      <c r="AA308" s="57"/>
    </row>
    <row r="309" spans="1:27" ht="14" hidden="1">
      <c r="A309" s="57"/>
      <c r="B309" s="57"/>
      <c r="C309" s="57"/>
      <c r="D309" s="57"/>
      <c r="E309" s="57"/>
      <c r="F309" s="57"/>
      <c r="G309" s="57"/>
      <c r="H309" s="176"/>
      <c r="I309" s="176"/>
      <c r="J309" s="176"/>
      <c r="K309" s="176"/>
      <c r="L309" s="176"/>
      <c r="M309" s="176"/>
      <c r="N309" s="57"/>
      <c r="O309" s="57"/>
      <c r="P309" s="57"/>
      <c r="Q309" s="57"/>
      <c r="R309" s="57"/>
      <c r="S309" s="57"/>
      <c r="T309" s="57"/>
      <c r="U309" s="57"/>
      <c r="V309" s="57"/>
      <c r="W309" s="57"/>
      <c r="X309" s="57"/>
      <c r="Y309" s="57"/>
      <c r="Z309" s="57"/>
      <c r="AA309" s="57"/>
    </row>
    <row r="310" spans="1:27" ht="14" hidden="1">
      <c r="A310" s="57"/>
      <c r="B310" s="57"/>
      <c r="C310" s="57"/>
      <c r="D310" s="57"/>
      <c r="E310" s="57"/>
      <c r="F310" s="57"/>
      <c r="G310" s="57"/>
      <c r="H310" s="176"/>
      <c r="I310" s="176"/>
      <c r="J310" s="176"/>
      <c r="K310" s="176"/>
      <c r="L310" s="176"/>
      <c r="M310" s="176"/>
      <c r="N310" s="57"/>
      <c r="O310" s="57"/>
      <c r="P310" s="57"/>
      <c r="Q310" s="57"/>
      <c r="R310" s="57"/>
      <c r="S310" s="57"/>
      <c r="T310" s="57"/>
      <c r="U310" s="57"/>
      <c r="V310" s="57"/>
      <c r="W310" s="57"/>
      <c r="X310" s="57"/>
      <c r="Y310" s="57"/>
      <c r="Z310" s="57"/>
      <c r="AA310" s="57"/>
    </row>
    <row r="311" spans="1:27" ht="14" hidden="1">
      <c r="A311" s="57"/>
      <c r="B311" s="57"/>
      <c r="C311" s="57"/>
      <c r="D311" s="57"/>
      <c r="E311" s="57"/>
      <c r="F311" s="57"/>
      <c r="G311" s="57"/>
      <c r="H311" s="176"/>
      <c r="I311" s="176"/>
      <c r="J311" s="176"/>
      <c r="K311" s="176"/>
      <c r="L311" s="176"/>
      <c r="M311" s="176"/>
      <c r="N311" s="57"/>
      <c r="O311" s="57"/>
      <c r="P311" s="57"/>
      <c r="Q311" s="57"/>
      <c r="R311" s="57"/>
      <c r="S311" s="57"/>
      <c r="T311" s="57"/>
      <c r="U311" s="57"/>
      <c r="V311" s="57"/>
      <c r="W311" s="57"/>
      <c r="X311" s="57"/>
      <c r="Y311" s="57"/>
      <c r="Z311" s="57"/>
      <c r="AA311" s="57"/>
    </row>
    <row r="312" spans="1:27" ht="14" hidden="1">
      <c r="A312" s="57"/>
      <c r="B312" s="57"/>
      <c r="C312" s="57"/>
      <c r="D312" s="57"/>
      <c r="E312" s="57"/>
      <c r="F312" s="57"/>
      <c r="G312" s="57"/>
      <c r="H312" s="176"/>
      <c r="I312" s="176"/>
      <c r="J312" s="176"/>
      <c r="K312" s="176"/>
      <c r="L312" s="176"/>
      <c r="M312" s="176"/>
      <c r="N312" s="57"/>
      <c r="O312" s="57"/>
      <c r="P312" s="57"/>
      <c r="Q312" s="57"/>
      <c r="R312" s="57"/>
      <c r="S312" s="57"/>
      <c r="T312" s="57"/>
      <c r="U312" s="57"/>
      <c r="V312" s="57"/>
      <c r="W312" s="57"/>
      <c r="X312" s="57"/>
      <c r="Y312" s="57"/>
      <c r="Z312" s="57"/>
      <c r="AA312" s="57"/>
    </row>
    <row r="313" spans="1:27" ht="14" hidden="1">
      <c r="A313" s="57"/>
      <c r="B313" s="57"/>
      <c r="C313" s="57"/>
      <c r="D313" s="57"/>
      <c r="E313" s="57"/>
      <c r="F313" s="57"/>
      <c r="G313" s="57"/>
      <c r="H313" s="176"/>
      <c r="I313" s="176"/>
      <c r="J313" s="176"/>
      <c r="K313" s="176"/>
      <c r="L313" s="176"/>
      <c r="M313" s="176"/>
      <c r="N313" s="57"/>
      <c r="O313" s="57"/>
      <c r="P313" s="57"/>
      <c r="Q313" s="57"/>
      <c r="R313" s="57"/>
      <c r="S313" s="57"/>
      <c r="T313" s="57"/>
      <c r="U313" s="57"/>
      <c r="V313" s="57"/>
      <c r="W313" s="57"/>
      <c r="X313" s="57"/>
      <c r="Y313" s="57"/>
      <c r="Z313" s="57"/>
      <c r="AA313" s="57"/>
    </row>
    <row r="314" spans="1:27" ht="14" hidden="1">
      <c r="A314" s="57"/>
      <c r="B314" s="57"/>
      <c r="C314" s="57"/>
      <c r="D314" s="57"/>
      <c r="E314" s="57"/>
      <c r="F314" s="57"/>
      <c r="G314" s="57"/>
      <c r="H314" s="176"/>
      <c r="I314" s="176"/>
      <c r="J314" s="176"/>
      <c r="K314" s="176"/>
      <c r="L314" s="176"/>
      <c r="M314" s="176"/>
      <c r="N314" s="57"/>
      <c r="O314" s="57"/>
      <c r="P314" s="57"/>
      <c r="Q314" s="57"/>
      <c r="R314" s="57"/>
      <c r="S314" s="57"/>
      <c r="T314" s="57"/>
      <c r="U314" s="57"/>
      <c r="V314" s="57"/>
      <c r="W314" s="57"/>
      <c r="X314" s="57"/>
      <c r="Y314" s="57"/>
      <c r="Z314" s="57"/>
      <c r="AA314" s="57"/>
    </row>
    <row r="315" spans="1:27" ht="14" hidden="1">
      <c r="A315" s="57"/>
      <c r="B315" s="57"/>
      <c r="C315" s="57"/>
      <c r="D315" s="57"/>
      <c r="E315" s="57"/>
      <c r="F315" s="57"/>
      <c r="G315" s="57"/>
      <c r="H315" s="176"/>
      <c r="I315" s="176"/>
      <c r="J315" s="176"/>
      <c r="K315" s="176"/>
      <c r="L315" s="176"/>
      <c r="M315" s="176"/>
      <c r="N315" s="57"/>
      <c r="O315" s="57"/>
      <c r="P315" s="57"/>
      <c r="Q315" s="57"/>
      <c r="R315" s="57"/>
      <c r="S315" s="57"/>
      <c r="T315" s="57"/>
      <c r="U315" s="57"/>
      <c r="V315" s="57"/>
      <c r="W315" s="57"/>
      <c r="X315" s="57"/>
      <c r="Y315" s="57"/>
      <c r="Z315" s="57"/>
      <c r="AA315" s="57"/>
    </row>
    <row r="316" spans="1:27" ht="14" hidden="1">
      <c r="A316" s="57"/>
      <c r="B316" s="57"/>
      <c r="C316" s="57"/>
      <c r="D316" s="57"/>
      <c r="E316" s="57"/>
      <c r="F316" s="57"/>
      <c r="G316" s="57"/>
      <c r="H316" s="176"/>
      <c r="I316" s="176"/>
      <c r="J316" s="176"/>
      <c r="K316" s="176"/>
      <c r="L316" s="176"/>
      <c r="M316" s="176"/>
      <c r="N316" s="57"/>
      <c r="O316" s="57"/>
      <c r="P316" s="57"/>
      <c r="Q316" s="57"/>
      <c r="R316" s="57"/>
      <c r="S316" s="57"/>
      <c r="T316" s="57"/>
      <c r="U316" s="57"/>
      <c r="V316" s="57"/>
      <c r="W316" s="57"/>
      <c r="X316" s="57"/>
      <c r="Y316" s="57"/>
      <c r="Z316" s="57"/>
      <c r="AA316" s="57"/>
    </row>
    <row r="317" spans="1:27" ht="14" hidden="1">
      <c r="A317" s="57"/>
      <c r="B317" s="57"/>
      <c r="C317" s="57"/>
      <c r="D317" s="57"/>
      <c r="E317" s="57"/>
      <c r="F317" s="57"/>
      <c r="G317" s="57"/>
      <c r="H317" s="176"/>
      <c r="I317" s="176"/>
      <c r="J317" s="176"/>
      <c r="K317" s="176"/>
      <c r="L317" s="176"/>
      <c r="M317" s="176"/>
      <c r="N317" s="57"/>
      <c r="O317" s="57"/>
      <c r="P317" s="57"/>
      <c r="Q317" s="57"/>
      <c r="R317" s="57"/>
      <c r="S317" s="57"/>
      <c r="T317" s="57"/>
      <c r="U317" s="57"/>
      <c r="V317" s="57"/>
      <c r="W317" s="57"/>
      <c r="X317" s="57"/>
      <c r="Y317" s="57"/>
      <c r="Z317" s="57"/>
      <c r="AA317" s="57"/>
    </row>
    <row r="318" spans="1:27" ht="14" hidden="1">
      <c r="A318" s="57"/>
      <c r="B318" s="57"/>
      <c r="C318" s="57"/>
      <c r="D318" s="57"/>
      <c r="E318" s="57"/>
      <c r="F318" s="57"/>
      <c r="G318" s="57"/>
      <c r="H318" s="176"/>
      <c r="I318" s="176"/>
      <c r="J318" s="176"/>
      <c r="K318" s="176"/>
      <c r="L318" s="176"/>
      <c r="M318" s="176"/>
      <c r="N318" s="57"/>
      <c r="O318" s="57"/>
      <c r="P318" s="57"/>
      <c r="Q318" s="57"/>
      <c r="R318" s="57"/>
      <c r="S318" s="57"/>
      <c r="T318" s="57"/>
      <c r="U318" s="57"/>
      <c r="V318" s="57"/>
      <c r="W318" s="57"/>
      <c r="X318" s="57"/>
      <c r="Y318" s="57"/>
      <c r="Z318" s="57"/>
      <c r="AA318" s="57"/>
    </row>
    <row r="319" spans="1:27" ht="14" hidden="1">
      <c r="A319" s="57"/>
      <c r="B319" s="57"/>
      <c r="C319" s="57"/>
      <c r="D319" s="57"/>
      <c r="E319" s="57"/>
      <c r="F319" s="57"/>
      <c r="G319" s="57"/>
      <c r="H319" s="176"/>
      <c r="I319" s="176"/>
      <c r="J319" s="176"/>
      <c r="K319" s="176"/>
      <c r="L319" s="176"/>
      <c r="M319" s="176"/>
      <c r="N319" s="57"/>
      <c r="O319" s="57"/>
      <c r="P319" s="57"/>
      <c r="Q319" s="57"/>
      <c r="R319" s="57"/>
      <c r="S319" s="57"/>
      <c r="T319" s="57"/>
      <c r="U319" s="57"/>
      <c r="V319" s="57"/>
      <c r="W319" s="57"/>
      <c r="X319" s="57"/>
      <c r="Y319" s="57"/>
      <c r="Z319" s="57"/>
      <c r="AA319" s="57"/>
    </row>
    <row r="320" spans="1:27" ht="14" hidden="1">
      <c r="A320" s="57"/>
      <c r="B320" s="57"/>
      <c r="C320" s="57"/>
      <c r="D320" s="57"/>
      <c r="E320" s="57"/>
      <c r="F320" s="57"/>
      <c r="G320" s="57"/>
      <c r="H320" s="176"/>
      <c r="I320" s="176"/>
      <c r="J320" s="176"/>
      <c r="K320" s="176"/>
      <c r="L320" s="176"/>
      <c r="M320" s="176"/>
      <c r="N320" s="57"/>
      <c r="O320" s="57"/>
      <c r="P320" s="57"/>
      <c r="Q320" s="57"/>
      <c r="R320" s="57"/>
      <c r="S320" s="57"/>
      <c r="T320" s="57"/>
      <c r="U320" s="57"/>
      <c r="V320" s="57"/>
      <c r="W320" s="57"/>
      <c r="X320" s="57"/>
      <c r="Y320" s="57"/>
      <c r="Z320" s="57"/>
      <c r="AA320" s="57"/>
    </row>
    <row r="321" spans="1:27" ht="14" hidden="1">
      <c r="A321" s="57"/>
      <c r="B321" s="57"/>
      <c r="C321" s="57"/>
      <c r="D321" s="57"/>
      <c r="E321" s="57"/>
      <c r="F321" s="57"/>
      <c r="G321" s="57"/>
      <c r="H321" s="176"/>
      <c r="I321" s="176"/>
      <c r="J321" s="176"/>
      <c r="K321" s="176"/>
      <c r="L321" s="176"/>
      <c r="M321" s="176"/>
      <c r="N321" s="57"/>
      <c r="O321" s="57"/>
      <c r="P321" s="57"/>
      <c r="Q321" s="57"/>
      <c r="R321" s="57"/>
      <c r="S321" s="57"/>
      <c r="T321" s="57"/>
      <c r="U321" s="57"/>
      <c r="V321" s="57"/>
      <c r="W321" s="57"/>
      <c r="X321" s="57"/>
      <c r="Y321" s="57"/>
      <c r="Z321" s="57"/>
      <c r="AA321" s="57"/>
    </row>
    <row r="322" spans="1:27" ht="14" hidden="1">
      <c r="A322" s="57"/>
      <c r="B322" s="57"/>
      <c r="C322" s="57"/>
      <c r="D322" s="57"/>
      <c r="E322" s="57"/>
      <c r="F322" s="57"/>
      <c r="G322" s="57"/>
      <c r="H322" s="176"/>
      <c r="I322" s="176"/>
      <c r="J322" s="176"/>
      <c r="K322" s="176"/>
      <c r="L322" s="176"/>
      <c r="M322" s="176"/>
      <c r="N322" s="57"/>
      <c r="O322" s="57"/>
      <c r="P322" s="57"/>
      <c r="Q322" s="57"/>
      <c r="R322" s="57"/>
      <c r="S322" s="57"/>
      <c r="T322" s="57"/>
      <c r="U322" s="57"/>
      <c r="V322" s="57"/>
      <c r="W322" s="57"/>
      <c r="X322" s="57"/>
      <c r="Y322" s="57"/>
      <c r="Z322" s="57"/>
      <c r="AA322" s="57"/>
    </row>
    <row r="323" spans="1:27" ht="14" hidden="1">
      <c r="A323" s="57"/>
      <c r="B323" s="57"/>
      <c r="C323" s="57"/>
      <c r="D323" s="57"/>
      <c r="E323" s="57"/>
      <c r="F323" s="57"/>
      <c r="G323" s="57"/>
      <c r="H323" s="176"/>
      <c r="I323" s="176"/>
      <c r="J323" s="176"/>
      <c r="K323" s="176"/>
      <c r="L323" s="176"/>
      <c r="M323" s="176"/>
      <c r="N323" s="57"/>
      <c r="O323" s="57"/>
      <c r="P323" s="57"/>
      <c r="Q323" s="57"/>
      <c r="R323" s="57"/>
      <c r="S323" s="57"/>
      <c r="T323" s="57"/>
      <c r="U323" s="57"/>
      <c r="V323" s="57"/>
      <c r="W323" s="57"/>
      <c r="X323" s="57"/>
      <c r="Y323" s="57"/>
      <c r="Z323" s="57"/>
      <c r="AA323" s="57"/>
    </row>
    <row r="324" spans="1:27" ht="14" hidden="1">
      <c r="A324" s="57"/>
      <c r="B324" s="57"/>
      <c r="C324" s="57"/>
      <c r="D324" s="57"/>
      <c r="E324" s="57"/>
      <c r="F324" s="57"/>
      <c r="G324" s="57"/>
      <c r="H324" s="176"/>
      <c r="I324" s="176"/>
      <c r="J324" s="176"/>
      <c r="K324" s="176"/>
      <c r="L324" s="176"/>
      <c r="M324" s="176"/>
      <c r="N324" s="57"/>
      <c r="O324" s="57"/>
      <c r="P324" s="57"/>
      <c r="Q324" s="57"/>
      <c r="R324" s="57"/>
      <c r="S324" s="57"/>
      <c r="T324" s="57"/>
      <c r="U324" s="57"/>
      <c r="V324" s="57"/>
      <c r="W324" s="57"/>
      <c r="X324" s="57"/>
      <c r="Y324" s="57"/>
      <c r="Z324" s="57"/>
      <c r="AA324" s="57"/>
    </row>
    <row r="325" spans="1:27" ht="14" hidden="1">
      <c r="A325" s="57"/>
      <c r="B325" s="57"/>
      <c r="C325" s="57"/>
      <c r="D325" s="57"/>
      <c r="E325" s="57"/>
      <c r="F325" s="57"/>
      <c r="G325" s="57"/>
      <c r="H325" s="176"/>
      <c r="I325" s="176"/>
      <c r="J325" s="176"/>
      <c r="K325" s="176"/>
      <c r="L325" s="176"/>
      <c r="M325" s="176"/>
      <c r="N325" s="57"/>
      <c r="O325" s="57"/>
      <c r="P325" s="57"/>
      <c r="Q325" s="57"/>
      <c r="R325" s="57"/>
      <c r="S325" s="57"/>
      <c r="T325" s="57"/>
      <c r="U325" s="57"/>
      <c r="V325" s="57"/>
      <c r="W325" s="57"/>
      <c r="X325" s="57"/>
      <c r="Y325" s="57"/>
      <c r="Z325" s="57"/>
      <c r="AA325" s="57"/>
    </row>
    <row r="326" spans="1:27" ht="14" hidden="1">
      <c r="A326" s="57"/>
      <c r="B326" s="57"/>
      <c r="C326" s="57"/>
      <c r="D326" s="57"/>
      <c r="E326" s="57"/>
      <c r="F326" s="57"/>
      <c r="G326" s="57"/>
      <c r="H326" s="176"/>
      <c r="I326" s="176"/>
      <c r="J326" s="176"/>
      <c r="K326" s="176"/>
      <c r="L326" s="176"/>
      <c r="M326" s="176"/>
      <c r="N326" s="57"/>
      <c r="O326" s="57"/>
      <c r="P326" s="57"/>
      <c r="Q326" s="57"/>
      <c r="R326" s="57"/>
      <c r="S326" s="57"/>
      <c r="T326" s="57"/>
      <c r="U326" s="57"/>
      <c r="V326" s="57"/>
      <c r="W326" s="57"/>
      <c r="X326" s="57"/>
      <c r="Y326" s="57"/>
      <c r="Z326" s="57"/>
      <c r="AA326" s="57"/>
    </row>
    <row r="327" spans="1:27" ht="14" hidden="1">
      <c r="A327" s="57"/>
      <c r="B327" s="57"/>
      <c r="C327" s="57"/>
      <c r="D327" s="57"/>
      <c r="E327" s="57"/>
      <c r="F327" s="57"/>
      <c r="G327" s="57"/>
      <c r="H327" s="176"/>
      <c r="I327" s="176"/>
      <c r="J327" s="176"/>
      <c r="K327" s="176"/>
      <c r="L327" s="176"/>
      <c r="M327" s="176"/>
      <c r="N327" s="57"/>
      <c r="O327" s="57"/>
      <c r="P327" s="57"/>
      <c r="Q327" s="57"/>
      <c r="R327" s="57"/>
      <c r="S327" s="57"/>
      <c r="T327" s="57"/>
      <c r="U327" s="57"/>
      <c r="V327" s="57"/>
      <c r="W327" s="57"/>
      <c r="X327" s="57"/>
      <c r="Y327" s="57"/>
      <c r="Z327" s="57"/>
      <c r="AA327" s="57"/>
    </row>
    <row r="328" spans="1:27" ht="14" hidden="1">
      <c r="A328" s="57"/>
      <c r="B328" s="57"/>
      <c r="C328" s="57"/>
      <c r="D328" s="57"/>
      <c r="E328" s="57"/>
      <c r="F328" s="57"/>
      <c r="G328" s="57"/>
      <c r="H328" s="176"/>
      <c r="I328" s="176"/>
      <c r="J328" s="176"/>
      <c r="K328" s="176"/>
      <c r="L328" s="176"/>
      <c r="M328" s="176"/>
      <c r="N328" s="57"/>
      <c r="O328" s="57"/>
      <c r="P328" s="57"/>
      <c r="Q328" s="57"/>
      <c r="R328" s="57"/>
      <c r="S328" s="57"/>
      <c r="T328" s="57"/>
      <c r="U328" s="57"/>
      <c r="V328" s="57"/>
      <c r="W328" s="57"/>
      <c r="X328" s="57"/>
      <c r="Y328" s="57"/>
      <c r="Z328" s="57"/>
      <c r="AA328" s="57"/>
    </row>
    <row r="329" spans="1:27" ht="14" hidden="1">
      <c r="A329" s="57"/>
      <c r="B329" s="57"/>
      <c r="C329" s="57"/>
      <c r="D329" s="57"/>
      <c r="E329" s="57"/>
      <c r="F329" s="57"/>
      <c r="G329" s="57"/>
      <c r="H329" s="176"/>
      <c r="I329" s="176"/>
      <c r="J329" s="176"/>
      <c r="K329" s="176"/>
      <c r="L329" s="176"/>
      <c r="M329" s="176"/>
      <c r="N329" s="57"/>
      <c r="O329" s="57"/>
      <c r="P329" s="57"/>
      <c r="Q329" s="57"/>
      <c r="R329" s="57"/>
      <c r="S329" s="57"/>
      <c r="T329" s="57"/>
      <c r="U329" s="57"/>
      <c r="V329" s="57"/>
      <c r="W329" s="57"/>
      <c r="X329" s="57"/>
      <c r="Y329" s="57"/>
      <c r="Z329" s="57"/>
      <c r="AA329" s="57"/>
    </row>
    <row r="330" spans="1:27" ht="14" hidden="1">
      <c r="A330" s="57"/>
      <c r="B330" s="57"/>
      <c r="C330" s="57"/>
      <c r="D330" s="57"/>
      <c r="E330" s="57"/>
      <c r="F330" s="57"/>
      <c r="G330" s="57"/>
      <c r="H330" s="176"/>
      <c r="I330" s="176"/>
      <c r="J330" s="176"/>
      <c r="K330" s="176"/>
      <c r="L330" s="176"/>
      <c r="M330" s="176"/>
      <c r="N330" s="57"/>
      <c r="O330" s="57"/>
      <c r="P330" s="57"/>
      <c r="Q330" s="57"/>
      <c r="R330" s="57"/>
      <c r="S330" s="57"/>
      <c r="T330" s="57"/>
      <c r="U330" s="57"/>
      <c r="V330" s="57"/>
      <c r="W330" s="57"/>
      <c r="X330" s="57"/>
      <c r="Y330" s="57"/>
      <c r="Z330" s="57"/>
      <c r="AA330" s="57"/>
    </row>
    <row r="331" spans="1:27" ht="14" hidden="1">
      <c r="A331" s="57"/>
      <c r="B331" s="57"/>
      <c r="C331" s="57"/>
      <c r="D331" s="57"/>
      <c r="E331" s="57"/>
      <c r="F331" s="57"/>
      <c r="G331" s="57"/>
      <c r="H331" s="176"/>
      <c r="I331" s="176"/>
      <c r="J331" s="176"/>
      <c r="K331" s="176"/>
      <c r="L331" s="176"/>
      <c r="M331" s="176"/>
      <c r="N331" s="57"/>
      <c r="O331" s="57"/>
      <c r="P331" s="57"/>
      <c r="Q331" s="57"/>
      <c r="R331" s="57"/>
      <c r="S331" s="57"/>
      <c r="T331" s="57"/>
      <c r="U331" s="57"/>
      <c r="V331" s="57"/>
      <c r="W331" s="57"/>
      <c r="X331" s="57"/>
      <c r="Y331" s="57"/>
      <c r="Z331" s="57"/>
      <c r="AA331" s="57"/>
    </row>
    <row r="332" spans="1:27" ht="14" hidden="1">
      <c r="A332" s="57"/>
      <c r="B332" s="57"/>
      <c r="C332" s="57"/>
      <c r="D332" s="57"/>
      <c r="E332" s="57"/>
      <c r="F332" s="57"/>
      <c r="G332" s="57"/>
      <c r="H332" s="176"/>
      <c r="I332" s="176"/>
      <c r="J332" s="176"/>
      <c r="K332" s="176"/>
      <c r="L332" s="176"/>
      <c r="M332" s="176"/>
      <c r="N332" s="57"/>
      <c r="O332" s="57"/>
      <c r="P332" s="57"/>
      <c r="Q332" s="57"/>
      <c r="R332" s="57"/>
      <c r="S332" s="57"/>
      <c r="T332" s="57"/>
      <c r="U332" s="57"/>
      <c r="V332" s="57"/>
      <c r="W332" s="57"/>
      <c r="X332" s="57"/>
      <c r="Y332" s="57"/>
      <c r="Z332" s="57"/>
      <c r="AA332" s="57"/>
    </row>
    <row r="333" spans="1:27" ht="14" hidden="1">
      <c r="A333" s="57"/>
      <c r="B333" s="57"/>
      <c r="C333" s="57"/>
      <c r="D333" s="57"/>
      <c r="E333" s="57"/>
      <c r="F333" s="57"/>
      <c r="G333" s="57"/>
      <c r="H333" s="176"/>
      <c r="I333" s="176"/>
      <c r="J333" s="176"/>
      <c r="K333" s="176"/>
      <c r="L333" s="176"/>
      <c r="M333" s="176"/>
      <c r="N333" s="57"/>
      <c r="O333" s="57"/>
      <c r="P333" s="57"/>
      <c r="Q333" s="57"/>
      <c r="R333" s="57"/>
      <c r="S333" s="57"/>
      <c r="T333" s="57"/>
      <c r="U333" s="57"/>
      <c r="V333" s="57"/>
      <c r="W333" s="57"/>
      <c r="X333" s="57"/>
      <c r="Y333" s="57"/>
      <c r="Z333" s="57"/>
      <c r="AA333" s="57"/>
    </row>
    <row r="334" spans="1:27" ht="14" hidden="1">
      <c r="A334" s="57"/>
      <c r="B334" s="57"/>
      <c r="C334" s="57"/>
      <c r="D334" s="57"/>
      <c r="E334" s="57"/>
      <c r="F334" s="57"/>
      <c r="G334" s="57"/>
      <c r="H334" s="176"/>
      <c r="I334" s="176"/>
      <c r="J334" s="176"/>
      <c r="K334" s="176"/>
      <c r="L334" s="176"/>
      <c r="M334" s="176"/>
      <c r="N334" s="57"/>
      <c r="O334" s="57"/>
      <c r="P334" s="57"/>
      <c r="Q334" s="57"/>
      <c r="R334" s="57"/>
      <c r="S334" s="57"/>
      <c r="T334" s="57"/>
      <c r="U334" s="57"/>
      <c r="V334" s="57"/>
      <c r="W334" s="57"/>
      <c r="X334" s="57"/>
      <c r="Y334" s="57"/>
      <c r="Z334" s="57"/>
      <c r="AA334" s="57"/>
    </row>
    <row r="335" spans="1:27" ht="14" hidden="1">
      <c r="A335" s="57"/>
      <c r="B335" s="57"/>
      <c r="C335" s="57"/>
      <c r="D335" s="57"/>
      <c r="E335" s="57"/>
      <c r="F335" s="57"/>
      <c r="G335" s="57"/>
      <c r="H335" s="176"/>
      <c r="I335" s="176"/>
      <c r="J335" s="176"/>
      <c r="K335" s="176"/>
      <c r="L335" s="176"/>
      <c r="M335" s="176"/>
      <c r="N335" s="57"/>
      <c r="O335" s="57"/>
      <c r="P335" s="57"/>
      <c r="Q335" s="57"/>
      <c r="R335" s="57"/>
      <c r="S335" s="57"/>
      <c r="T335" s="57"/>
      <c r="U335" s="57"/>
      <c r="V335" s="57"/>
      <c r="W335" s="57"/>
      <c r="X335" s="57"/>
      <c r="Y335" s="57"/>
      <c r="Z335" s="57"/>
      <c r="AA335" s="57"/>
    </row>
    <row r="336" spans="1:27" ht="14" hidden="1">
      <c r="A336" s="57"/>
      <c r="B336" s="57"/>
      <c r="C336" s="57"/>
      <c r="D336" s="57"/>
      <c r="E336" s="57"/>
      <c r="F336" s="57"/>
      <c r="G336" s="57"/>
      <c r="H336" s="176"/>
      <c r="I336" s="176"/>
      <c r="J336" s="176"/>
      <c r="K336" s="176"/>
      <c r="L336" s="176"/>
      <c r="M336" s="176"/>
      <c r="N336" s="57"/>
      <c r="O336" s="57"/>
      <c r="P336" s="57"/>
      <c r="Q336" s="57"/>
      <c r="R336" s="57"/>
      <c r="S336" s="57"/>
      <c r="T336" s="57"/>
      <c r="U336" s="57"/>
      <c r="V336" s="57"/>
      <c r="W336" s="57"/>
      <c r="X336" s="57"/>
      <c r="Y336" s="57"/>
      <c r="Z336" s="57"/>
      <c r="AA336" s="57"/>
    </row>
    <row r="337" spans="1:27" ht="14" hidden="1">
      <c r="A337" s="57"/>
      <c r="B337" s="57"/>
      <c r="C337" s="57"/>
      <c r="D337" s="57"/>
      <c r="E337" s="57"/>
      <c r="F337" s="57"/>
      <c r="G337" s="57"/>
      <c r="H337" s="176"/>
      <c r="I337" s="176"/>
      <c r="J337" s="176"/>
      <c r="K337" s="176"/>
      <c r="L337" s="176"/>
      <c r="M337" s="176"/>
      <c r="N337" s="57"/>
      <c r="O337" s="57"/>
      <c r="P337" s="57"/>
      <c r="Q337" s="57"/>
      <c r="R337" s="57"/>
      <c r="S337" s="57"/>
      <c r="T337" s="57"/>
      <c r="U337" s="57"/>
      <c r="V337" s="57"/>
      <c r="W337" s="57"/>
      <c r="X337" s="57"/>
      <c r="Y337" s="57"/>
      <c r="Z337" s="57"/>
      <c r="AA337" s="57"/>
    </row>
    <row r="338" spans="1:27" ht="14" hidden="1">
      <c r="A338" s="57"/>
      <c r="B338" s="57"/>
      <c r="C338" s="57"/>
      <c r="D338" s="57"/>
      <c r="E338" s="57"/>
      <c r="F338" s="57"/>
      <c r="G338" s="57"/>
      <c r="H338" s="176"/>
      <c r="I338" s="176"/>
      <c r="J338" s="176"/>
      <c r="K338" s="176"/>
      <c r="L338" s="176"/>
      <c r="M338" s="176"/>
      <c r="N338" s="57"/>
      <c r="O338" s="57"/>
      <c r="P338" s="57"/>
      <c r="Q338" s="57"/>
      <c r="R338" s="57"/>
      <c r="S338" s="57"/>
      <c r="T338" s="57"/>
      <c r="U338" s="57"/>
      <c r="V338" s="57"/>
      <c r="W338" s="57"/>
      <c r="X338" s="57"/>
      <c r="Y338" s="57"/>
      <c r="Z338" s="57"/>
      <c r="AA338" s="57"/>
    </row>
    <row r="339" spans="1:27" ht="14" hidden="1">
      <c r="A339" s="57"/>
      <c r="B339" s="57"/>
      <c r="C339" s="57"/>
      <c r="D339" s="57"/>
      <c r="E339" s="57"/>
      <c r="F339" s="57"/>
      <c r="G339" s="57"/>
      <c r="H339" s="176"/>
      <c r="I339" s="176"/>
      <c r="J339" s="176"/>
      <c r="K339" s="176"/>
      <c r="L339" s="176"/>
      <c r="M339" s="176"/>
      <c r="N339" s="57"/>
      <c r="O339" s="57"/>
      <c r="P339" s="57"/>
      <c r="Q339" s="57"/>
      <c r="R339" s="57"/>
      <c r="S339" s="57"/>
      <c r="T339" s="57"/>
      <c r="U339" s="57"/>
      <c r="V339" s="57"/>
      <c r="W339" s="57"/>
      <c r="X339" s="57"/>
      <c r="Y339" s="57"/>
      <c r="Z339" s="57"/>
      <c r="AA339" s="57"/>
    </row>
    <row r="340" spans="1:27" ht="14" hidden="1">
      <c r="A340" s="57"/>
      <c r="B340" s="57"/>
      <c r="C340" s="57"/>
      <c r="D340" s="57"/>
      <c r="E340" s="57"/>
      <c r="F340" s="57"/>
      <c r="G340" s="57"/>
      <c r="H340" s="176"/>
      <c r="I340" s="176"/>
      <c r="J340" s="176"/>
      <c r="K340" s="176"/>
      <c r="L340" s="176"/>
      <c r="M340" s="176"/>
      <c r="N340" s="57"/>
      <c r="O340" s="57"/>
      <c r="P340" s="57"/>
      <c r="Q340" s="57"/>
      <c r="R340" s="57"/>
      <c r="S340" s="57"/>
      <c r="T340" s="57"/>
      <c r="U340" s="57"/>
      <c r="V340" s="57"/>
      <c r="W340" s="57"/>
      <c r="X340" s="57"/>
      <c r="Y340" s="57"/>
      <c r="Z340" s="57"/>
      <c r="AA340" s="57"/>
    </row>
    <row r="341" spans="1:27" ht="14" hidden="1">
      <c r="A341" s="57"/>
      <c r="B341" s="57"/>
      <c r="C341" s="57"/>
      <c r="D341" s="57"/>
      <c r="E341" s="57"/>
      <c r="F341" s="57"/>
      <c r="G341" s="57"/>
      <c r="H341" s="176"/>
      <c r="I341" s="176"/>
      <c r="J341" s="176"/>
      <c r="K341" s="176"/>
      <c r="L341" s="176"/>
      <c r="M341" s="176"/>
      <c r="N341" s="57"/>
      <c r="O341" s="57"/>
      <c r="P341" s="57"/>
      <c r="Q341" s="57"/>
      <c r="R341" s="57"/>
      <c r="S341" s="57"/>
      <c r="T341" s="57"/>
      <c r="U341" s="57"/>
      <c r="V341" s="57"/>
      <c r="W341" s="57"/>
      <c r="X341" s="57"/>
      <c r="Y341" s="57"/>
      <c r="Z341" s="57"/>
      <c r="AA341" s="57"/>
    </row>
    <row r="342" spans="1:27" ht="14" hidden="1">
      <c r="A342" s="57"/>
      <c r="B342" s="57"/>
      <c r="C342" s="57"/>
      <c r="D342" s="57"/>
      <c r="E342" s="57"/>
      <c r="F342" s="57"/>
      <c r="G342" s="57"/>
      <c r="H342" s="176"/>
      <c r="I342" s="176"/>
      <c r="J342" s="176"/>
      <c r="K342" s="176"/>
      <c r="L342" s="176"/>
      <c r="M342" s="176"/>
      <c r="N342" s="57"/>
      <c r="O342" s="57"/>
      <c r="P342" s="57"/>
      <c r="Q342" s="57"/>
      <c r="R342" s="57"/>
      <c r="S342" s="57"/>
      <c r="T342" s="57"/>
      <c r="U342" s="57"/>
      <c r="V342" s="57"/>
      <c r="W342" s="57"/>
      <c r="X342" s="57"/>
      <c r="Y342" s="57"/>
      <c r="Z342" s="57"/>
      <c r="AA342" s="57"/>
    </row>
    <row r="343" spans="1:27" ht="14" hidden="1">
      <c r="A343" s="57"/>
      <c r="B343" s="57"/>
      <c r="C343" s="57"/>
      <c r="D343" s="57"/>
      <c r="E343" s="57"/>
      <c r="F343" s="57"/>
      <c r="G343" s="57"/>
      <c r="H343" s="176"/>
      <c r="I343" s="176"/>
      <c r="J343" s="176"/>
      <c r="K343" s="176"/>
      <c r="L343" s="176"/>
      <c r="M343" s="176"/>
      <c r="N343" s="57"/>
      <c r="O343" s="57"/>
      <c r="P343" s="57"/>
      <c r="Q343" s="57"/>
      <c r="R343" s="57"/>
      <c r="S343" s="57"/>
      <c r="T343" s="57"/>
      <c r="U343" s="57"/>
      <c r="V343" s="57"/>
      <c r="W343" s="57"/>
      <c r="X343" s="57"/>
      <c r="Y343" s="57"/>
      <c r="Z343" s="57"/>
      <c r="AA343" s="57"/>
    </row>
    <row r="344" spans="1:27" ht="14" hidden="1">
      <c r="A344" s="57"/>
      <c r="B344" s="57"/>
      <c r="C344" s="57"/>
      <c r="D344" s="57"/>
      <c r="E344" s="57"/>
      <c r="F344" s="57"/>
      <c r="G344" s="57"/>
      <c r="H344" s="176"/>
      <c r="I344" s="176"/>
      <c r="J344" s="176"/>
      <c r="K344" s="176"/>
      <c r="L344" s="176"/>
      <c r="M344" s="176"/>
      <c r="N344" s="57"/>
      <c r="O344" s="57"/>
      <c r="P344" s="57"/>
      <c r="Q344" s="57"/>
      <c r="R344" s="57"/>
      <c r="S344" s="57"/>
      <c r="T344" s="57"/>
      <c r="U344" s="57"/>
      <c r="V344" s="57"/>
      <c r="W344" s="57"/>
      <c r="X344" s="57"/>
      <c r="Y344" s="57"/>
      <c r="Z344" s="57"/>
      <c r="AA344" s="57"/>
    </row>
    <row r="345" spans="1:27" ht="14" hidden="1">
      <c r="A345" s="57"/>
      <c r="B345" s="57"/>
      <c r="C345" s="57"/>
      <c r="D345" s="57"/>
      <c r="E345" s="57"/>
      <c r="F345" s="57"/>
      <c r="G345" s="57"/>
      <c r="H345" s="176"/>
      <c r="I345" s="176"/>
      <c r="J345" s="176"/>
      <c r="K345" s="176"/>
      <c r="L345" s="176"/>
      <c r="M345" s="176"/>
      <c r="N345" s="57"/>
      <c r="O345" s="57"/>
      <c r="P345" s="57"/>
      <c r="Q345" s="57"/>
      <c r="R345" s="57"/>
      <c r="S345" s="57"/>
      <c r="T345" s="57"/>
      <c r="U345" s="57"/>
      <c r="V345" s="57"/>
      <c r="W345" s="57"/>
      <c r="X345" s="57"/>
      <c r="Y345" s="57"/>
      <c r="Z345" s="57"/>
      <c r="AA345" s="57"/>
    </row>
    <row r="346" spans="1:27" ht="14" hidden="1">
      <c r="A346" s="57"/>
      <c r="B346" s="57"/>
      <c r="C346" s="57"/>
      <c r="D346" s="57"/>
      <c r="E346" s="57"/>
      <c r="F346" s="57"/>
      <c r="G346" s="57"/>
      <c r="H346" s="176"/>
      <c r="I346" s="176"/>
      <c r="J346" s="176"/>
      <c r="K346" s="176"/>
      <c r="L346" s="176"/>
      <c r="M346" s="176"/>
      <c r="N346" s="57"/>
      <c r="O346" s="57"/>
      <c r="P346" s="57"/>
      <c r="Q346" s="57"/>
      <c r="R346" s="57"/>
      <c r="S346" s="57"/>
      <c r="T346" s="57"/>
      <c r="U346" s="57"/>
      <c r="V346" s="57"/>
      <c r="W346" s="57"/>
      <c r="X346" s="57"/>
      <c r="Y346" s="57"/>
      <c r="Z346" s="57"/>
      <c r="AA346" s="57"/>
    </row>
    <row r="347" spans="1:27" ht="14" hidden="1">
      <c r="A347" s="57"/>
      <c r="B347" s="57"/>
      <c r="C347" s="57"/>
      <c r="D347" s="57"/>
      <c r="E347" s="57"/>
      <c r="F347" s="57"/>
      <c r="G347" s="57"/>
      <c r="H347" s="176"/>
      <c r="I347" s="176"/>
      <c r="J347" s="176"/>
      <c r="K347" s="176"/>
      <c r="L347" s="176"/>
      <c r="M347" s="176"/>
      <c r="N347" s="57"/>
      <c r="O347" s="57"/>
      <c r="P347" s="57"/>
      <c r="Q347" s="57"/>
      <c r="R347" s="57"/>
      <c r="S347" s="57"/>
      <c r="T347" s="57"/>
      <c r="U347" s="57"/>
      <c r="V347" s="57"/>
      <c r="W347" s="57"/>
      <c r="X347" s="57"/>
      <c r="Y347" s="57"/>
      <c r="Z347" s="57"/>
      <c r="AA347" s="57"/>
    </row>
    <row r="348" spans="1:27" ht="14" hidden="1">
      <c r="A348" s="57"/>
      <c r="B348" s="57"/>
      <c r="C348" s="57"/>
      <c r="D348" s="57"/>
      <c r="E348" s="57"/>
      <c r="F348" s="57"/>
      <c r="G348" s="57"/>
      <c r="H348" s="176"/>
      <c r="I348" s="176"/>
      <c r="J348" s="176"/>
      <c r="K348" s="176"/>
      <c r="L348" s="176"/>
      <c r="M348" s="176"/>
      <c r="N348" s="57"/>
      <c r="O348" s="57"/>
      <c r="P348" s="57"/>
      <c r="Q348" s="57"/>
      <c r="R348" s="57"/>
      <c r="S348" s="57"/>
      <c r="T348" s="57"/>
      <c r="U348" s="57"/>
      <c r="V348" s="57"/>
      <c r="W348" s="57"/>
      <c r="X348" s="57"/>
      <c r="Y348" s="57"/>
      <c r="Z348" s="57"/>
      <c r="AA348" s="57"/>
    </row>
    <row r="349" spans="1:27" ht="14" hidden="1">
      <c r="A349" s="57"/>
      <c r="B349" s="57"/>
      <c r="C349" s="57"/>
      <c r="D349" s="57"/>
      <c r="E349" s="57"/>
      <c r="F349" s="57"/>
      <c r="G349" s="57"/>
      <c r="H349" s="176"/>
      <c r="I349" s="176"/>
      <c r="J349" s="176"/>
      <c r="K349" s="176"/>
      <c r="L349" s="176"/>
      <c r="M349" s="176"/>
      <c r="N349" s="57"/>
      <c r="O349" s="57"/>
      <c r="P349" s="57"/>
      <c r="Q349" s="57"/>
      <c r="R349" s="57"/>
      <c r="S349" s="57"/>
      <c r="T349" s="57"/>
      <c r="U349" s="57"/>
      <c r="V349" s="57"/>
      <c r="W349" s="57"/>
      <c r="X349" s="57"/>
      <c r="Y349" s="57"/>
      <c r="Z349" s="57"/>
      <c r="AA349" s="57"/>
    </row>
    <row r="350" spans="1:27" ht="14" hidden="1">
      <c r="A350" s="57"/>
      <c r="B350" s="57"/>
      <c r="C350" s="57"/>
      <c r="D350" s="57"/>
      <c r="E350" s="57"/>
      <c r="F350" s="57"/>
      <c r="G350" s="57"/>
      <c r="H350" s="176"/>
      <c r="I350" s="176"/>
      <c r="J350" s="176"/>
      <c r="K350" s="176"/>
      <c r="L350" s="176"/>
      <c r="M350" s="176"/>
      <c r="N350" s="57"/>
      <c r="O350" s="57"/>
      <c r="P350" s="57"/>
      <c r="Q350" s="57"/>
      <c r="R350" s="57"/>
      <c r="S350" s="57"/>
      <c r="T350" s="57"/>
      <c r="U350" s="57"/>
      <c r="V350" s="57"/>
      <c r="W350" s="57"/>
      <c r="X350" s="57"/>
      <c r="Y350" s="57"/>
      <c r="Z350" s="57"/>
      <c r="AA350" s="57"/>
    </row>
    <row r="351" spans="1:27" ht="14" hidden="1">
      <c r="A351" s="57"/>
      <c r="B351" s="57"/>
      <c r="C351" s="57"/>
      <c r="D351" s="57"/>
      <c r="E351" s="57"/>
      <c r="F351" s="57"/>
      <c r="G351" s="57"/>
      <c r="H351" s="176"/>
      <c r="I351" s="176"/>
      <c r="J351" s="176"/>
      <c r="K351" s="176"/>
      <c r="L351" s="176"/>
      <c r="M351" s="176"/>
      <c r="N351" s="57"/>
      <c r="O351" s="57"/>
      <c r="P351" s="57"/>
      <c r="Q351" s="57"/>
      <c r="R351" s="57"/>
      <c r="S351" s="57"/>
      <c r="T351" s="57"/>
      <c r="U351" s="57"/>
      <c r="V351" s="57"/>
      <c r="W351" s="57"/>
      <c r="X351" s="57"/>
      <c r="Y351" s="57"/>
      <c r="Z351" s="57"/>
      <c r="AA351" s="57"/>
    </row>
    <row r="352" spans="1:27" ht="14" hidden="1">
      <c r="A352" s="57"/>
      <c r="B352" s="57"/>
      <c r="C352" s="57"/>
      <c r="D352" s="57"/>
      <c r="E352" s="57"/>
      <c r="F352" s="57"/>
      <c r="G352" s="57"/>
      <c r="H352" s="176"/>
      <c r="I352" s="176"/>
      <c r="J352" s="176"/>
      <c r="K352" s="176"/>
      <c r="L352" s="176"/>
      <c r="M352" s="176"/>
      <c r="N352" s="57"/>
      <c r="O352" s="57"/>
      <c r="P352" s="57"/>
      <c r="Q352" s="57"/>
      <c r="R352" s="57"/>
      <c r="S352" s="57"/>
      <c r="T352" s="57"/>
      <c r="U352" s="57"/>
      <c r="V352" s="57"/>
      <c r="W352" s="57"/>
      <c r="X352" s="57"/>
      <c r="Y352" s="57"/>
      <c r="Z352" s="57"/>
      <c r="AA352" s="57"/>
    </row>
    <row r="353" spans="1:27" ht="14" hidden="1">
      <c r="A353" s="57"/>
      <c r="B353" s="57"/>
      <c r="C353" s="57"/>
      <c r="D353" s="57"/>
      <c r="E353" s="57"/>
      <c r="F353" s="57"/>
      <c r="G353" s="57"/>
      <c r="H353" s="176"/>
      <c r="I353" s="176"/>
      <c r="J353" s="176"/>
      <c r="K353" s="176"/>
      <c r="L353" s="176"/>
      <c r="M353" s="176"/>
      <c r="N353" s="57"/>
      <c r="O353" s="57"/>
      <c r="P353" s="57"/>
      <c r="Q353" s="57"/>
      <c r="R353" s="57"/>
      <c r="S353" s="57"/>
      <c r="T353" s="57"/>
      <c r="U353" s="57"/>
      <c r="V353" s="57"/>
      <c r="W353" s="57"/>
      <c r="X353" s="57"/>
      <c r="Y353" s="57"/>
      <c r="Z353" s="57"/>
      <c r="AA353" s="57"/>
    </row>
    <row r="354" spans="1:27" ht="14" hidden="1">
      <c r="A354" s="57"/>
      <c r="B354" s="57"/>
      <c r="C354" s="57"/>
      <c r="D354" s="57"/>
      <c r="E354" s="57"/>
      <c r="F354" s="57"/>
      <c r="G354" s="57"/>
      <c r="H354" s="176"/>
      <c r="I354" s="176"/>
      <c r="J354" s="176"/>
      <c r="K354" s="176"/>
      <c r="L354" s="176"/>
      <c r="M354" s="176"/>
      <c r="N354" s="57"/>
      <c r="O354" s="57"/>
      <c r="P354" s="57"/>
      <c r="Q354" s="57"/>
      <c r="R354" s="57"/>
      <c r="S354" s="57"/>
      <c r="T354" s="57"/>
      <c r="U354" s="57"/>
      <c r="V354" s="57"/>
      <c r="W354" s="57"/>
      <c r="X354" s="57"/>
      <c r="Y354" s="57"/>
      <c r="Z354" s="57"/>
      <c r="AA354" s="57"/>
    </row>
    <row r="355" spans="1:27" ht="14" hidden="1">
      <c r="A355" s="57"/>
      <c r="B355" s="57"/>
      <c r="C355" s="57"/>
      <c r="D355" s="57"/>
      <c r="E355" s="57"/>
      <c r="F355" s="57"/>
      <c r="G355" s="57"/>
      <c r="H355" s="176"/>
      <c r="I355" s="176"/>
      <c r="J355" s="176"/>
      <c r="K355" s="176"/>
      <c r="L355" s="176"/>
      <c r="M355" s="176"/>
      <c r="N355" s="57"/>
      <c r="O355" s="57"/>
      <c r="P355" s="57"/>
      <c r="Q355" s="57"/>
      <c r="R355" s="57"/>
      <c r="S355" s="57"/>
      <c r="T355" s="57"/>
      <c r="U355" s="57"/>
      <c r="V355" s="57"/>
      <c r="W355" s="57"/>
      <c r="X355" s="57"/>
      <c r="Y355" s="57"/>
      <c r="Z355" s="57"/>
      <c r="AA355" s="57"/>
    </row>
    <row r="356" spans="1:27" ht="14" hidden="1">
      <c r="A356" s="57"/>
      <c r="B356" s="57"/>
      <c r="C356" s="57"/>
      <c r="D356" s="57"/>
      <c r="E356" s="57"/>
      <c r="F356" s="57"/>
      <c r="G356" s="57"/>
      <c r="H356" s="176"/>
      <c r="I356" s="176"/>
      <c r="J356" s="176"/>
      <c r="K356" s="176"/>
      <c r="L356" s="176"/>
      <c r="M356" s="176"/>
      <c r="N356" s="57"/>
      <c r="O356" s="57"/>
      <c r="P356" s="57"/>
      <c r="Q356" s="57"/>
      <c r="R356" s="57"/>
      <c r="S356" s="57"/>
      <c r="T356" s="57"/>
      <c r="U356" s="57"/>
      <c r="V356" s="57"/>
      <c r="W356" s="57"/>
      <c r="X356" s="57"/>
      <c r="Y356" s="57"/>
      <c r="Z356" s="57"/>
      <c r="AA356" s="57"/>
    </row>
    <row r="357" spans="1:27" ht="14" hidden="1">
      <c r="A357" s="57"/>
      <c r="B357" s="57"/>
      <c r="C357" s="57"/>
      <c r="D357" s="57"/>
      <c r="E357" s="57"/>
      <c r="F357" s="57"/>
      <c r="G357" s="57"/>
      <c r="H357" s="176"/>
      <c r="I357" s="176"/>
      <c r="J357" s="176"/>
      <c r="K357" s="176"/>
      <c r="L357" s="176"/>
      <c r="M357" s="176"/>
      <c r="N357" s="57"/>
      <c r="O357" s="57"/>
      <c r="P357" s="57"/>
      <c r="Q357" s="57"/>
      <c r="R357" s="57"/>
      <c r="S357" s="57"/>
      <c r="T357" s="57"/>
      <c r="U357" s="57"/>
      <c r="V357" s="57"/>
      <c r="W357" s="57"/>
      <c r="X357" s="57"/>
      <c r="Y357" s="57"/>
      <c r="Z357" s="57"/>
      <c r="AA357" s="57"/>
    </row>
    <row r="358" spans="1:27" ht="14" hidden="1">
      <c r="A358" s="57"/>
      <c r="B358" s="57"/>
      <c r="C358" s="57"/>
      <c r="D358" s="57"/>
      <c r="E358" s="57"/>
      <c r="F358" s="57"/>
      <c r="G358" s="57"/>
      <c r="H358" s="176"/>
      <c r="I358" s="176"/>
      <c r="J358" s="176"/>
      <c r="K358" s="176"/>
      <c r="L358" s="176"/>
      <c r="M358" s="176"/>
      <c r="N358" s="57"/>
      <c r="O358" s="57"/>
      <c r="P358" s="57"/>
      <c r="Q358" s="57"/>
      <c r="R358" s="57"/>
      <c r="S358" s="57"/>
      <c r="T358" s="57"/>
      <c r="U358" s="57"/>
      <c r="V358" s="57"/>
      <c r="W358" s="57"/>
      <c r="X358" s="57"/>
      <c r="Y358" s="57"/>
      <c r="Z358" s="57"/>
      <c r="AA358" s="57"/>
    </row>
    <row r="359" spans="1:27" ht="14" hidden="1">
      <c r="A359" s="57"/>
      <c r="B359" s="57"/>
      <c r="C359" s="57"/>
      <c r="D359" s="57"/>
      <c r="E359" s="57"/>
      <c r="F359" s="57"/>
      <c r="G359" s="57"/>
      <c r="H359" s="176"/>
      <c r="I359" s="176"/>
      <c r="J359" s="176"/>
      <c r="K359" s="176"/>
      <c r="L359" s="176"/>
      <c r="M359" s="176"/>
      <c r="N359" s="57"/>
      <c r="O359" s="57"/>
      <c r="P359" s="57"/>
      <c r="Q359" s="57"/>
      <c r="R359" s="57"/>
      <c r="S359" s="57"/>
      <c r="T359" s="57"/>
      <c r="U359" s="57"/>
      <c r="V359" s="57"/>
      <c r="W359" s="57"/>
      <c r="X359" s="57"/>
      <c r="Y359" s="57"/>
      <c r="Z359" s="57"/>
      <c r="AA359" s="57"/>
    </row>
    <row r="360" spans="1:27" ht="14" hidden="1">
      <c r="A360" s="57"/>
      <c r="B360" s="57"/>
      <c r="C360" s="57"/>
      <c r="D360" s="57"/>
      <c r="E360" s="57"/>
      <c r="F360" s="57"/>
      <c r="G360" s="57"/>
      <c r="H360" s="176"/>
      <c r="I360" s="176"/>
      <c r="J360" s="176"/>
      <c r="K360" s="176"/>
      <c r="L360" s="176"/>
      <c r="M360" s="176"/>
      <c r="N360" s="57"/>
      <c r="O360" s="57"/>
      <c r="P360" s="57"/>
      <c r="Q360" s="57"/>
      <c r="R360" s="57"/>
      <c r="S360" s="57"/>
      <c r="T360" s="57"/>
      <c r="U360" s="57"/>
      <c r="V360" s="57"/>
      <c r="W360" s="57"/>
      <c r="X360" s="57"/>
      <c r="Y360" s="57"/>
      <c r="Z360" s="57"/>
      <c r="AA360" s="57"/>
    </row>
    <row r="361" spans="1:27" ht="14" hidden="1">
      <c r="A361" s="57"/>
      <c r="B361" s="57"/>
      <c r="C361" s="57"/>
      <c r="D361" s="57"/>
      <c r="E361" s="57"/>
      <c r="F361" s="57"/>
      <c r="G361" s="57"/>
      <c r="H361" s="176"/>
      <c r="I361" s="176"/>
      <c r="J361" s="176"/>
      <c r="K361" s="176"/>
      <c r="L361" s="176"/>
      <c r="M361" s="176"/>
      <c r="N361" s="57"/>
      <c r="O361" s="57"/>
      <c r="P361" s="57"/>
      <c r="Q361" s="57"/>
      <c r="R361" s="57"/>
      <c r="S361" s="57"/>
      <c r="T361" s="57"/>
      <c r="U361" s="57"/>
      <c r="V361" s="57"/>
      <c r="W361" s="57"/>
      <c r="X361" s="57"/>
      <c r="Y361" s="57"/>
      <c r="Z361" s="57"/>
      <c r="AA361" s="57"/>
    </row>
    <row r="362" spans="1:27" ht="14" hidden="1">
      <c r="A362" s="57"/>
      <c r="B362" s="57"/>
      <c r="C362" s="57"/>
      <c r="D362" s="57"/>
      <c r="E362" s="57"/>
      <c r="F362" s="57"/>
      <c r="G362" s="57"/>
      <c r="H362" s="176"/>
      <c r="I362" s="176"/>
      <c r="J362" s="176"/>
      <c r="K362" s="176"/>
      <c r="L362" s="176"/>
      <c r="M362" s="176"/>
      <c r="N362" s="57"/>
      <c r="O362" s="57"/>
      <c r="P362" s="57"/>
      <c r="Q362" s="57"/>
      <c r="R362" s="57"/>
      <c r="S362" s="57"/>
      <c r="T362" s="57"/>
      <c r="U362" s="57"/>
      <c r="V362" s="57"/>
      <c r="W362" s="57"/>
      <c r="X362" s="57"/>
      <c r="Y362" s="57"/>
      <c r="Z362" s="57"/>
      <c r="AA362" s="57"/>
    </row>
    <row r="363" spans="1:27" ht="14" hidden="1">
      <c r="A363" s="57"/>
      <c r="B363" s="57"/>
      <c r="C363" s="57"/>
      <c r="D363" s="57"/>
      <c r="E363" s="57"/>
      <c r="F363" s="57"/>
      <c r="G363" s="57"/>
      <c r="H363" s="176"/>
      <c r="I363" s="176"/>
      <c r="J363" s="176"/>
      <c r="K363" s="176"/>
      <c r="L363" s="176"/>
      <c r="M363" s="176"/>
      <c r="N363" s="57"/>
      <c r="O363" s="57"/>
      <c r="P363" s="57"/>
      <c r="Q363" s="57"/>
      <c r="R363" s="57"/>
      <c r="S363" s="57"/>
      <c r="T363" s="57"/>
      <c r="U363" s="57"/>
      <c r="V363" s="57"/>
      <c r="W363" s="57"/>
      <c r="X363" s="57"/>
      <c r="Y363" s="57"/>
      <c r="Z363" s="57"/>
      <c r="AA363" s="57"/>
    </row>
    <row r="364" spans="1:27" ht="14" hidden="1">
      <c r="A364" s="57"/>
      <c r="B364" s="57"/>
      <c r="C364" s="57"/>
      <c r="D364" s="57"/>
      <c r="E364" s="57"/>
      <c r="F364" s="57"/>
      <c r="G364" s="57"/>
      <c r="H364" s="176"/>
      <c r="I364" s="176"/>
      <c r="J364" s="176"/>
      <c r="K364" s="176"/>
      <c r="L364" s="176"/>
      <c r="M364" s="176"/>
      <c r="N364" s="57"/>
      <c r="O364" s="57"/>
      <c r="P364" s="57"/>
      <c r="Q364" s="57"/>
      <c r="R364" s="57"/>
      <c r="S364" s="57"/>
      <c r="T364" s="57"/>
      <c r="U364" s="57"/>
      <c r="V364" s="57"/>
      <c r="W364" s="57"/>
      <c r="X364" s="57"/>
      <c r="Y364" s="57"/>
      <c r="Z364" s="57"/>
      <c r="AA364" s="57"/>
    </row>
    <row r="365" spans="1:27" ht="14" hidden="1">
      <c r="A365" s="57"/>
      <c r="B365" s="57"/>
      <c r="C365" s="57"/>
      <c r="D365" s="57"/>
      <c r="E365" s="57"/>
      <c r="F365" s="57"/>
      <c r="G365" s="57"/>
      <c r="H365" s="176"/>
      <c r="I365" s="176"/>
      <c r="J365" s="176"/>
      <c r="K365" s="176"/>
      <c r="L365" s="176"/>
      <c r="M365" s="176"/>
      <c r="N365" s="57"/>
      <c r="O365" s="57"/>
      <c r="P365" s="57"/>
      <c r="Q365" s="57"/>
      <c r="R365" s="57"/>
      <c r="S365" s="57"/>
      <c r="T365" s="57"/>
      <c r="U365" s="57"/>
      <c r="V365" s="57"/>
      <c r="W365" s="57"/>
      <c r="X365" s="57"/>
      <c r="Y365" s="57"/>
      <c r="Z365" s="57"/>
      <c r="AA365" s="57"/>
    </row>
    <row r="366" spans="1:27" ht="14" hidden="1">
      <c r="A366" s="57"/>
      <c r="B366" s="57"/>
      <c r="C366" s="57"/>
      <c r="D366" s="57"/>
      <c r="E366" s="57"/>
      <c r="F366" s="57"/>
      <c r="G366" s="57"/>
      <c r="H366" s="176"/>
      <c r="I366" s="176"/>
      <c r="J366" s="176"/>
      <c r="K366" s="176"/>
      <c r="L366" s="176"/>
      <c r="M366" s="176"/>
      <c r="N366" s="57"/>
      <c r="O366" s="57"/>
      <c r="P366" s="57"/>
      <c r="Q366" s="57"/>
      <c r="R366" s="57"/>
      <c r="S366" s="57"/>
      <c r="T366" s="57"/>
      <c r="U366" s="57"/>
      <c r="V366" s="57"/>
      <c r="W366" s="57"/>
      <c r="X366" s="57"/>
      <c r="Y366" s="57"/>
      <c r="Z366" s="57"/>
      <c r="AA366" s="57"/>
    </row>
    <row r="367" spans="1:27" ht="14" hidden="1">
      <c r="A367" s="57"/>
      <c r="B367" s="57"/>
      <c r="C367" s="57"/>
      <c r="D367" s="57"/>
      <c r="E367" s="57"/>
      <c r="F367" s="57"/>
      <c r="G367" s="57"/>
      <c r="H367" s="176"/>
      <c r="I367" s="176"/>
      <c r="J367" s="176"/>
      <c r="K367" s="176"/>
      <c r="L367" s="176"/>
      <c r="M367" s="176"/>
      <c r="N367" s="57"/>
      <c r="O367" s="57"/>
      <c r="P367" s="57"/>
      <c r="Q367" s="57"/>
      <c r="R367" s="57"/>
      <c r="S367" s="57"/>
      <c r="T367" s="57"/>
      <c r="U367" s="57"/>
      <c r="V367" s="57"/>
      <c r="W367" s="57"/>
      <c r="X367" s="57"/>
      <c r="Y367" s="57"/>
      <c r="Z367" s="57"/>
      <c r="AA367" s="57"/>
    </row>
    <row r="368" spans="1:27" ht="14" hidden="1">
      <c r="A368" s="57"/>
      <c r="B368" s="57"/>
      <c r="C368" s="57"/>
      <c r="D368" s="57"/>
      <c r="E368" s="57"/>
      <c r="F368" s="57"/>
      <c r="G368" s="57"/>
      <c r="H368" s="176"/>
      <c r="I368" s="176"/>
      <c r="J368" s="176"/>
      <c r="K368" s="176"/>
      <c r="L368" s="176"/>
      <c r="M368" s="176"/>
      <c r="N368" s="57"/>
      <c r="O368" s="57"/>
      <c r="P368" s="57"/>
      <c r="Q368" s="57"/>
      <c r="R368" s="57"/>
      <c r="S368" s="57"/>
      <c r="T368" s="57"/>
      <c r="U368" s="57"/>
      <c r="V368" s="57"/>
      <c r="W368" s="57"/>
      <c r="X368" s="57"/>
      <c r="Y368" s="57"/>
      <c r="Z368" s="57"/>
      <c r="AA368" s="57"/>
    </row>
    <row r="369" spans="1:27" ht="14" hidden="1">
      <c r="A369" s="57"/>
      <c r="B369" s="57"/>
      <c r="C369" s="57"/>
      <c r="D369" s="57"/>
      <c r="E369" s="57"/>
      <c r="F369" s="57"/>
      <c r="G369" s="57"/>
      <c r="H369" s="176"/>
      <c r="I369" s="176"/>
      <c r="J369" s="176"/>
      <c r="K369" s="176"/>
      <c r="L369" s="176"/>
      <c r="M369" s="176"/>
      <c r="N369" s="57"/>
      <c r="O369" s="57"/>
      <c r="P369" s="57"/>
      <c r="Q369" s="57"/>
      <c r="R369" s="57"/>
      <c r="S369" s="57"/>
      <c r="T369" s="57"/>
      <c r="U369" s="57"/>
      <c r="V369" s="57"/>
      <c r="W369" s="57"/>
      <c r="X369" s="57"/>
      <c r="Y369" s="57"/>
      <c r="Z369" s="57"/>
      <c r="AA369" s="57"/>
    </row>
    <row r="370" spans="1:27" ht="14" hidden="1">
      <c r="A370" s="57"/>
      <c r="B370" s="57"/>
      <c r="C370" s="57"/>
      <c r="D370" s="57"/>
      <c r="E370" s="57"/>
      <c r="F370" s="57"/>
      <c r="G370" s="57"/>
      <c r="H370" s="176"/>
      <c r="I370" s="176"/>
      <c r="J370" s="176"/>
      <c r="K370" s="176"/>
      <c r="L370" s="176"/>
      <c r="M370" s="176"/>
      <c r="N370" s="57"/>
      <c r="O370" s="57"/>
      <c r="P370" s="57"/>
      <c r="Q370" s="57"/>
      <c r="R370" s="57"/>
      <c r="S370" s="57"/>
      <c r="T370" s="57"/>
      <c r="U370" s="57"/>
      <c r="V370" s="57"/>
      <c r="W370" s="57"/>
      <c r="X370" s="57"/>
      <c r="Y370" s="57"/>
      <c r="Z370" s="57"/>
      <c r="AA370" s="57"/>
    </row>
    <row r="371" spans="1:27" ht="14" hidden="1">
      <c r="A371" s="57"/>
      <c r="B371" s="57"/>
      <c r="C371" s="57"/>
      <c r="D371" s="57"/>
      <c r="E371" s="57"/>
      <c r="F371" s="57"/>
      <c r="G371" s="57"/>
      <c r="H371" s="176"/>
      <c r="I371" s="176"/>
      <c r="J371" s="176"/>
      <c r="K371" s="176"/>
      <c r="L371" s="176"/>
      <c r="M371" s="176"/>
      <c r="N371" s="57"/>
      <c r="O371" s="57"/>
      <c r="P371" s="57"/>
      <c r="Q371" s="57"/>
      <c r="R371" s="57"/>
      <c r="S371" s="57"/>
      <c r="T371" s="57"/>
      <c r="U371" s="57"/>
      <c r="V371" s="57"/>
      <c r="W371" s="57"/>
      <c r="X371" s="57"/>
      <c r="Y371" s="57"/>
      <c r="Z371" s="57"/>
      <c r="AA371" s="57"/>
    </row>
    <row r="372" spans="1:27" ht="14" hidden="1">
      <c r="A372" s="57"/>
      <c r="B372" s="57"/>
      <c r="C372" s="57"/>
      <c r="D372" s="57"/>
      <c r="E372" s="57"/>
      <c r="F372" s="57"/>
      <c r="G372" s="57"/>
      <c r="H372" s="176"/>
      <c r="I372" s="176"/>
      <c r="J372" s="176"/>
      <c r="K372" s="176"/>
      <c r="L372" s="176"/>
      <c r="M372" s="176"/>
      <c r="N372" s="57"/>
      <c r="O372" s="57"/>
      <c r="P372" s="57"/>
      <c r="Q372" s="57"/>
      <c r="R372" s="57"/>
      <c r="S372" s="57"/>
      <c r="T372" s="57"/>
      <c r="U372" s="57"/>
      <c r="V372" s="57"/>
      <c r="W372" s="57"/>
      <c r="X372" s="57"/>
      <c r="Y372" s="57"/>
      <c r="Z372" s="57"/>
      <c r="AA372" s="57"/>
    </row>
    <row r="373" spans="1:27" ht="14" hidden="1">
      <c r="A373" s="57"/>
      <c r="B373" s="57"/>
      <c r="C373" s="57"/>
      <c r="D373" s="57"/>
      <c r="E373" s="57"/>
      <c r="F373" s="57"/>
      <c r="G373" s="57"/>
      <c r="H373" s="176"/>
      <c r="I373" s="176"/>
      <c r="J373" s="176"/>
      <c r="K373" s="176"/>
      <c r="L373" s="176"/>
      <c r="M373" s="176"/>
      <c r="N373" s="57"/>
      <c r="O373" s="57"/>
      <c r="P373" s="57"/>
      <c r="Q373" s="57"/>
      <c r="R373" s="57"/>
      <c r="S373" s="57"/>
      <c r="T373" s="57"/>
      <c r="U373" s="57"/>
      <c r="V373" s="57"/>
      <c r="W373" s="57"/>
      <c r="X373" s="57"/>
      <c r="Y373" s="57"/>
      <c r="Z373" s="57"/>
      <c r="AA373" s="57"/>
    </row>
    <row r="374" spans="1:27" ht="14" hidden="1">
      <c r="A374" s="57"/>
      <c r="B374" s="57"/>
      <c r="C374" s="57"/>
      <c r="D374" s="57"/>
      <c r="E374" s="57"/>
      <c r="F374" s="57"/>
      <c r="G374" s="57"/>
      <c r="H374" s="176"/>
      <c r="I374" s="176"/>
      <c r="J374" s="176"/>
      <c r="K374" s="176"/>
      <c r="L374" s="176"/>
      <c r="M374" s="176"/>
      <c r="N374" s="57"/>
      <c r="O374" s="57"/>
      <c r="P374" s="57"/>
      <c r="Q374" s="57"/>
      <c r="R374" s="57"/>
      <c r="S374" s="57"/>
      <c r="T374" s="57"/>
      <c r="U374" s="57"/>
      <c r="V374" s="57"/>
      <c r="W374" s="57"/>
      <c r="X374" s="57"/>
      <c r="Y374" s="57"/>
      <c r="Z374" s="57"/>
      <c r="AA374" s="57"/>
    </row>
    <row r="375" spans="1:27" ht="14" hidden="1">
      <c r="A375" s="57"/>
      <c r="B375" s="57"/>
      <c r="C375" s="57"/>
      <c r="D375" s="57"/>
      <c r="E375" s="57"/>
      <c r="F375" s="57"/>
      <c r="G375" s="57"/>
      <c r="H375" s="176"/>
      <c r="I375" s="176"/>
      <c r="J375" s="176"/>
      <c r="K375" s="176"/>
      <c r="L375" s="176"/>
      <c r="M375" s="176"/>
      <c r="N375" s="57"/>
      <c r="O375" s="57"/>
      <c r="P375" s="57"/>
      <c r="Q375" s="57"/>
      <c r="R375" s="57"/>
      <c r="S375" s="57"/>
      <c r="T375" s="57"/>
      <c r="U375" s="57"/>
      <c r="V375" s="57"/>
      <c r="W375" s="57"/>
      <c r="X375" s="57"/>
      <c r="Y375" s="57"/>
      <c r="Z375" s="57"/>
      <c r="AA375" s="57"/>
    </row>
    <row r="376" spans="1:27" ht="14" hidden="1">
      <c r="A376" s="57"/>
      <c r="B376" s="57"/>
      <c r="C376" s="57"/>
      <c r="D376" s="57"/>
      <c r="E376" s="57"/>
      <c r="F376" s="57"/>
      <c r="G376" s="57"/>
      <c r="H376" s="176"/>
      <c r="I376" s="176"/>
      <c r="J376" s="176"/>
      <c r="K376" s="176"/>
      <c r="L376" s="176"/>
      <c r="M376" s="176"/>
      <c r="N376" s="57"/>
      <c r="O376" s="57"/>
      <c r="P376" s="57"/>
      <c r="Q376" s="57"/>
      <c r="R376" s="57"/>
      <c r="S376" s="57"/>
      <c r="T376" s="57"/>
      <c r="U376" s="57"/>
      <c r="V376" s="57"/>
      <c r="W376" s="57"/>
      <c r="X376" s="57"/>
      <c r="Y376" s="57"/>
      <c r="Z376" s="57"/>
      <c r="AA376" s="57"/>
    </row>
    <row r="377" spans="1:27" ht="14" hidden="1">
      <c r="A377" s="57"/>
      <c r="B377" s="57"/>
      <c r="C377" s="57"/>
      <c r="D377" s="57"/>
      <c r="E377" s="57"/>
      <c r="F377" s="57"/>
      <c r="G377" s="57"/>
      <c r="H377" s="176"/>
      <c r="I377" s="176"/>
      <c r="J377" s="176"/>
      <c r="K377" s="176"/>
      <c r="L377" s="176"/>
      <c r="M377" s="176"/>
      <c r="N377" s="57"/>
      <c r="O377" s="57"/>
      <c r="P377" s="57"/>
      <c r="Q377" s="57"/>
      <c r="R377" s="57"/>
      <c r="S377" s="57"/>
      <c r="T377" s="57"/>
      <c r="U377" s="57"/>
      <c r="V377" s="57"/>
      <c r="W377" s="57"/>
      <c r="X377" s="57"/>
      <c r="Y377" s="57"/>
      <c r="Z377" s="57"/>
      <c r="AA377" s="57"/>
    </row>
    <row r="378" spans="1:27" ht="14" hidden="1">
      <c r="A378" s="57"/>
      <c r="B378" s="57"/>
      <c r="C378" s="57"/>
      <c r="D378" s="57"/>
      <c r="E378" s="57"/>
      <c r="F378" s="57"/>
      <c r="G378" s="57"/>
      <c r="H378" s="176"/>
      <c r="I378" s="176"/>
      <c r="J378" s="176"/>
      <c r="K378" s="176"/>
      <c r="L378" s="176"/>
      <c r="M378" s="176"/>
      <c r="N378" s="57"/>
      <c r="O378" s="57"/>
      <c r="P378" s="57"/>
      <c r="Q378" s="57"/>
      <c r="R378" s="57"/>
      <c r="S378" s="57"/>
      <c r="T378" s="57"/>
      <c r="U378" s="57"/>
      <c r="V378" s="57"/>
      <c r="W378" s="57"/>
      <c r="X378" s="57"/>
      <c r="Y378" s="57"/>
      <c r="Z378" s="57"/>
      <c r="AA378" s="57"/>
    </row>
    <row r="379" spans="1:27" ht="14" hidden="1">
      <c r="A379" s="57"/>
      <c r="B379" s="57"/>
      <c r="C379" s="57"/>
      <c r="D379" s="57"/>
      <c r="E379" s="57"/>
      <c r="F379" s="57"/>
      <c r="G379" s="57"/>
      <c r="H379" s="176"/>
      <c r="I379" s="176"/>
      <c r="J379" s="176"/>
      <c r="K379" s="176"/>
      <c r="L379" s="176"/>
      <c r="M379" s="176"/>
      <c r="N379" s="57"/>
      <c r="O379" s="57"/>
      <c r="P379" s="57"/>
      <c r="Q379" s="57"/>
      <c r="R379" s="57"/>
      <c r="S379" s="57"/>
      <c r="T379" s="57"/>
      <c r="U379" s="57"/>
      <c r="V379" s="57"/>
      <c r="W379" s="57"/>
      <c r="X379" s="57"/>
      <c r="Y379" s="57"/>
      <c r="Z379" s="57"/>
      <c r="AA379" s="57"/>
    </row>
    <row r="380" spans="1:27" ht="14" hidden="1">
      <c r="A380" s="57"/>
      <c r="B380" s="57"/>
      <c r="C380" s="57"/>
      <c r="D380" s="57"/>
      <c r="E380" s="57"/>
      <c r="F380" s="57"/>
      <c r="G380" s="57"/>
      <c r="H380" s="176"/>
      <c r="I380" s="176"/>
      <c r="J380" s="176"/>
      <c r="K380" s="176"/>
      <c r="L380" s="176"/>
      <c r="M380" s="176"/>
      <c r="N380" s="57"/>
      <c r="O380" s="57"/>
      <c r="P380" s="57"/>
      <c r="Q380" s="57"/>
      <c r="R380" s="57"/>
      <c r="S380" s="57"/>
      <c r="T380" s="57"/>
      <c r="U380" s="57"/>
      <c r="V380" s="57"/>
      <c r="W380" s="57"/>
      <c r="X380" s="57"/>
      <c r="Y380" s="57"/>
      <c r="Z380" s="57"/>
      <c r="AA380" s="57"/>
    </row>
    <row r="381" spans="1:27" ht="14" hidden="1">
      <c r="A381" s="57"/>
      <c r="B381" s="57"/>
      <c r="C381" s="57"/>
      <c r="D381" s="57"/>
      <c r="E381" s="57"/>
      <c r="F381" s="57"/>
      <c r="G381" s="57"/>
      <c r="H381" s="176"/>
      <c r="I381" s="176"/>
      <c r="J381" s="176"/>
      <c r="K381" s="176"/>
      <c r="L381" s="176"/>
      <c r="M381" s="176"/>
      <c r="N381" s="57"/>
      <c r="O381" s="57"/>
      <c r="P381" s="57"/>
      <c r="Q381" s="57"/>
      <c r="R381" s="57"/>
      <c r="S381" s="57"/>
      <c r="T381" s="57"/>
      <c r="U381" s="57"/>
      <c r="V381" s="57"/>
      <c r="W381" s="57"/>
      <c r="X381" s="57"/>
      <c r="Y381" s="57"/>
      <c r="Z381" s="57"/>
      <c r="AA381" s="57"/>
    </row>
    <row r="382" spans="1:27" ht="14" hidden="1">
      <c r="A382" s="57"/>
      <c r="B382" s="57"/>
      <c r="C382" s="57"/>
      <c r="D382" s="57"/>
      <c r="E382" s="57"/>
      <c r="F382" s="57"/>
      <c r="G382" s="57"/>
      <c r="H382" s="176"/>
      <c r="I382" s="176"/>
      <c r="J382" s="176"/>
      <c r="K382" s="176"/>
      <c r="L382" s="176"/>
      <c r="M382" s="176"/>
      <c r="N382" s="57"/>
      <c r="O382" s="57"/>
      <c r="P382" s="57"/>
      <c r="Q382" s="57"/>
      <c r="R382" s="57"/>
      <c r="S382" s="57"/>
      <c r="T382" s="57"/>
      <c r="U382" s="57"/>
      <c r="V382" s="57"/>
      <c r="W382" s="57"/>
      <c r="X382" s="57"/>
      <c r="Y382" s="57"/>
      <c r="Z382" s="57"/>
      <c r="AA382" s="57"/>
    </row>
    <row r="383" spans="1:27" ht="14" hidden="1">
      <c r="A383" s="57"/>
      <c r="B383" s="57"/>
      <c r="C383" s="57"/>
      <c r="D383" s="57"/>
      <c r="E383" s="57"/>
      <c r="F383" s="57"/>
      <c r="G383" s="57"/>
      <c r="H383" s="176"/>
      <c r="I383" s="176"/>
      <c r="J383" s="176"/>
      <c r="K383" s="176"/>
      <c r="L383" s="176"/>
      <c r="M383" s="176"/>
      <c r="N383" s="57"/>
      <c r="O383" s="57"/>
      <c r="P383" s="57"/>
      <c r="Q383" s="57"/>
      <c r="R383" s="57"/>
      <c r="S383" s="57"/>
      <c r="T383" s="57"/>
      <c r="U383" s="57"/>
      <c r="V383" s="57"/>
      <c r="W383" s="57"/>
      <c r="X383" s="57"/>
      <c r="Y383" s="57"/>
      <c r="Z383" s="57"/>
      <c r="AA383" s="57"/>
    </row>
    <row r="384" spans="1:27" ht="14" hidden="1">
      <c r="A384" s="57"/>
      <c r="B384" s="57"/>
      <c r="C384" s="57"/>
      <c r="D384" s="57"/>
      <c r="E384" s="57"/>
      <c r="F384" s="57"/>
      <c r="G384" s="57"/>
      <c r="H384" s="176"/>
      <c r="I384" s="176"/>
      <c r="J384" s="176"/>
      <c r="K384" s="176"/>
      <c r="L384" s="176"/>
      <c r="M384" s="176"/>
      <c r="N384" s="57"/>
      <c r="O384" s="57"/>
      <c r="P384" s="57"/>
      <c r="Q384" s="57"/>
      <c r="R384" s="57"/>
      <c r="S384" s="57"/>
      <c r="T384" s="57"/>
      <c r="U384" s="57"/>
      <c r="V384" s="57"/>
      <c r="W384" s="57"/>
      <c r="X384" s="57"/>
      <c r="Y384" s="57"/>
      <c r="Z384" s="57"/>
      <c r="AA384" s="57"/>
    </row>
    <row r="385" spans="1:27" ht="14" hidden="1">
      <c r="A385" s="57"/>
      <c r="B385" s="57"/>
      <c r="C385" s="57"/>
      <c r="D385" s="57"/>
      <c r="E385" s="57"/>
      <c r="F385" s="57"/>
      <c r="G385" s="57"/>
      <c r="H385" s="176"/>
      <c r="I385" s="176"/>
      <c r="J385" s="176"/>
      <c r="K385" s="176"/>
      <c r="L385" s="176"/>
      <c r="M385" s="176"/>
      <c r="N385" s="57"/>
      <c r="O385" s="57"/>
      <c r="P385" s="57"/>
      <c r="Q385" s="57"/>
      <c r="R385" s="57"/>
      <c r="S385" s="57"/>
      <c r="T385" s="57"/>
      <c r="U385" s="57"/>
      <c r="V385" s="57"/>
      <c r="W385" s="57"/>
      <c r="X385" s="57"/>
      <c r="Y385" s="57"/>
      <c r="Z385" s="57"/>
      <c r="AA385" s="57"/>
    </row>
    <row r="386" spans="1:27" ht="14" hidden="1">
      <c r="A386" s="57"/>
      <c r="B386" s="57"/>
      <c r="C386" s="57"/>
      <c r="D386" s="57"/>
      <c r="E386" s="57"/>
      <c r="F386" s="57"/>
      <c r="G386" s="57"/>
      <c r="H386" s="176"/>
      <c r="I386" s="176"/>
      <c r="J386" s="176"/>
      <c r="K386" s="176"/>
      <c r="L386" s="176"/>
      <c r="M386" s="176"/>
      <c r="N386" s="57"/>
      <c r="O386" s="57"/>
      <c r="P386" s="57"/>
      <c r="Q386" s="57"/>
      <c r="R386" s="57"/>
      <c r="S386" s="57"/>
      <c r="T386" s="57"/>
      <c r="U386" s="57"/>
      <c r="V386" s="57"/>
      <c r="W386" s="57"/>
      <c r="X386" s="57"/>
      <c r="Y386" s="57"/>
      <c r="Z386" s="57"/>
      <c r="AA386" s="57"/>
    </row>
    <row r="387" spans="1:27" ht="14" hidden="1">
      <c r="A387" s="57"/>
      <c r="B387" s="57"/>
      <c r="C387" s="57"/>
      <c r="D387" s="57"/>
      <c r="E387" s="57"/>
      <c r="F387" s="57"/>
      <c r="G387" s="57"/>
      <c r="H387" s="176"/>
      <c r="I387" s="176"/>
      <c r="J387" s="176"/>
      <c r="K387" s="176"/>
      <c r="L387" s="176"/>
      <c r="M387" s="176"/>
      <c r="N387" s="57"/>
      <c r="O387" s="57"/>
      <c r="P387" s="57"/>
      <c r="Q387" s="57"/>
      <c r="R387" s="57"/>
      <c r="S387" s="57"/>
      <c r="T387" s="57"/>
      <c r="U387" s="57"/>
      <c r="V387" s="57"/>
      <c r="W387" s="57"/>
      <c r="X387" s="57"/>
      <c r="Y387" s="57"/>
      <c r="Z387" s="57"/>
      <c r="AA387" s="57"/>
    </row>
    <row r="388" spans="1:27" ht="14" hidden="1">
      <c r="A388" s="57"/>
      <c r="B388" s="57"/>
      <c r="C388" s="57"/>
      <c r="D388" s="57"/>
      <c r="E388" s="57"/>
      <c r="F388" s="57"/>
      <c r="G388" s="57"/>
      <c r="H388" s="176"/>
      <c r="I388" s="176"/>
      <c r="J388" s="176"/>
      <c r="K388" s="176"/>
      <c r="L388" s="176"/>
      <c r="M388" s="176"/>
      <c r="N388" s="57"/>
      <c r="O388" s="57"/>
      <c r="P388" s="57"/>
      <c r="Q388" s="57"/>
      <c r="R388" s="57"/>
      <c r="S388" s="57"/>
      <c r="T388" s="57"/>
      <c r="U388" s="57"/>
      <c r="V388" s="57"/>
      <c r="W388" s="57"/>
      <c r="X388" s="57"/>
      <c r="Y388" s="57"/>
      <c r="Z388" s="57"/>
      <c r="AA388" s="57"/>
    </row>
    <row r="389" spans="1:27" ht="14" hidden="1">
      <c r="A389" s="57"/>
      <c r="B389" s="57"/>
      <c r="C389" s="57"/>
      <c r="D389" s="57"/>
      <c r="E389" s="57"/>
      <c r="F389" s="57"/>
      <c r="G389" s="57"/>
      <c r="H389" s="176"/>
      <c r="I389" s="176"/>
      <c r="J389" s="176"/>
      <c r="K389" s="176"/>
      <c r="L389" s="176"/>
      <c r="M389" s="176"/>
      <c r="N389" s="57"/>
      <c r="O389" s="57"/>
      <c r="P389" s="57"/>
      <c r="Q389" s="57"/>
      <c r="R389" s="57"/>
      <c r="S389" s="57"/>
      <c r="T389" s="57"/>
      <c r="U389" s="57"/>
      <c r="V389" s="57"/>
      <c r="W389" s="57"/>
      <c r="X389" s="57"/>
      <c r="Y389" s="57"/>
      <c r="Z389" s="57"/>
      <c r="AA389" s="57"/>
    </row>
    <row r="390" spans="1:27" ht="14" hidden="1">
      <c r="A390" s="57"/>
      <c r="B390" s="57"/>
      <c r="C390" s="57"/>
      <c r="D390" s="57"/>
      <c r="E390" s="57"/>
      <c r="F390" s="57"/>
      <c r="G390" s="57"/>
      <c r="H390" s="176"/>
      <c r="I390" s="176"/>
      <c r="J390" s="176"/>
      <c r="K390" s="176"/>
      <c r="L390" s="176"/>
      <c r="M390" s="176"/>
      <c r="N390" s="57"/>
      <c r="O390" s="57"/>
      <c r="P390" s="57"/>
      <c r="Q390" s="57"/>
      <c r="R390" s="57"/>
      <c r="S390" s="57"/>
      <c r="T390" s="57"/>
      <c r="U390" s="57"/>
      <c r="V390" s="57"/>
      <c r="W390" s="57"/>
      <c r="X390" s="57"/>
      <c r="Y390" s="57"/>
      <c r="Z390" s="57"/>
      <c r="AA390" s="57"/>
    </row>
    <row r="391" spans="1:27" ht="14" hidden="1">
      <c r="A391" s="57"/>
      <c r="B391" s="57"/>
      <c r="C391" s="57"/>
      <c r="D391" s="57"/>
      <c r="E391" s="57"/>
      <c r="F391" s="57"/>
      <c r="G391" s="57"/>
      <c r="H391" s="176"/>
      <c r="I391" s="176"/>
      <c r="J391" s="176"/>
      <c r="K391" s="176"/>
      <c r="L391" s="176"/>
      <c r="M391" s="176"/>
      <c r="N391" s="57"/>
      <c r="O391" s="57"/>
      <c r="P391" s="57"/>
      <c r="Q391" s="57"/>
      <c r="R391" s="57"/>
      <c r="S391" s="57"/>
      <c r="T391" s="57"/>
      <c r="U391" s="57"/>
      <c r="V391" s="57"/>
      <c r="W391" s="57"/>
      <c r="X391" s="57"/>
      <c r="Y391" s="57"/>
      <c r="Z391" s="57"/>
      <c r="AA391" s="57"/>
    </row>
    <row r="392" spans="1:27" ht="14" hidden="1">
      <c r="A392" s="57"/>
      <c r="B392" s="57"/>
      <c r="C392" s="57"/>
      <c r="D392" s="57"/>
      <c r="E392" s="57"/>
      <c r="F392" s="57"/>
      <c r="G392" s="57"/>
      <c r="H392" s="176"/>
      <c r="I392" s="176"/>
      <c r="J392" s="176"/>
      <c r="K392" s="176"/>
      <c r="L392" s="176"/>
      <c r="M392" s="176"/>
      <c r="N392" s="57"/>
      <c r="O392" s="57"/>
      <c r="P392" s="57"/>
      <c r="Q392" s="57"/>
      <c r="R392" s="57"/>
      <c r="S392" s="57"/>
      <c r="T392" s="57"/>
      <c r="U392" s="57"/>
      <c r="V392" s="57"/>
      <c r="W392" s="57"/>
      <c r="X392" s="57"/>
      <c r="Y392" s="57"/>
      <c r="Z392" s="57"/>
      <c r="AA392" s="57"/>
    </row>
    <row r="393" spans="1:27" ht="14" hidden="1">
      <c r="A393" s="57"/>
      <c r="B393" s="57"/>
      <c r="C393" s="57"/>
      <c r="D393" s="57"/>
      <c r="E393" s="57"/>
      <c r="F393" s="57"/>
      <c r="G393" s="57"/>
      <c r="H393" s="176"/>
      <c r="I393" s="176"/>
      <c r="J393" s="176"/>
      <c r="K393" s="176"/>
      <c r="L393" s="176"/>
      <c r="M393" s="176"/>
      <c r="N393" s="57"/>
      <c r="O393" s="57"/>
      <c r="P393" s="57"/>
      <c r="Q393" s="57"/>
      <c r="R393" s="57"/>
      <c r="S393" s="57"/>
      <c r="T393" s="57"/>
      <c r="U393" s="57"/>
      <c r="V393" s="57"/>
      <c r="W393" s="57"/>
      <c r="X393" s="57"/>
      <c r="Y393" s="57"/>
      <c r="Z393" s="57"/>
      <c r="AA393" s="57"/>
    </row>
    <row r="394" spans="1:27" ht="14" hidden="1">
      <c r="A394" s="57"/>
      <c r="B394" s="57"/>
      <c r="C394" s="57"/>
      <c r="D394" s="57"/>
      <c r="E394" s="57"/>
      <c r="F394" s="57"/>
      <c r="G394" s="57"/>
      <c r="H394" s="176"/>
      <c r="I394" s="176"/>
      <c r="J394" s="176"/>
      <c r="K394" s="176"/>
      <c r="L394" s="176"/>
      <c r="M394" s="176"/>
      <c r="N394" s="57"/>
      <c r="O394" s="57"/>
      <c r="P394" s="57"/>
      <c r="Q394" s="57"/>
      <c r="R394" s="57"/>
      <c r="S394" s="57"/>
      <c r="T394" s="57"/>
      <c r="U394" s="57"/>
      <c r="V394" s="57"/>
      <c r="W394" s="57"/>
      <c r="X394" s="57"/>
      <c r="Y394" s="57"/>
      <c r="Z394" s="57"/>
      <c r="AA394" s="57"/>
    </row>
    <row r="395" spans="1:27" ht="14" hidden="1">
      <c r="A395" s="57"/>
      <c r="B395" s="57"/>
      <c r="C395" s="57"/>
      <c r="D395" s="57"/>
      <c r="E395" s="57"/>
      <c r="F395" s="57"/>
      <c r="G395" s="57"/>
      <c r="H395" s="176"/>
      <c r="I395" s="176"/>
      <c r="J395" s="176"/>
      <c r="K395" s="176"/>
      <c r="L395" s="176"/>
      <c r="M395" s="176"/>
      <c r="N395" s="57"/>
      <c r="O395" s="57"/>
      <c r="P395" s="57"/>
      <c r="Q395" s="57"/>
      <c r="R395" s="57"/>
      <c r="S395" s="57"/>
      <c r="T395" s="57"/>
      <c r="U395" s="57"/>
      <c r="V395" s="57"/>
      <c r="W395" s="57"/>
      <c r="X395" s="57"/>
      <c r="Y395" s="57"/>
      <c r="Z395" s="57"/>
      <c r="AA395" s="57"/>
    </row>
    <row r="396" spans="1:27" ht="14" hidden="1">
      <c r="A396" s="57"/>
      <c r="B396" s="57"/>
      <c r="C396" s="57"/>
      <c r="D396" s="57"/>
      <c r="E396" s="57"/>
      <c r="F396" s="57"/>
      <c r="G396" s="57"/>
      <c r="H396" s="176"/>
      <c r="I396" s="176"/>
      <c r="J396" s="176"/>
      <c r="K396" s="176"/>
      <c r="L396" s="176"/>
      <c r="M396" s="176"/>
      <c r="N396" s="57"/>
      <c r="O396" s="57"/>
      <c r="P396" s="57"/>
      <c r="Q396" s="57"/>
      <c r="R396" s="57"/>
      <c r="S396" s="57"/>
      <c r="T396" s="57"/>
      <c r="U396" s="57"/>
      <c r="V396" s="57"/>
      <c r="W396" s="57"/>
      <c r="X396" s="57"/>
      <c r="Y396" s="57"/>
      <c r="Z396" s="57"/>
      <c r="AA396" s="57"/>
    </row>
    <row r="397" spans="1:27" ht="14" hidden="1">
      <c r="A397" s="57"/>
      <c r="B397" s="57"/>
      <c r="C397" s="57"/>
      <c r="D397" s="57"/>
      <c r="E397" s="57"/>
      <c r="F397" s="57"/>
      <c r="G397" s="57"/>
      <c r="H397" s="176"/>
      <c r="I397" s="176"/>
      <c r="J397" s="176"/>
      <c r="K397" s="176"/>
      <c r="L397" s="176"/>
      <c r="M397" s="176"/>
      <c r="N397" s="57"/>
      <c r="O397" s="57"/>
      <c r="P397" s="57"/>
      <c r="Q397" s="57"/>
      <c r="R397" s="57"/>
      <c r="S397" s="57"/>
      <c r="T397" s="57"/>
      <c r="U397" s="57"/>
      <c r="V397" s="57"/>
      <c r="W397" s="57"/>
      <c r="X397" s="57"/>
      <c r="Y397" s="57"/>
      <c r="Z397" s="57"/>
      <c r="AA397" s="57"/>
    </row>
    <row r="398" spans="1:27" ht="14" hidden="1">
      <c r="A398" s="57"/>
      <c r="B398" s="57"/>
      <c r="C398" s="57"/>
      <c r="D398" s="57"/>
      <c r="E398" s="57"/>
      <c r="F398" s="57"/>
      <c r="G398" s="57"/>
      <c r="H398" s="176"/>
      <c r="I398" s="176"/>
      <c r="J398" s="176"/>
      <c r="K398" s="176"/>
      <c r="L398" s="176"/>
      <c r="M398" s="176"/>
      <c r="N398" s="57"/>
      <c r="O398" s="57"/>
      <c r="P398" s="57"/>
      <c r="Q398" s="57"/>
      <c r="R398" s="57"/>
      <c r="S398" s="57"/>
      <c r="T398" s="57"/>
      <c r="U398" s="57"/>
      <c r="V398" s="57"/>
      <c r="W398" s="57"/>
      <c r="X398" s="57"/>
      <c r="Y398" s="57"/>
      <c r="Z398" s="57"/>
      <c r="AA398" s="57"/>
    </row>
    <row r="399" spans="1:27" ht="14" hidden="1">
      <c r="A399" s="57"/>
      <c r="B399" s="57"/>
      <c r="C399" s="57"/>
      <c r="D399" s="57"/>
      <c r="E399" s="57"/>
      <c r="F399" s="57"/>
      <c r="G399" s="57"/>
      <c r="H399" s="176"/>
      <c r="I399" s="176"/>
      <c r="J399" s="176"/>
      <c r="K399" s="176"/>
      <c r="L399" s="176"/>
      <c r="M399" s="176"/>
      <c r="N399" s="57"/>
      <c r="O399" s="57"/>
      <c r="P399" s="57"/>
      <c r="Q399" s="57"/>
      <c r="R399" s="57"/>
      <c r="S399" s="57"/>
      <c r="T399" s="57"/>
      <c r="U399" s="57"/>
      <c r="V399" s="57"/>
      <c r="W399" s="57"/>
      <c r="X399" s="57"/>
      <c r="Y399" s="57"/>
      <c r="Z399" s="57"/>
      <c r="AA399" s="57"/>
    </row>
    <row r="400" spans="1:27" ht="14" hidden="1">
      <c r="A400" s="57"/>
      <c r="B400" s="57"/>
      <c r="C400" s="57"/>
      <c r="D400" s="57"/>
      <c r="E400" s="57"/>
      <c r="F400" s="57"/>
      <c r="G400" s="57"/>
      <c r="H400" s="176"/>
      <c r="I400" s="176"/>
      <c r="J400" s="176"/>
      <c r="K400" s="176"/>
      <c r="L400" s="176"/>
      <c r="M400" s="176"/>
      <c r="N400" s="57"/>
      <c r="O400" s="57"/>
      <c r="P400" s="57"/>
      <c r="Q400" s="57"/>
      <c r="R400" s="57"/>
      <c r="S400" s="57"/>
      <c r="T400" s="57"/>
      <c r="U400" s="57"/>
      <c r="V400" s="57"/>
      <c r="W400" s="57"/>
      <c r="X400" s="57"/>
      <c r="Y400" s="57"/>
      <c r="Z400" s="57"/>
      <c r="AA400" s="57"/>
    </row>
    <row r="401" spans="1:27" ht="14" hidden="1">
      <c r="A401" s="57"/>
      <c r="B401" s="57"/>
      <c r="C401" s="57"/>
      <c r="D401" s="57"/>
      <c r="E401" s="57"/>
      <c r="F401" s="57"/>
      <c r="G401" s="57"/>
      <c r="H401" s="176"/>
      <c r="I401" s="176"/>
      <c r="J401" s="176"/>
      <c r="K401" s="176"/>
      <c r="L401" s="176"/>
      <c r="M401" s="176"/>
      <c r="N401" s="57"/>
      <c r="O401" s="57"/>
      <c r="P401" s="57"/>
      <c r="Q401" s="57"/>
      <c r="R401" s="57"/>
      <c r="S401" s="57"/>
      <c r="T401" s="57"/>
      <c r="U401" s="57"/>
      <c r="V401" s="57"/>
      <c r="W401" s="57"/>
      <c r="X401" s="57"/>
      <c r="Y401" s="57"/>
      <c r="Z401" s="57"/>
      <c r="AA401" s="57"/>
    </row>
    <row r="402" spans="1:27" ht="14" hidden="1">
      <c r="A402" s="57"/>
      <c r="B402" s="57"/>
      <c r="C402" s="57"/>
      <c r="D402" s="57"/>
      <c r="E402" s="57"/>
      <c r="F402" s="57"/>
      <c r="G402" s="57"/>
      <c r="H402" s="176"/>
      <c r="I402" s="176"/>
      <c r="J402" s="176"/>
      <c r="K402" s="176"/>
      <c r="L402" s="176"/>
      <c r="M402" s="176"/>
      <c r="N402" s="57"/>
      <c r="O402" s="57"/>
      <c r="P402" s="57"/>
      <c r="Q402" s="57"/>
      <c r="R402" s="57"/>
      <c r="S402" s="57"/>
      <c r="T402" s="57"/>
      <c r="U402" s="57"/>
      <c r="V402" s="57"/>
      <c r="W402" s="57"/>
      <c r="X402" s="57"/>
      <c r="Y402" s="57"/>
      <c r="Z402" s="57"/>
      <c r="AA402" s="57"/>
    </row>
    <row r="403" spans="1:27" ht="14" hidden="1">
      <c r="A403" s="57"/>
      <c r="B403" s="57"/>
      <c r="C403" s="57"/>
      <c r="D403" s="57"/>
      <c r="E403" s="57"/>
      <c r="F403" s="57"/>
      <c r="G403" s="57"/>
      <c r="H403" s="176"/>
      <c r="I403" s="176"/>
      <c r="J403" s="176"/>
      <c r="K403" s="176"/>
      <c r="L403" s="176"/>
      <c r="M403" s="176"/>
      <c r="N403" s="57"/>
      <c r="O403" s="57"/>
      <c r="P403" s="57"/>
      <c r="Q403" s="57"/>
      <c r="R403" s="57"/>
      <c r="S403" s="57"/>
      <c r="T403" s="57"/>
      <c r="U403" s="57"/>
      <c r="V403" s="57"/>
      <c r="W403" s="57"/>
      <c r="X403" s="57"/>
      <c r="Y403" s="57"/>
      <c r="Z403" s="57"/>
      <c r="AA403" s="57"/>
    </row>
    <row r="404" spans="1:27" ht="14" hidden="1">
      <c r="A404" s="57"/>
      <c r="B404" s="57"/>
      <c r="C404" s="57"/>
      <c r="D404" s="57"/>
      <c r="E404" s="57"/>
      <c r="F404" s="57"/>
      <c r="G404" s="57"/>
      <c r="H404" s="176"/>
      <c r="I404" s="176"/>
      <c r="J404" s="176"/>
      <c r="K404" s="176"/>
      <c r="L404" s="176"/>
      <c r="M404" s="176"/>
      <c r="N404" s="57"/>
      <c r="O404" s="57"/>
      <c r="P404" s="57"/>
      <c r="Q404" s="57"/>
      <c r="R404" s="57"/>
      <c r="S404" s="57"/>
      <c r="T404" s="57"/>
      <c r="U404" s="57"/>
      <c r="V404" s="57"/>
      <c r="W404" s="57"/>
      <c r="X404" s="57"/>
      <c r="Y404" s="57"/>
      <c r="Z404" s="57"/>
      <c r="AA404" s="57"/>
    </row>
    <row r="405" spans="1:27" ht="14" hidden="1">
      <c r="A405" s="57"/>
      <c r="B405" s="57"/>
      <c r="C405" s="57"/>
      <c r="D405" s="57"/>
      <c r="E405" s="57"/>
      <c r="F405" s="57"/>
      <c r="G405" s="57"/>
      <c r="H405" s="176"/>
      <c r="I405" s="176"/>
      <c r="J405" s="176"/>
      <c r="K405" s="176"/>
      <c r="L405" s="176"/>
      <c r="M405" s="176"/>
      <c r="N405" s="57"/>
      <c r="O405" s="57"/>
      <c r="P405" s="57"/>
      <c r="Q405" s="57"/>
      <c r="R405" s="57"/>
      <c r="S405" s="57"/>
      <c r="T405" s="57"/>
      <c r="U405" s="57"/>
      <c r="V405" s="57"/>
      <c r="W405" s="57"/>
      <c r="X405" s="57"/>
      <c r="Y405" s="57"/>
      <c r="Z405" s="57"/>
      <c r="AA405" s="57"/>
    </row>
    <row r="406" spans="1:27" ht="14" hidden="1">
      <c r="A406" s="57"/>
      <c r="B406" s="57"/>
      <c r="C406" s="57"/>
      <c r="D406" s="57"/>
      <c r="E406" s="57"/>
      <c r="F406" s="57"/>
      <c r="G406" s="57"/>
      <c r="H406" s="176"/>
      <c r="I406" s="176"/>
      <c r="J406" s="176"/>
      <c r="K406" s="176"/>
      <c r="L406" s="176"/>
      <c r="M406" s="176"/>
      <c r="N406" s="57"/>
      <c r="O406" s="57"/>
      <c r="P406" s="57"/>
      <c r="Q406" s="57"/>
      <c r="R406" s="57"/>
      <c r="S406" s="57"/>
      <c r="T406" s="57"/>
      <c r="U406" s="57"/>
      <c r="V406" s="57"/>
      <c r="W406" s="57"/>
      <c r="X406" s="57"/>
      <c r="Y406" s="57"/>
      <c r="Z406" s="57"/>
      <c r="AA406" s="57"/>
    </row>
    <row r="407" spans="1:27" ht="14" hidden="1">
      <c r="A407" s="57"/>
      <c r="B407" s="57"/>
      <c r="C407" s="57"/>
      <c r="D407" s="57"/>
      <c r="E407" s="57"/>
      <c r="F407" s="57"/>
      <c r="G407" s="57"/>
      <c r="H407" s="176"/>
      <c r="I407" s="176"/>
      <c r="J407" s="176"/>
      <c r="K407" s="176"/>
      <c r="L407" s="176"/>
      <c r="M407" s="176"/>
      <c r="N407" s="57"/>
      <c r="O407" s="57"/>
      <c r="P407" s="57"/>
      <c r="Q407" s="57"/>
      <c r="R407" s="57"/>
      <c r="S407" s="57"/>
      <c r="T407" s="57"/>
      <c r="U407" s="57"/>
      <c r="V407" s="57"/>
      <c r="W407" s="57"/>
      <c r="X407" s="57"/>
      <c r="Y407" s="57"/>
      <c r="Z407" s="57"/>
      <c r="AA407" s="57"/>
    </row>
    <row r="408" spans="1:27" ht="14" hidden="1">
      <c r="A408" s="57"/>
      <c r="B408" s="57"/>
      <c r="C408" s="57"/>
      <c r="D408" s="57"/>
      <c r="E408" s="57"/>
      <c r="F408" s="57"/>
      <c r="G408" s="57"/>
      <c r="H408" s="176"/>
      <c r="I408" s="176"/>
      <c r="J408" s="176"/>
      <c r="K408" s="176"/>
      <c r="L408" s="176"/>
      <c r="M408" s="176"/>
      <c r="N408" s="57"/>
      <c r="O408" s="57"/>
      <c r="P408" s="57"/>
      <c r="Q408" s="57"/>
      <c r="R408" s="57"/>
      <c r="S408" s="57"/>
      <c r="T408" s="57"/>
      <c r="U408" s="57"/>
      <c r="V408" s="57"/>
      <c r="W408" s="57"/>
      <c r="X408" s="57"/>
      <c r="Y408" s="57"/>
      <c r="Z408" s="57"/>
      <c r="AA408" s="57"/>
    </row>
    <row r="409" spans="1:27" ht="14" hidden="1">
      <c r="A409" s="57"/>
      <c r="B409" s="57"/>
      <c r="C409" s="57"/>
      <c r="D409" s="57"/>
      <c r="E409" s="57"/>
      <c r="F409" s="57"/>
      <c r="G409" s="57"/>
      <c r="H409" s="176"/>
      <c r="I409" s="176"/>
      <c r="J409" s="176"/>
      <c r="K409" s="176"/>
      <c r="L409" s="176"/>
      <c r="M409" s="176"/>
      <c r="N409" s="57"/>
      <c r="O409" s="57"/>
      <c r="P409" s="57"/>
      <c r="Q409" s="57"/>
      <c r="R409" s="57"/>
      <c r="S409" s="57"/>
      <c r="T409" s="57"/>
      <c r="U409" s="57"/>
      <c r="V409" s="57"/>
      <c r="W409" s="57"/>
      <c r="X409" s="57"/>
      <c r="Y409" s="57"/>
      <c r="Z409" s="57"/>
      <c r="AA409" s="57"/>
    </row>
    <row r="410" spans="1:27" ht="14" hidden="1">
      <c r="A410" s="57"/>
      <c r="B410" s="57"/>
      <c r="C410" s="57"/>
      <c r="D410" s="57"/>
      <c r="E410" s="57"/>
      <c r="F410" s="57"/>
      <c r="G410" s="57"/>
      <c r="H410" s="176"/>
      <c r="I410" s="176"/>
      <c r="J410" s="176"/>
      <c r="K410" s="176"/>
      <c r="L410" s="176"/>
      <c r="M410" s="176"/>
      <c r="N410" s="57"/>
      <c r="O410" s="57"/>
      <c r="P410" s="57"/>
      <c r="Q410" s="57"/>
      <c r="R410" s="57"/>
      <c r="S410" s="57"/>
      <c r="T410" s="57"/>
      <c r="U410" s="57"/>
      <c r="V410" s="57"/>
      <c r="W410" s="57"/>
      <c r="X410" s="57"/>
      <c r="Y410" s="57"/>
      <c r="Z410" s="57"/>
      <c r="AA410" s="57"/>
    </row>
    <row r="411" spans="1:27" ht="14" hidden="1">
      <c r="A411" s="57"/>
      <c r="B411" s="57"/>
      <c r="C411" s="57"/>
      <c r="D411" s="57"/>
      <c r="E411" s="57"/>
      <c r="F411" s="57"/>
      <c r="G411" s="57"/>
      <c r="H411" s="176"/>
      <c r="I411" s="176"/>
      <c r="J411" s="176"/>
      <c r="K411" s="176"/>
      <c r="L411" s="176"/>
      <c r="M411" s="176"/>
      <c r="N411" s="57"/>
      <c r="O411" s="57"/>
      <c r="P411" s="57"/>
      <c r="Q411" s="57"/>
      <c r="R411" s="57"/>
      <c r="S411" s="57"/>
      <c r="T411" s="57"/>
      <c r="U411" s="57"/>
      <c r="V411" s="57"/>
      <c r="W411" s="57"/>
      <c r="X411" s="57"/>
      <c r="Y411" s="57"/>
      <c r="Z411" s="57"/>
      <c r="AA411" s="57"/>
    </row>
    <row r="412" spans="1:27" ht="14" hidden="1">
      <c r="A412" s="57"/>
      <c r="B412" s="57"/>
      <c r="C412" s="57"/>
      <c r="D412" s="57"/>
      <c r="E412" s="57"/>
      <c r="F412" s="57"/>
      <c r="G412" s="57"/>
      <c r="H412" s="176"/>
      <c r="I412" s="176"/>
      <c r="J412" s="176"/>
      <c r="K412" s="176"/>
      <c r="L412" s="176"/>
      <c r="M412" s="176"/>
      <c r="N412" s="57"/>
      <c r="O412" s="57"/>
      <c r="P412" s="57"/>
      <c r="Q412" s="57"/>
      <c r="R412" s="57"/>
      <c r="S412" s="57"/>
      <c r="T412" s="57"/>
      <c r="U412" s="57"/>
      <c r="V412" s="57"/>
      <c r="W412" s="57"/>
      <c r="X412" s="57"/>
      <c r="Y412" s="57"/>
      <c r="Z412" s="57"/>
      <c r="AA412" s="57"/>
    </row>
    <row r="413" spans="1:27" ht="14" hidden="1">
      <c r="A413" s="57"/>
      <c r="B413" s="57"/>
      <c r="C413" s="57"/>
      <c r="D413" s="57"/>
      <c r="E413" s="57"/>
      <c r="F413" s="57"/>
      <c r="G413" s="57"/>
      <c r="H413" s="176"/>
      <c r="I413" s="176"/>
      <c r="J413" s="176"/>
      <c r="K413" s="176"/>
      <c r="L413" s="176"/>
      <c r="M413" s="176"/>
      <c r="N413" s="57"/>
      <c r="O413" s="57"/>
      <c r="P413" s="57"/>
      <c r="Q413" s="57"/>
      <c r="R413" s="57"/>
      <c r="S413" s="57"/>
      <c r="T413" s="57"/>
      <c r="U413" s="57"/>
      <c r="V413" s="57"/>
      <c r="W413" s="57"/>
      <c r="X413" s="57"/>
      <c r="Y413" s="57"/>
      <c r="Z413" s="57"/>
      <c r="AA413" s="57"/>
    </row>
    <row r="414" spans="1:27" ht="14" hidden="1">
      <c r="A414" s="57"/>
      <c r="B414" s="57"/>
      <c r="C414" s="57"/>
      <c r="D414" s="57"/>
      <c r="E414" s="57"/>
      <c r="F414" s="57"/>
      <c r="G414" s="57"/>
      <c r="H414" s="176"/>
      <c r="I414" s="176"/>
      <c r="J414" s="176"/>
      <c r="K414" s="176"/>
      <c r="L414" s="176"/>
      <c r="M414" s="176"/>
      <c r="N414" s="57"/>
      <c r="O414" s="57"/>
      <c r="P414" s="57"/>
      <c r="Q414" s="57"/>
      <c r="R414" s="57"/>
      <c r="S414" s="57"/>
      <c r="T414" s="57"/>
      <c r="U414" s="57"/>
      <c r="V414" s="57"/>
      <c r="W414" s="57"/>
      <c r="X414" s="57"/>
      <c r="Y414" s="57"/>
      <c r="Z414" s="57"/>
      <c r="AA414" s="57"/>
    </row>
    <row r="415" spans="1:27" ht="14" hidden="1">
      <c r="A415" s="57"/>
      <c r="B415" s="57"/>
      <c r="C415" s="57"/>
      <c r="D415" s="57"/>
      <c r="E415" s="57"/>
      <c r="F415" s="57"/>
      <c r="G415" s="57"/>
      <c r="H415" s="176"/>
      <c r="I415" s="176"/>
      <c r="J415" s="176"/>
      <c r="K415" s="176"/>
      <c r="L415" s="176"/>
      <c r="M415" s="176"/>
      <c r="N415" s="57"/>
      <c r="O415" s="57"/>
      <c r="P415" s="57"/>
      <c r="Q415" s="57"/>
      <c r="R415" s="57"/>
      <c r="S415" s="57"/>
      <c r="T415" s="57"/>
      <c r="U415" s="57"/>
      <c r="V415" s="57"/>
      <c r="W415" s="57"/>
      <c r="X415" s="57"/>
      <c r="Y415" s="57"/>
      <c r="Z415" s="57"/>
      <c r="AA415" s="57"/>
    </row>
    <row r="416" spans="1:27" ht="14" hidden="1">
      <c r="A416" s="57"/>
      <c r="B416" s="57"/>
      <c r="C416" s="57"/>
      <c r="D416" s="57"/>
      <c r="E416" s="57"/>
      <c r="F416" s="57"/>
      <c r="G416" s="57"/>
      <c r="H416" s="176"/>
      <c r="I416" s="176"/>
      <c r="J416" s="176"/>
      <c r="K416" s="176"/>
      <c r="L416" s="176"/>
      <c r="M416" s="176"/>
      <c r="N416" s="57"/>
      <c r="O416" s="57"/>
      <c r="P416" s="57"/>
      <c r="Q416" s="57"/>
      <c r="R416" s="57"/>
      <c r="S416" s="57"/>
      <c r="T416" s="57"/>
      <c r="U416" s="57"/>
      <c r="V416" s="57"/>
      <c r="W416" s="57"/>
      <c r="X416" s="57"/>
      <c r="Y416" s="57"/>
      <c r="Z416" s="57"/>
      <c r="AA416" s="57"/>
    </row>
    <row r="417" spans="1:27" ht="14" hidden="1">
      <c r="A417" s="57"/>
      <c r="B417" s="57"/>
      <c r="C417" s="57"/>
      <c r="D417" s="57"/>
      <c r="E417" s="57"/>
      <c r="F417" s="57"/>
      <c r="G417" s="57"/>
      <c r="H417" s="176"/>
      <c r="I417" s="176"/>
      <c r="J417" s="176"/>
      <c r="K417" s="176"/>
      <c r="L417" s="176"/>
      <c r="M417" s="176"/>
      <c r="N417" s="57"/>
      <c r="O417" s="57"/>
      <c r="P417" s="57"/>
      <c r="Q417" s="57"/>
      <c r="R417" s="57"/>
      <c r="S417" s="57"/>
      <c r="T417" s="57"/>
      <c r="U417" s="57"/>
      <c r="V417" s="57"/>
      <c r="W417" s="57"/>
      <c r="X417" s="57"/>
      <c r="Y417" s="57"/>
      <c r="Z417" s="57"/>
      <c r="AA417" s="57"/>
    </row>
    <row r="418" spans="1:27" ht="14" hidden="1">
      <c r="A418" s="57"/>
      <c r="B418" s="57"/>
      <c r="C418" s="57"/>
      <c r="D418" s="57"/>
      <c r="E418" s="57"/>
      <c r="F418" s="57"/>
      <c r="G418" s="57"/>
      <c r="H418" s="176"/>
      <c r="I418" s="176"/>
      <c r="J418" s="176"/>
      <c r="K418" s="176"/>
      <c r="L418" s="176"/>
      <c r="M418" s="176"/>
      <c r="N418" s="57"/>
      <c r="O418" s="57"/>
      <c r="P418" s="57"/>
      <c r="Q418" s="57"/>
      <c r="R418" s="57"/>
      <c r="S418" s="57"/>
      <c r="T418" s="57"/>
      <c r="U418" s="57"/>
      <c r="V418" s="57"/>
      <c r="W418" s="57"/>
      <c r="X418" s="57"/>
      <c r="Y418" s="57"/>
      <c r="Z418" s="57"/>
      <c r="AA418" s="57"/>
    </row>
    <row r="419" spans="1:27" ht="14" hidden="1">
      <c r="A419" s="57"/>
      <c r="B419" s="57"/>
      <c r="C419" s="57"/>
      <c r="D419" s="57"/>
      <c r="E419" s="57"/>
      <c r="F419" s="57"/>
      <c r="G419" s="57"/>
      <c r="H419" s="176"/>
      <c r="I419" s="176"/>
      <c r="J419" s="176"/>
      <c r="K419" s="176"/>
      <c r="L419" s="176"/>
      <c r="M419" s="176"/>
      <c r="N419" s="57"/>
      <c r="O419" s="57"/>
      <c r="P419" s="57"/>
      <c r="Q419" s="57"/>
      <c r="R419" s="57"/>
      <c r="S419" s="57"/>
      <c r="T419" s="57"/>
      <c r="U419" s="57"/>
      <c r="V419" s="57"/>
      <c r="W419" s="57"/>
      <c r="X419" s="57"/>
      <c r="Y419" s="57"/>
      <c r="Z419" s="57"/>
      <c r="AA419" s="57"/>
    </row>
    <row r="420" spans="1:27" ht="14" hidden="1">
      <c r="A420" s="57"/>
      <c r="B420" s="57"/>
      <c r="C420" s="57"/>
      <c r="D420" s="57"/>
      <c r="E420" s="57"/>
      <c r="F420" s="57"/>
      <c r="G420" s="57"/>
      <c r="H420" s="176"/>
      <c r="I420" s="176"/>
      <c r="J420" s="176"/>
      <c r="K420" s="176"/>
      <c r="L420" s="176"/>
      <c r="M420" s="176"/>
      <c r="N420" s="57"/>
      <c r="O420" s="57"/>
      <c r="P420" s="57"/>
      <c r="Q420" s="57"/>
      <c r="R420" s="57"/>
      <c r="S420" s="57"/>
      <c r="T420" s="57"/>
      <c r="U420" s="57"/>
      <c r="V420" s="57"/>
      <c r="W420" s="57"/>
      <c r="X420" s="57"/>
      <c r="Y420" s="57"/>
      <c r="Z420" s="57"/>
      <c r="AA420" s="57"/>
    </row>
    <row r="421" spans="1:27" ht="14" hidden="1">
      <c r="A421" s="57"/>
      <c r="B421" s="57"/>
      <c r="C421" s="57"/>
      <c r="D421" s="57"/>
      <c r="E421" s="57"/>
      <c r="F421" s="57"/>
      <c r="G421" s="57"/>
      <c r="H421" s="176"/>
      <c r="I421" s="176"/>
      <c r="J421" s="176"/>
      <c r="K421" s="176"/>
      <c r="L421" s="176"/>
      <c r="M421" s="176"/>
      <c r="N421" s="57"/>
      <c r="O421" s="57"/>
      <c r="P421" s="57"/>
      <c r="Q421" s="57"/>
      <c r="R421" s="57"/>
      <c r="S421" s="57"/>
      <c r="T421" s="57"/>
      <c r="U421" s="57"/>
      <c r="V421" s="57"/>
      <c r="W421" s="57"/>
      <c r="X421" s="57"/>
      <c r="Y421" s="57"/>
      <c r="Z421" s="57"/>
      <c r="AA421" s="57"/>
    </row>
    <row r="422" spans="1:27" ht="14" hidden="1">
      <c r="A422" s="57"/>
      <c r="B422" s="57"/>
      <c r="C422" s="57"/>
      <c r="D422" s="57"/>
      <c r="E422" s="57"/>
      <c r="F422" s="57"/>
      <c r="G422" s="57"/>
      <c r="H422" s="176"/>
      <c r="I422" s="176"/>
      <c r="J422" s="176"/>
      <c r="K422" s="176"/>
      <c r="L422" s="176"/>
      <c r="M422" s="176"/>
      <c r="N422" s="57"/>
      <c r="O422" s="57"/>
      <c r="P422" s="57"/>
      <c r="Q422" s="57"/>
      <c r="R422" s="57"/>
      <c r="S422" s="57"/>
      <c r="T422" s="57"/>
      <c r="U422" s="57"/>
      <c r="V422" s="57"/>
      <c r="W422" s="57"/>
      <c r="X422" s="57"/>
      <c r="Y422" s="57"/>
      <c r="Z422" s="57"/>
      <c r="AA422" s="57"/>
    </row>
    <row r="423" spans="1:27" ht="14" hidden="1">
      <c r="A423" s="57"/>
      <c r="B423" s="57"/>
      <c r="C423" s="57"/>
      <c r="D423" s="57"/>
      <c r="E423" s="57"/>
      <c r="F423" s="57"/>
      <c r="G423" s="57"/>
      <c r="H423" s="176"/>
      <c r="I423" s="176"/>
      <c r="J423" s="176"/>
      <c r="K423" s="176"/>
      <c r="L423" s="176"/>
      <c r="M423" s="176"/>
      <c r="N423" s="57"/>
      <c r="O423" s="57"/>
      <c r="P423" s="57"/>
      <c r="Q423" s="57"/>
      <c r="R423" s="57"/>
      <c r="S423" s="57"/>
      <c r="T423" s="57"/>
      <c r="U423" s="57"/>
      <c r="V423" s="57"/>
      <c r="W423" s="57"/>
      <c r="X423" s="57"/>
      <c r="Y423" s="57"/>
      <c r="Z423" s="57"/>
      <c r="AA423" s="57"/>
    </row>
    <row r="424" spans="1:27" ht="14" hidden="1">
      <c r="A424" s="57"/>
      <c r="B424" s="57"/>
      <c r="C424" s="57"/>
      <c r="D424" s="57"/>
      <c r="E424" s="57"/>
      <c r="F424" s="57"/>
      <c r="G424" s="57"/>
      <c r="H424" s="176"/>
      <c r="I424" s="176"/>
      <c r="J424" s="176"/>
      <c r="K424" s="176"/>
      <c r="L424" s="176"/>
      <c r="M424" s="176"/>
      <c r="N424" s="57"/>
      <c r="O424" s="57"/>
      <c r="P424" s="57"/>
      <c r="Q424" s="57"/>
      <c r="R424" s="57"/>
      <c r="S424" s="57"/>
      <c r="T424" s="57"/>
      <c r="U424" s="57"/>
      <c r="V424" s="57"/>
      <c r="W424" s="57"/>
      <c r="X424" s="57"/>
      <c r="Y424" s="57"/>
      <c r="Z424" s="57"/>
      <c r="AA424" s="57"/>
    </row>
    <row r="425" spans="1:27" ht="14" hidden="1">
      <c r="A425" s="57"/>
      <c r="B425" s="57"/>
      <c r="C425" s="57"/>
      <c r="D425" s="57"/>
      <c r="E425" s="57"/>
      <c r="F425" s="57"/>
      <c r="G425" s="57"/>
      <c r="H425" s="176"/>
      <c r="I425" s="176"/>
      <c r="J425" s="176"/>
      <c r="K425" s="176"/>
      <c r="L425" s="176"/>
      <c r="M425" s="176"/>
      <c r="N425" s="57"/>
      <c r="O425" s="57"/>
      <c r="P425" s="57"/>
      <c r="Q425" s="57"/>
      <c r="R425" s="57"/>
      <c r="S425" s="57"/>
      <c r="T425" s="57"/>
      <c r="U425" s="57"/>
      <c r="V425" s="57"/>
      <c r="W425" s="57"/>
      <c r="X425" s="57"/>
      <c r="Y425" s="57"/>
      <c r="Z425" s="57"/>
      <c r="AA425" s="57"/>
    </row>
    <row r="426" spans="1:27" ht="14" hidden="1">
      <c r="A426" s="57"/>
      <c r="B426" s="57"/>
      <c r="C426" s="57"/>
      <c r="D426" s="57"/>
      <c r="E426" s="57"/>
      <c r="F426" s="57"/>
      <c r="G426" s="57"/>
      <c r="H426" s="176"/>
      <c r="I426" s="176"/>
      <c r="J426" s="176"/>
      <c r="K426" s="176"/>
      <c r="L426" s="176"/>
      <c r="M426" s="176"/>
      <c r="N426" s="57"/>
      <c r="O426" s="57"/>
      <c r="P426" s="57"/>
      <c r="Q426" s="57"/>
      <c r="R426" s="57"/>
      <c r="S426" s="57"/>
      <c r="T426" s="57"/>
      <c r="U426" s="57"/>
      <c r="V426" s="57"/>
      <c r="W426" s="57"/>
      <c r="X426" s="57"/>
      <c r="Y426" s="57"/>
      <c r="Z426" s="57"/>
      <c r="AA426" s="57"/>
    </row>
    <row r="427" spans="1:27" ht="14" hidden="1">
      <c r="A427" s="57"/>
      <c r="B427" s="57"/>
      <c r="C427" s="57"/>
      <c r="D427" s="57"/>
      <c r="E427" s="57"/>
      <c r="F427" s="57"/>
      <c r="G427" s="57"/>
      <c r="H427" s="176"/>
      <c r="I427" s="176"/>
      <c r="J427" s="176"/>
      <c r="K427" s="176"/>
      <c r="L427" s="176"/>
      <c r="M427" s="176"/>
      <c r="N427" s="57"/>
      <c r="O427" s="57"/>
      <c r="P427" s="57"/>
      <c r="Q427" s="57"/>
      <c r="R427" s="57"/>
      <c r="S427" s="57"/>
      <c r="T427" s="57"/>
      <c r="U427" s="57"/>
      <c r="V427" s="57"/>
      <c r="W427" s="57"/>
      <c r="X427" s="57"/>
      <c r="Y427" s="57"/>
      <c r="Z427" s="57"/>
      <c r="AA427" s="57"/>
    </row>
    <row r="428" spans="1:27" ht="14" hidden="1">
      <c r="A428" s="57"/>
      <c r="B428" s="57"/>
      <c r="C428" s="57"/>
      <c r="D428" s="57"/>
      <c r="E428" s="57"/>
      <c r="F428" s="57"/>
      <c r="G428" s="57"/>
      <c r="H428" s="176"/>
      <c r="I428" s="176"/>
      <c r="J428" s="176"/>
      <c r="K428" s="176"/>
      <c r="L428" s="176"/>
      <c r="M428" s="176"/>
      <c r="N428" s="57"/>
      <c r="O428" s="57"/>
      <c r="P428" s="57"/>
      <c r="Q428" s="57"/>
      <c r="R428" s="57"/>
      <c r="S428" s="57"/>
      <c r="T428" s="57"/>
      <c r="U428" s="57"/>
      <c r="V428" s="57"/>
      <c r="W428" s="57"/>
      <c r="X428" s="57"/>
      <c r="Y428" s="57"/>
      <c r="Z428" s="57"/>
      <c r="AA428" s="57"/>
    </row>
    <row r="429" spans="1:27" ht="14" hidden="1">
      <c r="A429" s="57"/>
      <c r="B429" s="57"/>
      <c r="C429" s="57"/>
      <c r="D429" s="57"/>
      <c r="E429" s="57"/>
      <c r="F429" s="57"/>
      <c r="G429" s="57"/>
      <c r="H429" s="176"/>
      <c r="I429" s="176"/>
      <c r="J429" s="176"/>
      <c r="K429" s="176"/>
      <c r="L429" s="176"/>
      <c r="M429" s="176"/>
      <c r="N429" s="57"/>
      <c r="O429" s="57"/>
      <c r="P429" s="57"/>
      <c r="Q429" s="57"/>
      <c r="R429" s="57"/>
      <c r="S429" s="57"/>
      <c r="T429" s="57"/>
      <c r="U429" s="57"/>
      <c r="V429" s="57"/>
      <c r="W429" s="57"/>
      <c r="X429" s="57"/>
      <c r="Y429" s="57"/>
      <c r="Z429" s="57"/>
      <c r="AA429" s="57"/>
    </row>
    <row r="430" spans="1:27" ht="14" hidden="1">
      <c r="A430" s="57"/>
      <c r="B430" s="57"/>
      <c r="C430" s="57"/>
      <c r="D430" s="57"/>
      <c r="E430" s="57"/>
      <c r="F430" s="57"/>
      <c r="G430" s="57"/>
      <c r="H430" s="176"/>
      <c r="I430" s="176"/>
      <c r="J430" s="176"/>
      <c r="K430" s="176"/>
      <c r="L430" s="176"/>
      <c r="M430" s="176"/>
      <c r="N430" s="57"/>
      <c r="O430" s="57"/>
      <c r="P430" s="57"/>
      <c r="Q430" s="57"/>
      <c r="R430" s="57"/>
      <c r="S430" s="57"/>
      <c r="T430" s="57"/>
      <c r="U430" s="57"/>
      <c r="V430" s="57"/>
      <c r="W430" s="57"/>
      <c r="X430" s="57"/>
      <c r="Y430" s="57"/>
      <c r="Z430" s="57"/>
      <c r="AA430" s="57"/>
    </row>
    <row r="431" spans="1:27" ht="14" hidden="1">
      <c r="A431" s="57"/>
      <c r="B431" s="57"/>
      <c r="C431" s="57"/>
      <c r="D431" s="57"/>
      <c r="E431" s="57"/>
      <c r="F431" s="57"/>
      <c r="G431" s="57"/>
      <c r="H431" s="176"/>
      <c r="I431" s="176"/>
      <c r="J431" s="176"/>
      <c r="K431" s="176"/>
      <c r="L431" s="176"/>
      <c r="M431" s="176"/>
      <c r="N431" s="57"/>
      <c r="O431" s="57"/>
      <c r="P431" s="57"/>
      <c r="Q431" s="57"/>
      <c r="R431" s="57"/>
      <c r="S431" s="57"/>
      <c r="T431" s="57"/>
      <c r="U431" s="57"/>
      <c r="V431" s="57"/>
      <c r="W431" s="57"/>
      <c r="X431" s="57"/>
      <c r="Y431" s="57"/>
      <c r="Z431" s="57"/>
      <c r="AA431" s="57"/>
    </row>
    <row r="432" spans="1:27" ht="14" hidden="1">
      <c r="A432" s="57"/>
      <c r="B432" s="57"/>
      <c r="C432" s="57"/>
      <c r="D432" s="57"/>
      <c r="E432" s="57"/>
      <c r="F432" s="57"/>
      <c r="G432" s="57"/>
      <c r="H432" s="176"/>
      <c r="I432" s="176"/>
      <c r="J432" s="176"/>
      <c r="K432" s="176"/>
      <c r="L432" s="176"/>
      <c r="M432" s="176"/>
      <c r="N432" s="57"/>
      <c r="O432" s="57"/>
      <c r="P432" s="57"/>
      <c r="Q432" s="57"/>
      <c r="R432" s="57"/>
      <c r="S432" s="57"/>
      <c r="T432" s="57"/>
      <c r="U432" s="57"/>
      <c r="V432" s="57"/>
      <c r="W432" s="57"/>
      <c r="X432" s="57"/>
      <c r="Y432" s="57"/>
      <c r="Z432" s="57"/>
      <c r="AA432" s="57"/>
    </row>
    <row r="433" spans="1:27" ht="14" hidden="1">
      <c r="A433" s="57"/>
      <c r="B433" s="57"/>
      <c r="C433" s="57"/>
      <c r="D433" s="57"/>
      <c r="E433" s="57"/>
      <c r="F433" s="57"/>
      <c r="G433" s="57"/>
      <c r="H433" s="176"/>
      <c r="I433" s="176"/>
      <c r="J433" s="176"/>
      <c r="K433" s="176"/>
      <c r="L433" s="176"/>
      <c r="M433" s="176"/>
      <c r="N433" s="57"/>
      <c r="O433" s="57"/>
      <c r="P433" s="57"/>
      <c r="Q433" s="57"/>
      <c r="R433" s="57"/>
      <c r="S433" s="57"/>
      <c r="T433" s="57"/>
      <c r="U433" s="57"/>
      <c r="V433" s="57"/>
      <c r="W433" s="57"/>
      <c r="X433" s="57"/>
      <c r="Y433" s="57"/>
      <c r="Z433" s="57"/>
      <c r="AA433" s="57"/>
    </row>
    <row r="434" spans="1:27" ht="14" hidden="1">
      <c r="A434" s="57"/>
      <c r="B434" s="57"/>
      <c r="C434" s="57"/>
      <c r="D434" s="57"/>
      <c r="E434" s="57"/>
      <c r="F434" s="57"/>
      <c r="G434" s="57"/>
      <c r="H434" s="176"/>
      <c r="I434" s="176"/>
      <c r="J434" s="176"/>
      <c r="K434" s="176"/>
      <c r="L434" s="176"/>
      <c r="M434" s="176"/>
      <c r="N434" s="57"/>
      <c r="O434" s="57"/>
      <c r="P434" s="57"/>
      <c r="Q434" s="57"/>
      <c r="R434" s="57"/>
      <c r="S434" s="57"/>
      <c r="T434" s="57"/>
      <c r="U434" s="57"/>
      <c r="V434" s="57"/>
      <c r="W434" s="57"/>
      <c r="X434" s="57"/>
      <c r="Y434" s="57"/>
      <c r="Z434" s="57"/>
      <c r="AA434" s="57"/>
    </row>
    <row r="435" spans="1:27" ht="14" hidden="1">
      <c r="A435" s="57"/>
      <c r="B435" s="57"/>
      <c r="C435" s="57"/>
      <c r="D435" s="57"/>
      <c r="E435" s="57"/>
      <c r="F435" s="57"/>
      <c r="G435" s="57"/>
      <c r="H435" s="176"/>
      <c r="I435" s="176"/>
      <c r="J435" s="176"/>
      <c r="K435" s="176"/>
      <c r="L435" s="176"/>
      <c r="M435" s="176"/>
      <c r="N435" s="57"/>
      <c r="O435" s="57"/>
      <c r="P435" s="57"/>
      <c r="Q435" s="57"/>
      <c r="R435" s="57"/>
      <c r="S435" s="57"/>
      <c r="T435" s="57"/>
      <c r="U435" s="57"/>
      <c r="V435" s="57"/>
      <c r="W435" s="57"/>
      <c r="X435" s="57"/>
      <c r="Y435" s="57"/>
      <c r="Z435" s="57"/>
      <c r="AA435" s="57"/>
    </row>
    <row r="436" spans="1:27" ht="14" hidden="1">
      <c r="A436" s="57"/>
      <c r="B436" s="57"/>
      <c r="C436" s="57"/>
      <c r="D436" s="57"/>
      <c r="E436" s="57"/>
      <c r="F436" s="57"/>
      <c r="G436" s="57"/>
      <c r="H436" s="176"/>
      <c r="I436" s="176"/>
      <c r="J436" s="176"/>
      <c r="K436" s="176"/>
      <c r="L436" s="176"/>
      <c r="M436" s="176"/>
      <c r="N436" s="57"/>
      <c r="O436" s="57"/>
      <c r="P436" s="57"/>
      <c r="Q436" s="57"/>
      <c r="R436" s="57"/>
      <c r="S436" s="57"/>
      <c r="T436" s="57"/>
      <c r="U436" s="57"/>
      <c r="V436" s="57"/>
      <c r="W436" s="57"/>
      <c r="X436" s="57"/>
      <c r="Y436" s="57"/>
      <c r="Z436" s="57"/>
      <c r="AA436" s="57"/>
    </row>
    <row r="437" spans="1:27" ht="14" hidden="1">
      <c r="A437" s="57"/>
      <c r="B437" s="57"/>
      <c r="C437" s="57"/>
      <c r="D437" s="57"/>
      <c r="E437" s="57"/>
      <c r="F437" s="57"/>
      <c r="G437" s="57"/>
      <c r="H437" s="176"/>
      <c r="I437" s="176"/>
      <c r="J437" s="176"/>
      <c r="K437" s="176"/>
      <c r="L437" s="176"/>
      <c r="M437" s="176"/>
      <c r="N437" s="57"/>
      <c r="O437" s="57"/>
      <c r="P437" s="57"/>
      <c r="Q437" s="57"/>
      <c r="R437" s="57"/>
      <c r="S437" s="57"/>
      <c r="T437" s="57"/>
      <c r="U437" s="57"/>
      <c r="V437" s="57"/>
      <c r="W437" s="57"/>
      <c r="X437" s="57"/>
      <c r="Y437" s="57"/>
      <c r="Z437" s="57"/>
      <c r="AA437" s="57"/>
    </row>
    <row r="438" spans="1:27" ht="14" hidden="1">
      <c r="A438" s="57"/>
      <c r="B438" s="57"/>
      <c r="C438" s="57"/>
      <c r="D438" s="57"/>
      <c r="E438" s="57"/>
      <c r="F438" s="57"/>
      <c r="G438" s="57"/>
      <c r="H438" s="176"/>
      <c r="I438" s="176"/>
      <c r="J438" s="176"/>
      <c r="K438" s="176"/>
      <c r="L438" s="176"/>
      <c r="M438" s="176"/>
      <c r="N438" s="57"/>
      <c r="O438" s="57"/>
      <c r="P438" s="57"/>
      <c r="Q438" s="57"/>
      <c r="R438" s="57"/>
      <c r="S438" s="57"/>
      <c r="T438" s="57"/>
      <c r="U438" s="57"/>
      <c r="V438" s="57"/>
      <c r="W438" s="57"/>
      <c r="X438" s="57"/>
      <c r="Y438" s="57"/>
      <c r="Z438" s="57"/>
      <c r="AA438" s="57"/>
    </row>
    <row r="439" spans="1:27" ht="14" hidden="1">
      <c r="A439" s="57"/>
      <c r="B439" s="57"/>
      <c r="C439" s="57"/>
      <c r="D439" s="57"/>
      <c r="E439" s="57"/>
      <c r="F439" s="57"/>
      <c r="G439" s="57"/>
      <c r="H439" s="176"/>
      <c r="I439" s="176"/>
      <c r="J439" s="176"/>
      <c r="K439" s="176"/>
      <c r="L439" s="176"/>
      <c r="M439" s="176"/>
      <c r="N439" s="57"/>
      <c r="O439" s="57"/>
      <c r="P439" s="57"/>
      <c r="Q439" s="57"/>
      <c r="R439" s="57"/>
      <c r="S439" s="57"/>
      <c r="T439" s="57"/>
      <c r="U439" s="57"/>
      <c r="V439" s="57"/>
      <c r="W439" s="57"/>
      <c r="X439" s="57"/>
      <c r="Y439" s="57"/>
      <c r="Z439" s="57"/>
      <c r="AA439" s="57"/>
    </row>
    <row r="440" spans="1:27" ht="14" hidden="1">
      <c r="A440" s="57"/>
      <c r="B440" s="57"/>
      <c r="C440" s="57"/>
      <c r="D440" s="57"/>
      <c r="E440" s="57"/>
      <c r="F440" s="57"/>
      <c r="G440" s="57"/>
      <c r="H440" s="176"/>
      <c r="I440" s="176"/>
      <c r="J440" s="176"/>
      <c r="K440" s="176"/>
      <c r="L440" s="176"/>
      <c r="M440" s="176"/>
      <c r="N440" s="57"/>
      <c r="O440" s="57"/>
      <c r="P440" s="57"/>
      <c r="Q440" s="57"/>
      <c r="R440" s="57"/>
      <c r="S440" s="57"/>
      <c r="T440" s="57"/>
      <c r="U440" s="57"/>
      <c r="V440" s="57"/>
      <c r="W440" s="57"/>
      <c r="X440" s="57"/>
      <c r="Y440" s="57"/>
      <c r="Z440" s="57"/>
      <c r="AA440" s="57"/>
    </row>
    <row r="441" spans="1:27" ht="14" hidden="1">
      <c r="A441" s="57"/>
      <c r="B441" s="57"/>
      <c r="C441" s="57"/>
      <c r="D441" s="57"/>
      <c r="E441" s="57"/>
      <c r="F441" s="57"/>
      <c r="G441" s="57"/>
      <c r="H441" s="176"/>
      <c r="I441" s="176"/>
      <c r="J441" s="176"/>
      <c r="K441" s="176"/>
      <c r="L441" s="176"/>
      <c r="M441" s="176"/>
      <c r="N441" s="57"/>
      <c r="O441" s="57"/>
      <c r="P441" s="57"/>
      <c r="Q441" s="57"/>
      <c r="R441" s="57"/>
      <c r="S441" s="57"/>
      <c r="T441" s="57"/>
      <c r="U441" s="57"/>
      <c r="V441" s="57"/>
      <c r="W441" s="57"/>
      <c r="X441" s="57"/>
      <c r="Y441" s="57"/>
      <c r="Z441" s="57"/>
      <c r="AA441" s="57"/>
    </row>
    <row r="442" spans="1:27" ht="14" hidden="1">
      <c r="A442" s="57"/>
      <c r="B442" s="57"/>
      <c r="C442" s="57"/>
      <c r="D442" s="57"/>
      <c r="E442" s="57"/>
      <c r="F442" s="57"/>
      <c r="G442" s="57"/>
      <c r="H442" s="176"/>
      <c r="I442" s="176"/>
      <c r="J442" s="176"/>
      <c r="K442" s="176"/>
      <c r="L442" s="176"/>
      <c r="M442" s="176"/>
      <c r="N442" s="57"/>
      <c r="O442" s="57"/>
      <c r="P442" s="57"/>
      <c r="Q442" s="57"/>
      <c r="R442" s="57"/>
      <c r="S442" s="57"/>
      <c r="T442" s="57"/>
      <c r="U442" s="57"/>
      <c r="V442" s="57"/>
      <c r="W442" s="57"/>
      <c r="X442" s="57"/>
      <c r="Y442" s="57"/>
      <c r="Z442" s="57"/>
      <c r="AA442" s="57"/>
    </row>
    <row r="443" spans="1:27" ht="14" hidden="1">
      <c r="A443" s="57"/>
      <c r="B443" s="57"/>
      <c r="C443" s="57"/>
      <c r="D443" s="57"/>
      <c r="E443" s="57"/>
      <c r="F443" s="57"/>
      <c r="G443" s="57"/>
      <c r="H443" s="176"/>
      <c r="I443" s="176"/>
      <c r="J443" s="176"/>
      <c r="K443" s="176"/>
      <c r="L443" s="176"/>
      <c r="M443" s="176"/>
      <c r="N443" s="57"/>
      <c r="O443" s="57"/>
      <c r="P443" s="57"/>
      <c r="Q443" s="57"/>
      <c r="R443" s="57"/>
      <c r="S443" s="57"/>
      <c r="T443" s="57"/>
      <c r="U443" s="57"/>
      <c r="V443" s="57"/>
      <c r="W443" s="57"/>
      <c r="X443" s="57"/>
      <c r="Y443" s="57"/>
      <c r="Z443" s="57"/>
      <c r="AA443" s="57"/>
    </row>
    <row r="444" spans="1:27" ht="14" hidden="1">
      <c r="A444" s="57"/>
      <c r="B444" s="57"/>
      <c r="C444" s="57"/>
      <c r="D444" s="57"/>
      <c r="E444" s="57"/>
      <c r="F444" s="57"/>
      <c r="G444" s="57"/>
      <c r="H444" s="176"/>
      <c r="I444" s="176"/>
      <c r="J444" s="176"/>
      <c r="K444" s="176"/>
      <c r="L444" s="176"/>
      <c r="M444" s="176"/>
      <c r="N444" s="57"/>
      <c r="O444" s="57"/>
      <c r="P444" s="57"/>
      <c r="Q444" s="57"/>
      <c r="R444" s="57"/>
      <c r="S444" s="57"/>
      <c r="T444" s="57"/>
      <c r="U444" s="57"/>
      <c r="V444" s="57"/>
      <c r="W444" s="57"/>
      <c r="X444" s="57"/>
      <c r="Y444" s="57"/>
      <c r="Z444" s="57"/>
      <c r="AA444" s="57"/>
    </row>
    <row r="445" spans="1:27" ht="14" hidden="1">
      <c r="A445" s="57"/>
      <c r="B445" s="57"/>
      <c r="C445" s="57"/>
      <c r="D445" s="57"/>
      <c r="E445" s="57"/>
      <c r="F445" s="57"/>
      <c r="G445" s="57"/>
      <c r="H445" s="176"/>
      <c r="I445" s="176"/>
      <c r="J445" s="176"/>
      <c r="K445" s="176"/>
      <c r="L445" s="176"/>
      <c r="M445" s="176"/>
      <c r="N445" s="57"/>
      <c r="O445" s="57"/>
      <c r="P445" s="57"/>
      <c r="Q445" s="57"/>
      <c r="R445" s="57"/>
      <c r="S445" s="57"/>
      <c r="T445" s="57"/>
      <c r="U445" s="57"/>
      <c r="V445" s="57"/>
      <c r="W445" s="57"/>
      <c r="X445" s="57"/>
      <c r="Y445" s="57"/>
      <c r="Z445" s="57"/>
      <c r="AA445" s="57"/>
    </row>
    <row r="446" spans="1:27" ht="14" hidden="1">
      <c r="A446" s="57"/>
      <c r="B446" s="57"/>
      <c r="C446" s="57"/>
      <c r="D446" s="57"/>
      <c r="E446" s="57"/>
      <c r="F446" s="57"/>
      <c r="G446" s="57"/>
      <c r="H446" s="176"/>
      <c r="I446" s="176"/>
      <c r="J446" s="176"/>
      <c r="K446" s="176"/>
      <c r="L446" s="176"/>
      <c r="M446" s="176"/>
      <c r="N446" s="57"/>
      <c r="O446" s="57"/>
      <c r="P446" s="57"/>
      <c r="Q446" s="57"/>
      <c r="R446" s="57"/>
      <c r="S446" s="57"/>
      <c r="T446" s="57"/>
      <c r="U446" s="57"/>
      <c r="V446" s="57"/>
      <c r="W446" s="57"/>
      <c r="X446" s="57"/>
      <c r="Y446" s="57"/>
      <c r="Z446" s="57"/>
      <c r="AA446" s="57"/>
    </row>
    <row r="447" spans="1:27" ht="14" hidden="1">
      <c r="A447" s="57"/>
      <c r="B447" s="57"/>
      <c r="C447" s="57"/>
      <c r="D447" s="57"/>
      <c r="E447" s="57"/>
      <c r="F447" s="57"/>
      <c r="G447" s="57"/>
      <c r="H447" s="176"/>
      <c r="I447" s="176"/>
      <c r="J447" s="176"/>
      <c r="K447" s="176"/>
      <c r="L447" s="176"/>
      <c r="M447" s="176"/>
      <c r="N447" s="57"/>
      <c r="O447" s="57"/>
      <c r="P447" s="57"/>
      <c r="Q447" s="57"/>
      <c r="R447" s="57"/>
      <c r="S447" s="57"/>
      <c r="T447" s="57"/>
      <c r="U447" s="57"/>
      <c r="V447" s="57"/>
      <c r="W447" s="57"/>
      <c r="X447" s="57"/>
      <c r="Y447" s="57"/>
      <c r="Z447" s="57"/>
      <c r="AA447" s="57"/>
    </row>
    <row r="448" spans="1:27" ht="14" hidden="1">
      <c r="A448" s="57"/>
      <c r="B448" s="57"/>
      <c r="C448" s="57"/>
      <c r="D448" s="57"/>
      <c r="E448" s="57"/>
      <c r="F448" s="57"/>
      <c r="G448" s="57"/>
      <c r="H448" s="176"/>
      <c r="I448" s="176"/>
      <c r="J448" s="176"/>
      <c r="K448" s="176"/>
      <c r="L448" s="176"/>
      <c r="M448" s="176"/>
      <c r="N448" s="57"/>
      <c r="O448" s="57"/>
      <c r="P448" s="57"/>
      <c r="Q448" s="57"/>
      <c r="R448" s="57"/>
      <c r="S448" s="57"/>
      <c r="T448" s="57"/>
      <c r="U448" s="57"/>
      <c r="V448" s="57"/>
      <c r="W448" s="57"/>
      <c r="X448" s="57"/>
      <c r="Y448" s="57"/>
      <c r="Z448" s="57"/>
      <c r="AA448" s="57"/>
    </row>
    <row r="449" spans="1:27" ht="14" hidden="1">
      <c r="A449" s="57"/>
      <c r="B449" s="57"/>
      <c r="C449" s="57"/>
      <c r="D449" s="57"/>
      <c r="E449" s="57"/>
      <c r="F449" s="57"/>
      <c r="G449" s="57"/>
      <c r="H449" s="176"/>
      <c r="I449" s="176"/>
      <c r="J449" s="176"/>
      <c r="K449" s="176"/>
      <c r="L449" s="176"/>
      <c r="M449" s="176"/>
      <c r="N449" s="57"/>
      <c r="O449" s="57"/>
      <c r="P449" s="57"/>
      <c r="Q449" s="57"/>
      <c r="R449" s="57"/>
      <c r="S449" s="57"/>
      <c r="T449" s="57"/>
      <c r="U449" s="57"/>
      <c r="V449" s="57"/>
      <c r="W449" s="57"/>
      <c r="X449" s="57"/>
      <c r="Y449" s="57"/>
      <c r="Z449" s="57"/>
      <c r="AA449" s="57"/>
    </row>
    <row r="450" spans="1:27" ht="14" hidden="1">
      <c r="A450" s="57"/>
      <c r="B450" s="57"/>
      <c r="C450" s="57"/>
      <c r="D450" s="57"/>
      <c r="E450" s="57"/>
      <c r="F450" s="57"/>
      <c r="G450" s="57"/>
      <c r="H450" s="176"/>
      <c r="I450" s="176"/>
      <c r="J450" s="176"/>
      <c r="K450" s="176"/>
      <c r="L450" s="176"/>
      <c r="M450" s="176"/>
      <c r="N450" s="57"/>
      <c r="O450" s="57"/>
      <c r="P450" s="57"/>
      <c r="Q450" s="57"/>
      <c r="R450" s="57"/>
      <c r="S450" s="57"/>
      <c r="T450" s="57"/>
      <c r="U450" s="57"/>
      <c r="V450" s="57"/>
      <c r="W450" s="57"/>
      <c r="X450" s="57"/>
      <c r="Y450" s="57"/>
      <c r="Z450" s="57"/>
      <c r="AA450" s="57"/>
    </row>
    <row r="451" spans="1:27" ht="14" hidden="1">
      <c r="A451" s="57"/>
      <c r="B451" s="57"/>
      <c r="C451" s="57"/>
      <c r="D451" s="57"/>
      <c r="E451" s="57"/>
      <c r="F451" s="57"/>
      <c r="G451" s="57"/>
      <c r="H451" s="176"/>
      <c r="I451" s="176"/>
      <c r="J451" s="176"/>
      <c r="K451" s="176"/>
      <c r="L451" s="176"/>
      <c r="M451" s="176"/>
      <c r="N451" s="57"/>
      <c r="O451" s="57"/>
      <c r="P451" s="57"/>
      <c r="Q451" s="57"/>
      <c r="R451" s="57"/>
      <c r="S451" s="57"/>
      <c r="T451" s="57"/>
      <c r="U451" s="57"/>
      <c r="V451" s="57"/>
      <c r="W451" s="57"/>
      <c r="X451" s="57"/>
      <c r="Y451" s="57"/>
      <c r="Z451" s="57"/>
      <c r="AA451" s="57"/>
    </row>
    <row r="452" spans="1:27" ht="14" hidden="1">
      <c r="A452" s="57"/>
      <c r="B452" s="57"/>
      <c r="C452" s="57"/>
      <c r="D452" s="57"/>
      <c r="E452" s="57"/>
      <c r="F452" s="57"/>
      <c r="G452" s="57"/>
      <c r="H452" s="176"/>
      <c r="I452" s="176"/>
      <c r="J452" s="176"/>
      <c r="K452" s="176"/>
      <c r="L452" s="176"/>
      <c r="M452" s="176"/>
      <c r="N452" s="57"/>
      <c r="O452" s="57"/>
      <c r="P452" s="57"/>
      <c r="Q452" s="57"/>
      <c r="R452" s="57"/>
      <c r="S452" s="57"/>
      <c r="T452" s="57"/>
      <c r="U452" s="57"/>
      <c r="V452" s="57"/>
      <c r="W452" s="57"/>
      <c r="X452" s="57"/>
      <c r="Y452" s="57"/>
      <c r="Z452" s="57"/>
      <c r="AA452" s="57"/>
    </row>
    <row r="453" spans="1:27" ht="14" hidden="1">
      <c r="A453" s="57"/>
      <c r="B453" s="57"/>
      <c r="C453" s="57"/>
      <c r="D453" s="57"/>
      <c r="E453" s="57"/>
      <c r="F453" s="57"/>
      <c r="G453" s="57"/>
      <c r="H453" s="176"/>
      <c r="I453" s="176"/>
      <c r="J453" s="176"/>
      <c r="K453" s="176"/>
      <c r="L453" s="176"/>
      <c r="M453" s="176"/>
      <c r="N453" s="57"/>
      <c r="O453" s="57"/>
      <c r="P453" s="57"/>
      <c r="Q453" s="57"/>
      <c r="R453" s="57"/>
      <c r="S453" s="57"/>
      <c r="T453" s="57"/>
      <c r="U453" s="57"/>
      <c r="V453" s="57"/>
      <c r="W453" s="57"/>
      <c r="X453" s="57"/>
      <c r="Y453" s="57"/>
      <c r="Z453" s="57"/>
      <c r="AA453" s="57"/>
    </row>
    <row r="454" spans="1:27" ht="14" hidden="1">
      <c r="A454" s="57"/>
      <c r="B454" s="57"/>
      <c r="C454" s="57"/>
      <c r="D454" s="57"/>
      <c r="E454" s="57"/>
      <c r="F454" s="57"/>
      <c r="G454" s="57"/>
      <c r="H454" s="176"/>
      <c r="I454" s="176"/>
      <c r="J454" s="176"/>
      <c r="K454" s="176"/>
      <c r="L454" s="176"/>
      <c r="M454" s="176"/>
      <c r="N454" s="57"/>
      <c r="O454" s="57"/>
      <c r="P454" s="57"/>
      <c r="Q454" s="57"/>
      <c r="R454" s="57"/>
      <c r="S454" s="57"/>
      <c r="T454" s="57"/>
      <c r="U454" s="57"/>
      <c r="V454" s="57"/>
      <c r="W454" s="57"/>
      <c r="X454" s="57"/>
      <c r="Y454" s="57"/>
      <c r="Z454" s="57"/>
      <c r="AA454" s="57"/>
    </row>
    <row r="455" spans="1:27" ht="14" hidden="1">
      <c r="A455" s="57"/>
      <c r="B455" s="57"/>
      <c r="C455" s="57"/>
      <c r="D455" s="57"/>
      <c r="E455" s="57"/>
      <c r="F455" s="57"/>
      <c r="G455" s="57"/>
      <c r="H455" s="176"/>
      <c r="I455" s="176"/>
      <c r="J455" s="176"/>
      <c r="K455" s="176"/>
      <c r="L455" s="176"/>
      <c r="M455" s="176"/>
      <c r="N455" s="57"/>
      <c r="O455" s="57"/>
      <c r="P455" s="57"/>
      <c r="Q455" s="57"/>
      <c r="R455" s="57"/>
      <c r="S455" s="57"/>
      <c r="T455" s="57"/>
      <c r="U455" s="57"/>
      <c r="V455" s="57"/>
      <c r="W455" s="57"/>
      <c r="X455" s="57"/>
      <c r="Y455" s="57"/>
      <c r="Z455" s="57"/>
      <c r="AA455" s="57"/>
    </row>
    <row r="456" spans="1:27" ht="14" hidden="1">
      <c r="A456" s="57"/>
      <c r="B456" s="57"/>
      <c r="C456" s="57"/>
      <c r="D456" s="57"/>
      <c r="E456" s="57"/>
      <c r="F456" s="57"/>
      <c r="G456" s="57"/>
      <c r="H456" s="176"/>
      <c r="I456" s="176"/>
      <c r="J456" s="176"/>
      <c r="K456" s="176"/>
      <c r="L456" s="176"/>
      <c r="M456" s="176"/>
      <c r="N456" s="57"/>
      <c r="O456" s="57"/>
      <c r="P456" s="57"/>
      <c r="Q456" s="57"/>
      <c r="R456" s="57"/>
      <c r="S456" s="57"/>
      <c r="T456" s="57"/>
      <c r="U456" s="57"/>
      <c r="V456" s="57"/>
      <c r="W456" s="57"/>
      <c r="X456" s="57"/>
      <c r="Y456" s="57"/>
      <c r="Z456" s="57"/>
      <c r="AA456" s="57"/>
    </row>
    <row r="457" spans="1:27" ht="14" hidden="1">
      <c r="A457" s="57"/>
      <c r="B457" s="57"/>
      <c r="C457" s="57"/>
      <c r="D457" s="57"/>
      <c r="E457" s="57"/>
      <c r="F457" s="57"/>
      <c r="G457" s="57"/>
      <c r="H457" s="176"/>
      <c r="I457" s="176"/>
      <c r="J457" s="176"/>
      <c r="K457" s="176"/>
      <c r="L457" s="176"/>
      <c r="M457" s="176"/>
      <c r="N457" s="57"/>
      <c r="O457" s="57"/>
      <c r="P457" s="57"/>
      <c r="Q457" s="57"/>
      <c r="R457" s="57"/>
      <c r="S457" s="57"/>
      <c r="T457" s="57"/>
      <c r="U457" s="57"/>
      <c r="V457" s="57"/>
      <c r="W457" s="57"/>
      <c r="X457" s="57"/>
      <c r="Y457" s="57"/>
      <c r="Z457" s="57"/>
      <c r="AA457" s="57"/>
    </row>
    <row r="458" spans="1:27" ht="14" hidden="1">
      <c r="A458" s="57"/>
      <c r="B458" s="57"/>
      <c r="C458" s="57"/>
      <c r="D458" s="57"/>
      <c r="E458" s="57"/>
      <c r="F458" s="57"/>
      <c r="G458" s="57"/>
      <c r="H458" s="176"/>
      <c r="I458" s="176"/>
      <c r="J458" s="176"/>
      <c r="K458" s="176"/>
      <c r="L458" s="176"/>
      <c r="M458" s="176"/>
      <c r="N458" s="57"/>
      <c r="O458" s="57"/>
      <c r="P458" s="57"/>
      <c r="Q458" s="57"/>
      <c r="R458" s="57"/>
      <c r="S458" s="57"/>
      <c r="T458" s="57"/>
      <c r="U458" s="57"/>
      <c r="V458" s="57"/>
      <c r="W458" s="57"/>
      <c r="X458" s="57"/>
      <c r="Y458" s="57"/>
      <c r="Z458" s="57"/>
      <c r="AA458" s="57"/>
    </row>
    <row r="459" spans="1:27" ht="14" hidden="1">
      <c r="A459" s="57"/>
      <c r="B459" s="57"/>
      <c r="C459" s="57"/>
      <c r="D459" s="57"/>
      <c r="E459" s="57"/>
      <c r="F459" s="57"/>
      <c r="G459" s="57"/>
      <c r="H459" s="176"/>
      <c r="I459" s="176"/>
      <c r="J459" s="176"/>
      <c r="K459" s="176"/>
      <c r="L459" s="176"/>
      <c r="M459" s="176"/>
      <c r="N459" s="57"/>
      <c r="O459" s="57"/>
      <c r="P459" s="57"/>
      <c r="Q459" s="57"/>
      <c r="R459" s="57"/>
      <c r="S459" s="57"/>
      <c r="T459" s="57"/>
      <c r="U459" s="57"/>
      <c r="V459" s="57"/>
      <c r="W459" s="57"/>
      <c r="X459" s="57"/>
      <c r="Y459" s="57"/>
      <c r="Z459" s="57"/>
      <c r="AA459" s="57"/>
    </row>
    <row r="460" spans="1:27" ht="14" hidden="1">
      <c r="A460" s="57"/>
      <c r="B460" s="57"/>
      <c r="C460" s="57"/>
      <c r="D460" s="57"/>
      <c r="E460" s="57"/>
      <c r="F460" s="57"/>
      <c r="G460" s="57"/>
      <c r="H460" s="176"/>
      <c r="I460" s="176"/>
      <c r="J460" s="176"/>
      <c r="K460" s="176"/>
      <c r="L460" s="176"/>
      <c r="M460" s="176"/>
      <c r="N460" s="57"/>
      <c r="O460" s="57"/>
      <c r="P460" s="57"/>
      <c r="Q460" s="57"/>
      <c r="R460" s="57"/>
      <c r="S460" s="57"/>
      <c r="T460" s="57"/>
      <c r="U460" s="57"/>
      <c r="V460" s="57"/>
      <c r="W460" s="57"/>
      <c r="X460" s="57"/>
      <c r="Y460" s="57"/>
      <c r="Z460" s="57"/>
      <c r="AA460" s="57"/>
    </row>
    <row r="461" spans="1:27" ht="14" hidden="1">
      <c r="A461" s="57"/>
      <c r="B461" s="57"/>
      <c r="C461" s="57"/>
      <c r="D461" s="57"/>
      <c r="E461" s="57"/>
      <c r="F461" s="57"/>
      <c r="G461" s="57"/>
      <c r="H461" s="176"/>
      <c r="I461" s="176"/>
      <c r="J461" s="176"/>
      <c r="K461" s="176"/>
      <c r="L461" s="176"/>
      <c r="M461" s="176"/>
      <c r="N461" s="57"/>
      <c r="O461" s="57"/>
      <c r="P461" s="57"/>
      <c r="Q461" s="57"/>
      <c r="R461" s="57"/>
      <c r="S461" s="57"/>
      <c r="T461" s="57"/>
      <c r="U461" s="57"/>
      <c r="V461" s="57"/>
      <c r="W461" s="57"/>
      <c r="X461" s="57"/>
      <c r="Y461" s="57"/>
      <c r="Z461" s="57"/>
      <c r="AA461" s="57"/>
    </row>
    <row r="462" spans="1:27" ht="14" hidden="1">
      <c r="A462" s="57"/>
      <c r="B462" s="57"/>
      <c r="C462" s="57"/>
      <c r="D462" s="57"/>
      <c r="E462" s="57"/>
      <c r="F462" s="57"/>
      <c r="G462" s="57"/>
      <c r="H462" s="176"/>
      <c r="I462" s="176"/>
      <c r="J462" s="176"/>
      <c r="K462" s="176"/>
      <c r="L462" s="176"/>
      <c r="M462" s="176"/>
      <c r="N462" s="57"/>
      <c r="O462" s="57"/>
      <c r="P462" s="57"/>
      <c r="Q462" s="57"/>
      <c r="R462" s="57"/>
      <c r="S462" s="57"/>
      <c r="T462" s="57"/>
      <c r="U462" s="57"/>
      <c r="V462" s="57"/>
      <c r="W462" s="57"/>
      <c r="X462" s="57"/>
      <c r="Y462" s="57"/>
      <c r="Z462" s="57"/>
      <c r="AA462" s="57"/>
    </row>
    <row r="463" spans="1:27" ht="14" hidden="1">
      <c r="A463" s="57"/>
      <c r="B463" s="57"/>
      <c r="C463" s="57"/>
      <c r="D463" s="57"/>
      <c r="E463" s="57"/>
      <c r="F463" s="57"/>
      <c r="G463" s="57"/>
      <c r="H463" s="176"/>
      <c r="I463" s="176"/>
      <c r="J463" s="176"/>
      <c r="K463" s="176"/>
      <c r="L463" s="176"/>
      <c r="M463" s="176"/>
      <c r="N463" s="57"/>
      <c r="O463" s="57"/>
      <c r="P463" s="57"/>
      <c r="Q463" s="57"/>
      <c r="R463" s="57"/>
      <c r="S463" s="57"/>
      <c r="T463" s="57"/>
      <c r="U463" s="57"/>
      <c r="V463" s="57"/>
      <c r="W463" s="57"/>
      <c r="X463" s="57"/>
      <c r="Y463" s="57"/>
      <c r="Z463" s="57"/>
      <c r="AA463" s="57"/>
    </row>
    <row r="464" spans="1:27" ht="14" hidden="1">
      <c r="A464" s="57"/>
      <c r="B464" s="57"/>
      <c r="C464" s="57"/>
      <c r="D464" s="57"/>
      <c r="E464" s="57"/>
      <c r="F464" s="57"/>
      <c r="G464" s="57"/>
      <c r="H464" s="176"/>
      <c r="I464" s="176"/>
      <c r="J464" s="176"/>
      <c r="K464" s="176"/>
      <c r="L464" s="176"/>
      <c r="M464" s="176"/>
      <c r="N464" s="57"/>
      <c r="O464" s="57"/>
      <c r="P464" s="57"/>
      <c r="Q464" s="57"/>
      <c r="R464" s="57"/>
      <c r="S464" s="57"/>
      <c r="T464" s="57"/>
      <c r="U464" s="57"/>
      <c r="V464" s="57"/>
      <c r="W464" s="57"/>
      <c r="X464" s="57"/>
      <c r="Y464" s="57"/>
      <c r="Z464" s="57"/>
      <c r="AA464" s="57"/>
    </row>
    <row r="465" spans="1:27" ht="14" hidden="1">
      <c r="A465" s="57"/>
      <c r="B465" s="57"/>
      <c r="C465" s="57"/>
      <c r="D465" s="57"/>
      <c r="E465" s="57"/>
      <c r="F465" s="57"/>
      <c r="G465" s="57"/>
      <c r="H465" s="176"/>
      <c r="I465" s="176"/>
      <c r="J465" s="176"/>
      <c r="K465" s="176"/>
      <c r="L465" s="176"/>
      <c r="M465" s="176"/>
      <c r="N465" s="57"/>
      <c r="O465" s="57"/>
      <c r="P465" s="57"/>
      <c r="Q465" s="57"/>
      <c r="R465" s="57"/>
      <c r="S465" s="57"/>
      <c r="T465" s="57"/>
      <c r="U465" s="57"/>
      <c r="V465" s="57"/>
      <c r="W465" s="57"/>
      <c r="X465" s="57"/>
      <c r="Y465" s="57"/>
      <c r="Z465" s="57"/>
      <c r="AA465" s="57"/>
    </row>
    <row r="466" spans="1:27" ht="14" hidden="1">
      <c r="A466" s="57"/>
      <c r="B466" s="57"/>
      <c r="C466" s="57"/>
      <c r="D466" s="57"/>
      <c r="E466" s="57"/>
      <c r="F466" s="57"/>
      <c r="G466" s="57"/>
      <c r="H466" s="176"/>
      <c r="I466" s="176"/>
      <c r="J466" s="176"/>
      <c r="K466" s="176"/>
      <c r="L466" s="176"/>
      <c r="M466" s="176"/>
      <c r="N466" s="57"/>
      <c r="O466" s="57"/>
      <c r="P466" s="57"/>
      <c r="Q466" s="57"/>
      <c r="R466" s="57"/>
      <c r="S466" s="57"/>
      <c r="T466" s="57"/>
      <c r="U466" s="57"/>
      <c r="V466" s="57"/>
      <c r="W466" s="57"/>
      <c r="X466" s="57"/>
      <c r="Y466" s="57"/>
      <c r="Z466" s="57"/>
      <c r="AA466" s="57"/>
    </row>
    <row r="467" spans="1:27" ht="14" hidden="1">
      <c r="A467" s="57"/>
      <c r="B467" s="57"/>
      <c r="C467" s="57"/>
      <c r="D467" s="57"/>
      <c r="E467" s="57"/>
      <c r="F467" s="57"/>
      <c r="G467" s="57"/>
      <c r="H467" s="176"/>
      <c r="I467" s="176"/>
      <c r="J467" s="176"/>
      <c r="K467" s="176"/>
      <c r="L467" s="176"/>
      <c r="M467" s="176"/>
      <c r="N467" s="57"/>
      <c r="O467" s="57"/>
      <c r="P467" s="57"/>
      <c r="Q467" s="57"/>
      <c r="R467" s="57"/>
      <c r="S467" s="57"/>
      <c r="T467" s="57"/>
      <c r="U467" s="57"/>
      <c r="V467" s="57"/>
      <c r="W467" s="57"/>
      <c r="X467" s="57"/>
      <c r="Y467" s="57"/>
      <c r="Z467" s="57"/>
      <c r="AA467" s="57"/>
    </row>
    <row r="468" spans="1:27" ht="14" hidden="1">
      <c r="A468" s="57"/>
      <c r="B468" s="57"/>
      <c r="C468" s="57"/>
      <c r="D468" s="57"/>
      <c r="E468" s="57"/>
      <c r="F468" s="57"/>
      <c r="G468" s="57"/>
      <c r="H468" s="176"/>
      <c r="I468" s="176"/>
      <c r="J468" s="176"/>
      <c r="K468" s="176"/>
      <c r="L468" s="176"/>
      <c r="M468" s="176"/>
      <c r="N468" s="57"/>
      <c r="O468" s="57"/>
      <c r="P468" s="57"/>
      <c r="Q468" s="57"/>
      <c r="R468" s="57"/>
      <c r="S468" s="57"/>
      <c r="T468" s="57"/>
      <c r="U468" s="57"/>
      <c r="V468" s="57"/>
      <c r="W468" s="57"/>
      <c r="X468" s="57"/>
      <c r="Y468" s="57"/>
      <c r="Z468" s="57"/>
      <c r="AA468" s="57"/>
    </row>
    <row r="469" spans="1:27" ht="14" hidden="1">
      <c r="A469" s="57"/>
      <c r="B469" s="57"/>
      <c r="C469" s="57"/>
      <c r="D469" s="57"/>
      <c r="E469" s="57"/>
      <c r="F469" s="57"/>
      <c r="G469" s="57"/>
      <c r="H469" s="176"/>
      <c r="I469" s="176"/>
      <c r="J469" s="176"/>
      <c r="K469" s="176"/>
      <c r="L469" s="176"/>
      <c r="M469" s="176"/>
      <c r="N469" s="57"/>
      <c r="O469" s="57"/>
      <c r="P469" s="57"/>
      <c r="Q469" s="57"/>
      <c r="R469" s="57"/>
      <c r="S469" s="57"/>
      <c r="T469" s="57"/>
      <c r="U469" s="57"/>
      <c r="V469" s="57"/>
      <c r="W469" s="57"/>
      <c r="X469" s="57"/>
      <c r="Y469" s="57"/>
      <c r="Z469" s="57"/>
      <c r="AA469" s="57"/>
    </row>
    <row r="470" spans="1:27" ht="14" hidden="1">
      <c r="A470" s="57"/>
      <c r="B470" s="57"/>
      <c r="C470" s="57"/>
      <c r="D470" s="57"/>
      <c r="E470" s="57"/>
      <c r="F470" s="57"/>
      <c r="G470" s="57"/>
      <c r="H470" s="176"/>
      <c r="I470" s="176"/>
      <c r="J470" s="176"/>
      <c r="K470" s="176"/>
      <c r="L470" s="176"/>
      <c r="M470" s="176"/>
      <c r="N470" s="57"/>
      <c r="O470" s="57"/>
      <c r="P470" s="57"/>
      <c r="Q470" s="57"/>
      <c r="R470" s="57"/>
      <c r="S470" s="57"/>
      <c r="T470" s="57"/>
      <c r="U470" s="57"/>
      <c r="V470" s="57"/>
      <c r="W470" s="57"/>
      <c r="X470" s="57"/>
      <c r="Y470" s="57"/>
      <c r="Z470" s="57"/>
      <c r="AA470" s="57"/>
    </row>
    <row r="471" spans="1:27" ht="14" hidden="1">
      <c r="A471" s="57"/>
      <c r="B471" s="57"/>
      <c r="C471" s="57"/>
      <c r="D471" s="57"/>
      <c r="E471" s="57"/>
      <c r="F471" s="57"/>
      <c r="G471" s="57"/>
      <c r="H471" s="176"/>
      <c r="I471" s="176"/>
      <c r="J471" s="176"/>
      <c r="K471" s="176"/>
      <c r="L471" s="176"/>
      <c r="M471" s="176"/>
      <c r="N471" s="57"/>
      <c r="O471" s="57"/>
      <c r="P471" s="57"/>
      <c r="Q471" s="57"/>
      <c r="R471" s="57"/>
      <c r="S471" s="57"/>
      <c r="T471" s="57"/>
      <c r="U471" s="57"/>
      <c r="V471" s="57"/>
      <c r="W471" s="57"/>
      <c r="X471" s="57"/>
      <c r="Y471" s="57"/>
      <c r="Z471" s="57"/>
      <c r="AA471" s="57"/>
    </row>
    <row r="472" spans="1:27" ht="14" hidden="1">
      <c r="A472" s="57"/>
      <c r="B472" s="57"/>
      <c r="C472" s="57"/>
      <c r="D472" s="57"/>
      <c r="E472" s="57"/>
      <c r="F472" s="57"/>
      <c r="G472" s="57"/>
      <c r="H472" s="176"/>
      <c r="I472" s="176"/>
      <c r="J472" s="176"/>
      <c r="K472" s="176"/>
      <c r="L472" s="176"/>
      <c r="M472" s="176"/>
      <c r="N472" s="57"/>
      <c r="O472" s="57"/>
      <c r="P472" s="57"/>
      <c r="Q472" s="57"/>
      <c r="R472" s="57"/>
      <c r="S472" s="57"/>
      <c r="T472" s="57"/>
      <c r="U472" s="57"/>
      <c r="V472" s="57"/>
      <c r="W472" s="57"/>
      <c r="X472" s="57"/>
      <c r="Y472" s="57"/>
      <c r="Z472" s="57"/>
      <c r="AA472" s="57"/>
    </row>
    <row r="473" spans="1:27" ht="14" hidden="1">
      <c r="A473" s="57"/>
      <c r="B473" s="57"/>
      <c r="C473" s="57"/>
      <c r="D473" s="57"/>
      <c r="E473" s="57"/>
      <c r="F473" s="57"/>
      <c r="G473" s="57"/>
      <c r="H473" s="176"/>
      <c r="I473" s="176"/>
      <c r="J473" s="176"/>
      <c r="K473" s="176"/>
      <c r="L473" s="176"/>
      <c r="M473" s="176"/>
      <c r="N473" s="57"/>
      <c r="O473" s="57"/>
      <c r="P473" s="57"/>
      <c r="Q473" s="57"/>
      <c r="R473" s="57"/>
      <c r="S473" s="57"/>
      <c r="T473" s="57"/>
      <c r="U473" s="57"/>
      <c r="V473" s="57"/>
      <c r="W473" s="57"/>
      <c r="X473" s="57"/>
      <c r="Y473" s="57"/>
      <c r="Z473" s="57"/>
      <c r="AA473" s="57"/>
    </row>
    <row r="474" spans="1:27" ht="14" hidden="1">
      <c r="A474" s="57"/>
      <c r="B474" s="57"/>
      <c r="C474" s="57"/>
      <c r="D474" s="57"/>
      <c r="E474" s="57"/>
      <c r="F474" s="57"/>
      <c r="G474" s="57"/>
      <c r="H474" s="176"/>
      <c r="I474" s="176"/>
      <c r="J474" s="176"/>
      <c r="K474" s="176"/>
      <c r="L474" s="176"/>
      <c r="M474" s="176"/>
      <c r="N474" s="57"/>
      <c r="O474" s="57"/>
      <c r="P474" s="57"/>
      <c r="Q474" s="57"/>
      <c r="R474" s="57"/>
      <c r="S474" s="57"/>
      <c r="T474" s="57"/>
      <c r="U474" s="57"/>
      <c r="V474" s="57"/>
      <c r="W474" s="57"/>
      <c r="X474" s="57"/>
      <c r="Y474" s="57"/>
      <c r="Z474" s="57"/>
      <c r="AA474" s="57"/>
    </row>
    <row r="475" spans="1:27" ht="14" hidden="1">
      <c r="A475" s="57"/>
      <c r="B475" s="57"/>
      <c r="C475" s="57"/>
      <c r="D475" s="57"/>
      <c r="E475" s="57"/>
      <c r="F475" s="57"/>
      <c r="G475" s="57"/>
      <c r="H475" s="176"/>
      <c r="I475" s="176"/>
      <c r="J475" s="176"/>
      <c r="K475" s="176"/>
      <c r="L475" s="176"/>
      <c r="M475" s="176"/>
      <c r="N475" s="57"/>
      <c r="O475" s="57"/>
      <c r="P475" s="57"/>
      <c r="Q475" s="57"/>
      <c r="R475" s="57"/>
      <c r="S475" s="57"/>
      <c r="T475" s="57"/>
      <c r="U475" s="57"/>
      <c r="V475" s="57"/>
      <c r="W475" s="57"/>
      <c r="X475" s="57"/>
      <c r="Y475" s="57"/>
      <c r="Z475" s="57"/>
      <c r="AA475" s="57"/>
    </row>
    <row r="476" spans="1:27" ht="14" hidden="1">
      <c r="A476" s="57"/>
      <c r="B476" s="57"/>
      <c r="C476" s="57"/>
      <c r="D476" s="57"/>
      <c r="E476" s="57"/>
      <c r="F476" s="57"/>
      <c r="G476" s="57"/>
      <c r="H476" s="176"/>
      <c r="I476" s="176"/>
      <c r="J476" s="176"/>
      <c r="K476" s="176"/>
      <c r="L476" s="176"/>
      <c r="M476" s="176"/>
      <c r="N476" s="57"/>
      <c r="O476" s="57"/>
      <c r="P476" s="57"/>
      <c r="Q476" s="57"/>
      <c r="R476" s="57"/>
      <c r="S476" s="57"/>
      <c r="T476" s="57"/>
      <c r="U476" s="57"/>
      <c r="V476" s="57"/>
      <c r="W476" s="57"/>
      <c r="X476" s="57"/>
      <c r="Y476" s="57"/>
      <c r="Z476" s="57"/>
      <c r="AA476" s="57"/>
    </row>
    <row r="477" spans="1:27" ht="14" hidden="1">
      <c r="A477" s="57"/>
      <c r="B477" s="57"/>
      <c r="C477" s="57"/>
      <c r="D477" s="57"/>
      <c r="E477" s="57"/>
      <c r="F477" s="57"/>
      <c r="G477" s="57"/>
      <c r="H477" s="176"/>
      <c r="I477" s="176"/>
      <c r="J477" s="176"/>
      <c r="K477" s="176"/>
      <c r="L477" s="176"/>
      <c r="M477" s="176"/>
      <c r="N477" s="57"/>
      <c r="O477" s="57"/>
      <c r="P477" s="57"/>
      <c r="Q477" s="57"/>
      <c r="R477" s="57"/>
      <c r="S477" s="57"/>
      <c r="T477" s="57"/>
      <c r="U477" s="57"/>
      <c r="V477" s="57"/>
      <c r="W477" s="57"/>
      <c r="X477" s="57"/>
      <c r="Y477" s="57"/>
      <c r="Z477" s="57"/>
      <c r="AA477" s="57"/>
    </row>
    <row r="478" spans="1:27" ht="14" hidden="1">
      <c r="A478" s="57"/>
      <c r="B478" s="57"/>
      <c r="C478" s="57"/>
      <c r="D478" s="57"/>
      <c r="E478" s="57"/>
      <c r="F478" s="57"/>
      <c r="G478" s="57"/>
      <c r="H478" s="176"/>
      <c r="I478" s="176"/>
      <c r="J478" s="176"/>
      <c r="K478" s="176"/>
      <c r="L478" s="176"/>
      <c r="M478" s="176"/>
      <c r="N478" s="57"/>
      <c r="O478" s="57"/>
      <c r="P478" s="57"/>
      <c r="Q478" s="57"/>
      <c r="R478" s="57"/>
      <c r="S478" s="57"/>
      <c r="T478" s="57"/>
      <c r="U478" s="57"/>
      <c r="V478" s="57"/>
      <c r="W478" s="57"/>
      <c r="X478" s="57"/>
      <c r="Y478" s="57"/>
      <c r="Z478" s="57"/>
      <c r="AA478" s="57"/>
    </row>
    <row r="479" spans="1:27" ht="14" hidden="1">
      <c r="A479" s="57"/>
      <c r="B479" s="57"/>
      <c r="C479" s="57"/>
      <c r="D479" s="57"/>
      <c r="E479" s="57"/>
      <c r="F479" s="57"/>
      <c r="G479" s="57"/>
      <c r="H479" s="176"/>
      <c r="I479" s="176"/>
      <c r="J479" s="176"/>
      <c r="K479" s="176"/>
      <c r="L479" s="176"/>
      <c r="M479" s="176"/>
      <c r="N479" s="57"/>
      <c r="O479" s="57"/>
      <c r="P479" s="57"/>
      <c r="Q479" s="57"/>
      <c r="R479" s="57"/>
      <c r="S479" s="57"/>
      <c r="T479" s="57"/>
      <c r="U479" s="57"/>
      <c r="V479" s="57"/>
      <c r="W479" s="57"/>
      <c r="X479" s="57"/>
      <c r="Y479" s="57"/>
      <c r="Z479" s="57"/>
      <c r="AA479" s="57"/>
    </row>
    <row r="480" spans="1:27" ht="14" hidden="1">
      <c r="A480" s="57"/>
      <c r="B480" s="57"/>
      <c r="C480" s="57"/>
      <c r="D480" s="57"/>
      <c r="E480" s="57"/>
      <c r="F480" s="57"/>
      <c r="G480" s="57"/>
      <c r="H480" s="176"/>
      <c r="I480" s="176"/>
      <c r="J480" s="176"/>
      <c r="K480" s="176"/>
      <c r="L480" s="176"/>
      <c r="M480" s="176"/>
      <c r="N480" s="57"/>
      <c r="O480" s="57"/>
      <c r="P480" s="57"/>
      <c r="Q480" s="57"/>
      <c r="R480" s="57"/>
      <c r="S480" s="57"/>
      <c r="T480" s="57"/>
      <c r="U480" s="57"/>
      <c r="V480" s="57"/>
      <c r="W480" s="57"/>
      <c r="X480" s="57"/>
      <c r="Y480" s="57"/>
      <c r="Z480" s="57"/>
      <c r="AA480" s="57"/>
    </row>
    <row r="481" spans="1:27" ht="14" hidden="1">
      <c r="A481" s="57"/>
      <c r="B481" s="57"/>
      <c r="C481" s="57"/>
      <c r="D481" s="57"/>
      <c r="E481" s="57"/>
      <c r="F481" s="57"/>
      <c r="G481" s="57"/>
      <c r="H481" s="176"/>
      <c r="I481" s="176"/>
      <c r="J481" s="176"/>
      <c r="K481" s="176"/>
      <c r="L481" s="176"/>
      <c r="M481" s="176"/>
      <c r="N481" s="57"/>
      <c r="O481" s="57"/>
      <c r="P481" s="57"/>
      <c r="Q481" s="57"/>
      <c r="R481" s="57"/>
      <c r="S481" s="57"/>
      <c r="T481" s="57"/>
      <c r="U481" s="57"/>
      <c r="V481" s="57"/>
      <c r="W481" s="57"/>
      <c r="X481" s="57"/>
      <c r="Y481" s="57"/>
      <c r="Z481" s="57"/>
      <c r="AA481" s="57"/>
    </row>
    <row r="482" spans="1:27" ht="14" hidden="1">
      <c r="A482" s="57"/>
      <c r="B482" s="57"/>
      <c r="C482" s="57"/>
      <c r="D482" s="57"/>
      <c r="E482" s="57"/>
      <c r="F482" s="57"/>
      <c r="G482" s="57"/>
      <c r="H482" s="176"/>
      <c r="I482" s="176"/>
      <c r="J482" s="176"/>
      <c r="K482" s="176"/>
      <c r="L482" s="176"/>
      <c r="M482" s="176"/>
      <c r="N482" s="57"/>
      <c r="O482" s="57"/>
      <c r="P482" s="57"/>
      <c r="Q482" s="57"/>
      <c r="R482" s="57"/>
      <c r="S482" s="57"/>
      <c r="T482" s="57"/>
      <c r="U482" s="57"/>
      <c r="V482" s="57"/>
      <c r="W482" s="57"/>
      <c r="X482" s="57"/>
      <c r="Y482" s="57"/>
      <c r="Z482" s="57"/>
      <c r="AA482" s="57"/>
    </row>
    <row r="483" spans="1:27" ht="14" hidden="1">
      <c r="A483" s="57"/>
      <c r="B483" s="57"/>
      <c r="C483" s="57"/>
      <c r="D483" s="57"/>
      <c r="E483" s="57"/>
      <c r="F483" s="57"/>
      <c r="G483" s="57"/>
      <c r="H483" s="176"/>
      <c r="I483" s="176"/>
      <c r="J483" s="176"/>
      <c r="K483" s="176"/>
      <c r="L483" s="176"/>
      <c r="M483" s="176"/>
      <c r="N483" s="57"/>
      <c r="O483" s="57"/>
      <c r="P483" s="57"/>
      <c r="Q483" s="57"/>
      <c r="R483" s="57"/>
      <c r="S483" s="57"/>
      <c r="T483" s="57"/>
      <c r="U483" s="57"/>
      <c r="V483" s="57"/>
      <c r="W483" s="57"/>
      <c r="X483" s="57"/>
      <c r="Y483" s="57"/>
      <c r="Z483" s="57"/>
      <c r="AA483" s="57"/>
    </row>
    <row r="484" spans="1:27" ht="14" hidden="1">
      <c r="A484" s="57"/>
      <c r="B484" s="57"/>
      <c r="C484" s="57"/>
      <c r="D484" s="57"/>
      <c r="E484" s="57"/>
      <c r="F484" s="57"/>
      <c r="G484" s="57"/>
      <c r="H484" s="176"/>
      <c r="I484" s="176"/>
      <c r="J484" s="176"/>
      <c r="K484" s="176"/>
      <c r="L484" s="176"/>
      <c r="M484" s="176"/>
      <c r="N484" s="57"/>
      <c r="O484" s="57"/>
      <c r="P484" s="57"/>
      <c r="Q484" s="57"/>
      <c r="R484" s="57"/>
      <c r="S484" s="57"/>
      <c r="T484" s="57"/>
      <c r="U484" s="57"/>
      <c r="V484" s="57"/>
      <c r="W484" s="57"/>
      <c r="X484" s="57"/>
      <c r="Y484" s="57"/>
      <c r="Z484" s="57"/>
      <c r="AA484" s="57"/>
    </row>
    <row r="485" spans="1:27" ht="14" hidden="1">
      <c r="A485" s="57"/>
      <c r="B485" s="57"/>
      <c r="C485" s="57"/>
      <c r="D485" s="57"/>
      <c r="E485" s="57"/>
      <c r="F485" s="57"/>
      <c r="G485" s="57"/>
      <c r="H485" s="176"/>
      <c r="I485" s="176"/>
      <c r="J485" s="176"/>
      <c r="K485" s="176"/>
      <c r="L485" s="176"/>
      <c r="M485" s="176"/>
      <c r="N485" s="57"/>
      <c r="O485" s="57"/>
      <c r="P485" s="57"/>
      <c r="Q485" s="57"/>
      <c r="R485" s="57"/>
      <c r="S485" s="57"/>
      <c r="T485" s="57"/>
      <c r="U485" s="57"/>
      <c r="V485" s="57"/>
      <c r="W485" s="57"/>
      <c r="X485" s="57"/>
      <c r="Y485" s="57"/>
      <c r="Z485" s="57"/>
      <c r="AA485" s="57"/>
    </row>
    <row r="486" spans="1:27" ht="14" hidden="1">
      <c r="A486" s="57"/>
      <c r="B486" s="57"/>
      <c r="C486" s="57"/>
      <c r="D486" s="57"/>
      <c r="E486" s="57"/>
      <c r="F486" s="57"/>
      <c r="G486" s="57"/>
      <c r="H486" s="176"/>
      <c r="I486" s="176"/>
      <c r="J486" s="176"/>
      <c r="K486" s="176"/>
      <c r="L486" s="176"/>
      <c r="M486" s="176"/>
      <c r="N486" s="57"/>
      <c r="O486" s="57"/>
      <c r="P486" s="57"/>
      <c r="Q486" s="57"/>
      <c r="R486" s="57"/>
      <c r="S486" s="57"/>
      <c r="T486" s="57"/>
      <c r="U486" s="57"/>
      <c r="V486" s="57"/>
      <c r="W486" s="57"/>
      <c r="X486" s="57"/>
      <c r="Y486" s="57"/>
      <c r="Z486" s="57"/>
      <c r="AA486" s="57"/>
    </row>
    <row r="487" spans="1:27" ht="14" hidden="1">
      <c r="A487" s="57"/>
      <c r="B487" s="57"/>
      <c r="C487" s="57"/>
      <c r="D487" s="57"/>
      <c r="E487" s="57"/>
      <c r="F487" s="57"/>
      <c r="G487" s="57"/>
      <c r="H487" s="176"/>
      <c r="I487" s="176"/>
      <c r="J487" s="176"/>
      <c r="K487" s="176"/>
      <c r="L487" s="176"/>
      <c r="M487" s="176"/>
      <c r="N487" s="57"/>
      <c r="O487" s="57"/>
      <c r="P487" s="57"/>
      <c r="Q487" s="57"/>
      <c r="R487" s="57"/>
      <c r="S487" s="57"/>
      <c r="T487" s="57"/>
      <c r="U487" s="57"/>
      <c r="V487" s="57"/>
      <c r="W487" s="57"/>
      <c r="X487" s="57"/>
      <c r="Y487" s="57"/>
      <c r="Z487" s="57"/>
      <c r="AA487" s="57"/>
    </row>
    <row r="488" spans="1:27" ht="14" hidden="1">
      <c r="A488" s="57"/>
      <c r="B488" s="57"/>
      <c r="C488" s="57"/>
      <c r="D488" s="57"/>
      <c r="E488" s="57"/>
      <c r="F488" s="57"/>
      <c r="G488" s="57"/>
      <c r="H488" s="176"/>
      <c r="I488" s="176"/>
      <c r="J488" s="176"/>
      <c r="K488" s="176"/>
      <c r="L488" s="176"/>
      <c r="M488" s="176"/>
      <c r="N488" s="57"/>
      <c r="O488" s="57"/>
      <c r="P488" s="57"/>
      <c r="Q488" s="57"/>
      <c r="R488" s="57"/>
      <c r="S488" s="57"/>
      <c r="T488" s="57"/>
      <c r="U488" s="57"/>
      <c r="V488" s="57"/>
      <c r="W488" s="57"/>
      <c r="X488" s="57"/>
      <c r="Y488" s="57"/>
      <c r="Z488" s="57"/>
      <c r="AA488" s="57"/>
    </row>
    <row r="489" spans="1:27" ht="14" hidden="1">
      <c r="A489" s="57"/>
      <c r="B489" s="57"/>
      <c r="C489" s="57"/>
      <c r="D489" s="57"/>
      <c r="E489" s="57"/>
      <c r="F489" s="57"/>
      <c r="G489" s="57"/>
      <c r="H489" s="176"/>
      <c r="I489" s="176"/>
      <c r="J489" s="176"/>
      <c r="K489" s="176"/>
      <c r="L489" s="176"/>
      <c r="M489" s="176"/>
      <c r="N489" s="57"/>
      <c r="O489" s="57"/>
      <c r="P489" s="57"/>
      <c r="Q489" s="57"/>
      <c r="R489" s="57"/>
      <c r="S489" s="57"/>
      <c r="T489" s="57"/>
      <c r="U489" s="57"/>
      <c r="V489" s="57"/>
      <c r="W489" s="57"/>
      <c r="X489" s="57"/>
      <c r="Y489" s="57"/>
      <c r="Z489" s="57"/>
      <c r="AA489" s="57"/>
    </row>
    <row r="490" spans="1:27" ht="14" hidden="1">
      <c r="A490" s="57"/>
      <c r="B490" s="57"/>
      <c r="C490" s="57"/>
      <c r="D490" s="57"/>
      <c r="E490" s="57"/>
      <c r="F490" s="57"/>
      <c r="G490" s="57"/>
      <c r="H490" s="176"/>
      <c r="I490" s="176"/>
      <c r="J490" s="176"/>
      <c r="K490" s="176"/>
      <c r="L490" s="176"/>
      <c r="M490" s="176"/>
      <c r="N490" s="57"/>
      <c r="O490" s="57"/>
      <c r="P490" s="57"/>
      <c r="Q490" s="57"/>
      <c r="R490" s="57"/>
      <c r="S490" s="57"/>
      <c r="T490" s="57"/>
      <c r="U490" s="57"/>
      <c r="V490" s="57"/>
      <c r="W490" s="57"/>
      <c r="X490" s="57"/>
      <c r="Y490" s="57"/>
      <c r="Z490" s="57"/>
      <c r="AA490" s="57"/>
    </row>
    <row r="491" spans="1:27" ht="14" hidden="1">
      <c r="A491" s="57"/>
      <c r="B491" s="57"/>
      <c r="C491" s="57"/>
      <c r="D491" s="57"/>
      <c r="E491" s="57"/>
      <c r="F491" s="57"/>
      <c r="G491" s="57"/>
      <c r="H491" s="176"/>
      <c r="I491" s="176"/>
      <c r="J491" s="176"/>
      <c r="K491" s="176"/>
      <c r="L491" s="176"/>
      <c r="M491" s="176"/>
      <c r="N491" s="57"/>
      <c r="O491" s="57"/>
      <c r="P491" s="57"/>
      <c r="Q491" s="57"/>
      <c r="R491" s="57"/>
      <c r="S491" s="57"/>
      <c r="T491" s="57"/>
      <c r="U491" s="57"/>
      <c r="V491" s="57"/>
      <c r="W491" s="57"/>
      <c r="X491" s="57"/>
      <c r="Y491" s="57"/>
      <c r="Z491" s="57"/>
      <c r="AA491" s="57"/>
    </row>
    <row r="492" spans="1:27" ht="14" hidden="1">
      <c r="A492" s="57"/>
      <c r="B492" s="57"/>
      <c r="C492" s="57"/>
      <c r="D492" s="57"/>
      <c r="E492" s="57"/>
      <c r="F492" s="57"/>
      <c r="G492" s="57"/>
      <c r="H492" s="176"/>
      <c r="I492" s="176"/>
      <c r="J492" s="176"/>
      <c r="K492" s="176"/>
      <c r="L492" s="176"/>
      <c r="M492" s="176"/>
      <c r="N492" s="57"/>
      <c r="O492" s="57"/>
      <c r="P492" s="57"/>
      <c r="Q492" s="57"/>
      <c r="R492" s="57"/>
      <c r="S492" s="57"/>
      <c r="T492" s="57"/>
      <c r="U492" s="57"/>
      <c r="V492" s="57"/>
      <c r="W492" s="57"/>
      <c r="X492" s="57"/>
      <c r="Y492" s="57"/>
      <c r="Z492" s="57"/>
      <c r="AA492" s="57"/>
    </row>
    <row r="493" spans="1:27" ht="14" hidden="1">
      <c r="A493" s="57"/>
      <c r="B493" s="57"/>
      <c r="C493" s="57"/>
      <c r="D493" s="57"/>
      <c r="E493" s="57"/>
      <c r="F493" s="57"/>
      <c r="G493" s="57"/>
      <c r="H493" s="176"/>
      <c r="I493" s="176"/>
      <c r="J493" s="176"/>
      <c r="K493" s="176"/>
      <c r="L493" s="176"/>
      <c r="M493" s="176"/>
      <c r="N493" s="57"/>
      <c r="O493" s="57"/>
      <c r="P493" s="57"/>
      <c r="Q493" s="57"/>
      <c r="R493" s="57"/>
      <c r="S493" s="57"/>
      <c r="T493" s="57"/>
      <c r="U493" s="57"/>
      <c r="V493" s="57"/>
      <c r="W493" s="57"/>
      <c r="X493" s="57"/>
      <c r="Y493" s="57"/>
      <c r="Z493" s="57"/>
      <c r="AA493" s="57"/>
    </row>
    <row r="494" spans="1:27" ht="14" hidden="1">
      <c r="A494" s="57"/>
      <c r="B494" s="57"/>
      <c r="C494" s="57"/>
      <c r="D494" s="57"/>
      <c r="E494" s="57"/>
      <c r="F494" s="57"/>
      <c r="G494" s="57"/>
      <c r="H494" s="176"/>
      <c r="I494" s="176"/>
      <c r="J494" s="176"/>
      <c r="K494" s="176"/>
      <c r="L494" s="176"/>
      <c r="M494" s="176"/>
      <c r="N494" s="57"/>
      <c r="O494" s="57"/>
      <c r="P494" s="57"/>
      <c r="Q494" s="57"/>
      <c r="R494" s="57"/>
      <c r="S494" s="57"/>
      <c r="T494" s="57"/>
      <c r="U494" s="57"/>
      <c r="V494" s="57"/>
      <c r="W494" s="57"/>
      <c r="X494" s="57"/>
      <c r="Y494" s="57"/>
      <c r="Z494" s="57"/>
      <c r="AA494" s="57"/>
    </row>
    <row r="495" spans="1:27" ht="14" hidden="1">
      <c r="A495" s="57"/>
      <c r="B495" s="57"/>
      <c r="C495" s="57"/>
      <c r="D495" s="57"/>
      <c r="E495" s="57"/>
      <c r="F495" s="57"/>
      <c r="G495" s="57"/>
      <c r="H495" s="176"/>
      <c r="I495" s="176"/>
      <c r="J495" s="176"/>
      <c r="K495" s="176"/>
      <c r="L495" s="176"/>
      <c r="M495" s="176"/>
      <c r="N495" s="57"/>
      <c r="O495" s="57"/>
      <c r="P495" s="57"/>
      <c r="Q495" s="57"/>
      <c r="R495" s="57"/>
      <c r="S495" s="57"/>
      <c r="T495" s="57"/>
      <c r="U495" s="57"/>
      <c r="V495" s="57"/>
      <c r="W495" s="57"/>
      <c r="X495" s="57"/>
      <c r="Y495" s="57"/>
      <c r="Z495" s="57"/>
      <c r="AA495" s="57"/>
    </row>
    <row r="496" spans="1:27" ht="14" hidden="1">
      <c r="A496" s="57"/>
      <c r="B496" s="57"/>
      <c r="C496" s="57"/>
      <c r="D496" s="57"/>
      <c r="E496" s="57"/>
      <c r="F496" s="57"/>
      <c r="G496" s="57"/>
      <c r="H496" s="176"/>
      <c r="I496" s="176"/>
      <c r="J496" s="176"/>
      <c r="K496" s="176"/>
      <c r="L496" s="176"/>
      <c r="M496" s="176"/>
      <c r="N496" s="57"/>
      <c r="O496" s="57"/>
      <c r="P496" s="57"/>
      <c r="Q496" s="57"/>
      <c r="R496" s="57"/>
      <c r="S496" s="57"/>
      <c r="T496" s="57"/>
      <c r="U496" s="57"/>
      <c r="V496" s="57"/>
      <c r="W496" s="57"/>
      <c r="X496" s="57"/>
      <c r="Y496" s="57"/>
      <c r="Z496" s="57"/>
      <c r="AA496" s="57"/>
    </row>
    <row r="497" spans="1:27" ht="14" hidden="1">
      <c r="A497" s="57"/>
      <c r="B497" s="57"/>
      <c r="C497" s="57"/>
      <c r="D497" s="57"/>
      <c r="E497" s="57"/>
      <c r="F497" s="57"/>
      <c r="G497" s="57"/>
      <c r="H497" s="176"/>
      <c r="I497" s="176"/>
      <c r="J497" s="176"/>
      <c r="K497" s="176"/>
      <c r="L497" s="176"/>
      <c r="M497" s="176"/>
      <c r="N497" s="57"/>
      <c r="O497" s="57"/>
      <c r="P497" s="57"/>
      <c r="Q497" s="57"/>
      <c r="R497" s="57"/>
      <c r="S497" s="57"/>
      <c r="T497" s="57"/>
      <c r="U497" s="57"/>
      <c r="V497" s="57"/>
      <c r="W497" s="57"/>
      <c r="X497" s="57"/>
      <c r="Y497" s="57"/>
      <c r="Z497" s="57"/>
      <c r="AA497" s="57"/>
    </row>
    <row r="498" spans="1:27" ht="14" hidden="1">
      <c r="A498" s="57"/>
      <c r="B498" s="57"/>
      <c r="C498" s="57"/>
      <c r="D498" s="57"/>
      <c r="E498" s="57"/>
      <c r="F498" s="57"/>
      <c r="G498" s="57"/>
      <c r="H498" s="176"/>
      <c r="I498" s="176"/>
      <c r="J498" s="176"/>
      <c r="K498" s="176"/>
      <c r="L498" s="176"/>
      <c r="M498" s="176"/>
      <c r="N498" s="57"/>
      <c r="O498" s="57"/>
      <c r="P498" s="57"/>
      <c r="Q498" s="57"/>
      <c r="R498" s="57"/>
      <c r="S498" s="57"/>
      <c r="T498" s="57"/>
      <c r="U498" s="57"/>
      <c r="V498" s="57"/>
      <c r="W498" s="57"/>
      <c r="X498" s="57"/>
      <c r="Y498" s="57"/>
      <c r="Z498" s="57"/>
      <c r="AA498" s="57"/>
    </row>
    <row r="499" spans="1:27" ht="14" hidden="1">
      <c r="A499" s="57"/>
      <c r="B499" s="57"/>
      <c r="C499" s="57"/>
      <c r="D499" s="57"/>
      <c r="E499" s="57"/>
      <c r="F499" s="57"/>
      <c r="G499" s="57"/>
      <c r="H499" s="176"/>
      <c r="I499" s="176"/>
      <c r="J499" s="176"/>
      <c r="K499" s="176"/>
      <c r="L499" s="176"/>
      <c r="M499" s="176"/>
      <c r="N499" s="57"/>
      <c r="O499" s="57"/>
      <c r="P499" s="57"/>
      <c r="Q499" s="57"/>
      <c r="R499" s="57"/>
      <c r="S499" s="57"/>
      <c r="T499" s="57"/>
      <c r="U499" s="57"/>
      <c r="V499" s="57"/>
      <c r="W499" s="57"/>
      <c r="X499" s="57"/>
      <c r="Y499" s="57"/>
      <c r="Z499" s="57"/>
      <c r="AA499" s="57"/>
    </row>
    <row r="500" spans="1:27" ht="14" hidden="1">
      <c r="A500" s="57"/>
      <c r="B500" s="57"/>
      <c r="C500" s="57"/>
      <c r="D500" s="57"/>
      <c r="E500" s="57"/>
      <c r="F500" s="57"/>
      <c r="G500" s="57"/>
      <c r="H500" s="176"/>
      <c r="I500" s="176"/>
      <c r="J500" s="176"/>
      <c r="K500" s="176"/>
      <c r="L500" s="176"/>
      <c r="M500" s="176"/>
      <c r="N500" s="57"/>
      <c r="O500" s="57"/>
      <c r="P500" s="57"/>
      <c r="Q500" s="57"/>
      <c r="R500" s="57"/>
      <c r="S500" s="57"/>
      <c r="T500" s="57"/>
      <c r="U500" s="57"/>
      <c r="V500" s="57"/>
      <c r="W500" s="57"/>
      <c r="X500" s="57"/>
      <c r="Y500" s="57"/>
      <c r="Z500" s="57"/>
      <c r="AA500" s="57"/>
    </row>
    <row r="501" spans="1:27" ht="14" hidden="1">
      <c r="A501" s="57"/>
      <c r="B501" s="57"/>
      <c r="C501" s="57"/>
      <c r="D501" s="57"/>
      <c r="E501" s="57"/>
      <c r="F501" s="57"/>
      <c r="G501" s="57"/>
      <c r="H501" s="176"/>
      <c r="I501" s="176"/>
      <c r="J501" s="176"/>
      <c r="K501" s="176"/>
      <c r="L501" s="176"/>
      <c r="M501" s="176"/>
      <c r="N501" s="57"/>
      <c r="O501" s="57"/>
      <c r="P501" s="57"/>
      <c r="Q501" s="57"/>
      <c r="R501" s="57"/>
      <c r="S501" s="57"/>
      <c r="T501" s="57"/>
      <c r="U501" s="57"/>
      <c r="V501" s="57"/>
      <c r="W501" s="57"/>
      <c r="X501" s="57"/>
      <c r="Y501" s="57"/>
      <c r="Z501" s="57"/>
      <c r="AA501" s="57"/>
    </row>
    <row r="502" spans="1:27" ht="14" hidden="1">
      <c r="A502" s="57"/>
      <c r="B502" s="57"/>
      <c r="C502" s="57"/>
      <c r="D502" s="57"/>
      <c r="E502" s="57"/>
      <c r="F502" s="57"/>
      <c r="G502" s="57"/>
      <c r="H502" s="176"/>
      <c r="I502" s="176"/>
      <c r="J502" s="176"/>
      <c r="K502" s="176"/>
      <c r="L502" s="176"/>
      <c r="M502" s="176"/>
      <c r="N502" s="57"/>
      <c r="O502" s="57"/>
      <c r="P502" s="57"/>
      <c r="Q502" s="57"/>
      <c r="R502" s="57"/>
      <c r="S502" s="57"/>
      <c r="T502" s="57"/>
      <c r="U502" s="57"/>
      <c r="V502" s="57"/>
      <c r="W502" s="57"/>
      <c r="X502" s="57"/>
      <c r="Y502" s="57"/>
      <c r="Z502" s="57"/>
      <c r="AA502" s="57"/>
    </row>
    <row r="503" spans="1:27" ht="14" hidden="1">
      <c r="A503" s="57"/>
      <c r="B503" s="57"/>
      <c r="C503" s="57"/>
      <c r="D503" s="57"/>
      <c r="E503" s="57"/>
      <c r="F503" s="57"/>
      <c r="G503" s="57"/>
      <c r="H503" s="176"/>
      <c r="I503" s="176"/>
      <c r="J503" s="176"/>
      <c r="K503" s="176"/>
      <c r="L503" s="176"/>
      <c r="M503" s="176"/>
      <c r="N503" s="57"/>
      <c r="O503" s="57"/>
      <c r="P503" s="57"/>
      <c r="Q503" s="57"/>
      <c r="R503" s="57"/>
      <c r="S503" s="57"/>
      <c r="T503" s="57"/>
      <c r="U503" s="57"/>
      <c r="V503" s="57"/>
      <c r="W503" s="57"/>
      <c r="X503" s="57"/>
      <c r="Y503" s="57"/>
      <c r="Z503" s="57"/>
      <c r="AA503" s="57"/>
    </row>
    <row r="504" spans="1:27" ht="14" hidden="1">
      <c r="A504" s="57"/>
      <c r="B504" s="57"/>
      <c r="C504" s="57"/>
      <c r="D504" s="57"/>
      <c r="E504" s="57"/>
      <c r="F504" s="57"/>
      <c r="G504" s="57"/>
      <c r="H504" s="176"/>
      <c r="I504" s="176"/>
      <c r="J504" s="176"/>
      <c r="K504" s="176"/>
      <c r="L504" s="176"/>
      <c r="M504" s="176"/>
      <c r="N504" s="57"/>
      <c r="O504" s="57"/>
      <c r="P504" s="57"/>
      <c r="Q504" s="57"/>
      <c r="R504" s="57"/>
      <c r="S504" s="57"/>
      <c r="T504" s="57"/>
      <c r="U504" s="57"/>
      <c r="V504" s="57"/>
      <c r="W504" s="57"/>
      <c r="X504" s="57"/>
      <c r="Y504" s="57"/>
      <c r="Z504" s="57"/>
      <c r="AA504" s="57"/>
    </row>
    <row r="505" spans="1:27" ht="14" hidden="1">
      <c r="A505" s="57"/>
      <c r="B505" s="57"/>
      <c r="C505" s="57"/>
      <c r="D505" s="57"/>
      <c r="E505" s="57"/>
      <c r="F505" s="57"/>
      <c r="G505" s="57"/>
      <c r="H505" s="176"/>
      <c r="I505" s="176"/>
      <c r="J505" s="176"/>
      <c r="K505" s="176"/>
      <c r="L505" s="176"/>
      <c r="M505" s="176"/>
      <c r="N505" s="57"/>
      <c r="O505" s="57"/>
      <c r="P505" s="57"/>
      <c r="Q505" s="57"/>
      <c r="R505" s="57"/>
      <c r="S505" s="57"/>
      <c r="T505" s="57"/>
      <c r="U505" s="57"/>
      <c r="V505" s="57"/>
      <c r="W505" s="57"/>
      <c r="X505" s="57"/>
      <c r="Y505" s="57"/>
      <c r="Z505" s="57"/>
      <c r="AA505" s="57"/>
    </row>
    <row r="506" spans="1:27" ht="14" hidden="1">
      <c r="A506" s="57"/>
      <c r="B506" s="57"/>
      <c r="C506" s="57"/>
      <c r="D506" s="57"/>
      <c r="E506" s="57"/>
      <c r="F506" s="57"/>
      <c r="G506" s="57"/>
      <c r="H506" s="176"/>
      <c r="I506" s="176"/>
      <c r="J506" s="176"/>
      <c r="K506" s="176"/>
      <c r="L506" s="176"/>
      <c r="M506" s="176"/>
      <c r="N506" s="57"/>
      <c r="O506" s="57"/>
      <c r="P506" s="57"/>
      <c r="Q506" s="57"/>
      <c r="R506" s="57"/>
      <c r="S506" s="57"/>
      <c r="T506" s="57"/>
      <c r="U506" s="57"/>
      <c r="V506" s="57"/>
      <c r="W506" s="57"/>
      <c r="X506" s="57"/>
      <c r="Y506" s="57"/>
      <c r="Z506" s="57"/>
      <c r="AA506" s="57"/>
    </row>
    <row r="507" spans="1:27" ht="14" hidden="1">
      <c r="A507" s="57"/>
      <c r="B507" s="57"/>
      <c r="C507" s="57"/>
      <c r="D507" s="57"/>
      <c r="E507" s="57"/>
      <c r="F507" s="57"/>
      <c r="G507" s="57"/>
      <c r="H507" s="176"/>
      <c r="I507" s="176"/>
      <c r="J507" s="176"/>
      <c r="K507" s="176"/>
      <c r="L507" s="176"/>
      <c r="M507" s="176"/>
      <c r="N507" s="57"/>
      <c r="O507" s="57"/>
      <c r="P507" s="57"/>
      <c r="Q507" s="57"/>
      <c r="R507" s="57"/>
      <c r="S507" s="57"/>
      <c r="T507" s="57"/>
      <c r="U507" s="57"/>
      <c r="V507" s="57"/>
      <c r="W507" s="57"/>
      <c r="X507" s="57"/>
      <c r="Y507" s="57"/>
      <c r="Z507" s="57"/>
      <c r="AA507" s="57"/>
    </row>
    <row r="508" spans="1:27" ht="14" hidden="1">
      <c r="A508" s="57"/>
      <c r="B508" s="57"/>
      <c r="C508" s="57"/>
      <c r="D508" s="57"/>
      <c r="E508" s="57"/>
      <c r="F508" s="57"/>
      <c r="G508" s="57"/>
      <c r="H508" s="176"/>
      <c r="I508" s="176"/>
      <c r="J508" s="176"/>
      <c r="K508" s="176"/>
      <c r="L508" s="176"/>
      <c r="M508" s="176"/>
      <c r="N508" s="57"/>
      <c r="O508" s="57"/>
      <c r="P508" s="57"/>
      <c r="Q508" s="57"/>
      <c r="R508" s="57"/>
      <c r="S508" s="57"/>
      <c r="T508" s="57"/>
      <c r="U508" s="57"/>
      <c r="V508" s="57"/>
      <c r="W508" s="57"/>
      <c r="X508" s="57"/>
      <c r="Y508" s="57"/>
      <c r="Z508" s="57"/>
      <c r="AA508" s="57"/>
    </row>
    <row r="509" spans="1:27" ht="14" hidden="1">
      <c r="A509" s="57"/>
      <c r="B509" s="57"/>
      <c r="C509" s="57"/>
      <c r="D509" s="57"/>
      <c r="E509" s="57"/>
      <c r="F509" s="57"/>
      <c r="G509" s="57"/>
      <c r="H509" s="176"/>
      <c r="I509" s="176"/>
      <c r="J509" s="176"/>
      <c r="K509" s="176"/>
      <c r="L509" s="176"/>
      <c r="M509" s="176"/>
      <c r="N509" s="57"/>
      <c r="O509" s="57"/>
      <c r="P509" s="57"/>
      <c r="Q509" s="57"/>
      <c r="R509" s="57"/>
      <c r="S509" s="57"/>
      <c r="T509" s="57"/>
      <c r="U509" s="57"/>
      <c r="V509" s="57"/>
      <c r="W509" s="57"/>
      <c r="X509" s="57"/>
      <c r="Y509" s="57"/>
      <c r="Z509" s="57"/>
      <c r="AA509" s="57"/>
    </row>
    <row r="510" spans="1:27" ht="14" hidden="1">
      <c r="A510" s="57"/>
      <c r="B510" s="57"/>
      <c r="C510" s="57"/>
      <c r="D510" s="57"/>
      <c r="E510" s="57"/>
      <c r="F510" s="57"/>
      <c r="G510" s="57"/>
      <c r="H510" s="176"/>
      <c r="I510" s="176"/>
      <c r="J510" s="176"/>
      <c r="K510" s="176"/>
      <c r="L510" s="176"/>
      <c r="M510" s="176"/>
      <c r="N510" s="57"/>
      <c r="O510" s="57"/>
      <c r="P510" s="57"/>
      <c r="Q510" s="57"/>
      <c r="R510" s="57"/>
      <c r="S510" s="57"/>
      <c r="T510" s="57"/>
      <c r="U510" s="57"/>
      <c r="V510" s="57"/>
      <c r="W510" s="57"/>
      <c r="X510" s="57"/>
      <c r="Y510" s="57"/>
      <c r="Z510" s="57"/>
      <c r="AA510" s="57"/>
    </row>
    <row r="511" spans="1:27" ht="14" hidden="1">
      <c r="A511" s="57"/>
      <c r="B511" s="57"/>
      <c r="C511" s="57"/>
      <c r="D511" s="57"/>
      <c r="E511" s="57"/>
      <c r="F511" s="57"/>
      <c r="G511" s="57"/>
      <c r="H511" s="176"/>
      <c r="I511" s="176"/>
      <c r="J511" s="176"/>
      <c r="K511" s="176"/>
      <c r="L511" s="176"/>
      <c r="M511" s="176"/>
      <c r="N511" s="57"/>
      <c r="O511" s="57"/>
      <c r="P511" s="57"/>
      <c r="Q511" s="57"/>
      <c r="R511" s="57"/>
      <c r="S511" s="57"/>
      <c r="T511" s="57"/>
      <c r="U511" s="57"/>
      <c r="V511" s="57"/>
      <c r="W511" s="57"/>
      <c r="X511" s="57"/>
      <c r="Y511" s="57"/>
      <c r="Z511" s="57"/>
      <c r="AA511" s="57"/>
    </row>
    <row r="512" spans="1:27" ht="14" hidden="1">
      <c r="A512" s="57"/>
      <c r="B512" s="57"/>
      <c r="C512" s="57"/>
      <c r="D512" s="57"/>
      <c r="E512" s="57"/>
      <c r="F512" s="57"/>
      <c r="G512" s="57"/>
      <c r="H512" s="176"/>
      <c r="I512" s="176"/>
      <c r="J512" s="176"/>
      <c r="K512" s="176"/>
      <c r="L512" s="176"/>
      <c r="M512" s="176"/>
      <c r="N512" s="57"/>
      <c r="O512" s="57"/>
      <c r="P512" s="57"/>
      <c r="Q512" s="57"/>
      <c r="R512" s="57"/>
      <c r="S512" s="57"/>
      <c r="T512" s="57"/>
      <c r="U512" s="57"/>
      <c r="V512" s="57"/>
      <c r="W512" s="57"/>
      <c r="X512" s="57"/>
      <c r="Y512" s="57"/>
      <c r="Z512" s="57"/>
      <c r="AA512" s="57"/>
    </row>
    <row r="513" spans="1:27" ht="14" hidden="1">
      <c r="A513" s="57"/>
      <c r="B513" s="57"/>
      <c r="C513" s="57"/>
      <c r="D513" s="57"/>
      <c r="E513" s="57"/>
      <c r="F513" s="57"/>
      <c r="G513" s="57"/>
      <c r="H513" s="176"/>
      <c r="I513" s="176"/>
      <c r="J513" s="176"/>
      <c r="K513" s="176"/>
      <c r="L513" s="176"/>
      <c r="M513" s="176"/>
      <c r="N513" s="57"/>
      <c r="O513" s="57"/>
      <c r="P513" s="57"/>
      <c r="Q513" s="57"/>
      <c r="R513" s="57"/>
      <c r="S513" s="57"/>
      <c r="T513" s="57"/>
      <c r="U513" s="57"/>
      <c r="V513" s="57"/>
      <c r="W513" s="57"/>
      <c r="X513" s="57"/>
      <c r="Y513" s="57"/>
      <c r="Z513" s="57"/>
      <c r="AA513" s="57"/>
    </row>
    <row r="514" spans="1:27" ht="14" hidden="1">
      <c r="A514" s="57"/>
      <c r="B514" s="57"/>
      <c r="C514" s="57"/>
      <c r="D514" s="57"/>
      <c r="E514" s="57"/>
      <c r="F514" s="57"/>
      <c r="G514" s="57"/>
      <c r="H514" s="176"/>
      <c r="I514" s="176"/>
      <c r="J514" s="176"/>
      <c r="K514" s="176"/>
      <c r="L514" s="176"/>
      <c r="M514" s="176"/>
      <c r="N514" s="57"/>
      <c r="O514" s="57"/>
      <c r="P514" s="57"/>
      <c r="Q514" s="57"/>
      <c r="R514" s="57"/>
      <c r="S514" s="57"/>
      <c r="T514" s="57"/>
      <c r="U514" s="57"/>
      <c r="V514" s="57"/>
      <c r="W514" s="57"/>
      <c r="X514" s="57"/>
      <c r="Y514" s="57"/>
      <c r="Z514" s="57"/>
      <c r="AA514" s="57"/>
    </row>
    <row r="515" spans="1:27" ht="14" hidden="1">
      <c r="A515" s="57"/>
      <c r="B515" s="57"/>
      <c r="C515" s="57"/>
      <c r="D515" s="57"/>
      <c r="E515" s="57"/>
      <c r="F515" s="57"/>
      <c r="G515" s="57"/>
      <c r="H515" s="176"/>
      <c r="I515" s="176"/>
      <c r="J515" s="176"/>
      <c r="K515" s="176"/>
      <c r="L515" s="176"/>
      <c r="M515" s="176"/>
      <c r="N515" s="57"/>
      <c r="O515" s="57"/>
      <c r="P515" s="57"/>
      <c r="Q515" s="57"/>
      <c r="R515" s="57"/>
      <c r="S515" s="57"/>
      <c r="T515" s="57"/>
      <c r="U515" s="57"/>
      <c r="V515" s="57"/>
      <c r="W515" s="57"/>
      <c r="X515" s="57"/>
      <c r="Y515" s="57"/>
      <c r="Z515" s="57"/>
      <c r="AA515" s="57"/>
    </row>
    <row r="516" spans="1:27" ht="14" hidden="1">
      <c r="A516" s="57"/>
      <c r="B516" s="57"/>
      <c r="C516" s="57"/>
      <c r="D516" s="57"/>
      <c r="E516" s="57"/>
      <c r="F516" s="57"/>
      <c r="G516" s="57"/>
      <c r="H516" s="176"/>
      <c r="I516" s="176"/>
      <c r="J516" s="176"/>
      <c r="K516" s="176"/>
      <c r="L516" s="176"/>
      <c r="M516" s="176"/>
      <c r="N516" s="57"/>
      <c r="O516" s="57"/>
      <c r="P516" s="57"/>
      <c r="Q516" s="57"/>
      <c r="R516" s="57"/>
      <c r="S516" s="57"/>
      <c r="T516" s="57"/>
      <c r="U516" s="57"/>
      <c r="V516" s="57"/>
      <c r="W516" s="57"/>
      <c r="X516" s="57"/>
      <c r="Y516" s="57"/>
      <c r="Z516" s="57"/>
      <c r="AA516" s="57"/>
    </row>
    <row r="517" spans="1:27" ht="14" hidden="1">
      <c r="A517" s="57"/>
      <c r="B517" s="57"/>
      <c r="C517" s="57"/>
      <c r="D517" s="57"/>
      <c r="E517" s="57"/>
      <c r="F517" s="57"/>
      <c r="G517" s="57"/>
      <c r="H517" s="176"/>
      <c r="I517" s="176"/>
      <c r="J517" s="176"/>
      <c r="K517" s="176"/>
      <c r="L517" s="176"/>
      <c r="M517" s="176"/>
      <c r="N517" s="57"/>
      <c r="O517" s="57"/>
      <c r="P517" s="57"/>
      <c r="Q517" s="57"/>
      <c r="R517" s="57"/>
      <c r="S517" s="57"/>
      <c r="T517" s="57"/>
      <c r="U517" s="57"/>
      <c r="V517" s="57"/>
      <c r="W517" s="57"/>
      <c r="X517" s="57"/>
      <c r="Y517" s="57"/>
      <c r="Z517" s="57"/>
      <c r="AA517" s="57"/>
    </row>
    <row r="518" spans="1:27" ht="14" hidden="1">
      <c r="A518" s="57"/>
      <c r="B518" s="57"/>
      <c r="C518" s="57"/>
      <c r="D518" s="57"/>
      <c r="E518" s="57"/>
      <c r="F518" s="57"/>
      <c r="G518" s="57"/>
      <c r="H518" s="176"/>
      <c r="I518" s="176"/>
      <c r="J518" s="176"/>
      <c r="K518" s="176"/>
      <c r="L518" s="176"/>
      <c r="M518" s="176"/>
      <c r="N518" s="57"/>
      <c r="O518" s="57"/>
      <c r="P518" s="57"/>
      <c r="Q518" s="57"/>
      <c r="R518" s="57"/>
      <c r="S518" s="57"/>
      <c r="T518" s="57"/>
      <c r="U518" s="57"/>
      <c r="V518" s="57"/>
      <c r="W518" s="57"/>
      <c r="X518" s="57"/>
      <c r="Y518" s="57"/>
      <c r="Z518" s="57"/>
      <c r="AA518" s="57"/>
    </row>
    <row r="519" spans="1:27" ht="14" hidden="1">
      <c r="A519" s="57"/>
      <c r="B519" s="57"/>
      <c r="C519" s="57"/>
      <c r="D519" s="57"/>
      <c r="E519" s="57"/>
      <c r="F519" s="57"/>
      <c r="G519" s="57"/>
      <c r="H519" s="176"/>
      <c r="I519" s="176"/>
      <c r="J519" s="176"/>
      <c r="K519" s="176"/>
      <c r="L519" s="176"/>
      <c r="M519" s="176"/>
      <c r="N519" s="57"/>
      <c r="O519" s="57"/>
      <c r="P519" s="57"/>
      <c r="Q519" s="57"/>
      <c r="R519" s="57"/>
      <c r="S519" s="57"/>
      <c r="T519" s="57"/>
      <c r="U519" s="57"/>
      <c r="V519" s="57"/>
      <c r="W519" s="57"/>
      <c r="X519" s="57"/>
      <c r="Y519" s="57"/>
      <c r="Z519" s="57"/>
      <c r="AA519" s="57"/>
    </row>
    <row r="520" spans="1:27" ht="14" hidden="1">
      <c r="A520" s="57"/>
      <c r="B520" s="57"/>
      <c r="C520" s="57"/>
      <c r="D520" s="57"/>
      <c r="E520" s="57"/>
      <c r="F520" s="57"/>
      <c r="G520" s="57"/>
      <c r="H520" s="176"/>
      <c r="I520" s="176"/>
      <c r="J520" s="176"/>
      <c r="K520" s="176"/>
      <c r="L520" s="176"/>
      <c r="M520" s="176"/>
      <c r="N520" s="57"/>
      <c r="O520" s="57"/>
      <c r="P520" s="57"/>
      <c r="Q520" s="57"/>
      <c r="R520" s="57"/>
      <c r="S520" s="57"/>
      <c r="T520" s="57"/>
      <c r="U520" s="57"/>
      <c r="V520" s="57"/>
      <c r="W520" s="57"/>
      <c r="X520" s="57"/>
      <c r="Y520" s="57"/>
      <c r="Z520" s="57"/>
      <c r="AA520" s="57"/>
    </row>
    <row r="521" spans="1:27" ht="14" hidden="1">
      <c r="A521" s="57"/>
      <c r="B521" s="57"/>
      <c r="C521" s="57"/>
      <c r="D521" s="57"/>
      <c r="E521" s="57"/>
      <c r="F521" s="57"/>
      <c r="G521" s="57"/>
      <c r="H521" s="176"/>
      <c r="I521" s="176"/>
      <c r="J521" s="176"/>
      <c r="K521" s="176"/>
      <c r="L521" s="176"/>
      <c r="M521" s="176"/>
      <c r="N521" s="57"/>
      <c r="O521" s="57"/>
      <c r="P521" s="57"/>
      <c r="Q521" s="57"/>
      <c r="R521" s="57"/>
      <c r="S521" s="57"/>
      <c r="T521" s="57"/>
      <c r="U521" s="57"/>
      <c r="V521" s="57"/>
      <c r="W521" s="57"/>
      <c r="X521" s="57"/>
      <c r="Y521" s="57"/>
      <c r="Z521" s="57"/>
      <c r="AA521" s="57"/>
    </row>
    <row r="522" spans="1:27" ht="14" hidden="1">
      <c r="A522" s="57"/>
      <c r="B522" s="57"/>
      <c r="C522" s="57"/>
      <c r="D522" s="57"/>
      <c r="E522" s="57"/>
      <c r="F522" s="57"/>
      <c r="G522" s="57"/>
      <c r="H522" s="176"/>
      <c r="I522" s="176"/>
      <c r="J522" s="176"/>
      <c r="K522" s="176"/>
      <c r="L522" s="176"/>
      <c r="M522" s="176"/>
      <c r="N522" s="57"/>
      <c r="O522" s="57"/>
      <c r="P522" s="57"/>
      <c r="Q522" s="57"/>
      <c r="R522" s="57"/>
      <c r="S522" s="57"/>
      <c r="T522" s="57"/>
      <c r="U522" s="57"/>
      <c r="V522" s="57"/>
      <c r="W522" s="57"/>
      <c r="X522" s="57"/>
      <c r="Y522" s="57"/>
      <c r="Z522" s="57"/>
      <c r="AA522" s="57"/>
    </row>
    <row r="523" spans="1:27" ht="14" hidden="1">
      <c r="A523" s="57"/>
      <c r="B523" s="57"/>
      <c r="C523" s="57"/>
      <c r="D523" s="57"/>
      <c r="E523" s="57"/>
      <c r="F523" s="57"/>
      <c r="G523" s="57"/>
      <c r="H523" s="176"/>
      <c r="I523" s="176"/>
      <c r="J523" s="176"/>
      <c r="K523" s="176"/>
      <c r="L523" s="176"/>
      <c r="M523" s="176"/>
      <c r="N523" s="57"/>
      <c r="O523" s="57"/>
      <c r="P523" s="57"/>
      <c r="Q523" s="57"/>
      <c r="R523" s="57"/>
      <c r="S523" s="57"/>
      <c r="T523" s="57"/>
      <c r="U523" s="57"/>
      <c r="V523" s="57"/>
      <c r="W523" s="57"/>
      <c r="X523" s="57"/>
      <c r="Y523" s="57"/>
      <c r="Z523" s="57"/>
      <c r="AA523" s="57"/>
    </row>
    <row r="524" spans="1:27" ht="14" hidden="1">
      <c r="A524" s="57"/>
      <c r="B524" s="57"/>
      <c r="C524" s="57"/>
      <c r="D524" s="57"/>
      <c r="E524" s="57"/>
      <c r="F524" s="57"/>
      <c r="G524" s="57"/>
      <c r="H524" s="176"/>
      <c r="I524" s="176"/>
      <c r="J524" s="176"/>
      <c r="K524" s="176"/>
      <c r="L524" s="176"/>
      <c r="M524" s="176"/>
      <c r="N524" s="57"/>
      <c r="O524" s="57"/>
      <c r="P524" s="57"/>
      <c r="Q524" s="57"/>
      <c r="R524" s="57"/>
      <c r="S524" s="57"/>
      <c r="T524" s="57"/>
      <c r="U524" s="57"/>
      <c r="V524" s="57"/>
      <c r="W524" s="57"/>
      <c r="X524" s="57"/>
      <c r="Y524" s="57"/>
      <c r="Z524" s="57"/>
      <c r="AA524" s="57"/>
    </row>
    <row r="525" spans="1:27" ht="14" hidden="1">
      <c r="A525" s="57"/>
      <c r="B525" s="57"/>
      <c r="C525" s="57"/>
      <c r="D525" s="57"/>
      <c r="E525" s="57"/>
      <c r="F525" s="57"/>
      <c r="G525" s="57"/>
      <c r="H525" s="176"/>
      <c r="I525" s="176"/>
      <c r="J525" s="176"/>
      <c r="K525" s="176"/>
      <c r="L525" s="176"/>
      <c r="M525" s="176"/>
      <c r="N525" s="57"/>
      <c r="O525" s="57"/>
      <c r="P525" s="57"/>
      <c r="Q525" s="57"/>
      <c r="R525" s="57"/>
      <c r="S525" s="57"/>
      <c r="T525" s="57"/>
      <c r="U525" s="57"/>
      <c r="V525" s="57"/>
      <c r="W525" s="57"/>
      <c r="X525" s="57"/>
      <c r="Y525" s="57"/>
      <c r="Z525" s="57"/>
      <c r="AA525" s="57"/>
    </row>
    <row r="526" spans="1:27" ht="14" hidden="1">
      <c r="A526" s="57"/>
      <c r="B526" s="57"/>
      <c r="C526" s="57"/>
      <c r="D526" s="57"/>
      <c r="E526" s="57"/>
      <c r="F526" s="57"/>
      <c r="G526" s="57"/>
      <c r="H526" s="176"/>
      <c r="I526" s="176"/>
      <c r="J526" s="176"/>
      <c r="K526" s="176"/>
      <c r="L526" s="176"/>
      <c r="M526" s="176"/>
      <c r="N526" s="57"/>
      <c r="O526" s="57"/>
      <c r="P526" s="57"/>
      <c r="Q526" s="57"/>
      <c r="R526" s="57"/>
      <c r="S526" s="57"/>
      <c r="T526" s="57"/>
      <c r="U526" s="57"/>
      <c r="V526" s="57"/>
      <c r="W526" s="57"/>
      <c r="X526" s="57"/>
      <c r="Y526" s="57"/>
      <c r="Z526" s="57"/>
      <c r="AA526" s="57"/>
    </row>
    <row r="527" spans="1:27" ht="14" hidden="1">
      <c r="A527" s="57"/>
      <c r="B527" s="57"/>
      <c r="C527" s="57"/>
      <c r="D527" s="57"/>
      <c r="E527" s="57"/>
      <c r="F527" s="57"/>
      <c r="G527" s="57"/>
      <c r="H527" s="176"/>
      <c r="I527" s="176"/>
      <c r="J527" s="176"/>
      <c r="K527" s="176"/>
      <c r="L527" s="176"/>
      <c r="M527" s="176"/>
      <c r="N527" s="57"/>
      <c r="O527" s="57"/>
      <c r="P527" s="57"/>
      <c r="Q527" s="57"/>
      <c r="R527" s="57"/>
      <c r="S527" s="57"/>
      <c r="T527" s="57"/>
      <c r="U527" s="57"/>
      <c r="V527" s="57"/>
      <c r="W527" s="57"/>
      <c r="X527" s="57"/>
      <c r="Y527" s="57"/>
      <c r="Z527" s="57"/>
      <c r="AA527" s="57"/>
    </row>
    <row r="528" spans="1:27" ht="14" hidden="1">
      <c r="A528" s="57"/>
      <c r="B528" s="57"/>
      <c r="C528" s="57"/>
      <c r="D528" s="57"/>
      <c r="E528" s="57"/>
      <c r="F528" s="57"/>
      <c r="G528" s="57"/>
      <c r="H528" s="176"/>
      <c r="I528" s="176"/>
      <c r="J528" s="176"/>
      <c r="K528" s="176"/>
      <c r="L528" s="176"/>
      <c r="M528" s="176"/>
      <c r="N528" s="57"/>
      <c r="O528" s="57"/>
      <c r="P528" s="57"/>
      <c r="Q528" s="57"/>
      <c r="R528" s="57"/>
      <c r="S528" s="57"/>
      <c r="T528" s="57"/>
      <c r="U528" s="57"/>
      <c r="V528" s="57"/>
      <c r="W528" s="57"/>
      <c r="X528" s="57"/>
      <c r="Y528" s="57"/>
      <c r="Z528" s="57"/>
      <c r="AA528" s="57"/>
    </row>
    <row r="529" spans="1:27" ht="14" hidden="1">
      <c r="A529" s="57"/>
      <c r="B529" s="57"/>
      <c r="C529" s="57"/>
      <c r="D529" s="57"/>
      <c r="E529" s="57"/>
      <c r="F529" s="57"/>
      <c r="G529" s="57"/>
      <c r="H529" s="176"/>
      <c r="I529" s="176"/>
      <c r="J529" s="176"/>
      <c r="K529" s="176"/>
      <c r="L529" s="176"/>
      <c r="M529" s="176"/>
      <c r="N529" s="57"/>
      <c r="O529" s="57"/>
      <c r="P529" s="57"/>
      <c r="Q529" s="57"/>
      <c r="R529" s="57"/>
      <c r="S529" s="57"/>
      <c r="T529" s="57"/>
      <c r="U529" s="57"/>
      <c r="V529" s="57"/>
      <c r="W529" s="57"/>
      <c r="X529" s="57"/>
      <c r="Y529" s="57"/>
      <c r="Z529" s="57"/>
      <c r="AA529" s="57"/>
    </row>
    <row r="530" spans="1:27" ht="14" hidden="1">
      <c r="A530" s="57"/>
      <c r="B530" s="57"/>
      <c r="C530" s="57"/>
      <c r="D530" s="57"/>
      <c r="E530" s="57"/>
      <c r="F530" s="57"/>
      <c r="G530" s="57"/>
      <c r="H530" s="176"/>
      <c r="I530" s="176"/>
      <c r="J530" s="176"/>
      <c r="K530" s="176"/>
      <c r="L530" s="176"/>
      <c r="M530" s="176"/>
      <c r="N530" s="57"/>
      <c r="O530" s="57"/>
      <c r="P530" s="57"/>
      <c r="Q530" s="57"/>
      <c r="R530" s="57"/>
      <c r="S530" s="57"/>
      <c r="T530" s="57"/>
      <c r="U530" s="57"/>
      <c r="V530" s="57"/>
      <c r="W530" s="57"/>
      <c r="X530" s="57"/>
      <c r="Y530" s="57"/>
      <c r="Z530" s="57"/>
      <c r="AA530" s="57"/>
    </row>
    <row r="531" spans="1:27" ht="14" hidden="1">
      <c r="A531" s="57"/>
      <c r="B531" s="57"/>
      <c r="C531" s="57"/>
      <c r="D531" s="57"/>
      <c r="E531" s="57"/>
      <c r="F531" s="57"/>
      <c r="G531" s="57"/>
      <c r="H531" s="176"/>
      <c r="I531" s="176"/>
      <c r="J531" s="176"/>
      <c r="K531" s="176"/>
      <c r="L531" s="176"/>
      <c r="M531" s="176"/>
      <c r="N531" s="57"/>
      <c r="O531" s="57"/>
      <c r="P531" s="57"/>
      <c r="Q531" s="57"/>
      <c r="R531" s="57"/>
      <c r="S531" s="57"/>
      <c r="T531" s="57"/>
      <c r="U531" s="57"/>
      <c r="V531" s="57"/>
      <c r="W531" s="57"/>
      <c r="X531" s="57"/>
      <c r="Y531" s="57"/>
      <c r="Z531" s="57"/>
      <c r="AA531" s="57"/>
    </row>
    <row r="532" spans="1:27" ht="14" hidden="1">
      <c r="A532" s="57"/>
      <c r="B532" s="57"/>
      <c r="C532" s="57"/>
      <c r="D532" s="57"/>
      <c r="E532" s="57"/>
      <c r="F532" s="57"/>
      <c r="G532" s="57"/>
      <c r="H532" s="176"/>
      <c r="I532" s="176"/>
      <c r="J532" s="176"/>
      <c r="K532" s="176"/>
      <c r="L532" s="176"/>
      <c r="M532" s="176"/>
      <c r="N532" s="57"/>
      <c r="O532" s="57"/>
      <c r="P532" s="57"/>
      <c r="Q532" s="57"/>
      <c r="R532" s="57"/>
      <c r="S532" s="57"/>
      <c r="T532" s="57"/>
      <c r="U532" s="57"/>
      <c r="V532" s="57"/>
      <c r="W532" s="57"/>
      <c r="X532" s="57"/>
      <c r="Y532" s="57"/>
      <c r="Z532" s="57"/>
      <c r="AA532" s="57"/>
    </row>
    <row r="533" spans="1:27" ht="14" hidden="1">
      <c r="A533" s="57"/>
      <c r="B533" s="57"/>
      <c r="C533" s="57"/>
      <c r="D533" s="57"/>
      <c r="E533" s="57"/>
      <c r="F533" s="57"/>
      <c r="G533" s="57"/>
      <c r="H533" s="176"/>
      <c r="I533" s="176"/>
      <c r="J533" s="176"/>
      <c r="K533" s="176"/>
      <c r="L533" s="176"/>
      <c r="M533" s="176"/>
      <c r="N533" s="57"/>
      <c r="O533" s="57"/>
      <c r="P533" s="57"/>
      <c r="Q533" s="57"/>
      <c r="R533" s="57"/>
      <c r="S533" s="57"/>
      <c r="T533" s="57"/>
      <c r="U533" s="57"/>
      <c r="V533" s="57"/>
      <c r="W533" s="57"/>
      <c r="X533" s="57"/>
      <c r="Y533" s="57"/>
      <c r="Z533" s="57"/>
      <c r="AA533" s="57"/>
    </row>
    <row r="534" spans="1:27" ht="14" hidden="1">
      <c r="A534" s="57"/>
      <c r="B534" s="57"/>
      <c r="C534" s="57"/>
      <c r="D534" s="57"/>
      <c r="E534" s="57"/>
      <c r="F534" s="57"/>
      <c r="G534" s="57"/>
      <c r="H534" s="176"/>
      <c r="I534" s="176"/>
      <c r="J534" s="176"/>
      <c r="K534" s="176"/>
      <c r="L534" s="176"/>
      <c r="M534" s="176"/>
      <c r="N534" s="57"/>
      <c r="O534" s="57"/>
      <c r="P534" s="57"/>
      <c r="Q534" s="57"/>
      <c r="R534" s="57"/>
      <c r="S534" s="57"/>
      <c r="T534" s="57"/>
      <c r="U534" s="57"/>
      <c r="V534" s="57"/>
      <c r="W534" s="57"/>
      <c r="X534" s="57"/>
      <c r="Y534" s="57"/>
      <c r="Z534" s="57"/>
      <c r="AA534" s="57"/>
    </row>
    <row r="535" spans="1:27" ht="14" hidden="1">
      <c r="A535" s="57"/>
      <c r="B535" s="57"/>
      <c r="C535" s="57"/>
      <c r="D535" s="57"/>
      <c r="E535" s="57"/>
      <c r="F535" s="57"/>
      <c r="G535" s="57"/>
      <c r="H535" s="176"/>
      <c r="I535" s="176"/>
      <c r="J535" s="176"/>
      <c r="K535" s="176"/>
      <c r="L535" s="176"/>
      <c r="M535" s="176"/>
      <c r="N535" s="57"/>
      <c r="O535" s="57"/>
      <c r="P535" s="57"/>
      <c r="Q535" s="57"/>
      <c r="R535" s="57"/>
      <c r="S535" s="57"/>
      <c r="T535" s="57"/>
      <c r="U535" s="57"/>
      <c r="V535" s="57"/>
      <c r="W535" s="57"/>
      <c r="X535" s="57"/>
      <c r="Y535" s="57"/>
      <c r="Z535" s="57"/>
      <c r="AA535" s="57"/>
    </row>
    <row r="536" spans="1:27" ht="14" hidden="1">
      <c r="A536" s="57"/>
      <c r="B536" s="57"/>
      <c r="C536" s="57"/>
      <c r="D536" s="57"/>
      <c r="E536" s="57"/>
      <c r="F536" s="57"/>
      <c r="G536" s="57"/>
      <c r="H536" s="176"/>
      <c r="I536" s="176"/>
      <c r="J536" s="176"/>
      <c r="K536" s="176"/>
      <c r="L536" s="176"/>
      <c r="M536" s="176"/>
      <c r="N536" s="57"/>
      <c r="O536" s="57"/>
      <c r="P536" s="57"/>
      <c r="Q536" s="57"/>
      <c r="R536" s="57"/>
      <c r="S536" s="57"/>
      <c r="T536" s="57"/>
      <c r="U536" s="57"/>
      <c r="V536" s="57"/>
      <c r="W536" s="57"/>
      <c r="X536" s="57"/>
      <c r="Y536" s="57"/>
      <c r="Z536" s="57"/>
      <c r="AA536" s="57"/>
    </row>
    <row r="537" spans="1:27" ht="14" hidden="1">
      <c r="A537" s="57"/>
      <c r="B537" s="57"/>
      <c r="C537" s="57"/>
      <c r="D537" s="57"/>
      <c r="E537" s="57"/>
      <c r="F537" s="57"/>
      <c r="G537" s="57"/>
      <c r="H537" s="176"/>
      <c r="I537" s="176"/>
      <c r="J537" s="176"/>
      <c r="K537" s="176"/>
      <c r="L537" s="176"/>
      <c r="M537" s="176"/>
      <c r="N537" s="57"/>
      <c r="O537" s="57"/>
      <c r="P537" s="57"/>
      <c r="Q537" s="57"/>
      <c r="R537" s="57"/>
      <c r="S537" s="57"/>
      <c r="T537" s="57"/>
      <c r="U537" s="57"/>
      <c r="V537" s="57"/>
      <c r="W537" s="57"/>
      <c r="X537" s="57"/>
      <c r="Y537" s="57"/>
      <c r="Z537" s="57"/>
      <c r="AA537" s="57"/>
    </row>
    <row r="538" spans="1:27" ht="14" hidden="1">
      <c r="A538" s="57"/>
      <c r="B538" s="57"/>
      <c r="C538" s="57"/>
      <c r="D538" s="57"/>
      <c r="E538" s="57"/>
      <c r="F538" s="57"/>
      <c r="G538" s="57"/>
      <c r="H538" s="176"/>
      <c r="I538" s="176"/>
      <c r="J538" s="176"/>
      <c r="K538" s="176"/>
      <c r="L538" s="176"/>
      <c r="M538" s="176"/>
      <c r="N538" s="57"/>
      <c r="O538" s="57"/>
      <c r="P538" s="57"/>
      <c r="Q538" s="57"/>
      <c r="R538" s="57"/>
      <c r="S538" s="57"/>
      <c r="T538" s="57"/>
      <c r="U538" s="57"/>
      <c r="V538" s="57"/>
      <c r="W538" s="57"/>
      <c r="X538" s="57"/>
      <c r="Y538" s="57"/>
      <c r="Z538" s="57"/>
      <c r="AA538" s="57"/>
    </row>
    <row r="539" spans="1:27" ht="14" hidden="1">
      <c r="A539" s="57"/>
      <c r="B539" s="57"/>
      <c r="C539" s="57"/>
      <c r="D539" s="57"/>
      <c r="E539" s="57"/>
      <c r="F539" s="57"/>
      <c r="G539" s="57"/>
      <c r="H539" s="176"/>
      <c r="I539" s="176"/>
      <c r="J539" s="176"/>
      <c r="K539" s="176"/>
      <c r="L539" s="176"/>
      <c r="M539" s="176"/>
      <c r="N539" s="57"/>
      <c r="O539" s="57"/>
      <c r="P539" s="57"/>
      <c r="Q539" s="57"/>
      <c r="R539" s="57"/>
      <c r="S539" s="57"/>
      <c r="T539" s="57"/>
      <c r="U539" s="57"/>
      <c r="V539" s="57"/>
      <c r="W539" s="57"/>
      <c r="X539" s="57"/>
      <c r="Y539" s="57"/>
      <c r="Z539" s="57"/>
      <c r="AA539" s="57"/>
    </row>
    <row r="540" spans="1:27" ht="14" hidden="1">
      <c r="A540" s="57"/>
      <c r="B540" s="57"/>
      <c r="C540" s="57"/>
      <c r="D540" s="57"/>
      <c r="E540" s="57"/>
      <c r="F540" s="57"/>
      <c r="G540" s="57"/>
      <c r="H540" s="176"/>
      <c r="I540" s="176"/>
      <c r="J540" s="176"/>
      <c r="K540" s="176"/>
      <c r="L540" s="176"/>
      <c r="M540" s="176"/>
      <c r="N540" s="57"/>
      <c r="O540" s="57"/>
      <c r="P540" s="57"/>
      <c r="Q540" s="57"/>
      <c r="R540" s="57"/>
      <c r="S540" s="57"/>
      <c r="T540" s="57"/>
      <c r="U540" s="57"/>
      <c r="V540" s="57"/>
      <c r="W540" s="57"/>
      <c r="X540" s="57"/>
      <c r="Y540" s="57"/>
      <c r="Z540" s="57"/>
      <c r="AA540" s="57"/>
    </row>
    <row r="541" spans="1:27" ht="14" hidden="1">
      <c r="A541" s="57"/>
      <c r="B541" s="57"/>
      <c r="C541" s="57"/>
      <c r="D541" s="57"/>
      <c r="E541" s="57"/>
      <c r="F541" s="57"/>
      <c r="G541" s="57"/>
      <c r="H541" s="176"/>
      <c r="I541" s="176"/>
      <c r="J541" s="176"/>
      <c r="K541" s="176"/>
      <c r="L541" s="176"/>
      <c r="M541" s="176"/>
      <c r="N541" s="57"/>
      <c r="O541" s="57"/>
      <c r="P541" s="57"/>
      <c r="Q541" s="57"/>
      <c r="R541" s="57"/>
      <c r="S541" s="57"/>
      <c r="T541" s="57"/>
      <c r="U541" s="57"/>
      <c r="V541" s="57"/>
      <c r="W541" s="57"/>
      <c r="X541" s="57"/>
      <c r="Y541" s="57"/>
      <c r="Z541" s="57"/>
      <c r="AA541" s="57"/>
    </row>
    <row r="542" spans="1:27" ht="14" hidden="1">
      <c r="A542" s="57"/>
      <c r="B542" s="57"/>
      <c r="C542" s="57"/>
      <c r="D542" s="57"/>
      <c r="E542" s="57"/>
      <c r="F542" s="57"/>
      <c r="G542" s="57"/>
      <c r="H542" s="176"/>
      <c r="I542" s="176"/>
      <c r="J542" s="176"/>
      <c r="K542" s="176"/>
      <c r="L542" s="176"/>
      <c r="M542" s="176"/>
      <c r="N542" s="57"/>
      <c r="O542" s="57"/>
      <c r="P542" s="57"/>
      <c r="Q542" s="57"/>
      <c r="R542" s="57"/>
      <c r="S542" s="57"/>
      <c r="T542" s="57"/>
      <c r="U542" s="57"/>
      <c r="V542" s="57"/>
      <c r="W542" s="57"/>
      <c r="X542" s="57"/>
      <c r="Y542" s="57"/>
      <c r="Z542" s="57"/>
      <c r="AA542" s="57"/>
    </row>
    <row r="543" spans="1:27" ht="14" hidden="1">
      <c r="A543" s="57"/>
      <c r="B543" s="57"/>
      <c r="C543" s="57"/>
      <c r="D543" s="57"/>
      <c r="E543" s="57"/>
      <c r="F543" s="57"/>
      <c r="G543" s="57"/>
      <c r="H543" s="176"/>
      <c r="I543" s="176"/>
      <c r="J543" s="176"/>
      <c r="K543" s="176"/>
      <c r="L543" s="176"/>
      <c r="M543" s="176"/>
      <c r="N543" s="57"/>
      <c r="O543" s="57"/>
      <c r="P543" s="57"/>
      <c r="Q543" s="57"/>
      <c r="R543" s="57"/>
      <c r="S543" s="57"/>
      <c r="T543" s="57"/>
      <c r="U543" s="57"/>
      <c r="V543" s="57"/>
      <c r="W543" s="57"/>
      <c r="X543" s="57"/>
      <c r="Y543" s="57"/>
      <c r="Z543" s="57"/>
      <c r="AA543" s="57"/>
    </row>
    <row r="544" spans="1:27" ht="14" hidden="1">
      <c r="A544" s="57"/>
      <c r="B544" s="57"/>
      <c r="C544" s="57"/>
      <c r="D544" s="57"/>
      <c r="E544" s="57"/>
      <c r="F544" s="57"/>
      <c r="G544" s="57"/>
      <c r="H544" s="176"/>
      <c r="I544" s="176"/>
      <c r="J544" s="176"/>
      <c r="K544" s="176"/>
      <c r="L544" s="176"/>
      <c r="M544" s="176"/>
      <c r="N544" s="57"/>
      <c r="O544" s="57"/>
      <c r="P544" s="57"/>
      <c r="Q544" s="57"/>
      <c r="R544" s="57"/>
      <c r="S544" s="57"/>
      <c r="T544" s="57"/>
      <c r="U544" s="57"/>
      <c r="V544" s="57"/>
      <c r="W544" s="57"/>
      <c r="X544" s="57"/>
      <c r="Y544" s="57"/>
      <c r="Z544" s="57"/>
      <c r="AA544" s="57"/>
    </row>
    <row r="545" spans="1:27" ht="14" hidden="1">
      <c r="A545" s="57"/>
      <c r="B545" s="57"/>
      <c r="C545" s="57"/>
      <c r="D545" s="57"/>
      <c r="E545" s="57"/>
      <c r="F545" s="57"/>
      <c r="G545" s="57"/>
      <c r="H545" s="176"/>
      <c r="I545" s="176"/>
      <c r="J545" s="176"/>
      <c r="K545" s="176"/>
      <c r="L545" s="176"/>
      <c r="M545" s="176"/>
      <c r="N545" s="57"/>
      <c r="O545" s="57"/>
      <c r="P545" s="57"/>
      <c r="Q545" s="57"/>
      <c r="R545" s="57"/>
      <c r="S545" s="57"/>
      <c r="T545" s="57"/>
      <c r="U545" s="57"/>
      <c r="V545" s="57"/>
      <c r="W545" s="57"/>
      <c r="X545" s="57"/>
      <c r="Y545" s="57"/>
      <c r="Z545" s="57"/>
      <c r="AA545" s="57"/>
    </row>
    <row r="546" spans="1:27" ht="14" hidden="1">
      <c r="A546" s="57"/>
      <c r="B546" s="57"/>
      <c r="C546" s="57"/>
      <c r="D546" s="57"/>
      <c r="E546" s="57"/>
      <c r="F546" s="57"/>
      <c r="G546" s="57"/>
      <c r="H546" s="176"/>
      <c r="I546" s="176"/>
      <c r="J546" s="176"/>
      <c r="K546" s="176"/>
      <c r="L546" s="176"/>
      <c r="M546" s="176"/>
      <c r="N546" s="57"/>
      <c r="O546" s="57"/>
      <c r="P546" s="57"/>
      <c r="Q546" s="57"/>
      <c r="R546" s="57"/>
      <c r="S546" s="57"/>
      <c r="T546" s="57"/>
      <c r="U546" s="57"/>
      <c r="V546" s="57"/>
      <c r="W546" s="57"/>
      <c r="X546" s="57"/>
      <c r="Y546" s="57"/>
      <c r="Z546" s="57"/>
      <c r="AA546" s="57"/>
    </row>
    <row r="547" spans="1:27" ht="14" hidden="1">
      <c r="A547" s="57"/>
      <c r="B547" s="57"/>
      <c r="C547" s="57"/>
      <c r="D547" s="57"/>
      <c r="E547" s="57"/>
      <c r="F547" s="57"/>
      <c r="G547" s="57"/>
      <c r="H547" s="176"/>
      <c r="I547" s="176"/>
      <c r="J547" s="176"/>
      <c r="K547" s="176"/>
      <c r="L547" s="176"/>
      <c r="M547" s="176"/>
      <c r="N547" s="57"/>
      <c r="O547" s="57"/>
      <c r="P547" s="57"/>
      <c r="Q547" s="57"/>
      <c r="R547" s="57"/>
      <c r="S547" s="57"/>
      <c r="T547" s="57"/>
      <c r="U547" s="57"/>
      <c r="V547" s="57"/>
      <c r="W547" s="57"/>
      <c r="X547" s="57"/>
      <c r="Y547" s="57"/>
      <c r="Z547" s="57"/>
      <c r="AA547" s="57"/>
    </row>
    <row r="548" spans="1:27" ht="14" hidden="1">
      <c r="A548" s="57"/>
      <c r="B548" s="57"/>
      <c r="C548" s="57"/>
      <c r="D548" s="57"/>
      <c r="E548" s="57"/>
      <c r="F548" s="57"/>
      <c r="G548" s="57"/>
      <c r="H548" s="176"/>
      <c r="I548" s="176"/>
      <c r="J548" s="176"/>
      <c r="K548" s="176"/>
      <c r="L548" s="176"/>
      <c r="M548" s="176"/>
      <c r="N548" s="57"/>
      <c r="O548" s="57"/>
      <c r="P548" s="57"/>
      <c r="Q548" s="57"/>
      <c r="R548" s="57"/>
      <c r="S548" s="57"/>
      <c r="T548" s="57"/>
      <c r="U548" s="57"/>
      <c r="V548" s="57"/>
      <c r="W548" s="57"/>
      <c r="X548" s="57"/>
      <c r="Y548" s="57"/>
      <c r="Z548" s="57"/>
      <c r="AA548" s="57"/>
    </row>
    <row r="549" spans="1:27" ht="14" hidden="1">
      <c r="A549" s="57"/>
      <c r="B549" s="57"/>
      <c r="C549" s="57"/>
      <c r="D549" s="57"/>
      <c r="E549" s="57"/>
      <c r="F549" s="57"/>
      <c r="G549" s="57"/>
      <c r="H549" s="176"/>
      <c r="I549" s="176"/>
      <c r="J549" s="176"/>
      <c r="K549" s="176"/>
      <c r="L549" s="176"/>
      <c r="M549" s="176"/>
      <c r="N549" s="57"/>
      <c r="O549" s="57"/>
      <c r="P549" s="57"/>
      <c r="Q549" s="57"/>
      <c r="R549" s="57"/>
      <c r="S549" s="57"/>
      <c r="T549" s="57"/>
      <c r="U549" s="57"/>
      <c r="V549" s="57"/>
      <c r="W549" s="57"/>
      <c r="X549" s="57"/>
      <c r="Y549" s="57"/>
      <c r="Z549" s="57"/>
      <c r="AA549" s="57"/>
    </row>
    <row r="550" spans="1:27" ht="14" hidden="1">
      <c r="A550" s="57"/>
      <c r="B550" s="57"/>
      <c r="C550" s="57"/>
      <c r="D550" s="57"/>
      <c r="E550" s="57"/>
      <c r="F550" s="57"/>
      <c r="G550" s="57"/>
      <c r="H550" s="176"/>
      <c r="I550" s="176"/>
      <c r="J550" s="176"/>
      <c r="K550" s="176"/>
      <c r="L550" s="176"/>
      <c r="M550" s="176"/>
      <c r="N550" s="57"/>
      <c r="O550" s="57"/>
      <c r="P550" s="57"/>
      <c r="Q550" s="57"/>
      <c r="R550" s="57"/>
      <c r="S550" s="57"/>
      <c r="T550" s="57"/>
      <c r="U550" s="57"/>
      <c r="V550" s="57"/>
      <c r="W550" s="57"/>
      <c r="X550" s="57"/>
      <c r="Y550" s="57"/>
      <c r="Z550" s="57"/>
      <c r="AA550" s="57"/>
    </row>
    <row r="551" spans="1:27" ht="14" hidden="1">
      <c r="A551" s="57"/>
      <c r="B551" s="57"/>
      <c r="C551" s="57"/>
      <c r="D551" s="57"/>
      <c r="E551" s="57"/>
      <c r="F551" s="57"/>
      <c r="G551" s="57"/>
      <c r="H551" s="176"/>
      <c r="I551" s="176"/>
      <c r="J551" s="176"/>
      <c r="K551" s="176"/>
      <c r="L551" s="176"/>
      <c r="M551" s="176"/>
      <c r="N551" s="57"/>
      <c r="O551" s="57"/>
      <c r="P551" s="57"/>
      <c r="Q551" s="57"/>
      <c r="R551" s="57"/>
      <c r="S551" s="57"/>
      <c r="T551" s="57"/>
      <c r="U551" s="57"/>
      <c r="V551" s="57"/>
      <c r="W551" s="57"/>
      <c r="X551" s="57"/>
      <c r="Y551" s="57"/>
      <c r="Z551" s="57"/>
      <c r="AA551" s="57"/>
    </row>
    <row r="552" spans="1:27" ht="14" hidden="1">
      <c r="A552" s="57"/>
      <c r="B552" s="57"/>
      <c r="C552" s="57"/>
      <c r="D552" s="57"/>
      <c r="E552" s="57"/>
      <c r="F552" s="57"/>
      <c r="G552" s="57"/>
      <c r="H552" s="176"/>
      <c r="I552" s="176"/>
      <c r="J552" s="176"/>
      <c r="K552" s="176"/>
      <c r="L552" s="176"/>
      <c r="M552" s="176"/>
      <c r="N552" s="57"/>
      <c r="O552" s="57"/>
      <c r="P552" s="57"/>
      <c r="Q552" s="57"/>
      <c r="R552" s="57"/>
      <c r="S552" s="57"/>
      <c r="T552" s="57"/>
      <c r="U552" s="57"/>
      <c r="V552" s="57"/>
      <c r="W552" s="57"/>
      <c r="X552" s="57"/>
      <c r="Y552" s="57"/>
      <c r="Z552" s="57"/>
      <c r="AA552" s="57"/>
    </row>
    <row r="553" spans="1:27" ht="14" hidden="1">
      <c r="A553" s="57"/>
      <c r="B553" s="57"/>
      <c r="C553" s="57"/>
      <c r="D553" s="57"/>
      <c r="E553" s="57"/>
      <c r="F553" s="57"/>
      <c r="G553" s="57"/>
      <c r="H553" s="176"/>
      <c r="I553" s="176"/>
      <c r="J553" s="176"/>
      <c r="K553" s="176"/>
      <c r="L553" s="176"/>
      <c r="M553" s="176"/>
      <c r="N553" s="57"/>
      <c r="O553" s="57"/>
      <c r="P553" s="57"/>
      <c r="Q553" s="57"/>
      <c r="R553" s="57"/>
      <c r="S553" s="57"/>
      <c r="T553" s="57"/>
      <c r="U553" s="57"/>
      <c r="V553" s="57"/>
      <c r="W553" s="57"/>
      <c r="X553" s="57"/>
      <c r="Y553" s="57"/>
      <c r="Z553" s="57"/>
      <c r="AA553" s="57"/>
    </row>
    <row r="554" spans="1:27" ht="14" hidden="1">
      <c r="A554" s="57"/>
      <c r="B554" s="57"/>
      <c r="C554" s="57"/>
      <c r="D554" s="57"/>
      <c r="E554" s="57"/>
      <c r="F554" s="57"/>
      <c r="G554" s="57"/>
      <c r="H554" s="176"/>
      <c r="I554" s="176"/>
      <c r="J554" s="176"/>
      <c r="K554" s="176"/>
      <c r="L554" s="176"/>
      <c r="M554" s="176"/>
      <c r="N554" s="57"/>
      <c r="O554" s="57"/>
      <c r="P554" s="57"/>
      <c r="Q554" s="57"/>
      <c r="R554" s="57"/>
      <c r="S554" s="57"/>
      <c r="T554" s="57"/>
      <c r="U554" s="57"/>
      <c r="V554" s="57"/>
      <c r="W554" s="57"/>
      <c r="X554" s="57"/>
      <c r="Y554" s="57"/>
      <c r="Z554" s="57"/>
      <c r="AA554" s="57"/>
    </row>
    <row r="555" spans="1:27" ht="14" hidden="1">
      <c r="A555" s="57"/>
      <c r="B555" s="57"/>
      <c r="C555" s="57"/>
      <c r="D555" s="57"/>
      <c r="E555" s="57"/>
      <c r="F555" s="57"/>
      <c r="G555" s="57"/>
      <c r="H555" s="176"/>
      <c r="I555" s="176"/>
      <c r="J555" s="176"/>
      <c r="K555" s="176"/>
      <c r="L555" s="176"/>
      <c r="M555" s="176"/>
      <c r="N555" s="57"/>
      <c r="O555" s="57"/>
      <c r="P555" s="57"/>
      <c r="Q555" s="57"/>
      <c r="R555" s="57"/>
      <c r="S555" s="57"/>
      <c r="T555" s="57"/>
      <c r="U555" s="57"/>
      <c r="V555" s="57"/>
      <c r="W555" s="57"/>
      <c r="X555" s="57"/>
      <c r="Y555" s="57"/>
      <c r="Z555" s="57"/>
      <c r="AA555" s="57"/>
    </row>
    <row r="556" spans="1:27" ht="14" hidden="1">
      <c r="A556" s="57"/>
      <c r="B556" s="57"/>
      <c r="C556" s="57"/>
      <c r="D556" s="57"/>
      <c r="E556" s="57"/>
      <c r="F556" s="57"/>
      <c r="G556" s="57"/>
      <c r="H556" s="176"/>
      <c r="I556" s="176"/>
      <c r="J556" s="176"/>
      <c r="K556" s="176"/>
      <c r="L556" s="176"/>
      <c r="M556" s="176"/>
      <c r="N556" s="57"/>
      <c r="O556" s="57"/>
      <c r="P556" s="57"/>
      <c r="Q556" s="57"/>
      <c r="R556" s="57"/>
      <c r="S556" s="57"/>
      <c r="T556" s="57"/>
      <c r="U556" s="57"/>
      <c r="V556" s="57"/>
      <c r="W556" s="57"/>
      <c r="X556" s="57"/>
      <c r="Y556" s="57"/>
      <c r="Z556" s="57"/>
      <c r="AA556" s="57"/>
    </row>
    <row r="557" spans="1:27" ht="14" hidden="1">
      <c r="A557" s="57"/>
      <c r="B557" s="57"/>
      <c r="C557" s="57"/>
      <c r="D557" s="57"/>
      <c r="E557" s="57"/>
      <c r="F557" s="57"/>
      <c r="G557" s="57"/>
      <c r="H557" s="176"/>
      <c r="I557" s="176"/>
      <c r="J557" s="176"/>
      <c r="K557" s="176"/>
      <c r="L557" s="176"/>
      <c r="M557" s="176"/>
      <c r="N557" s="57"/>
      <c r="O557" s="57"/>
      <c r="P557" s="57"/>
      <c r="Q557" s="57"/>
      <c r="R557" s="57"/>
      <c r="S557" s="57"/>
      <c r="T557" s="57"/>
      <c r="U557" s="57"/>
      <c r="V557" s="57"/>
      <c r="W557" s="57"/>
      <c r="X557" s="57"/>
      <c r="Y557" s="57"/>
      <c r="Z557" s="57"/>
      <c r="AA557" s="57"/>
    </row>
    <row r="558" spans="1:27" ht="14" hidden="1">
      <c r="A558" s="57"/>
      <c r="B558" s="57"/>
      <c r="C558" s="57"/>
      <c r="D558" s="57"/>
      <c r="E558" s="57"/>
      <c r="F558" s="57"/>
      <c r="G558" s="57"/>
      <c r="H558" s="176"/>
      <c r="I558" s="176"/>
      <c r="J558" s="176"/>
      <c r="K558" s="176"/>
      <c r="L558" s="176"/>
      <c r="M558" s="176"/>
      <c r="N558" s="57"/>
      <c r="O558" s="57"/>
      <c r="P558" s="57"/>
      <c r="Q558" s="57"/>
      <c r="R558" s="57"/>
      <c r="S558" s="57"/>
      <c r="T558" s="57"/>
      <c r="U558" s="57"/>
      <c r="V558" s="57"/>
      <c r="W558" s="57"/>
      <c r="X558" s="57"/>
      <c r="Y558" s="57"/>
      <c r="Z558" s="57"/>
      <c r="AA558" s="57"/>
    </row>
    <row r="559" spans="1:27" ht="14" hidden="1">
      <c r="A559" s="57"/>
      <c r="B559" s="57"/>
      <c r="C559" s="57"/>
      <c r="D559" s="57"/>
      <c r="E559" s="57"/>
      <c r="F559" s="57"/>
      <c r="G559" s="57"/>
      <c r="H559" s="176"/>
      <c r="I559" s="176"/>
      <c r="J559" s="176"/>
      <c r="K559" s="176"/>
      <c r="L559" s="176"/>
      <c r="M559" s="176"/>
      <c r="N559" s="57"/>
      <c r="O559" s="57"/>
      <c r="P559" s="57"/>
      <c r="Q559" s="57"/>
      <c r="R559" s="57"/>
      <c r="S559" s="57"/>
      <c r="T559" s="57"/>
      <c r="U559" s="57"/>
      <c r="V559" s="57"/>
      <c r="W559" s="57"/>
      <c r="X559" s="57"/>
      <c r="Y559" s="57"/>
      <c r="Z559" s="57"/>
      <c r="AA559" s="57"/>
    </row>
    <row r="560" spans="1:27" ht="14" hidden="1">
      <c r="A560" s="57"/>
      <c r="B560" s="57"/>
      <c r="C560" s="57"/>
      <c r="D560" s="57"/>
      <c r="E560" s="57"/>
      <c r="F560" s="57"/>
      <c r="G560" s="57"/>
      <c r="H560" s="176"/>
      <c r="I560" s="176"/>
      <c r="J560" s="176"/>
      <c r="K560" s="176"/>
      <c r="L560" s="176"/>
      <c r="M560" s="176"/>
      <c r="N560" s="57"/>
      <c r="O560" s="57"/>
      <c r="P560" s="57"/>
      <c r="Q560" s="57"/>
      <c r="R560" s="57"/>
      <c r="S560" s="57"/>
      <c r="T560" s="57"/>
      <c r="U560" s="57"/>
      <c r="V560" s="57"/>
      <c r="W560" s="57"/>
      <c r="X560" s="57"/>
      <c r="Y560" s="57"/>
      <c r="Z560" s="57"/>
      <c r="AA560" s="57"/>
    </row>
    <row r="561" spans="1:27" ht="14" hidden="1">
      <c r="A561" s="57"/>
      <c r="B561" s="57"/>
      <c r="C561" s="57"/>
      <c r="D561" s="57"/>
      <c r="E561" s="57"/>
      <c r="F561" s="57"/>
      <c r="G561" s="57"/>
      <c r="H561" s="176"/>
      <c r="I561" s="176"/>
      <c r="J561" s="176"/>
      <c r="K561" s="176"/>
      <c r="L561" s="176"/>
      <c r="M561" s="176"/>
      <c r="N561" s="57"/>
      <c r="O561" s="57"/>
      <c r="P561" s="57"/>
      <c r="Q561" s="57"/>
      <c r="R561" s="57"/>
      <c r="S561" s="57"/>
      <c r="T561" s="57"/>
      <c r="U561" s="57"/>
      <c r="V561" s="57"/>
      <c r="W561" s="57"/>
      <c r="X561" s="57"/>
      <c r="Y561" s="57"/>
      <c r="Z561" s="57"/>
      <c r="AA561" s="57"/>
    </row>
    <row r="562" spans="1:27" ht="14" hidden="1">
      <c r="A562" s="57"/>
      <c r="B562" s="57"/>
      <c r="C562" s="57"/>
      <c r="D562" s="57"/>
      <c r="E562" s="57"/>
      <c r="F562" s="57"/>
      <c r="G562" s="57"/>
      <c r="H562" s="176"/>
      <c r="I562" s="176"/>
      <c r="J562" s="176"/>
      <c r="K562" s="176"/>
      <c r="L562" s="176"/>
      <c r="M562" s="176"/>
      <c r="N562" s="57"/>
      <c r="O562" s="57"/>
      <c r="P562" s="57"/>
      <c r="Q562" s="57"/>
      <c r="R562" s="57"/>
      <c r="S562" s="57"/>
      <c r="T562" s="57"/>
      <c r="U562" s="57"/>
      <c r="V562" s="57"/>
      <c r="W562" s="57"/>
      <c r="X562" s="57"/>
      <c r="Y562" s="57"/>
      <c r="Z562" s="57"/>
      <c r="AA562" s="57"/>
    </row>
    <row r="563" spans="1:27" ht="14" hidden="1">
      <c r="A563" s="57"/>
      <c r="B563" s="57"/>
      <c r="C563" s="57"/>
      <c r="D563" s="57"/>
      <c r="E563" s="57"/>
      <c r="F563" s="57"/>
      <c r="G563" s="57"/>
      <c r="H563" s="176"/>
      <c r="I563" s="176"/>
      <c r="J563" s="176"/>
      <c r="K563" s="176"/>
      <c r="L563" s="176"/>
      <c r="M563" s="176"/>
      <c r="N563" s="57"/>
      <c r="O563" s="57"/>
      <c r="P563" s="57"/>
      <c r="Q563" s="57"/>
      <c r="R563" s="57"/>
      <c r="S563" s="57"/>
      <c r="T563" s="57"/>
      <c r="U563" s="57"/>
      <c r="V563" s="57"/>
      <c r="W563" s="57"/>
      <c r="X563" s="57"/>
      <c r="Y563" s="57"/>
      <c r="Z563" s="57"/>
      <c r="AA563" s="57"/>
    </row>
    <row r="564" spans="1:27" ht="14" hidden="1">
      <c r="A564" s="57"/>
      <c r="B564" s="57"/>
      <c r="C564" s="57"/>
      <c r="D564" s="57"/>
      <c r="E564" s="57"/>
      <c r="F564" s="57"/>
      <c r="G564" s="57"/>
      <c r="H564" s="176"/>
      <c r="I564" s="176"/>
      <c r="J564" s="176"/>
      <c r="K564" s="176"/>
      <c r="L564" s="176"/>
      <c r="M564" s="176"/>
      <c r="N564" s="57"/>
      <c r="O564" s="57"/>
      <c r="P564" s="57"/>
      <c r="Q564" s="57"/>
      <c r="R564" s="57"/>
      <c r="S564" s="57"/>
      <c r="T564" s="57"/>
      <c r="U564" s="57"/>
      <c r="V564" s="57"/>
      <c r="W564" s="57"/>
      <c r="X564" s="57"/>
      <c r="Y564" s="57"/>
      <c r="Z564" s="57"/>
      <c r="AA564" s="57"/>
    </row>
    <row r="565" spans="1:27" ht="14" hidden="1">
      <c r="A565" s="57"/>
      <c r="B565" s="57"/>
      <c r="C565" s="57"/>
      <c r="D565" s="57"/>
      <c r="E565" s="57"/>
      <c r="F565" s="57"/>
      <c r="G565" s="57"/>
      <c r="H565" s="176"/>
      <c r="I565" s="176"/>
      <c r="J565" s="176"/>
      <c r="K565" s="176"/>
      <c r="L565" s="176"/>
      <c r="M565" s="176"/>
      <c r="N565" s="57"/>
      <c r="O565" s="57"/>
      <c r="P565" s="57"/>
      <c r="Q565" s="57"/>
      <c r="R565" s="57"/>
      <c r="S565" s="57"/>
      <c r="T565" s="57"/>
      <c r="U565" s="57"/>
      <c r="V565" s="57"/>
      <c r="W565" s="57"/>
      <c r="X565" s="57"/>
      <c r="Y565" s="57"/>
      <c r="Z565" s="57"/>
      <c r="AA565" s="57"/>
    </row>
    <row r="566" spans="1:27" ht="14" hidden="1">
      <c r="A566" s="57"/>
      <c r="B566" s="57"/>
      <c r="C566" s="57"/>
      <c r="D566" s="57"/>
      <c r="E566" s="57"/>
      <c r="F566" s="57"/>
      <c r="G566" s="57"/>
      <c r="H566" s="176"/>
      <c r="I566" s="176"/>
      <c r="J566" s="176"/>
      <c r="K566" s="176"/>
      <c r="L566" s="176"/>
      <c r="M566" s="176"/>
      <c r="N566" s="57"/>
      <c r="O566" s="57"/>
      <c r="P566" s="57"/>
      <c r="Q566" s="57"/>
      <c r="R566" s="57"/>
      <c r="S566" s="57"/>
      <c r="T566" s="57"/>
      <c r="U566" s="57"/>
      <c r="V566" s="57"/>
      <c r="W566" s="57"/>
      <c r="X566" s="57"/>
      <c r="Y566" s="57"/>
      <c r="Z566" s="57"/>
      <c r="AA566" s="57"/>
    </row>
    <row r="567" spans="1:27" ht="14" hidden="1">
      <c r="A567" s="57"/>
      <c r="B567" s="57"/>
      <c r="C567" s="57"/>
      <c r="D567" s="57"/>
      <c r="E567" s="57"/>
      <c r="F567" s="57"/>
      <c r="G567" s="57"/>
      <c r="H567" s="176"/>
      <c r="I567" s="176"/>
      <c r="J567" s="176"/>
      <c r="K567" s="176"/>
      <c r="L567" s="176"/>
      <c r="M567" s="176"/>
      <c r="N567" s="57"/>
      <c r="O567" s="57"/>
      <c r="P567" s="57"/>
      <c r="Q567" s="57"/>
      <c r="R567" s="57"/>
      <c r="S567" s="57"/>
      <c r="T567" s="57"/>
      <c r="U567" s="57"/>
      <c r="V567" s="57"/>
      <c r="W567" s="57"/>
      <c r="X567" s="57"/>
      <c r="Y567" s="57"/>
      <c r="Z567" s="57"/>
      <c r="AA567" s="57"/>
    </row>
    <row r="568" spans="1:27" ht="14" hidden="1">
      <c r="A568" s="57"/>
      <c r="B568" s="57"/>
      <c r="C568" s="57"/>
      <c r="D568" s="57"/>
      <c r="E568" s="57"/>
      <c r="F568" s="57"/>
      <c r="G568" s="57"/>
      <c r="H568" s="176"/>
      <c r="I568" s="176"/>
      <c r="J568" s="176"/>
      <c r="K568" s="176"/>
      <c r="L568" s="176"/>
      <c r="M568" s="176"/>
      <c r="N568" s="57"/>
      <c r="O568" s="57"/>
      <c r="P568" s="57"/>
      <c r="Q568" s="57"/>
      <c r="R568" s="57"/>
      <c r="S568" s="57"/>
      <c r="T568" s="57"/>
      <c r="U568" s="57"/>
      <c r="V568" s="57"/>
      <c r="W568" s="57"/>
      <c r="X568" s="57"/>
      <c r="Y568" s="57"/>
      <c r="Z568" s="57"/>
      <c r="AA568" s="57"/>
    </row>
    <row r="569" spans="1:27" ht="14" hidden="1">
      <c r="A569" s="57"/>
      <c r="B569" s="57"/>
      <c r="C569" s="57"/>
      <c r="D569" s="57"/>
      <c r="E569" s="57"/>
      <c r="F569" s="57"/>
      <c r="G569" s="57"/>
      <c r="H569" s="176"/>
      <c r="I569" s="176"/>
      <c r="J569" s="176"/>
      <c r="K569" s="176"/>
      <c r="L569" s="176"/>
      <c r="M569" s="176"/>
      <c r="N569" s="57"/>
      <c r="O569" s="57"/>
      <c r="P569" s="57"/>
      <c r="Q569" s="57"/>
      <c r="R569" s="57"/>
      <c r="S569" s="57"/>
      <c r="T569" s="57"/>
      <c r="U569" s="57"/>
      <c r="V569" s="57"/>
      <c r="W569" s="57"/>
      <c r="X569" s="57"/>
      <c r="Y569" s="57"/>
      <c r="Z569" s="57"/>
      <c r="AA569" s="57"/>
    </row>
    <row r="570" spans="1:27" ht="14" hidden="1">
      <c r="A570" s="57"/>
      <c r="B570" s="57"/>
      <c r="C570" s="57"/>
      <c r="D570" s="57"/>
      <c r="E570" s="57"/>
      <c r="F570" s="57"/>
      <c r="G570" s="57"/>
      <c r="H570" s="176"/>
      <c r="I570" s="176"/>
      <c r="J570" s="176"/>
      <c r="K570" s="176"/>
      <c r="L570" s="176"/>
      <c r="M570" s="176"/>
      <c r="N570" s="57"/>
      <c r="O570" s="57"/>
      <c r="P570" s="57"/>
      <c r="Q570" s="57"/>
      <c r="R570" s="57"/>
      <c r="S570" s="57"/>
      <c r="T570" s="57"/>
      <c r="U570" s="57"/>
      <c r="V570" s="57"/>
      <c r="W570" s="57"/>
      <c r="X570" s="57"/>
      <c r="Y570" s="57"/>
      <c r="Z570" s="57"/>
      <c r="AA570" s="57"/>
    </row>
    <row r="571" spans="1:27" ht="14" hidden="1">
      <c r="A571" s="57"/>
      <c r="B571" s="57"/>
      <c r="C571" s="57"/>
      <c r="D571" s="57"/>
      <c r="E571" s="57"/>
      <c r="F571" s="57"/>
      <c r="G571" s="57"/>
      <c r="H571" s="176"/>
      <c r="I571" s="176"/>
      <c r="J571" s="176"/>
      <c r="K571" s="176"/>
      <c r="L571" s="176"/>
      <c r="M571" s="176"/>
      <c r="N571" s="57"/>
      <c r="O571" s="57"/>
      <c r="P571" s="57"/>
      <c r="Q571" s="57"/>
      <c r="R571" s="57"/>
      <c r="S571" s="57"/>
      <c r="T571" s="57"/>
      <c r="U571" s="57"/>
      <c r="V571" s="57"/>
      <c r="W571" s="57"/>
      <c r="X571" s="57"/>
      <c r="Y571" s="57"/>
      <c r="Z571" s="57"/>
      <c r="AA571" s="57"/>
    </row>
    <row r="572" spans="1:27" ht="14" hidden="1">
      <c r="A572" s="57"/>
      <c r="B572" s="57"/>
      <c r="C572" s="57"/>
      <c r="D572" s="57"/>
      <c r="E572" s="57"/>
      <c r="F572" s="57"/>
      <c r="G572" s="57"/>
      <c r="H572" s="176"/>
      <c r="I572" s="176"/>
      <c r="J572" s="176"/>
      <c r="K572" s="176"/>
      <c r="L572" s="176"/>
      <c r="M572" s="176"/>
      <c r="N572" s="57"/>
      <c r="O572" s="57"/>
      <c r="P572" s="57"/>
      <c r="Q572" s="57"/>
      <c r="R572" s="57"/>
      <c r="S572" s="57"/>
      <c r="T572" s="57"/>
      <c r="U572" s="57"/>
      <c r="V572" s="57"/>
      <c r="W572" s="57"/>
      <c r="X572" s="57"/>
      <c r="Y572" s="57"/>
      <c r="Z572" s="57"/>
      <c r="AA572" s="57"/>
    </row>
    <row r="573" spans="1:27" ht="14" hidden="1">
      <c r="A573" s="57"/>
      <c r="B573" s="57"/>
      <c r="C573" s="57"/>
      <c r="D573" s="57"/>
      <c r="E573" s="57"/>
      <c r="F573" s="57"/>
      <c r="G573" s="57"/>
      <c r="H573" s="176"/>
      <c r="I573" s="176"/>
      <c r="J573" s="176"/>
      <c r="K573" s="176"/>
      <c r="L573" s="176"/>
      <c r="M573" s="176"/>
      <c r="N573" s="57"/>
      <c r="O573" s="57"/>
      <c r="P573" s="57"/>
      <c r="Q573" s="57"/>
      <c r="R573" s="57"/>
      <c r="S573" s="57"/>
      <c r="T573" s="57"/>
      <c r="U573" s="57"/>
      <c r="V573" s="57"/>
      <c r="W573" s="57"/>
      <c r="X573" s="57"/>
      <c r="Y573" s="57"/>
      <c r="Z573" s="57"/>
      <c r="AA573" s="57"/>
    </row>
    <row r="574" spans="1:27" ht="14" hidden="1">
      <c r="A574" s="57"/>
      <c r="B574" s="57"/>
      <c r="C574" s="57"/>
      <c r="D574" s="57"/>
      <c r="E574" s="57"/>
      <c r="F574" s="57"/>
      <c r="G574" s="57"/>
      <c r="H574" s="176"/>
      <c r="I574" s="176"/>
      <c r="J574" s="176"/>
      <c r="K574" s="176"/>
      <c r="L574" s="176"/>
      <c r="M574" s="176"/>
      <c r="N574" s="57"/>
      <c r="O574" s="57"/>
      <c r="P574" s="57"/>
      <c r="Q574" s="57"/>
      <c r="R574" s="57"/>
      <c r="S574" s="57"/>
      <c r="T574" s="57"/>
      <c r="U574" s="57"/>
      <c r="V574" s="57"/>
      <c r="W574" s="57"/>
      <c r="X574" s="57"/>
      <c r="Y574" s="57"/>
      <c r="Z574" s="57"/>
      <c r="AA574" s="57"/>
    </row>
    <row r="575" spans="1:27" ht="14" hidden="1">
      <c r="A575" s="57"/>
      <c r="B575" s="57"/>
      <c r="C575" s="57"/>
      <c r="D575" s="57"/>
      <c r="E575" s="57"/>
      <c r="F575" s="57"/>
      <c r="G575" s="57"/>
      <c r="H575" s="176"/>
      <c r="I575" s="176"/>
      <c r="J575" s="176"/>
      <c r="K575" s="176"/>
      <c r="L575" s="176"/>
      <c r="M575" s="176"/>
      <c r="N575" s="57"/>
      <c r="O575" s="57"/>
      <c r="P575" s="57"/>
      <c r="Q575" s="57"/>
      <c r="R575" s="57"/>
      <c r="S575" s="57"/>
      <c r="T575" s="57"/>
      <c r="U575" s="57"/>
      <c r="V575" s="57"/>
      <c r="W575" s="57"/>
      <c r="X575" s="57"/>
      <c r="Y575" s="57"/>
      <c r="Z575" s="57"/>
      <c r="AA575" s="57"/>
    </row>
    <row r="576" spans="1:27" ht="14" hidden="1">
      <c r="A576" s="57"/>
      <c r="B576" s="57"/>
      <c r="C576" s="57"/>
      <c r="D576" s="57"/>
      <c r="E576" s="57"/>
      <c r="F576" s="57"/>
      <c r="G576" s="57"/>
      <c r="H576" s="176"/>
      <c r="I576" s="176"/>
      <c r="J576" s="176"/>
      <c r="K576" s="176"/>
      <c r="L576" s="176"/>
      <c r="M576" s="176"/>
      <c r="N576" s="57"/>
      <c r="O576" s="57"/>
      <c r="P576" s="57"/>
      <c r="Q576" s="57"/>
      <c r="R576" s="57"/>
      <c r="S576" s="57"/>
      <c r="T576" s="57"/>
      <c r="U576" s="57"/>
      <c r="V576" s="57"/>
      <c r="W576" s="57"/>
      <c r="X576" s="57"/>
      <c r="Y576" s="57"/>
      <c r="Z576" s="57"/>
      <c r="AA576" s="57"/>
    </row>
    <row r="577" spans="1:27" ht="14" hidden="1">
      <c r="A577" s="57"/>
      <c r="B577" s="57"/>
      <c r="C577" s="57"/>
      <c r="D577" s="57"/>
      <c r="E577" s="57"/>
      <c r="F577" s="57"/>
      <c r="G577" s="57"/>
      <c r="H577" s="176"/>
      <c r="I577" s="176"/>
      <c r="J577" s="176"/>
      <c r="K577" s="176"/>
      <c r="L577" s="176"/>
      <c r="M577" s="176"/>
      <c r="N577" s="57"/>
      <c r="O577" s="57"/>
      <c r="P577" s="57"/>
      <c r="Q577" s="57"/>
      <c r="R577" s="57"/>
      <c r="S577" s="57"/>
      <c r="T577" s="57"/>
      <c r="U577" s="57"/>
      <c r="V577" s="57"/>
      <c r="W577" s="57"/>
      <c r="X577" s="57"/>
      <c r="Y577" s="57"/>
      <c r="Z577" s="57"/>
      <c r="AA577" s="57"/>
    </row>
    <row r="578" spans="1:27" ht="14" hidden="1">
      <c r="A578" s="57"/>
      <c r="B578" s="57"/>
      <c r="C578" s="57"/>
      <c r="D578" s="57"/>
      <c r="E578" s="57"/>
      <c r="F578" s="57"/>
      <c r="G578" s="57"/>
      <c r="H578" s="176"/>
      <c r="I578" s="176"/>
      <c r="J578" s="176"/>
      <c r="K578" s="176"/>
      <c r="L578" s="176"/>
      <c r="M578" s="176"/>
      <c r="N578" s="57"/>
      <c r="O578" s="57"/>
      <c r="P578" s="57"/>
      <c r="Q578" s="57"/>
      <c r="R578" s="57"/>
      <c r="S578" s="57"/>
      <c r="T578" s="57"/>
      <c r="U578" s="57"/>
      <c r="V578" s="57"/>
      <c r="W578" s="57"/>
      <c r="X578" s="57"/>
      <c r="Y578" s="57"/>
      <c r="Z578" s="57"/>
      <c r="AA578" s="57"/>
    </row>
    <row r="579" spans="1:27" ht="14" hidden="1">
      <c r="A579" s="57"/>
      <c r="B579" s="57"/>
      <c r="C579" s="57"/>
      <c r="D579" s="57"/>
      <c r="E579" s="57"/>
      <c r="F579" s="57"/>
      <c r="G579" s="57"/>
      <c r="H579" s="176"/>
      <c r="I579" s="176"/>
      <c r="J579" s="176"/>
      <c r="K579" s="176"/>
      <c r="L579" s="176"/>
      <c r="M579" s="176"/>
      <c r="N579" s="57"/>
      <c r="O579" s="57"/>
      <c r="P579" s="57"/>
      <c r="Q579" s="57"/>
      <c r="R579" s="57"/>
      <c r="S579" s="57"/>
      <c r="T579" s="57"/>
      <c r="U579" s="57"/>
      <c r="V579" s="57"/>
      <c r="W579" s="57"/>
      <c r="X579" s="57"/>
      <c r="Y579" s="57"/>
      <c r="Z579" s="57"/>
      <c r="AA579" s="57"/>
    </row>
    <row r="580" spans="1:27" ht="14" hidden="1">
      <c r="A580" s="57"/>
      <c r="B580" s="57"/>
      <c r="C580" s="57"/>
      <c r="D580" s="57"/>
      <c r="E580" s="57"/>
      <c r="F580" s="57"/>
      <c r="G580" s="57"/>
      <c r="H580" s="176"/>
      <c r="I580" s="176"/>
      <c r="J580" s="176"/>
      <c r="K580" s="176"/>
      <c r="L580" s="176"/>
      <c r="M580" s="176"/>
      <c r="N580" s="57"/>
      <c r="O580" s="57"/>
      <c r="P580" s="57"/>
      <c r="Q580" s="57"/>
      <c r="R580" s="57"/>
      <c r="S580" s="57"/>
      <c r="T580" s="57"/>
      <c r="U580" s="57"/>
      <c r="V580" s="57"/>
      <c r="W580" s="57"/>
      <c r="X580" s="57"/>
      <c r="Y580" s="57"/>
      <c r="Z580" s="57"/>
      <c r="AA580" s="57"/>
    </row>
    <row r="581" spans="1:27" ht="14" hidden="1">
      <c r="A581" s="57"/>
      <c r="B581" s="57"/>
      <c r="C581" s="57"/>
      <c r="D581" s="57"/>
      <c r="E581" s="57"/>
      <c r="F581" s="57"/>
      <c r="G581" s="57"/>
      <c r="H581" s="176"/>
      <c r="I581" s="176"/>
      <c r="J581" s="176"/>
      <c r="K581" s="176"/>
      <c r="L581" s="176"/>
      <c r="M581" s="176"/>
      <c r="N581" s="57"/>
      <c r="O581" s="57"/>
      <c r="P581" s="57"/>
      <c r="Q581" s="57"/>
      <c r="R581" s="57"/>
      <c r="S581" s="57"/>
      <c r="T581" s="57"/>
      <c r="U581" s="57"/>
      <c r="V581" s="57"/>
      <c r="W581" s="57"/>
      <c r="X581" s="57"/>
      <c r="Y581" s="57"/>
      <c r="Z581" s="57"/>
      <c r="AA581" s="57"/>
    </row>
    <row r="582" spans="1:27" ht="14" hidden="1">
      <c r="A582" s="57"/>
      <c r="B582" s="57"/>
      <c r="C582" s="57"/>
      <c r="D582" s="57"/>
      <c r="E582" s="57"/>
      <c r="F582" s="57"/>
      <c r="G582" s="57"/>
      <c r="H582" s="176"/>
      <c r="I582" s="176"/>
      <c r="J582" s="176"/>
      <c r="K582" s="176"/>
      <c r="L582" s="176"/>
      <c r="M582" s="176"/>
      <c r="N582" s="57"/>
      <c r="O582" s="57"/>
      <c r="P582" s="57"/>
      <c r="Q582" s="57"/>
      <c r="R582" s="57"/>
      <c r="S582" s="57"/>
      <c r="T582" s="57"/>
      <c r="U582" s="57"/>
      <c r="V582" s="57"/>
      <c r="W582" s="57"/>
      <c r="X582" s="57"/>
      <c r="Y582" s="57"/>
      <c r="Z582" s="57"/>
      <c r="AA582" s="57"/>
    </row>
    <row r="583" spans="1:27" ht="14" hidden="1">
      <c r="A583" s="57"/>
      <c r="B583" s="57"/>
      <c r="C583" s="57"/>
      <c r="D583" s="57"/>
      <c r="E583" s="57"/>
      <c r="F583" s="57"/>
      <c r="G583" s="57"/>
      <c r="H583" s="176"/>
      <c r="I583" s="176"/>
      <c r="J583" s="176"/>
      <c r="K583" s="176"/>
      <c r="L583" s="176"/>
      <c r="M583" s="176"/>
      <c r="N583" s="57"/>
      <c r="O583" s="57"/>
      <c r="P583" s="57"/>
      <c r="Q583" s="57"/>
      <c r="R583" s="57"/>
      <c r="S583" s="57"/>
      <c r="T583" s="57"/>
      <c r="U583" s="57"/>
      <c r="V583" s="57"/>
      <c r="W583" s="57"/>
      <c r="X583" s="57"/>
      <c r="Y583" s="57"/>
      <c r="Z583" s="57"/>
      <c r="AA583" s="57"/>
    </row>
    <row r="584" spans="1:27" ht="14" hidden="1">
      <c r="A584" s="57"/>
      <c r="B584" s="57"/>
      <c r="C584" s="57"/>
      <c r="D584" s="57"/>
      <c r="E584" s="57"/>
      <c r="F584" s="57"/>
      <c r="G584" s="57"/>
      <c r="H584" s="176"/>
      <c r="I584" s="176"/>
      <c r="J584" s="176"/>
      <c r="K584" s="176"/>
      <c r="L584" s="176"/>
      <c r="M584" s="176"/>
      <c r="N584" s="57"/>
      <c r="O584" s="57"/>
      <c r="P584" s="57"/>
      <c r="Q584" s="57"/>
      <c r="R584" s="57"/>
      <c r="S584" s="57"/>
      <c r="T584" s="57"/>
      <c r="U584" s="57"/>
      <c r="V584" s="57"/>
      <c r="W584" s="57"/>
      <c r="X584" s="57"/>
      <c r="Y584" s="57"/>
      <c r="Z584" s="57"/>
      <c r="AA584" s="57"/>
    </row>
    <row r="585" spans="1:27" ht="14" hidden="1">
      <c r="A585" s="57"/>
      <c r="B585" s="57"/>
      <c r="C585" s="57"/>
      <c r="D585" s="57"/>
      <c r="E585" s="57"/>
      <c r="F585" s="57"/>
      <c r="G585" s="57"/>
      <c r="H585" s="176"/>
      <c r="I585" s="176"/>
      <c r="J585" s="176"/>
      <c r="K585" s="176"/>
      <c r="L585" s="176"/>
      <c r="M585" s="176"/>
      <c r="N585" s="57"/>
      <c r="O585" s="57"/>
      <c r="P585" s="57"/>
      <c r="Q585" s="57"/>
      <c r="R585" s="57"/>
      <c r="S585" s="57"/>
      <c r="T585" s="57"/>
      <c r="U585" s="57"/>
      <c r="V585" s="57"/>
      <c r="W585" s="57"/>
      <c r="X585" s="57"/>
      <c r="Y585" s="57"/>
      <c r="Z585" s="57"/>
      <c r="AA585" s="57"/>
    </row>
    <row r="586" spans="1:27" ht="14" hidden="1">
      <c r="A586" s="57"/>
      <c r="B586" s="57"/>
      <c r="C586" s="57"/>
      <c r="D586" s="57"/>
      <c r="E586" s="57"/>
      <c r="F586" s="57"/>
      <c r="G586" s="57"/>
      <c r="H586" s="176"/>
      <c r="I586" s="176"/>
      <c r="J586" s="176"/>
      <c r="K586" s="176"/>
      <c r="L586" s="176"/>
      <c r="M586" s="176"/>
      <c r="N586" s="57"/>
      <c r="O586" s="57"/>
      <c r="P586" s="57"/>
      <c r="Q586" s="57"/>
      <c r="R586" s="57"/>
      <c r="S586" s="57"/>
      <c r="T586" s="57"/>
      <c r="U586" s="57"/>
      <c r="V586" s="57"/>
      <c r="W586" s="57"/>
      <c r="X586" s="57"/>
      <c r="Y586" s="57"/>
      <c r="Z586" s="57"/>
      <c r="AA586" s="57"/>
    </row>
    <row r="587" spans="1:27" ht="14" hidden="1">
      <c r="A587" s="57"/>
      <c r="B587" s="57"/>
      <c r="C587" s="57"/>
      <c r="D587" s="57"/>
      <c r="E587" s="57"/>
      <c r="F587" s="57"/>
      <c r="G587" s="57"/>
      <c r="H587" s="176"/>
      <c r="I587" s="176"/>
      <c r="J587" s="176"/>
      <c r="K587" s="176"/>
      <c r="L587" s="176"/>
      <c r="M587" s="176"/>
      <c r="N587" s="57"/>
      <c r="O587" s="57"/>
      <c r="P587" s="57"/>
      <c r="Q587" s="57"/>
      <c r="R587" s="57"/>
      <c r="S587" s="57"/>
      <c r="T587" s="57"/>
      <c r="U587" s="57"/>
      <c r="V587" s="57"/>
      <c r="W587" s="57"/>
      <c r="X587" s="57"/>
      <c r="Y587" s="57"/>
      <c r="Z587" s="57"/>
      <c r="AA587" s="57"/>
    </row>
    <row r="588" spans="1:27" ht="14" hidden="1">
      <c r="A588" s="57"/>
      <c r="B588" s="57"/>
      <c r="C588" s="57"/>
      <c r="D588" s="57"/>
      <c r="E588" s="57"/>
      <c r="F588" s="57"/>
      <c r="G588" s="57"/>
      <c r="H588" s="176"/>
      <c r="I588" s="176"/>
      <c r="J588" s="176"/>
      <c r="K588" s="176"/>
      <c r="L588" s="176"/>
      <c r="M588" s="176"/>
      <c r="N588" s="57"/>
      <c r="O588" s="57"/>
      <c r="P588" s="57"/>
      <c r="Q588" s="57"/>
      <c r="R588" s="57"/>
      <c r="S588" s="57"/>
      <c r="T588" s="57"/>
      <c r="U588" s="57"/>
      <c r="V588" s="57"/>
      <c r="W588" s="57"/>
      <c r="X588" s="57"/>
      <c r="Y588" s="57"/>
      <c r="Z588" s="57"/>
      <c r="AA588" s="57"/>
    </row>
    <row r="589" spans="1:27" ht="14" hidden="1">
      <c r="A589" s="57"/>
      <c r="B589" s="57"/>
      <c r="C589" s="57"/>
      <c r="D589" s="57"/>
      <c r="E589" s="57"/>
      <c r="F589" s="57"/>
      <c r="G589" s="57"/>
      <c r="H589" s="176"/>
      <c r="I589" s="176"/>
      <c r="J589" s="176"/>
      <c r="K589" s="176"/>
      <c r="L589" s="176"/>
      <c r="M589" s="176"/>
      <c r="N589" s="57"/>
      <c r="O589" s="57"/>
      <c r="P589" s="57"/>
      <c r="Q589" s="57"/>
      <c r="R589" s="57"/>
      <c r="S589" s="57"/>
      <c r="T589" s="57"/>
      <c r="U589" s="57"/>
      <c r="V589" s="57"/>
      <c r="W589" s="57"/>
      <c r="X589" s="57"/>
      <c r="Y589" s="57"/>
      <c r="Z589" s="57"/>
      <c r="AA589" s="57"/>
    </row>
    <row r="590" spans="1:27" ht="14" hidden="1">
      <c r="A590" s="57"/>
      <c r="B590" s="57"/>
      <c r="C590" s="57"/>
      <c r="D590" s="57"/>
      <c r="E590" s="57"/>
      <c r="F590" s="57"/>
      <c r="G590" s="57"/>
      <c r="H590" s="176"/>
      <c r="I590" s="176"/>
      <c r="J590" s="176"/>
      <c r="K590" s="176"/>
      <c r="L590" s="176"/>
      <c r="M590" s="176"/>
      <c r="N590" s="57"/>
      <c r="O590" s="57"/>
      <c r="P590" s="57"/>
      <c r="Q590" s="57"/>
      <c r="R590" s="57"/>
      <c r="S590" s="57"/>
      <c r="T590" s="57"/>
      <c r="U590" s="57"/>
      <c r="V590" s="57"/>
      <c r="W590" s="57"/>
      <c r="X590" s="57"/>
      <c r="Y590" s="57"/>
      <c r="Z590" s="57"/>
      <c r="AA590" s="57"/>
    </row>
    <row r="591" spans="1:27" ht="14" hidden="1">
      <c r="A591" s="57"/>
      <c r="B591" s="57"/>
      <c r="C591" s="57"/>
      <c r="D591" s="57"/>
      <c r="E591" s="57"/>
      <c r="F591" s="57"/>
      <c r="G591" s="57"/>
      <c r="H591" s="176"/>
      <c r="I591" s="176"/>
      <c r="J591" s="176"/>
      <c r="K591" s="176"/>
      <c r="L591" s="176"/>
      <c r="M591" s="176"/>
      <c r="N591" s="57"/>
      <c r="O591" s="57"/>
      <c r="P591" s="57"/>
      <c r="Q591" s="57"/>
      <c r="R591" s="57"/>
      <c r="S591" s="57"/>
      <c r="T591" s="57"/>
      <c r="U591" s="57"/>
      <c r="V591" s="57"/>
      <c r="W591" s="57"/>
      <c r="X591" s="57"/>
      <c r="Y591" s="57"/>
      <c r="Z591" s="57"/>
      <c r="AA591" s="57"/>
    </row>
    <row r="592" spans="1:27" ht="14" hidden="1">
      <c r="A592" s="57"/>
      <c r="B592" s="57"/>
      <c r="C592" s="57"/>
      <c r="D592" s="57"/>
      <c r="E592" s="57"/>
      <c r="F592" s="57"/>
      <c r="G592" s="57"/>
      <c r="H592" s="176"/>
      <c r="I592" s="176"/>
      <c r="J592" s="176"/>
      <c r="K592" s="176"/>
      <c r="L592" s="176"/>
      <c r="M592" s="176"/>
      <c r="N592" s="57"/>
      <c r="O592" s="57"/>
      <c r="P592" s="57"/>
      <c r="Q592" s="57"/>
      <c r="R592" s="57"/>
      <c r="S592" s="57"/>
      <c r="T592" s="57"/>
      <c r="U592" s="57"/>
      <c r="V592" s="57"/>
      <c r="W592" s="57"/>
      <c r="X592" s="57"/>
      <c r="Y592" s="57"/>
      <c r="Z592" s="57"/>
      <c r="AA592" s="57"/>
    </row>
    <row r="593" spans="1:27" ht="14" hidden="1">
      <c r="A593" s="57"/>
      <c r="B593" s="57"/>
      <c r="C593" s="57"/>
      <c r="D593" s="57"/>
      <c r="E593" s="57"/>
      <c r="F593" s="57"/>
      <c r="G593" s="57"/>
      <c r="H593" s="176"/>
      <c r="I593" s="176"/>
      <c r="J593" s="176"/>
      <c r="K593" s="176"/>
      <c r="L593" s="176"/>
      <c r="M593" s="176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/>
    </row>
    <row r="594" spans="1:27" ht="14" hidden="1">
      <c r="A594" s="57"/>
      <c r="B594" s="57"/>
      <c r="C594" s="57"/>
      <c r="D594" s="57"/>
      <c r="E594" s="57"/>
      <c r="F594" s="57"/>
      <c r="G594" s="57"/>
      <c r="H594" s="176"/>
      <c r="I594" s="176"/>
      <c r="J594" s="176"/>
      <c r="K594" s="176"/>
      <c r="L594" s="176"/>
      <c r="M594" s="176"/>
      <c r="N594" s="57"/>
      <c r="O594" s="57"/>
      <c r="P594" s="57"/>
      <c r="Q594" s="57"/>
      <c r="R594" s="57"/>
      <c r="S594" s="57"/>
      <c r="T594" s="57"/>
      <c r="U594" s="57"/>
      <c r="V594" s="57"/>
      <c r="W594" s="57"/>
      <c r="X594" s="57"/>
      <c r="Y594" s="57"/>
      <c r="Z594" s="57"/>
      <c r="AA594" s="57"/>
    </row>
    <row r="595" spans="1:27" ht="14" hidden="1">
      <c r="A595" s="57"/>
      <c r="B595" s="57"/>
      <c r="C595" s="57"/>
      <c r="D595" s="57"/>
      <c r="E595" s="57"/>
      <c r="F595" s="57"/>
      <c r="G595" s="57"/>
      <c r="H595" s="176"/>
      <c r="I595" s="176"/>
      <c r="J595" s="176"/>
      <c r="K595" s="176"/>
      <c r="L595" s="176"/>
      <c r="M595" s="176"/>
      <c r="N595" s="57"/>
      <c r="O595" s="57"/>
      <c r="P595" s="57"/>
      <c r="Q595" s="57"/>
      <c r="R595" s="57"/>
      <c r="S595" s="57"/>
      <c r="T595" s="57"/>
      <c r="U595" s="57"/>
      <c r="V595" s="57"/>
      <c r="W595" s="57"/>
      <c r="X595" s="57"/>
      <c r="Y595" s="57"/>
      <c r="Z595" s="57"/>
      <c r="AA595" s="57"/>
    </row>
    <row r="596" spans="1:27" ht="14" hidden="1">
      <c r="A596" s="57"/>
      <c r="B596" s="57"/>
      <c r="C596" s="57"/>
      <c r="D596" s="57"/>
      <c r="E596" s="57"/>
      <c r="F596" s="57"/>
      <c r="G596" s="57"/>
      <c r="H596" s="176"/>
      <c r="I596" s="176"/>
      <c r="J596" s="176"/>
      <c r="K596" s="176"/>
      <c r="L596" s="176"/>
      <c r="M596" s="176"/>
      <c r="N596" s="57"/>
      <c r="O596" s="57"/>
      <c r="P596" s="57"/>
      <c r="Q596" s="57"/>
      <c r="R596" s="57"/>
      <c r="S596" s="57"/>
      <c r="T596" s="57"/>
      <c r="U596" s="57"/>
      <c r="V596" s="57"/>
      <c r="W596" s="57"/>
      <c r="X596" s="57"/>
      <c r="Y596" s="57"/>
      <c r="Z596" s="57"/>
      <c r="AA596" s="57"/>
    </row>
    <row r="597" spans="1:27" ht="14" hidden="1">
      <c r="A597" s="57"/>
      <c r="B597" s="57"/>
      <c r="C597" s="57"/>
      <c r="D597" s="57"/>
      <c r="E597" s="57"/>
      <c r="F597" s="57"/>
      <c r="G597" s="57"/>
      <c r="H597" s="176"/>
      <c r="I597" s="176"/>
      <c r="J597" s="176"/>
      <c r="K597" s="176"/>
      <c r="L597" s="176"/>
      <c r="M597" s="176"/>
      <c r="N597" s="57"/>
      <c r="O597" s="57"/>
      <c r="P597" s="57"/>
      <c r="Q597" s="57"/>
      <c r="R597" s="57"/>
      <c r="S597" s="57"/>
      <c r="T597" s="57"/>
      <c r="U597" s="57"/>
      <c r="V597" s="57"/>
      <c r="W597" s="57"/>
      <c r="X597" s="57"/>
      <c r="Y597" s="57"/>
      <c r="Z597" s="57"/>
      <c r="AA597" s="57"/>
    </row>
    <row r="598" spans="1:27" ht="14" hidden="1">
      <c r="A598" s="57"/>
      <c r="B598" s="57"/>
      <c r="C598" s="57"/>
      <c r="D598" s="57"/>
      <c r="E598" s="57"/>
      <c r="F598" s="57"/>
      <c r="G598" s="57"/>
      <c r="H598" s="176"/>
      <c r="I598" s="176"/>
      <c r="J598" s="176"/>
      <c r="K598" s="176"/>
      <c r="L598" s="176"/>
      <c r="M598" s="176"/>
      <c r="N598" s="57"/>
      <c r="O598" s="57"/>
      <c r="P598" s="57"/>
      <c r="Q598" s="57"/>
      <c r="R598" s="57"/>
      <c r="S598" s="57"/>
      <c r="T598" s="57"/>
      <c r="U598" s="57"/>
      <c r="V598" s="57"/>
      <c r="W598" s="57"/>
      <c r="X598" s="57"/>
      <c r="Y598" s="57"/>
      <c r="Z598" s="57"/>
      <c r="AA598" s="57"/>
    </row>
    <row r="599" spans="1:27" ht="14" hidden="1">
      <c r="A599" s="57"/>
      <c r="B599" s="57"/>
      <c r="C599" s="57"/>
      <c r="D599" s="57"/>
      <c r="E599" s="57"/>
      <c r="F599" s="57"/>
      <c r="G599" s="57"/>
      <c r="H599" s="176"/>
      <c r="I599" s="176"/>
      <c r="J599" s="176"/>
      <c r="K599" s="176"/>
      <c r="L599" s="176"/>
      <c r="M599" s="176"/>
      <c r="N599" s="57"/>
      <c r="O599" s="57"/>
      <c r="P599" s="57"/>
      <c r="Q599" s="57"/>
      <c r="R599" s="57"/>
      <c r="S599" s="57"/>
      <c r="T599" s="57"/>
      <c r="U599" s="57"/>
      <c r="V599" s="57"/>
      <c r="W599" s="57"/>
      <c r="X599" s="57"/>
      <c r="Y599" s="57"/>
      <c r="Z599" s="57"/>
      <c r="AA599" s="57"/>
    </row>
    <row r="600" spans="1:27" ht="14" hidden="1">
      <c r="A600" s="57"/>
      <c r="B600" s="57"/>
      <c r="C600" s="57"/>
      <c r="D600" s="57"/>
      <c r="E600" s="57"/>
      <c r="F600" s="57"/>
      <c r="G600" s="57"/>
      <c r="H600" s="176"/>
      <c r="I600" s="176"/>
      <c r="J600" s="176"/>
      <c r="K600" s="176"/>
      <c r="L600" s="176"/>
      <c r="M600" s="176"/>
      <c r="N600" s="57"/>
      <c r="O600" s="57"/>
      <c r="P600" s="57"/>
      <c r="Q600" s="57"/>
      <c r="R600" s="57"/>
      <c r="S600" s="57"/>
      <c r="T600" s="57"/>
      <c r="U600" s="57"/>
      <c r="V600" s="57"/>
      <c r="W600" s="57"/>
      <c r="X600" s="57"/>
      <c r="Y600" s="57"/>
      <c r="Z600" s="57"/>
      <c r="AA600" s="57"/>
    </row>
    <row r="601" spans="1:27" ht="14" hidden="1">
      <c r="A601" s="57"/>
      <c r="B601" s="57"/>
      <c r="C601" s="57"/>
      <c r="D601" s="57"/>
      <c r="E601" s="57"/>
      <c r="F601" s="57"/>
      <c r="G601" s="57"/>
      <c r="H601" s="176"/>
      <c r="I601" s="176"/>
      <c r="J601" s="176"/>
      <c r="K601" s="176"/>
      <c r="L601" s="176"/>
      <c r="M601" s="176"/>
      <c r="N601" s="57"/>
      <c r="O601" s="57"/>
      <c r="P601" s="57"/>
      <c r="Q601" s="57"/>
      <c r="R601" s="57"/>
      <c r="S601" s="57"/>
      <c r="T601" s="57"/>
      <c r="U601" s="57"/>
      <c r="V601" s="57"/>
      <c r="W601" s="57"/>
      <c r="X601" s="57"/>
      <c r="Y601" s="57"/>
      <c r="Z601" s="57"/>
      <c r="AA601" s="57"/>
    </row>
    <row r="602" spans="1:27" ht="14" hidden="1">
      <c r="A602" s="57"/>
      <c r="B602" s="57"/>
      <c r="C602" s="57"/>
      <c r="D602" s="57"/>
      <c r="E602" s="57"/>
      <c r="F602" s="57"/>
      <c r="G602" s="57"/>
      <c r="H602" s="176"/>
      <c r="I602" s="176"/>
      <c r="J602" s="176"/>
      <c r="K602" s="176"/>
      <c r="L602" s="176"/>
      <c r="M602" s="176"/>
      <c r="N602" s="57"/>
      <c r="O602" s="57"/>
      <c r="P602" s="57"/>
      <c r="Q602" s="57"/>
      <c r="R602" s="57"/>
      <c r="S602" s="57"/>
      <c r="T602" s="57"/>
      <c r="U602" s="57"/>
      <c r="V602" s="57"/>
      <c r="W602" s="57"/>
      <c r="X602" s="57"/>
      <c r="Y602" s="57"/>
      <c r="Z602" s="57"/>
      <c r="AA602" s="57"/>
    </row>
    <row r="603" spans="1:27" ht="14" hidden="1">
      <c r="A603" s="57"/>
      <c r="B603" s="57"/>
      <c r="C603" s="57"/>
      <c r="D603" s="57"/>
      <c r="E603" s="57"/>
      <c r="F603" s="57"/>
      <c r="G603" s="57"/>
      <c r="H603" s="176"/>
      <c r="I603" s="176"/>
      <c r="J603" s="176"/>
      <c r="K603" s="176"/>
      <c r="L603" s="176"/>
      <c r="M603" s="176"/>
      <c r="N603" s="57"/>
      <c r="O603" s="57"/>
      <c r="P603" s="57"/>
      <c r="Q603" s="57"/>
      <c r="R603" s="57"/>
      <c r="S603" s="57"/>
      <c r="T603" s="57"/>
      <c r="U603" s="57"/>
      <c r="V603" s="57"/>
      <c r="W603" s="57"/>
      <c r="X603" s="57"/>
      <c r="Y603" s="57"/>
      <c r="Z603" s="57"/>
      <c r="AA603" s="57"/>
    </row>
    <row r="604" spans="1:27" ht="14" hidden="1">
      <c r="A604" s="57"/>
      <c r="B604" s="57"/>
      <c r="C604" s="57"/>
      <c r="D604" s="57"/>
      <c r="E604" s="57"/>
      <c r="F604" s="57"/>
      <c r="G604" s="57"/>
      <c r="H604" s="176"/>
      <c r="I604" s="176"/>
      <c r="J604" s="176"/>
      <c r="K604" s="176"/>
      <c r="L604" s="176"/>
      <c r="M604" s="176"/>
      <c r="N604" s="57"/>
      <c r="O604" s="57"/>
      <c r="P604" s="57"/>
      <c r="Q604" s="57"/>
      <c r="R604" s="57"/>
      <c r="S604" s="57"/>
      <c r="T604" s="57"/>
      <c r="U604" s="57"/>
      <c r="V604" s="57"/>
      <c r="W604" s="57"/>
      <c r="X604" s="57"/>
      <c r="Y604" s="57"/>
      <c r="Z604" s="57"/>
      <c r="AA604" s="57"/>
    </row>
    <row r="605" spans="1:27" ht="14" hidden="1">
      <c r="A605" s="57"/>
      <c r="B605" s="57"/>
      <c r="C605" s="57"/>
      <c r="D605" s="57"/>
      <c r="E605" s="57"/>
      <c r="F605" s="57"/>
      <c r="G605" s="57"/>
      <c r="H605" s="176"/>
      <c r="I605" s="176"/>
      <c r="J605" s="176"/>
      <c r="K605" s="176"/>
      <c r="L605" s="176"/>
      <c r="M605" s="176"/>
      <c r="N605" s="57"/>
      <c r="O605" s="57"/>
      <c r="P605" s="57"/>
      <c r="Q605" s="57"/>
      <c r="R605" s="57"/>
      <c r="S605" s="57"/>
      <c r="T605" s="57"/>
      <c r="U605" s="57"/>
      <c r="V605" s="57"/>
      <c r="W605" s="57"/>
      <c r="X605" s="57"/>
      <c r="Y605" s="57"/>
      <c r="Z605" s="57"/>
      <c r="AA605" s="57"/>
    </row>
    <row r="606" spans="1:27" ht="14" hidden="1">
      <c r="A606" s="57"/>
      <c r="B606" s="57"/>
      <c r="C606" s="57"/>
      <c r="D606" s="57"/>
      <c r="E606" s="57"/>
      <c r="F606" s="57"/>
      <c r="G606" s="57"/>
      <c r="H606" s="176"/>
      <c r="I606" s="176"/>
      <c r="J606" s="176"/>
      <c r="K606" s="176"/>
      <c r="L606" s="176"/>
      <c r="M606" s="176"/>
      <c r="N606" s="57"/>
      <c r="O606" s="57"/>
      <c r="P606" s="57"/>
      <c r="Q606" s="57"/>
      <c r="R606" s="57"/>
      <c r="S606" s="57"/>
      <c r="T606" s="57"/>
      <c r="U606" s="57"/>
      <c r="V606" s="57"/>
      <c r="W606" s="57"/>
      <c r="X606" s="57"/>
      <c r="Y606" s="57"/>
      <c r="Z606" s="57"/>
      <c r="AA606" s="57"/>
    </row>
    <row r="607" spans="1:27" ht="14" hidden="1">
      <c r="A607" s="57"/>
      <c r="B607" s="57"/>
      <c r="C607" s="57"/>
      <c r="D607" s="57"/>
      <c r="E607" s="57"/>
      <c r="F607" s="57"/>
      <c r="G607" s="57"/>
      <c r="H607" s="176"/>
      <c r="I607" s="176"/>
      <c r="J607" s="176"/>
      <c r="K607" s="176"/>
      <c r="L607" s="176"/>
      <c r="M607" s="176"/>
      <c r="N607" s="57"/>
      <c r="O607" s="57"/>
      <c r="P607" s="57"/>
      <c r="Q607" s="57"/>
      <c r="R607" s="57"/>
      <c r="S607" s="57"/>
      <c r="T607" s="57"/>
      <c r="U607" s="57"/>
      <c r="V607" s="57"/>
      <c r="W607" s="57"/>
      <c r="X607" s="57"/>
      <c r="Y607" s="57"/>
      <c r="Z607" s="57"/>
      <c r="AA607" s="57"/>
    </row>
    <row r="608" spans="1:27" ht="14" hidden="1">
      <c r="A608" s="57"/>
      <c r="B608" s="57"/>
      <c r="C608" s="57"/>
      <c r="D608" s="57"/>
      <c r="E608" s="57"/>
      <c r="F608" s="57"/>
      <c r="G608" s="57"/>
      <c r="H608" s="176"/>
      <c r="I608" s="176"/>
      <c r="J608" s="176"/>
      <c r="K608" s="176"/>
      <c r="L608" s="176"/>
      <c r="M608" s="176"/>
      <c r="N608" s="57"/>
      <c r="O608" s="57"/>
      <c r="P608" s="57"/>
      <c r="Q608" s="57"/>
      <c r="R608" s="57"/>
      <c r="S608" s="57"/>
      <c r="T608" s="57"/>
      <c r="U608" s="57"/>
      <c r="V608" s="57"/>
      <c r="W608" s="57"/>
      <c r="X608" s="57"/>
      <c r="Y608" s="57"/>
      <c r="Z608" s="57"/>
      <c r="AA608" s="57"/>
    </row>
    <row r="609" spans="1:27" ht="14" hidden="1">
      <c r="A609" s="57"/>
      <c r="B609" s="57"/>
      <c r="C609" s="57"/>
      <c r="D609" s="57"/>
      <c r="E609" s="57"/>
      <c r="F609" s="57"/>
      <c r="G609" s="57"/>
      <c r="H609" s="176"/>
      <c r="I609" s="176"/>
      <c r="J609" s="176"/>
      <c r="K609" s="176"/>
      <c r="L609" s="176"/>
      <c r="M609" s="176"/>
      <c r="N609" s="57"/>
      <c r="O609" s="57"/>
      <c r="P609" s="57"/>
      <c r="Q609" s="57"/>
      <c r="R609" s="57"/>
      <c r="S609" s="57"/>
      <c r="T609" s="57"/>
      <c r="U609" s="57"/>
      <c r="V609" s="57"/>
      <c r="W609" s="57"/>
      <c r="X609" s="57"/>
      <c r="Y609" s="57"/>
      <c r="Z609" s="57"/>
      <c r="AA609" s="57"/>
    </row>
    <row r="610" spans="1:27" ht="14" hidden="1">
      <c r="A610" s="57"/>
      <c r="B610" s="57"/>
      <c r="C610" s="57"/>
      <c r="D610" s="57"/>
      <c r="E610" s="57"/>
      <c r="F610" s="57"/>
      <c r="G610" s="57"/>
      <c r="H610" s="176"/>
      <c r="I610" s="176"/>
      <c r="J610" s="176"/>
      <c r="K610" s="176"/>
      <c r="L610" s="176"/>
      <c r="M610" s="176"/>
      <c r="N610" s="57"/>
      <c r="O610" s="57"/>
      <c r="P610" s="57"/>
      <c r="Q610" s="57"/>
      <c r="R610" s="57"/>
      <c r="S610" s="57"/>
      <c r="T610" s="57"/>
      <c r="U610" s="57"/>
      <c r="V610" s="57"/>
      <c r="W610" s="57"/>
      <c r="X610" s="57"/>
      <c r="Y610" s="57"/>
      <c r="Z610" s="57"/>
      <c r="AA610" s="57"/>
    </row>
    <row r="611" spans="1:27" ht="14" hidden="1">
      <c r="A611" s="57"/>
      <c r="B611" s="57"/>
      <c r="C611" s="57"/>
      <c r="D611" s="57"/>
      <c r="E611" s="57"/>
      <c r="F611" s="57"/>
      <c r="G611" s="57"/>
      <c r="H611" s="176"/>
      <c r="I611" s="176"/>
      <c r="J611" s="176"/>
      <c r="K611" s="176"/>
      <c r="L611" s="176"/>
      <c r="M611" s="176"/>
      <c r="N611" s="57"/>
      <c r="O611" s="57"/>
      <c r="P611" s="57"/>
      <c r="Q611" s="57"/>
      <c r="R611" s="57"/>
      <c r="S611" s="57"/>
      <c r="T611" s="57"/>
      <c r="U611" s="57"/>
      <c r="V611" s="57"/>
      <c r="W611" s="57"/>
      <c r="X611" s="57"/>
      <c r="Y611" s="57"/>
      <c r="Z611" s="57"/>
      <c r="AA611" s="57"/>
    </row>
    <row r="612" spans="1:27" ht="14" hidden="1">
      <c r="A612" s="57"/>
      <c r="B612" s="57"/>
      <c r="C612" s="57"/>
      <c r="D612" s="57"/>
      <c r="E612" s="57"/>
      <c r="F612" s="57"/>
      <c r="G612" s="57"/>
      <c r="H612" s="176"/>
      <c r="I612" s="176"/>
      <c r="J612" s="176"/>
      <c r="K612" s="176"/>
      <c r="L612" s="176"/>
      <c r="M612" s="176"/>
      <c r="N612" s="57"/>
      <c r="O612" s="57"/>
      <c r="P612" s="57"/>
      <c r="Q612" s="57"/>
      <c r="R612" s="57"/>
      <c r="S612" s="57"/>
      <c r="T612" s="57"/>
      <c r="U612" s="57"/>
      <c r="V612" s="57"/>
      <c r="W612" s="57"/>
      <c r="X612" s="57"/>
      <c r="Y612" s="57"/>
      <c r="Z612" s="57"/>
      <c r="AA612" s="57"/>
    </row>
    <row r="613" spans="1:27" ht="14" hidden="1">
      <c r="A613" s="57"/>
      <c r="B613" s="57"/>
      <c r="C613" s="57"/>
      <c r="D613" s="57"/>
      <c r="E613" s="57"/>
      <c r="F613" s="57"/>
      <c r="G613" s="57"/>
      <c r="H613" s="176"/>
      <c r="I613" s="176"/>
      <c r="J613" s="176"/>
      <c r="K613" s="176"/>
      <c r="L613" s="176"/>
      <c r="M613" s="176"/>
      <c r="N613" s="57"/>
      <c r="O613" s="57"/>
      <c r="P613" s="57"/>
      <c r="Q613" s="57"/>
      <c r="R613" s="57"/>
      <c r="S613" s="57"/>
      <c r="T613" s="57"/>
      <c r="U613" s="57"/>
      <c r="V613" s="57"/>
      <c r="W613" s="57"/>
      <c r="X613" s="57"/>
      <c r="Y613" s="57"/>
      <c r="Z613" s="57"/>
      <c r="AA613" s="57"/>
    </row>
    <row r="614" spans="1:27" ht="14" hidden="1">
      <c r="A614" s="57"/>
      <c r="B614" s="57"/>
      <c r="C614" s="57"/>
      <c r="D614" s="57"/>
      <c r="E614" s="57"/>
      <c r="F614" s="57"/>
      <c r="G614" s="57"/>
      <c r="H614" s="176"/>
      <c r="I614" s="176"/>
      <c r="J614" s="176"/>
      <c r="K614" s="176"/>
      <c r="L614" s="176"/>
      <c r="M614" s="176"/>
      <c r="N614" s="57"/>
      <c r="O614" s="57"/>
      <c r="P614" s="57"/>
      <c r="Q614" s="57"/>
      <c r="R614" s="57"/>
      <c r="S614" s="57"/>
      <c r="T614" s="57"/>
      <c r="U614" s="57"/>
      <c r="V614" s="57"/>
      <c r="W614" s="57"/>
      <c r="X614" s="57"/>
      <c r="Y614" s="57"/>
      <c r="Z614" s="57"/>
      <c r="AA614" s="57"/>
    </row>
    <row r="615" spans="1:27" ht="14" hidden="1">
      <c r="A615" s="57"/>
      <c r="B615" s="57"/>
      <c r="C615" s="57"/>
      <c r="D615" s="57"/>
      <c r="E615" s="57"/>
      <c r="F615" s="57"/>
      <c r="G615" s="57"/>
      <c r="H615" s="176"/>
      <c r="I615" s="176"/>
      <c r="J615" s="176"/>
      <c r="K615" s="176"/>
      <c r="L615" s="176"/>
      <c r="M615" s="176"/>
      <c r="N615" s="57"/>
      <c r="O615" s="57"/>
      <c r="P615" s="57"/>
      <c r="Q615" s="57"/>
      <c r="R615" s="57"/>
      <c r="S615" s="57"/>
      <c r="T615" s="57"/>
      <c r="U615" s="57"/>
      <c r="V615" s="57"/>
      <c r="W615" s="57"/>
      <c r="X615" s="57"/>
      <c r="Y615" s="57"/>
      <c r="Z615" s="57"/>
      <c r="AA615" s="57"/>
    </row>
    <row r="616" spans="1:27" ht="14" hidden="1">
      <c r="A616" s="57"/>
      <c r="B616" s="57"/>
      <c r="C616" s="57"/>
      <c r="D616" s="57"/>
      <c r="E616" s="57"/>
      <c r="F616" s="57"/>
      <c r="G616" s="57"/>
      <c r="H616" s="176"/>
      <c r="I616" s="176"/>
      <c r="J616" s="176"/>
      <c r="K616" s="176"/>
      <c r="L616" s="176"/>
      <c r="M616" s="176"/>
      <c r="N616" s="57"/>
      <c r="O616" s="57"/>
      <c r="P616" s="57"/>
      <c r="Q616" s="57"/>
      <c r="R616" s="57"/>
      <c r="S616" s="57"/>
      <c r="T616" s="57"/>
      <c r="U616" s="57"/>
      <c r="V616" s="57"/>
      <c r="W616" s="57"/>
      <c r="X616" s="57"/>
      <c r="Y616" s="57"/>
      <c r="Z616" s="57"/>
      <c r="AA616" s="57"/>
    </row>
    <row r="617" spans="1:27" ht="14" hidden="1">
      <c r="A617" s="57"/>
      <c r="B617" s="57"/>
      <c r="C617" s="57"/>
      <c r="D617" s="57"/>
      <c r="E617" s="57"/>
      <c r="F617" s="57"/>
      <c r="G617" s="57"/>
      <c r="H617" s="176"/>
      <c r="I617" s="176"/>
      <c r="J617" s="176"/>
      <c r="K617" s="176"/>
      <c r="L617" s="176"/>
      <c r="M617" s="176"/>
      <c r="N617" s="57"/>
      <c r="O617" s="57"/>
      <c r="P617" s="57"/>
      <c r="Q617" s="57"/>
      <c r="R617" s="57"/>
      <c r="S617" s="57"/>
      <c r="T617" s="57"/>
      <c r="U617" s="57"/>
      <c r="V617" s="57"/>
      <c r="W617" s="57"/>
      <c r="X617" s="57"/>
      <c r="Y617" s="57"/>
      <c r="Z617" s="57"/>
      <c r="AA617" s="57"/>
    </row>
    <row r="618" spans="1:27" ht="14" hidden="1">
      <c r="A618" s="57"/>
      <c r="B618" s="57"/>
      <c r="C618" s="57"/>
      <c r="D618" s="57"/>
      <c r="E618" s="57"/>
      <c r="F618" s="57"/>
      <c r="G618" s="57"/>
      <c r="H618" s="176"/>
      <c r="I618" s="176"/>
      <c r="J618" s="176"/>
      <c r="K618" s="176"/>
      <c r="L618" s="176"/>
      <c r="M618" s="176"/>
      <c r="N618" s="57"/>
      <c r="O618" s="57"/>
      <c r="P618" s="57"/>
      <c r="Q618" s="57"/>
      <c r="R618" s="57"/>
      <c r="S618" s="57"/>
      <c r="T618" s="57"/>
      <c r="U618" s="57"/>
      <c r="V618" s="57"/>
      <c r="W618" s="57"/>
      <c r="X618" s="57"/>
      <c r="Y618" s="57"/>
      <c r="Z618" s="57"/>
      <c r="AA618" s="57"/>
    </row>
    <row r="619" spans="1:27" ht="14" hidden="1">
      <c r="A619" s="57"/>
      <c r="B619" s="57"/>
      <c r="C619" s="57"/>
      <c r="D619" s="57"/>
      <c r="E619" s="57"/>
      <c r="F619" s="57"/>
      <c r="G619" s="57"/>
      <c r="H619" s="176"/>
      <c r="I619" s="176"/>
      <c r="J619" s="176"/>
      <c r="K619" s="176"/>
      <c r="L619" s="176"/>
      <c r="M619" s="176"/>
      <c r="N619" s="57"/>
      <c r="O619" s="57"/>
      <c r="P619" s="57"/>
      <c r="Q619" s="57"/>
      <c r="R619" s="57"/>
      <c r="S619" s="57"/>
      <c r="T619" s="57"/>
      <c r="U619" s="57"/>
      <c r="V619" s="57"/>
      <c r="W619" s="57"/>
      <c r="X619" s="57"/>
      <c r="Y619" s="57"/>
      <c r="Z619" s="57"/>
      <c r="AA619" s="57"/>
    </row>
    <row r="620" spans="1:27" ht="14" hidden="1">
      <c r="A620" s="57"/>
      <c r="B620" s="57"/>
      <c r="C620" s="57"/>
      <c r="D620" s="57"/>
      <c r="E620" s="57"/>
      <c r="F620" s="57"/>
      <c r="G620" s="57"/>
      <c r="H620" s="176"/>
      <c r="I620" s="176"/>
      <c r="J620" s="176"/>
      <c r="K620" s="176"/>
      <c r="L620" s="176"/>
      <c r="M620" s="176"/>
      <c r="N620" s="57"/>
      <c r="O620" s="57"/>
      <c r="P620" s="57"/>
      <c r="Q620" s="57"/>
      <c r="R620" s="57"/>
      <c r="S620" s="57"/>
      <c r="T620" s="57"/>
      <c r="U620" s="57"/>
      <c r="V620" s="57"/>
      <c r="W620" s="57"/>
      <c r="X620" s="57"/>
      <c r="Y620" s="57"/>
      <c r="Z620" s="57"/>
      <c r="AA620" s="57"/>
    </row>
    <row r="621" spans="1:27" ht="14" hidden="1">
      <c r="A621" s="57"/>
      <c r="B621" s="57"/>
      <c r="C621" s="57"/>
      <c r="D621" s="57"/>
      <c r="E621" s="57"/>
      <c r="F621" s="57"/>
      <c r="G621" s="57"/>
      <c r="H621" s="176"/>
      <c r="I621" s="176"/>
      <c r="J621" s="176"/>
      <c r="K621" s="176"/>
      <c r="L621" s="176"/>
      <c r="M621" s="176"/>
      <c r="N621" s="57"/>
      <c r="O621" s="57"/>
      <c r="P621" s="57"/>
      <c r="Q621" s="57"/>
      <c r="R621" s="57"/>
      <c r="S621" s="57"/>
      <c r="T621" s="57"/>
      <c r="U621" s="57"/>
      <c r="V621" s="57"/>
      <c r="W621" s="57"/>
      <c r="X621" s="57"/>
      <c r="Y621" s="57"/>
      <c r="Z621" s="57"/>
      <c r="AA621" s="57"/>
    </row>
    <row r="622" spans="1:27" ht="14" hidden="1">
      <c r="A622" s="57"/>
      <c r="B622" s="57"/>
      <c r="C622" s="57"/>
      <c r="D622" s="57"/>
      <c r="E622" s="57"/>
      <c r="F622" s="57"/>
      <c r="G622" s="57"/>
      <c r="H622" s="176"/>
      <c r="I622" s="176"/>
      <c r="J622" s="176"/>
      <c r="K622" s="176"/>
      <c r="L622" s="176"/>
      <c r="M622" s="176"/>
      <c r="N622" s="57"/>
      <c r="O622" s="57"/>
      <c r="P622" s="57"/>
      <c r="Q622" s="57"/>
      <c r="R622" s="57"/>
      <c r="S622" s="57"/>
      <c r="T622" s="57"/>
      <c r="U622" s="57"/>
      <c r="V622" s="57"/>
      <c r="W622" s="57"/>
      <c r="X622" s="57"/>
      <c r="Y622" s="57"/>
      <c r="Z622" s="57"/>
      <c r="AA622" s="57"/>
    </row>
    <row r="623" spans="1:27" ht="14" hidden="1">
      <c r="A623" s="57"/>
      <c r="B623" s="57"/>
      <c r="C623" s="57"/>
      <c r="D623" s="57"/>
      <c r="E623" s="57"/>
      <c r="F623" s="57"/>
      <c r="G623" s="57"/>
      <c r="H623" s="176"/>
      <c r="I623" s="176"/>
      <c r="J623" s="176"/>
      <c r="K623" s="176"/>
      <c r="L623" s="176"/>
      <c r="M623" s="176"/>
      <c r="N623" s="57"/>
      <c r="O623" s="57"/>
      <c r="P623" s="57"/>
      <c r="Q623" s="57"/>
      <c r="R623" s="57"/>
      <c r="S623" s="57"/>
      <c r="T623" s="57"/>
      <c r="U623" s="57"/>
      <c r="V623" s="57"/>
      <c r="W623" s="57"/>
      <c r="X623" s="57"/>
      <c r="Y623" s="57"/>
      <c r="Z623" s="57"/>
      <c r="AA623" s="57"/>
    </row>
    <row r="624" spans="1:27" ht="14" hidden="1">
      <c r="A624" s="57"/>
      <c r="B624" s="57"/>
      <c r="C624" s="57"/>
      <c r="D624" s="57"/>
      <c r="E624" s="57"/>
      <c r="F624" s="57"/>
      <c r="G624" s="57"/>
      <c r="H624" s="176"/>
      <c r="I624" s="176"/>
      <c r="J624" s="176"/>
      <c r="K624" s="176"/>
      <c r="L624" s="176"/>
      <c r="M624" s="176"/>
      <c r="N624" s="57"/>
      <c r="O624" s="57"/>
      <c r="P624" s="57"/>
      <c r="Q624" s="57"/>
      <c r="R624" s="57"/>
      <c r="S624" s="57"/>
      <c r="T624" s="57"/>
      <c r="U624" s="57"/>
      <c r="V624" s="57"/>
      <c r="W624" s="57"/>
      <c r="X624" s="57"/>
      <c r="Y624" s="57"/>
      <c r="Z624" s="57"/>
      <c r="AA624" s="57"/>
    </row>
    <row r="625" spans="1:27" ht="14" hidden="1">
      <c r="A625" s="57"/>
      <c r="B625" s="57"/>
      <c r="C625" s="57"/>
      <c r="D625" s="57"/>
      <c r="E625" s="57"/>
      <c r="F625" s="57"/>
      <c r="G625" s="57"/>
      <c r="H625" s="176"/>
      <c r="I625" s="176"/>
      <c r="J625" s="176"/>
      <c r="K625" s="176"/>
      <c r="L625" s="176"/>
      <c r="M625" s="176"/>
      <c r="N625" s="57"/>
      <c r="O625" s="57"/>
      <c r="P625" s="57"/>
      <c r="Q625" s="57"/>
      <c r="R625" s="57"/>
      <c r="S625" s="57"/>
      <c r="T625" s="57"/>
      <c r="U625" s="57"/>
      <c r="V625" s="57"/>
      <c r="W625" s="57"/>
      <c r="X625" s="57"/>
      <c r="Y625" s="57"/>
      <c r="Z625" s="57"/>
      <c r="AA625" s="57"/>
    </row>
    <row r="626" spans="1:27" ht="14" hidden="1">
      <c r="A626" s="57"/>
      <c r="B626" s="57"/>
      <c r="C626" s="57"/>
      <c r="D626" s="57"/>
      <c r="E626" s="57"/>
      <c r="F626" s="57"/>
      <c r="G626" s="57"/>
      <c r="H626" s="176"/>
      <c r="I626" s="176"/>
      <c r="J626" s="176"/>
      <c r="K626" s="176"/>
      <c r="L626" s="176"/>
      <c r="M626" s="176"/>
      <c r="N626" s="57"/>
      <c r="O626" s="57"/>
      <c r="P626" s="57"/>
      <c r="Q626" s="57"/>
      <c r="R626" s="57"/>
      <c r="S626" s="57"/>
      <c r="T626" s="57"/>
      <c r="U626" s="57"/>
      <c r="V626" s="57"/>
      <c r="W626" s="57"/>
      <c r="X626" s="57"/>
      <c r="Y626" s="57"/>
      <c r="Z626" s="57"/>
      <c r="AA626" s="57"/>
    </row>
    <row r="627" spans="1:27" ht="14" hidden="1">
      <c r="A627" s="57"/>
      <c r="B627" s="57"/>
      <c r="C627" s="57"/>
      <c r="D627" s="57"/>
      <c r="E627" s="57"/>
      <c r="F627" s="57"/>
      <c r="G627" s="57"/>
      <c r="H627" s="176"/>
      <c r="I627" s="176"/>
      <c r="J627" s="176"/>
      <c r="K627" s="176"/>
      <c r="L627" s="176"/>
      <c r="M627" s="176"/>
      <c r="N627" s="57"/>
      <c r="O627" s="57"/>
      <c r="P627" s="57"/>
      <c r="Q627" s="57"/>
      <c r="R627" s="57"/>
      <c r="S627" s="57"/>
      <c r="T627" s="57"/>
      <c r="U627" s="57"/>
      <c r="V627" s="57"/>
      <c r="W627" s="57"/>
      <c r="X627" s="57"/>
      <c r="Y627" s="57"/>
      <c r="Z627" s="57"/>
      <c r="AA627" s="57"/>
    </row>
    <row r="628" spans="1:27" ht="14" hidden="1">
      <c r="A628" s="57"/>
      <c r="B628" s="57"/>
      <c r="C628" s="57"/>
      <c r="D628" s="57"/>
      <c r="E628" s="57"/>
      <c r="F628" s="57"/>
      <c r="G628" s="57"/>
      <c r="H628" s="176"/>
      <c r="I628" s="176"/>
      <c r="J628" s="176"/>
      <c r="K628" s="176"/>
      <c r="L628" s="176"/>
      <c r="M628" s="176"/>
      <c r="N628" s="57"/>
      <c r="O628" s="57"/>
      <c r="P628" s="57"/>
      <c r="Q628" s="57"/>
      <c r="R628" s="57"/>
      <c r="S628" s="57"/>
      <c r="T628" s="57"/>
      <c r="U628" s="57"/>
      <c r="V628" s="57"/>
      <c r="W628" s="57"/>
      <c r="X628" s="57"/>
      <c r="Y628" s="57"/>
      <c r="Z628" s="57"/>
      <c r="AA628" s="57"/>
    </row>
    <row r="629" spans="1:27" ht="14" hidden="1">
      <c r="A629" s="57"/>
      <c r="B629" s="57"/>
      <c r="C629" s="57"/>
      <c r="D629" s="57"/>
      <c r="E629" s="57"/>
      <c r="F629" s="57"/>
      <c r="G629" s="57"/>
      <c r="H629" s="176"/>
      <c r="I629" s="176"/>
      <c r="J629" s="176"/>
      <c r="K629" s="176"/>
      <c r="L629" s="176"/>
      <c r="M629" s="176"/>
      <c r="N629" s="57"/>
      <c r="O629" s="57"/>
      <c r="P629" s="57"/>
      <c r="Q629" s="57"/>
      <c r="R629" s="57"/>
      <c r="S629" s="57"/>
      <c r="T629" s="57"/>
      <c r="U629" s="57"/>
      <c r="V629" s="57"/>
      <c r="W629" s="57"/>
      <c r="X629" s="57"/>
      <c r="Y629" s="57"/>
      <c r="Z629" s="57"/>
      <c r="AA629" s="57"/>
    </row>
    <row r="630" spans="1:27" ht="14" hidden="1">
      <c r="A630" s="57"/>
      <c r="B630" s="57"/>
      <c r="C630" s="57"/>
      <c r="D630" s="57"/>
      <c r="E630" s="57"/>
      <c r="F630" s="57"/>
      <c r="G630" s="57"/>
      <c r="H630" s="176"/>
      <c r="I630" s="176"/>
      <c r="J630" s="176"/>
      <c r="K630" s="176"/>
      <c r="L630" s="176"/>
      <c r="M630" s="176"/>
      <c r="N630" s="57"/>
      <c r="O630" s="57"/>
      <c r="P630" s="57"/>
      <c r="Q630" s="57"/>
      <c r="R630" s="57"/>
      <c r="S630" s="57"/>
      <c r="T630" s="57"/>
      <c r="U630" s="57"/>
      <c r="V630" s="57"/>
      <c r="W630" s="57"/>
      <c r="X630" s="57"/>
      <c r="Y630" s="57"/>
      <c r="Z630" s="57"/>
      <c r="AA630" s="57"/>
    </row>
    <row r="631" spans="1:27" ht="14" hidden="1">
      <c r="A631" s="57"/>
      <c r="B631" s="57"/>
      <c r="C631" s="57"/>
      <c r="D631" s="57"/>
      <c r="E631" s="57"/>
      <c r="F631" s="57"/>
      <c r="G631" s="57"/>
      <c r="H631" s="176"/>
      <c r="I631" s="176"/>
      <c r="J631" s="176"/>
      <c r="K631" s="176"/>
      <c r="L631" s="176"/>
      <c r="M631" s="176"/>
      <c r="N631" s="57"/>
      <c r="O631" s="57"/>
      <c r="P631" s="57"/>
      <c r="Q631" s="57"/>
      <c r="R631" s="57"/>
      <c r="S631" s="57"/>
      <c r="T631" s="57"/>
      <c r="U631" s="57"/>
      <c r="V631" s="57"/>
      <c r="W631" s="57"/>
      <c r="X631" s="57"/>
      <c r="Y631" s="57"/>
      <c r="Z631" s="57"/>
      <c r="AA631" s="57"/>
    </row>
    <row r="632" spans="1:27" ht="14" hidden="1">
      <c r="A632" s="57"/>
      <c r="B632" s="57"/>
      <c r="C632" s="57"/>
      <c r="D632" s="57"/>
      <c r="E632" s="57"/>
      <c r="F632" s="57"/>
      <c r="G632" s="57"/>
      <c r="H632" s="176"/>
      <c r="I632" s="176"/>
      <c r="J632" s="176"/>
      <c r="K632" s="176"/>
      <c r="L632" s="176"/>
      <c r="M632" s="176"/>
      <c r="N632" s="57"/>
      <c r="O632" s="57"/>
      <c r="P632" s="57"/>
      <c r="Q632" s="57"/>
      <c r="R632" s="57"/>
      <c r="S632" s="57"/>
      <c r="T632" s="57"/>
      <c r="U632" s="57"/>
      <c r="V632" s="57"/>
      <c r="W632" s="57"/>
      <c r="X632" s="57"/>
      <c r="Y632" s="57"/>
      <c r="Z632" s="57"/>
      <c r="AA632" s="57"/>
    </row>
    <row r="633" spans="1:27" ht="14" hidden="1">
      <c r="A633" s="57"/>
      <c r="B633" s="57"/>
      <c r="C633" s="57"/>
      <c r="D633" s="57"/>
      <c r="E633" s="57"/>
      <c r="F633" s="57"/>
      <c r="G633" s="57"/>
      <c r="H633" s="176"/>
      <c r="I633" s="176"/>
      <c r="J633" s="176"/>
      <c r="K633" s="176"/>
      <c r="L633" s="176"/>
      <c r="M633" s="176"/>
      <c r="N633" s="57"/>
      <c r="O633" s="57"/>
      <c r="P633" s="57"/>
      <c r="Q633" s="57"/>
      <c r="R633" s="57"/>
      <c r="S633" s="57"/>
      <c r="T633" s="57"/>
      <c r="U633" s="57"/>
      <c r="V633" s="57"/>
      <c r="W633" s="57"/>
      <c r="X633" s="57"/>
      <c r="Y633" s="57"/>
      <c r="Z633" s="57"/>
      <c r="AA633" s="57"/>
    </row>
    <row r="634" spans="1:27" ht="14" hidden="1">
      <c r="A634" s="57"/>
      <c r="B634" s="57"/>
      <c r="C634" s="57"/>
      <c r="D634" s="57"/>
      <c r="E634" s="57"/>
      <c r="F634" s="57"/>
      <c r="G634" s="57"/>
      <c r="H634" s="176"/>
      <c r="I634" s="176"/>
      <c r="J634" s="176"/>
      <c r="K634" s="176"/>
      <c r="L634" s="176"/>
      <c r="M634" s="176"/>
      <c r="N634" s="57"/>
      <c r="O634" s="57"/>
      <c r="P634" s="57"/>
      <c r="Q634" s="57"/>
      <c r="R634" s="57"/>
      <c r="S634" s="57"/>
      <c r="T634" s="57"/>
      <c r="U634" s="57"/>
      <c r="V634" s="57"/>
      <c r="W634" s="57"/>
      <c r="X634" s="57"/>
      <c r="Y634" s="57"/>
      <c r="Z634" s="57"/>
      <c r="AA634" s="57"/>
    </row>
    <row r="635" spans="1:27" ht="14" hidden="1">
      <c r="A635" s="57"/>
      <c r="B635" s="57"/>
      <c r="C635" s="57"/>
      <c r="D635" s="57"/>
      <c r="E635" s="57"/>
      <c r="F635" s="57"/>
      <c r="G635" s="57"/>
      <c r="H635" s="176"/>
      <c r="I635" s="176"/>
      <c r="J635" s="176"/>
      <c r="K635" s="176"/>
      <c r="L635" s="176"/>
      <c r="M635" s="176"/>
      <c r="N635" s="57"/>
      <c r="O635" s="57"/>
      <c r="P635" s="57"/>
      <c r="Q635" s="57"/>
      <c r="R635" s="57"/>
      <c r="S635" s="57"/>
      <c r="T635" s="57"/>
      <c r="U635" s="57"/>
      <c r="V635" s="57"/>
      <c r="W635" s="57"/>
      <c r="X635" s="57"/>
      <c r="Y635" s="57"/>
      <c r="Z635" s="57"/>
      <c r="AA635" s="57"/>
    </row>
    <row r="636" spans="1:27" ht="14" hidden="1">
      <c r="A636" s="57"/>
      <c r="B636" s="57"/>
      <c r="C636" s="57"/>
      <c r="D636" s="57"/>
      <c r="E636" s="57"/>
      <c r="F636" s="57"/>
      <c r="G636" s="57"/>
      <c r="H636" s="176"/>
      <c r="I636" s="176"/>
      <c r="J636" s="176"/>
      <c r="K636" s="176"/>
      <c r="L636" s="176"/>
      <c r="M636" s="176"/>
      <c r="N636" s="57"/>
      <c r="O636" s="57"/>
      <c r="P636" s="57"/>
      <c r="Q636" s="57"/>
      <c r="R636" s="57"/>
      <c r="S636" s="57"/>
      <c r="T636" s="57"/>
      <c r="U636" s="57"/>
      <c r="V636" s="57"/>
      <c r="W636" s="57"/>
      <c r="X636" s="57"/>
      <c r="Y636" s="57"/>
      <c r="Z636" s="57"/>
      <c r="AA636" s="57"/>
    </row>
    <row r="637" spans="1:27" ht="14" hidden="1">
      <c r="A637" s="57"/>
      <c r="B637" s="57"/>
      <c r="C637" s="57"/>
      <c r="D637" s="57"/>
      <c r="E637" s="57"/>
      <c r="F637" s="57"/>
      <c r="G637" s="57"/>
      <c r="H637" s="176"/>
      <c r="I637" s="176"/>
      <c r="J637" s="176"/>
      <c r="K637" s="176"/>
      <c r="L637" s="176"/>
      <c r="M637" s="176"/>
      <c r="N637" s="57"/>
      <c r="O637" s="57"/>
      <c r="P637" s="57"/>
      <c r="Q637" s="57"/>
      <c r="R637" s="57"/>
      <c r="S637" s="57"/>
      <c r="T637" s="57"/>
      <c r="U637" s="57"/>
      <c r="V637" s="57"/>
      <c r="W637" s="57"/>
      <c r="X637" s="57"/>
      <c r="Y637" s="57"/>
      <c r="Z637" s="57"/>
      <c r="AA637" s="57"/>
    </row>
    <row r="638" spans="1:27" ht="14" hidden="1">
      <c r="A638" s="57"/>
      <c r="B638" s="57"/>
      <c r="C638" s="57"/>
      <c r="D638" s="57"/>
      <c r="E638" s="57"/>
      <c r="F638" s="57"/>
      <c r="G638" s="57"/>
      <c r="H638" s="176"/>
      <c r="I638" s="176"/>
      <c r="J638" s="176"/>
      <c r="K638" s="176"/>
      <c r="L638" s="176"/>
      <c r="M638" s="176"/>
      <c r="N638" s="57"/>
      <c r="O638" s="57"/>
      <c r="P638" s="57"/>
      <c r="Q638" s="57"/>
      <c r="R638" s="57"/>
      <c r="S638" s="57"/>
      <c r="T638" s="57"/>
      <c r="U638" s="57"/>
      <c r="V638" s="57"/>
      <c r="W638" s="57"/>
      <c r="X638" s="57"/>
      <c r="Y638" s="57"/>
      <c r="Z638" s="57"/>
      <c r="AA638" s="57"/>
    </row>
    <row r="639" spans="1:27" ht="14" hidden="1">
      <c r="A639" s="57"/>
      <c r="B639" s="57"/>
      <c r="C639" s="57"/>
      <c r="D639" s="57"/>
      <c r="E639" s="57"/>
      <c r="F639" s="57"/>
      <c r="G639" s="57"/>
      <c r="H639" s="176"/>
      <c r="I639" s="176"/>
      <c r="J639" s="176"/>
      <c r="K639" s="176"/>
      <c r="L639" s="176"/>
      <c r="M639" s="176"/>
      <c r="N639" s="57"/>
      <c r="O639" s="57"/>
      <c r="P639" s="57"/>
      <c r="Q639" s="57"/>
      <c r="R639" s="57"/>
      <c r="S639" s="57"/>
      <c r="T639" s="57"/>
      <c r="U639" s="57"/>
      <c r="V639" s="57"/>
      <c r="W639" s="57"/>
      <c r="X639" s="57"/>
      <c r="Y639" s="57"/>
      <c r="Z639" s="57"/>
      <c r="AA639" s="57"/>
    </row>
    <row r="640" spans="1:27" ht="14" hidden="1">
      <c r="A640" s="57"/>
      <c r="B640" s="57"/>
      <c r="C640" s="57"/>
      <c r="D640" s="57"/>
      <c r="E640" s="57"/>
      <c r="F640" s="57"/>
      <c r="G640" s="57"/>
      <c r="H640" s="176"/>
      <c r="I640" s="176"/>
      <c r="J640" s="176"/>
      <c r="K640" s="176"/>
      <c r="L640" s="176"/>
      <c r="M640" s="176"/>
      <c r="N640" s="57"/>
      <c r="O640" s="57"/>
      <c r="P640" s="57"/>
      <c r="Q640" s="57"/>
      <c r="R640" s="57"/>
      <c r="S640" s="57"/>
      <c r="T640" s="57"/>
      <c r="U640" s="57"/>
      <c r="V640" s="57"/>
      <c r="W640" s="57"/>
      <c r="X640" s="57"/>
      <c r="Y640" s="57"/>
      <c r="Z640" s="57"/>
      <c r="AA640" s="57"/>
    </row>
    <row r="641" spans="1:27" ht="14" hidden="1">
      <c r="A641" s="57"/>
      <c r="B641" s="57"/>
      <c r="C641" s="57"/>
      <c r="D641" s="57"/>
      <c r="E641" s="57"/>
      <c r="F641" s="57"/>
      <c r="G641" s="57"/>
      <c r="H641" s="176"/>
      <c r="I641" s="176"/>
      <c r="J641" s="176"/>
      <c r="K641" s="176"/>
      <c r="L641" s="176"/>
      <c r="M641" s="176"/>
      <c r="N641" s="57"/>
      <c r="O641" s="57"/>
      <c r="P641" s="57"/>
      <c r="Q641" s="57"/>
      <c r="R641" s="57"/>
      <c r="S641" s="57"/>
      <c r="T641" s="57"/>
      <c r="U641" s="57"/>
      <c r="V641" s="57"/>
      <c r="W641" s="57"/>
      <c r="X641" s="57"/>
      <c r="Y641" s="57"/>
      <c r="Z641" s="57"/>
      <c r="AA641" s="57"/>
    </row>
    <row r="642" spans="1:27" ht="14" hidden="1">
      <c r="A642" s="57"/>
      <c r="B642" s="57"/>
      <c r="C642" s="57"/>
      <c r="D642" s="57"/>
      <c r="E642" s="57"/>
      <c r="F642" s="57"/>
      <c r="G642" s="57"/>
      <c r="H642" s="176"/>
      <c r="I642" s="176"/>
      <c r="J642" s="176"/>
      <c r="K642" s="176"/>
      <c r="L642" s="176"/>
      <c r="M642" s="176"/>
      <c r="N642" s="57"/>
      <c r="O642" s="57"/>
      <c r="P642" s="57"/>
      <c r="Q642" s="57"/>
      <c r="R642" s="57"/>
      <c r="S642" s="57"/>
      <c r="T642" s="57"/>
      <c r="U642" s="57"/>
      <c r="V642" s="57"/>
      <c r="W642" s="57"/>
      <c r="X642" s="57"/>
      <c r="Y642" s="57"/>
      <c r="Z642" s="57"/>
      <c r="AA642" s="57"/>
    </row>
    <row r="643" spans="1:27" ht="14" hidden="1">
      <c r="A643" s="57"/>
      <c r="B643" s="57"/>
      <c r="C643" s="57"/>
      <c r="D643" s="57"/>
      <c r="E643" s="57"/>
      <c r="F643" s="57"/>
      <c r="G643" s="57"/>
      <c r="H643" s="176"/>
      <c r="I643" s="176"/>
      <c r="J643" s="176"/>
      <c r="K643" s="176"/>
      <c r="L643" s="176"/>
      <c r="M643" s="176"/>
      <c r="N643" s="57"/>
      <c r="O643" s="57"/>
      <c r="P643" s="57"/>
      <c r="Q643" s="57"/>
      <c r="R643" s="57"/>
      <c r="S643" s="57"/>
      <c r="T643" s="57"/>
      <c r="U643" s="57"/>
      <c r="V643" s="57"/>
      <c r="W643" s="57"/>
      <c r="X643" s="57"/>
      <c r="Y643" s="57"/>
      <c r="Z643" s="57"/>
      <c r="AA643" s="57"/>
    </row>
    <row r="644" spans="1:27" ht="14" hidden="1">
      <c r="A644" s="57"/>
      <c r="B644" s="57"/>
      <c r="C644" s="57"/>
      <c r="D644" s="57"/>
      <c r="E644" s="57"/>
      <c r="F644" s="57"/>
      <c r="G644" s="57"/>
      <c r="H644" s="176"/>
      <c r="I644" s="176"/>
      <c r="J644" s="176"/>
      <c r="K644" s="176"/>
      <c r="L644" s="176"/>
      <c r="M644" s="176"/>
      <c r="N644" s="57"/>
      <c r="O644" s="57"/>
      <c r="P644" s="57"/>
      <c r="Q644" s="57"/>
      <c r="R644" s="57"/>
      <c r="S644" s="57"/>
      <c r="T644" s="57"/>
      <c r="U644" s="57"/>
      <c r="V644" s="57"/>
      <c r="W644" s="57"/>
      <c r="X644" s="57"/>
      <c r="Y644" s="57"/>
      <c r="Z644" s="57"/>
      <c r="AA644" s="57"/>
    </row>
    <row r="645" spans="1:27" ht="14" hidden="1">
      <c r="A645" s="57"/>
      <c r="B645" s="57"/>
      <c r="C645" s="57"/>
      <c r="D645" s="57"/>
      <c r="E645" s="57"/>
      <c r="F645" s="57"/>
      <c r="G645" s="57"/>
      <c r="H645" s="176"/>
      <c r="I645" s="176"/>
      <c r="J645" s="176"/>
      <c r="K645" s="176"/>
      <c r="L645" s="176"/>
      <c r="M645" s="176"/>
      <c r="N645" s="57"/>
      <c r="O645" s="57"/>
      <c r="P645" s="57"/>
      <c r="Q645" s="57"/>
      <c r="R645" s="57"/>
      <c r="S645" s="57"/>
      <c r="T645" s="57"/>
      <c r="U645" s="57"/>
      <c r="V645" s="57"/>
      <c r="W645" s="57"/>
      <c r="X645" s="57"/>
      <c r="Y645" s="57"/>
      <c r="Z645" s="57"/>
      <c r="AA645" s="57"/>
    </row>
    <row r="646" spans="1:27" ht="14" hidden="1">
      <c r="A646" s="57"/>
      <c r="B646" s="57"/>
      <c r="C646" s="57"/>
      <c r="D646" s="57"/>
      <c r="E646" s="57"/>
      <c r="F646" s="57"/>
      <c r="G646" s="57"/>
      <c r="H646" s="176"/>
      <c r="I646" s="176"/>
      <c r="J646" s="176"/>
      <c r="K646" s="176"/>
      <c r="L646" s="176"/>
      <c r="M646" s="176"/>
      <c r="N646" s="57"/>
      <c r="O646" s="57"/>
      <c r="P646" s="57"/>
      <c r="Q646" s="57"/>
      <c r="R646" s="57"/>
      <c r="S646" s="57"/>
      <c r="T646" s="57"/>
      <c r="U646" s="57"/>
      <c r="V646" s="57"/>
      <c r="W646" s="57"/>
      <c r="X646" s="57"/>
      <c r="Y646" s="57"/>
      <c r="Z646" s="57"/>
      <c r="AA646" s="57"/>
    </row>
    <row r="647" spans="1:27" ht="14" hidden="1">
      <c r="A647" s="57"/>
      <c r="B647" s="57"/>
      <c r="C647" s="57"/>
      <c r="D647" s="57"/>
      <c r="E647" s="57"/>
      <c r="F647" s="57"/>
      <c r="G647" s="57"/>
      <c r="H647" s="176"/>
      <c r="I647" s="176"/>
      <c r="J647" s="176"/>
      <c r="K647" s="176"/>
      <c r="L647" s="176"/>
      <c r="M647" s="176"/>
      <c r="N647" s="57"/>
      <c r="O647" s="57"/>
      <c r="P647" s="57"/>
      <c r="Q647" s="57"/>
      <c r="R647" s="57"/>
      <c r="S647" s="57"/>
      <c r="T647" s="57"/>
      <c r="U647" s="57"/>
      <c r="V647" s="57"/>
      <c r="W647" s="57"/>
      <c r="X647" s="57"/>
      <c r="Y647" s="57"/>
      <c r="Z647" s="57"/>
      <c r="AA647" s="57"/>
    </row>
    <row r="648" spans="1:27" ht="14" hidden="1">
      <c r="A648" s="57"/>
      <c r="B648" s="57"/>
      <c r="C648" s="57"/>
      <c r="D648" s="57"/>
      <c r="E648" s="57"/>
      <c r="F648" s="57"/>
      <c r="G648" s="57"/>
      <c r="H648" s="176"/>
      <c r="I648" s="176"/>
      <c r="J648" s="176"/>
      <c r="K648" s="176"/>
      <c r="L648" s="176"/>
      <c r="M648" s="176"/>
      <c r="N648" s="57"/>
      <c r="O648" s="57"/>
      <c r="P648" s="57"/>
      <c r="Q648" s="57"/>
      <c r="R648" s="57"/>
      <c r="S648" s="57"/>
      <c r="T648" s="57"/>
      <c r="U648" s="57"/>
      <c r="V648" s="57"/>
      <c r="W648" s="57"/>
      <c r="X648" s="57"/>
      <c r="Y648" s="57"/>
      <c r="Z648" s="57"/>
      <c r="AA648" s="57"/>
    </row>
    <row r="649" spans="1:27" ht="14" hidden="1">
      <c r="A649" s="57"/>
      <c r="B649" s="57"/>
      <c r="C649" s="57"/>
      <c r="D649" s="57"/>
      <c r="E649" s="57"/>
      <c r="F649" s="57"/>
      <c r="G649" s="57"/>
      <c r="H649" s="176"/>
      <c r="I649" s="176"/>
      <c r="J649" s="176"/>
      <c r="K649" s="176"/>
      <c r="L649" s="176"/>
      <c r="M649" s="176"/>
      <c r="N649" s="57"/>
      <c r="O649" s="57"/>
      <c r="P649" s="57"/>
      <c r="Q649" s="57"/>
      <c r="R649" s="57"/>
      <c r="S649" s="57"/>
      <c r="T649" s="57"/>
      <c r="U649" s="57"/>
      <c r="V649" s="57"/>
      <c r="W649" s="57"/>
      <c r="X649" s="57"/>
      <c r="Y649" s="57"/>
      <c r="Z649" s="57"/>
      <c r="AA649" s="57"/>
    </row>
    <row r="650" spans="1:27" ht="14" hidden="1">
      <c r="A650" s="57"/>
      <c r="B650" s="57"/>
      <c r="C650" s="57"/>
      <c r="D650" s="57"/>
      <c r="E650" s="57"/>
      <c r="F650" s="57"/>
      <c r="G650" s="57"/>
      <c r="H650" s="176"/>
      <c r="I650" s="176"/>
      <c r="J650" s="176"/>
      <c r="K650" s="176"/>
      <c r="L650" s="176"/>
      <c r="M650" s="176"/>
      <c r="N650" s="57"/>
      <c r="O650" s="57"/>
      <c r="P650" s="57"/>
      <c r="Q650" s="57"/>
      <c r="R650" s="57"/>
      <c r="S650" s="57"/>
      <c r="T650" s="57"/>
      <c r="U650" s="57"/>
      <c r="V650" s="57"/>
      <c r="W650" s="57"/>
      <c r="X650" s="57"/>
      <c r="Y650" s="57"/>
      <c r="Z650" s="57"/>
      <c r="AA650" s="57"/>
    </row>
    <row r="651" spans="1:27" ht="14" hidden="1">
      <c r="A651" s="57"/>
      <c r="B651" s="57"/>
      <c r="C651" s="57"/>
      <c r="D651" s="57"/>
      <c r="E651" s="57"/>
      <c r="F651" s="57"/>
      <c r="G651" s="57"/>
      <c r="H651" s="176"/>
      <c r="I651" s="176"/>
      <c r="J651" s="176"/>
      <c r="K651" s="176"/>
      <c r="L651" s="176"/>
      <c r="M651" s="176"/>
      <c r="N651" s="57"/>
      <c r="O651" s="57"/>
      <c r="P651" s="57"/>
      <c r="Q651" s="57"/>
      <c r="R651" s="57"/>
      <c r="S651" s="57"/>
      <c r="T651" s="57"/>
      <c r="U651" s="57"/>
      <c r="V651" s="57"/>
      <c r="W651" s="57"/>
      <c r="X651" s="57"/>
      <c r="Y651" s="57"/>
      <c r="Z651" s="57"/>
      <c r="AA651" s="57"/>
    </row>
    <row r="652" spans="1:27" ht="14" hidden="1">
      <c r="A652" s="57"/>
      <c r="B652" s="57"/>
      <c r="C652" s="57"/>
      <c r="D652" s="57"/>
      <c r="E652" s="57"/>
      <c r="F652" s="57"/>
      <c r="G652" s="57"/>
      <c r="H652" s="176"/>
      <c r="I652" s="176"/>
      <c r="J652" s="176"/>
      <c r="K652" s="176"/>
      <c r="L652" s="176"/>
      <c r="M652" s="176"/>
      <c r="N652" s="57"/>
      <c r="O652" s="57"/>
      <c r="P652" s="57"/>
      <c r="Q652" s="57"/>
      <c r="R652" s="57"/>
      <c r="S652" s="57"/>
      <c r="T652" s="57"/>
      <c r="U652" s="57"/>
      <c r="V652" s="57"/>
      <c r="W652" s="57"/>
      <c r="X652" s="57"/>
      <c r="Y652" s="57"/>
      <c r="Z652" s="57"/>
      <c r="AA652" s="57"/>
    </row>
    <row r="653" spans="1:27" ht="14" hidden="1">
      <c r="A653" s="57"/>
      <c r="B653" s="57"/>
      <c r="C653" s="57"/>
      <c r="D653" s="57"/>
      <c r="E653" s="57"/>
      <c r="F653" s="57"/>
      <c r="G653" s="57"/>
      <c r="H653" s="176"/>
      <c r="I653" s="176"/>
      <c r="J653" s="176"/>
      <c r="K653" s="176"/>
      <c r="L653" s="176"/>
      <c r="M653" s="176"/>
      <c r="N653" s="57"/>
      <c r="O653" s="57"/>
      <c r="P653" s="57"/>
      <c r="Q653" s="57"/>
      <c r="R653" s="57"/>
      <c r="S653" s="57"/>
      <c r="T653" s="57"/>
      <c r="U653" s="57"/>
      <c r="V653" s="57"/>
      <c r="W653" s="57"/>
      <c r="X653" s="57"/>
      <c r="Y653" s="57"/>
      <c r="Z653" s="57"/>
      <c r="AA653" s="57"/>
    </row>
    <row r="654" spans="1:27" ht="14" hidden="1">
      <c r="A654" s="57"/>
      <c r="B654" s="57"/>
      <c r="C654" s="57"/>
      <c r="D654" s="57"/>
      <c r="E654" s="57"/>
      <c r="F654" s="57"/>
      <c r="G654" s="57"/>
      <c r="H654" s="176"/>
      <c r="I654" s="176"/>
      <c r="J654" s="176"/>
      <c r="K654" s="176"/>
      <c r="L654" s="176"/>
      <c r="M654" s="176"/>
      <c r="N654" s="57"/>
      <c r="O654" s="57"/>
      <c r="P654" s="57"/>
      <c r="Q654" s="57"/>
      <c r="R654" s="57"/>
      <c r="S654" s="57"/>
      <c r="T654" s="57"/>
      <c r="U654" s="57"/>
      <c r="V654" s="57"/>
      <c r="W654" s="57"/>
      <c r="X654" s="57"/>
      <c r="Y654" s="57"/>
      <c r="Z654" s="57"/>
      <c r="AA654" s="57"/>
    </row>
    <row r="655" spans="1:27" ht="14" hidden="1">
      <c r="A655" s="57"/>
      <c r="B655" s="57"/>
      <c r="C655" s="57"/>
      <c r="D655" s="57"/>
      <c r="E655" s="57"/>
      <c r="F655" s="57"/>
      <c r="G655" s="57"/>
      <c r="H655" s="176"/>
      <c r="I655" s="176"/>
      <c r="J655" s="176"/>
      <c r="K655" s="176"/>
      <c r="L655" s="176"/>
      <c r="M655" s="176"/>
      <c r="N655" s="57"/>
      <c r="O655" s="57"/>
      <c r="P655" s="57"/>
      <c r="Q655" s="57"/>
      <c r="R655" s="57"/>
      <c r="S655" s="57"/>
      <c r="T655" s="57"/>
      <c r="U655" s="57"/>
      <c r="V655" s="57"/>
      <c r="W655" s="57"/>
      <c r="X655" s="57"/>
      <c r="Y655" s="57"/>
      <c r="Z655" s="57"/>
      <c r="AA655" s="57"/>
    </row>
    <row r="656" spans="1:27" ht="14" hidden="1">
      <c r="A656" s="57"/>
      <c r="B656" s="57"/>
      <c r="C656" s="57"/>
      <c r="D656" s="57"/>
      <c r="E656" s="57"/>
      <c r="F656" s="57"/>
      <c r="G656" s="57"/>
      <c r="H656" s="176"/>
      <c r="I656" s="176"/>
      <c r="J656" s="176"/>
      <c r="K656" s="176"/>
      <c r="L656" s="176"/>
      <c r="M656" s="176"/>
      <c r="N656" s="57"/>
      <c r="O656" s="57"/>
      <c r="P656" s="57"/>
      <c r="Q656" s="57"/>
      <c r="R656" s="57"/>
      <c r="S656" s="57"/>
      <c r="T656" s="57"/>
      <c r="U656" s="57"/>
      <c r="V656" s="57"/>
      <c r="W656" s="57"/>
      <c r="X656" s="57"/>
      <c r="Y656" s="57"/>
      <c r="Z656" s="57"/>
      <c r="AA656" s="57"/>
    </row>
    <row r="657" spans="1:27" ht="14" hidden="1">
      <c r="A657" s="57"/>
      <c r="B657" s="57"/>
      <c r="C657" s="57"/>
      <c r="D657" s="57"/>
      <c r="E657" s="57"/>
      <c r="F657" s="57"/>
      <c r="G657" s="57"/>
      <c r="H657" s="176"/>
      <c r="I657" s="176"/>
      <c r="J657" s="176"/>
      <c r="K657" s="176"/>
      <c r="L657" s="176"/>
      <c r="M657" s="176"/>
      <c r="N657" s="57"/>
      <c r="O657" s="57"/>
      <c r="P657" s="57"/>
      <c r="Q657" s="57"/>
      <c r="R657" s="57"/>
      <c r="S657" s="57"/>
      <c r="T657" s="57"/>
      <c r="U657" s="57"/>
      <c r="V657" s="57"/>
      <c r="W657" s="57"/>
      <c r="X657" s="57"/>
      <c r="Y657" s="57"/>
      <c r="Z657" s="57"/>
      <c r="AA657" s="57"/>
    </row>
    <row r="658" spans="1:27" ht="14" hidden="1">
      <c r="A658" s="57"/>
      <c r="B658" s="57"/>
      <c r="C658" s="57"/>
      <c r="D658" s="57"/>
      <c r="E658" s="57"/>
      <c r="F658" s="57"/>
      <c r="G658" s="57"/>
      <c r="H658" s="176"/>
      <c r="I658" s="176"/>
      <c r="J658" s="176"/>
      <c r="K658" s="176"/>
      <c r="L658" s="176"/>
      <c r="M658" s="176"/>
      <c r="N658" s="57"/>
      <c r="O658" s="57"/>
      <c r="P658" s="57"/>
      <c r="Q658" s="57"/>
      <c r="R658" s="57"/>
      <c r="S658" s="57"/>
      <c r="T658" s="57"/>
      <c r="U658" s="57"/>
      <c r="V658" s="57"/>
      <c r="W658" s="57"/>
      <c r="X658" s="57"/>
      <c r="Y658" s="57"/>
      <c r="Z658" s="57"/>
      <c r="AA658" s="57"/>
    </row>
    <row r="659" spans="1:27" ht="14" hidden="1">
      <c r="A659" s="57"/>
      <c r="B659" s="57"/>
      <c r="C659" s="57"/>
      <c r="D659" s="57"/>
      <c r="E659" s="57"/>
      <c r="F659" s="57"/>
      <c r="G659" s="57"/>
      <c r="H659" s="176"/>
      <c r="I659" s="176"/>
      <c r="J659" s="176"/>
      <c r="K659" s="176"/>
      <c r="L659" s="176"/>
      <c r="M659" s="176"/>
      <c r="N659" s="57"/>
      <c r="O659" s="57"/>
      <c r="P659" s="57"/>
      <c r="Q659" s="57"/>
      <c r="R659" s="57"/>
      <c r="S659" s="57"/>
      <c r="T659" s="57"/>
      <c r="U659" s="57"/>
      <c r="V659" s="57"/>
      <c r="W659" s="57"/>
      <c r="X659" s="57"/>
      <c r="Y659" s="57"/>
      <c r="Z659" s="57"/>
      <c r="AA659" s="57"/>
    </row>
    <row r="660" spans="1:27" ht="14" hidden="1">
      <c r="A660" s="57"/>
      <c r="B660" s="57"/>
      <c r="C660" s="57"/>
      <c r="D660" s="57"/>
      <c r="E660" s="57"/>
      <c r="F660" s="57"/>
      <c r="G660" s="57"/>
      <c r="H660" s="176"/>
      <c r="I660" s="176"/>
      <c r="J660" s="176"/>
      <c r="K660" s="176"/>
      <c r="L660" s="176"/>
      <c r="M660" s="176"/>
      <c r="N660" s="57"/>
      <c r="O660" s="57"/>
      <c r="P660" s="57"/>
      <c r="Q660" s="57"/>
      <c r="R660" s="57"/>
      <c r="S660" s="57"/>
      <c r="T660" s="57"/>
      <c r="U660" s="57"/>
      <c r="V660" s="57"/>
      <c r="W660" s="57"/>
      <c r="X660" s="57"/>
      <c r="Y660" s="57"/>
      <c r="Z660" s="57"/>
      <c r="AA660" s="57"/>
    </row>
    <row r="661" spans="1:27" ht="14" hidden="1">
      <c r="A661" s="57"/>
      <c r="B661" s="57"/>
      <c r="C661" s="57"/>
      <c r="D661" s="57"/>
      <c r="E661" s="57"/>
      <c r="F661" s="57"/>
      <c r="G661" s="57"/>
      <c r="H661" s="176"/>
      <c r="I661" s="176"/>
      <c r="J661" s="176"/>
      <c r="K661" s="176"/>
      <c r="L661" s="176"/>
      <c r="M661" s="176"/>
      <c r="N661" s="57"/>
      <c r="O661" s="57"/>
      <c r="P661" s="57"/>
      <c r="Q661" s="57"/>
      <c r="R661" s="57"/>
      <c r="S661" s="57"/>
      <c r="T661" s="57"/>
      <c r="U661" s="57"/>
      <c r="V661" s="57"/>
      <c r="W661" s="57"/>
      <c r="X661" s="57"/>
      <c r="Y661" s="57"/>
      <c r="Z661" s="57"/>
      <c r="AA661" s="57"/>
    </row>
    <row r="662" spans="1:27" ht="14" hidden="1">
      <c r="A662" s="57"/>
      <c r="B662" s="57"/>
      <c r="C662" s="57"/>
      <c r="D662" s="57"/>
      <c r="E662" s="57"/>
      <c r="F662" s="57"/>
      <c r="G662" s="57"/>
      <c r="H662" s="176"/>
      <c r="I662" s="176"/>
      <c r="J662" s="176"/>
      <c r="K662" s="176"/>
      <c r="L662" s="176"/>
      <c r="M662" s="176"/>
      <c r="N662" s="57"/>
      <c r="O662" s="57"/>
      <c r="P662" s="57"/>
      <c r="Q662" s="57"/>
      <c r="R662" s="57"/>
      <c r="S662" s="57"/>
      <c r="T662" s="57"/>
      <c r="U662" s="57"/>
      <c r="V662" s="57"/>
      <c r="W662" s="57"/>
      <c r="X662" s="57"/>
      <c r="Y662" s="57"/>
      <c r="Z662" s="57"/>
      <c r="AA662" s="57"/>
    </row>
    <row r="663" spans="1:27" ht="14" hidden="1">
      <c r="A663" s="57"/>
      <c r="B663" s="57"/>
      <c r="C663" s="57"/>
      <c r="D663" s="57"/>
      <c r="E663" s="57"/>
      <c r="F663" s="57"/>
      <c r="G663" s="57"/>
      <c r="H663" s="176"/>
      <c r="I663" s="176"/>
      <c r="J663" s="176"/>
      <c r="K663" s="176"/>
      <c r="L663" s="176"/>
      <c r="M663" s="176"/>
      <c r="N663" s="57"/>
      <c r="O663" s="57"/>
      <c r="P663" s="57"/>
      <c r="Q663" s="57"/>
      <c r="R663" s="57"/>
      <c r="S663" s="57"/>
      <c r="T663" s="57"/>
      <c r="U663" s="57"/>
      <c r="V663" s="57"/>
      <c r="W663" s="57"/>
      <c r="X663" s="57"/>
      <c r="Y663" s="57"/>
      <c r="Z663" s="57"/>
      <c r="AA663" s="57"/>
    </row>
    <row r="664" spans="1:27" ht="14" hidden="1">
      <c r="A664" s="57"/>
      <c r="B664" s="57"/>
      <c r="C664" s="57"/>
      <c r="D664" s="57"/>
      <c r="E664" s="57"/>
      <c r="F664" s="57"/>
      <c r="G664" s="57"/>
      <c r="H664" s="176"/>
      <c r="I664" s="176"/>
      <c r="J664" s="176"/>
      <c r="K664" s="176"/>
      <c r="L664" s="176"/>
      <c r="M664" s="176"/>
      <c r="N664" s="57"/>
      <c r="O664" s="57"/>
      <c r="P664" s="57"/>
      <c r="Q664" s="57"/>
      <c r="R664" s="57"/>
      <c r="S664" s="57"/>
      <c r="T664" s="57"/>
      <c r="U664" s="57"/>
      <c r="V664" s="57"/>
      <c r="W664" s="57"/>
      <c r="X664" s="57"/>
      <c r="Y664" s="57"/>
      <c r="Z664" s="57"/>
      <c r="AA664" s="57"/>
    </row>
    <row r="665" spans="1:27" ht="14" hidden="1">
      <c r="A665" s="57"/>
      <c r="B665" s="57"/>
      <c r="C665" s="57"/>
      <c r="D665" s="57"/>
      <c r="E665" s="57"/>
      <c r="F665" s="57"/>
      <c r="G665" s="57"/>
      <c r="H665" s="176"/>
      <c r="I665" s="176"/>
      <c r="J665" s="176"/>
      <c r="K665" s="176"/>
      <c r="L665" s="176"/>
      <c r="M665" s="176"/>
      <c r="N665" s="57"/>
      <c r="O665" s="57"/>
      <c r="P665" s="57"/>
      <c r="Q665" s="57"/>
      <c r="R665" s="57"/>
      <c r="S665" s="57"/>
      <c r="T665" s="57"/>
      <c r="U665" s="57"/>
      <c r="V665" s="57"/>
      <c r="W665" s="57"/>
      <c r="X665" s="57"/>
      <c r="Y665" s="57"/>
      <c r="Z665" s="57"/>
      <c r="AA665" s="57"/>
    </row>
    <row r="666" spans="1:27" ht="14" hidden="1">
      <c r="A666" s="57"/>
      <c r="B666" s="57"/>
      <c r="C666" s="57"/>
      <c r="D666" s="57"/>
      <c r="E666" s="57"/>
      <c r="F666" s="57"/>
      <c r="G666" s="57"/>
      <c r="H666" s="176"/>
      <c r="I666" s="176"/>
      <c r="J666" s="176"/>
      <c r="K666" s="176"/>
      <c r="L666" s="176"/>
      <c r="M666" s="176"/>
      <c r="N666" s="57"/>
      <c r="O666" s="57"/>
      <c r="P666" s="57"/>
      <c r="Q666" s="57"/>
      <c r="R666" s="57"/>
      <c r="S666" s="57"/>
      <c r="T666" s="57"/>
      <c r="U666" s="57"/>
      <c r="V666" s="57"/>
      <c r="W666" s="57"/>
      <c r="X666" s="57"/>
      <c r="Y666" s="57"/>
      <c r="Z666" s="57"/>
      <c r="AA666" s="57"/>
    </row>
    <row r="667" spans="1:27" ht="14" hidden="1">
      <c r="A667" s="57"/>
      <c r="B667" s="57"/>
      <c r="C667" s="57"/>
      <c r="D667" s="57"/>
      <c r="E667" s="57"/>
      <c r="F667" s="57"/>
      <c r="G667" s="57"/>
      <c r="H667" s="176"/>
      <c r="I667" s="176"/>
      <c r="J667" s="176"/>
      <c r="K667" s="176"/>
      <c r="L667" s="176"/>
      <c r="M667" s="176"/>
      <c r="N667" s="57"/>
      <c r="O667" s="57"/>
      <c r="P667" s="57"/>
      <c r="Q667" s="57"/>
      <c r="R667" s="57"/>
      <c r="S667" s="57"/>
      <c r="T667" s="57"/>
      <c r="U667" s="57"/>
      <c r="V667" s="57"/>
      <c r="W667" s="57"/>
      <c r="X667" s="57"/>
      <c r="Y667" s="57"/>
      <c r="Z667" s="57"/>
      <c r="AA667" s="57"/>
    </row>
    <row r="668" spans="1:27" ht="14" hidden="1">
      <c r="A668" s="57"/>
      <c r="B668" s="57"/>
      <c r="C668" s="57"/>
      <c r="D668" s="57"/>
      <c r="E668" s="57"/>
      <c r="F668" s="57"/>
      <c r="G668" s="57"/>
      <c r="H668" s="176"/>
      <c r="I668" s="176"/>
      <c r="J668" s="176"/>
      <c r="K668" s="176"/>
      <c r="L668" s="176"/>
      <c r="M668" s="176"/>
      <c r="N668" s="57"/>
      <c r="O668" s="57"/>
      <c r="P668" s="57"/>
      <c r="Q668" s="57"/>
      <c r="R668" s="57"/>
      <c r="S668" s="57"/>
      <c r="T668" s="57"/>
      <c r="U668" s="57"/>
      <c r="V668" s="57"/>
      <c r="W668" s="57"/>
      <c r="X668" s="57"/>
      <c r="Y668" s="57"/>
      <c r="Z668" s="57"/>
      <c r="AA668" s="57"/>
    </row>
    <row r="669" spans="1:27" ht="14" hidden="1">
      <c r="A669" s="57"/>
      <c r="B669" s="57"/>
      <c r="C669" s="57"/>
      <c r="D669" s="57"/>
      <c r="E669" s="57"/>
      <c r="F669" s="57"/>
      <c r="G669" s="57"/>
      <c r="H669" s="176"/>
      <c r="I669" s="176"/>
      <c r="J669" s="176"/>
      <c r="K669" s="176"/>
      <c r="L669" s="176"/>
      <c r="M669" s="176"/>
      <c r="N669" s="57"/>
      <c r="O669" s="57"/>
      <c r="P669" s="57"/>
      <c r="Q669" s="57"/>
      <c r="R669" s="57"/>
      <c r="S669" s="57"/>
      <c r="T669" s="57"/>
      <c r="U669" s="57"/>
      <c r="V669" s="57"/>
      <c r="W669" s="57"/>
      <c r="X669" s="57"/>
      <c r="Y669" s="57"/>
      <c r="Z669" s="57"/>
      <c r="AA669" s="57"/>
    </row>
    <row r="670" spans="1:27" ht="14" hidden="1">
      <c r="A670" s="57"/>
      <c r="B670" s="57"/>
      <c r="C670" s="57"/>
      <c r="D670" s="57"/>
      <c r="E670" s="57"/>
      <c r="F670" s="57"/>
      <c r="G670" s="57"/>
      <c r="H670" s="176"/>
      <c r="I670" s="176"/>
      <c r="J670" s="176"/>
      <c r="K670" s="176"/>
      <c r="L670" s="176"/>
      <c r="M670" s="176"/>
      <c r="N670" s="57"/>
      <c r="O670" s="57"/>
      <c r="P670" s="57"/>
      <c r="Q670" s="57"/>
      <c r="R670" s="57"/>
      <c r="S670" s="57"/>
      <c r="T670" s="57"/>
      <c r="U670" s="57"/>
      <c r="V670" s="57"/>
      <c r="W670" s="57"/>
      <c r="X670" s="57"/>
      <c r="Y670" s="57"/>
      <c r="Z670" s="57"/>
      <c r="AA670" s="57"/>
    </row>
    <row r="671" spans="1:27" ht="14" hidden="1">
      <c r="A671" s="57"/>
      <c r="B671" s="57"/>
      <c r="C671" s="57"/>
      <c r="D671" s="57"/>
      <c r="E671" s="57"/>
      <c r="F671" s="57"/>
      <c r="G671" s="57"/>
      <c r="H671" s="176"/>
      <c r="I671" s="176"/>
      <c r="J671" s="176"/>
      <c r="K671" s="176"/>
      <c r="L671" s="176"/>
      <c r="M671" s="176"/>
      <c r="N671" s="57"/>
      <c r="O671" s="57"/>
      <c r="P671" s="57"/>
      <c r="Q671" s="57"/>
      <c r="R671" s="57"/>
      <c r="S671" s="57"/>
      <c r="T671" s="57"/>
      <c r="U671" s="57"/>
      <c r="V671" s="57"/>
      <c r="W671" s="57"/>
      <c r="X671" s="57"/>
      <c r="Y671" s="57"/>
      <c r="Z671" s="57"/>
      <c r="AA671" s="57"/>
    </row>
    <row r="672" spans="1:27" ht="14" hidden="1">
      <c r="A672" s="57"/>
      <c r="B672" s="57"/>
      <c r="C672" s="57"/>
      <c r="D672" s="57"/>
      <c r="E672" s="57"/>
      <c r="F672" s="57"/>
      <c r="G672" s="57"/>
      <c r="H672" s="176"/>
      <c r="I672" s="176"/>
      <c r="J672" s="176"/>
      <c r="K672" s="176"/>
      <c r="L672" s="176"/>
      <c r="M672" s="176"/>
      <c r="N672" s="57"/>
      <c r="O672" s="57"/>
      <c r="P672" s="57"/>
      <c r="Q672" s="57"/>
      <c r="R672" s="57"/>
      <c r="S672" s="57"/>
      <c r="T672" s="57"/>
      <c r="U672" s="57"/>
      <c r="V672" s="57"/>
      <c r="W672" s="57"/>
      <c r="X672" s="57"/>
      <c r="Y672" s="57"/>
      <c r="Z672" s="57"/>
      <c r="AA672" s="57"/>
    </row>
    <row r="673" spans="1:27" ht="14" hidden="1">
      <c r="A673" s="57"/>
      <c r="B673" s="57"/>
      <c r="C673" s="57"/>
      <c r="D673" s="57"/>
      <c r="E673" s="57"/>
      <c r="F673" s="57"/>
      <c r="G673" s="57"/>
      <c r="H673" s="176"/>
      <c r="I673" s="176"/>
      <c r="J673" s="176"/>
      <c r="K673" s="176"/>
      <c r="L673" s="176"/>
      <c r="M673" s="176"/>
      <c r="N673" s="57"/>
      <c r="O673" s="57"/>
      <c r="P673" s="57"/>
      <c r="Q673" s="57"/>
      <c r="R673" s="57"/>
      <c r="S673" s="57"/>
      <c r="T673" s="57"/>
      <c r="U673" s="57"/>
      <c r="V673" s="57"/>
      <c r="W673" s="57"/>
      <c r="X673" s="57"/>
      <c r="Y673" s="57"/>
      <c r="Z673" s="57"/>
      <c r="AA673" s="57"/>
    </row>
    <row r="674" spans="1:27" ht="14" hidden="1">
      <c r="A674" s="57"/>
      <c r="B674" s="57"/>
      <c r="C674" s="57"/>
      <c r="D674" s="57"/>
      <c r="E674" s="57"/>
      <c r="F674" s="57"/>
      <c r="G674" s="57"/>
      <c r="H674" s="176"/>
      <c r="I674" s="176"/>
      <c r="J674" s="176"/>
      <c r="K674" s="176"/>
      <c r="L674" s="176"/>
      <c r="M674" s="176"/>
      <c r="N674" s="57"/>
      <c r="O674" s="57"/>
      <c r="P674" s="57"/>
      <c r="Q674" s="57"/>
      <c r="R674" s="57"/>
      <c r="S674" s="57"/>
      <c r="T674" s="57"/>
      <c r="U674" s="57"/>
      <c r="V674" s="57"/>
      <c r="W674" s="57"/>
      <c r="X674" s="57"/>
      <c r="Y674" s="57"/>
      <c r="Z674" s="57"/>
      <c r="AA674" s="57"/>
    </row>
    <row r="675" spans="1:27" ht="14" hidden="1">
      <c r="A675" s="57"/>
      <c r="B675" s="57"/>
      <c r="C675" s="57"/>
      <c r="D675" s="57"/>
      <c r="E675" s="57"/>
      <c r="F675" s="57"/>
      <c r="G675" s="57"/>
      <c r="H675" s="176"/>
      <c r="I675" s="176"/>
      <c r="J675" s="176"/>
      <c r="K675" s="176"/>
      <c r="L675" s="176"/>
      <c r="M675" s="176"/>
      <c r="N675" s="57"/>
      <c r="O675" s="57"/>
      <c r="P675" s="57"/>
      <c r="Q675" s="57"/>
      <c r="R675" s="57"/>
      <c r="S675" s="57"/>
      <c r="T675" s="57"/>
      <c r="U675" s="57"/>
      <c r="V675" s="57"/>
      <c r="W675" s="57"/>
      <c r="X675" s="57"/>
      <c r="Y675" s="57"/>
      <c r="Z675" s="57"/>
      <c r="AA675" s="57"/>
    </row>
    <row r="676" spans="1:27" ht="14" hidden="1">
      <c r="A676" s="57"/>
      <c r="B676" s="57"/>
      <c r="C676" s="57"/>
      <c r="D676" s="57"/>
      <c r="E676" s="57"/>
      <c r="F676" s="57"/>
      <c r="G676" s="57"/>
      <c r="H676" s="176"/>
      <c r="I676" s="176"/>
      <c r="J676" s="176"/>
      <c r="K676" s="176"/>
      <c r="L676" s="176"/>
      <c r="M676" s="176"/>
      <c r="N676" s="57"/>
      <c r="O676" s="57"/>
      <c r="P676" s="57"/>
      <c r="Q676" s="57"/>
      <c r="R676" s="57"/>
      <c r="S676" s="57"/>
      <c r="T676" s="57"/>
      <c r="U676" s="57"/>
      <c r="V676" s="57"/>
      <c r="W676" s="57"/>
      <c r="X676" s="57"/>
      <c r="Y676" s="57"/>
      <c r="Z676" s="57"/>
      <c r="AA676" s="57"/>
    </row>
    <row r="677" spans="1:27" ht="14" hidden="1">
      <c r="A677" s="57"/>
      <c r="B677" s="57"/>
      <c r="C677" s="57"/>
      <c r="D677" s="57"/>
      <c r="E677" s="57"/>
      <c r="F677" s="57"/>
      <c r="G677" s="57"/>
      <c r="H677" s="176"/>
      <c r="I677" s="176"/>
      <c r="J677" s="176"/>
      <c r="K677" s="176"/>
      <c r="L677" s="176"/>
      <c r="M677" s="176"/>
      <c r="N677" s="57"/>
      <c r="O677" s="57"/>
      <c r="P677" s="57"/>
      <c r="Q677" s="57"/>
      <c r="R677" s="57"/>
      <c r="S677" s="57"/>
      <c r="T677" s="57"/>
      <c r="U677" s="57"/>
      <c r="V677" s="57"/>
      <c r="W677" s="57"/>
      <c r="X677" s="57"/>
      <c r="Y677" s="57"/>
      <c r="Z677" s="57"/>
      <c r="AA677" s="57"/>
    </row>
    <row r="678" spans="1:27" ht="14" hidden="1">
      <c r="A678" s="57"/>
      <c r="B678" s="57"/>
      <c r="C678" s="57"/>
      <c r="D678" s="57"/>
      <c r="E678" s="57"/>
      <c r="F678" s="57"/>
      <c r="G678" s="57"/>
      <c r="H678" s="176"/>
      <c r="I678" s="176"/>
      <c r="J678" s="176"/>
      <c r="K678" s="176"/>
      <c r="L678" s="176"/>
      <c r="M678" s="176"/>
      <c r="N678" s="57"/>
      <c r="O678" s="57"/>
      <c r="P678" s="57"/>
      <c r="Q678" s="57"/>
      <c r="R678" s="57"/>
      <c r="S678" s="57"/>
      <c r="T678" s="57"/>
      <c r="U678" s="57"/>
      <c r="V678" s="57"/>
      <c r="W678" s="57"/>
      <c r="X678" s="57"/>
      <c r="Y678" s="57"/>
      <c r="Z678" s="57"/>
      <c r="AA678" s="57"/>
    </row>
    <row r="679" spans="1:27" ht="14" hidden="1">
      <c r="A679" s="57"/>
      <c r="B679" s="57"/>
      <c r="C679" s="57"/>
      <c r="D679" s="57"/>
      <c r="E679" s="57"/>
      <c r="F679" s="57"/>
      <c r="G679" s="57"/>
      <c r="H679" s="176"/>
      <c r="I679" s="176"/>
      <c r="J679" s="176"/>
      <c r="K679" s="176"/>
      <c r="L679" s="176"/>
      <c r="M679" s="176"/>
      <c r="N679" s="57"/>
      <c r="O679" s="57"/>
      <c r="P679" s="57"/>
      <c r="Q679" s="57"/>
      <c r="R679" s="57"/>
      <c r="S679" s="57"/>
      <c r="T679" s="57"/>
      <c r="U679" s="57"/>
      <c r="V679" s="57"/>
      <c r="W679" s="57"/>
      <c r="X679" s="57"/>
      <c r="Y679" s="57"/>
      <c r="Z679" s="57"/>
      <c r="AA679" s="57"/>
    </row>
    <row r="680" spans="1:27" ht="14" hidden="1">
      <c r="A680" s="57"/>
      <c r="B680" s="57"/>
      <c r="C680" s="57"/>
      <c r="D680" s="57"/>
      <c r="E680" s="57"/>
      <c r="F680" s="57"/>
      <c r="G680" s="57"/>
      <c r="H680" s="176"/>
      <c r="I680" s="176"/>
      <c r="J680" s="176"/>
      <c r="K680" s="176"/>
      <c r="L680" s="176"/>
      <c r="M680" s="176"/>
      <c r="N680" s="57"/>
      <c r="O680" s="57"/>
      <c r="P680" s="57"/>
      <c r="Q680" s="57"/>
      <c r="R680" s="57"/>
      <c r="S680" s="57"/>
      <c r="T680" s="57"/>
      <c r="U680" s="57"/>
      <c r="V680" s="57"/>
      <c r="W680" s="57"/>
      <c r="X680" s="57"/>
      <c r="Y680" s="57"/>
      <c r="Z680" s="57"/>
      <c r="AA680" s="57"/>
    </row>
    <row r="681" spans="1:27" ht="14" hidden="1">
      <c r="A681" s="57"/>
      <c r="B681" s="57"/>
      <c r="C681" s="57"/>
      <c r="D681" s="57"/>
      <c r="E681" s="57"/>
      <c r="F681" s="57"/>
      <c r="G681" s="57"/>
      <c r="H681" s="176"/>
      <c r="I681" s="176"/>
      <c r="J681" s="176"/>
      <c r="K681" s="176"/>
      <c r="L681" s="176"/>
      <c r="M681" s="176"/>
      <c r="N681" s="57"/>
      <c r="O681" s="57"/>
      <c r="P681" s="57"/>
      <c r="Q681" s="57"/>
      <c r="R681" s="57"/>
      <c r="S681" s="57"/>
      <c r="T681" s="57"/>
      <c r="U681" s="57"/>
      <c r="V681" s="57"/>
      <c r="W681" s="57"/>
      <c r="X681" s="57"/>
      <c r="Y681" s="57"/>
      <c r="Z681" s="57"/>
      <c r="AA681" s="57"/>
    </row>
    <row r="682" spans="1:27" ht="14" hidden="1">
      <c r="A682" s="57"/>
      <c r="B682" s="57"/>
      <c r="C682" s="57"/>
      <c r="D682" s="57"/>
      <c r="E682" s="57"/>
      <c r="F682" s="57"/>
      <c r="G682" s="57"/>
      <c r="H682" s="176"/>
      <c r="I682" s="176"/>
      <c r="J682" s="176"/>
      <c r="K682" s="176"/>
      <c r="L682" s="176"/>
      <c r="M682" s="176"/>
      <c r="N682" s="57"/>
      <c r="O682" s="57"/>
      <c r="P682" s="57"/>
      <c r="Q682" s="57"/>
      <c r="R682" s="57"/>
      <c r="S682" s="57"/>
      <c r="T682" s="57"/>
      <c r="U682" s="57"/>
      <c r="V682" s="57"/>
      <c r="W682" s="57"/>
      <c r="X682" s="57"/>
      <c r="Y682" s="57"/>
      <c r="Z682" s="57"/>
      <c r="AA682" s="57"/>
    </row>
    <row r="683" spans="1:27" ht="14" hidden="1">
      <c r="A683" s="57"/>
      <c r="B683" s="57"/>
      <c r="C683" s="57"/>
      <c r="D683" s="57"/>
      <c r="E683" s="57"/>
      <c r="F683" s="57"/>
      <c r="G683" s="57"/>
      <c r="H683" s="176"/>
      <c r="I683" s="176"/>
      <c r="J683" s="176"/>
      <c r="K683" s="176"/>
      <c r="L683" s="176"/>
      <c r="M683" s="176"/>
      <c r="N683" s="57"/>
      <c r="O683" s="57"/>
      <c r="P683" s="57"/>
      <c r="Q683" s="57"/>
      <c r="R683" s="57"/>
      <c r="S683" s="57"/>
      <c r="T683" s="57"/>
      <c r="U683" s="57"/>
      <c r="V683" s="57"/>
      <c r="W683" s="57"/>
      <c r="X683" s="57"/>
      <c r="Y683" s="57"/>
      <c r="Z683" s="57"/>
      <c r="AA683" s="57"/>
    </row>
    <row r="684" spans="1:27" ht="14" hidden="1">
      <c r="A684" s="57"/>
      <c r="B684" s="57"/>
      <c r="C684" s="57"/>
      <c r="D684" s="57"/>
      <c r="E684" s="57"/>
      <c r="F684" s="57"/>
      <c r="G684" s="57"/>
      <c r="H684" s="176"/>
      <c r="I684" s="176"/>
      <c r="J684" s="176"/>
      <c r="K684" s="176"/>
      <c r="L684" s="176"/>
      <c r="M684" s="176"/>
      <c r="N684" s="57"/>
      <c r="O684" s="57"/>
      <c r="P684" s="57"/>
      <c r="Q684" s="57"/>
      <c r="R684" s="57"/>
      <c r="S684" s="57"/>
      <c r="T684" s="57"/>
      <c r="U684" s="57"/>
      <c r="V684" s="57"/>
      <c r="W684" s="57"/>
      <c r="X684" s="57"/>
      <c r="Y684" s="57"/>
      <c r="Z684" s="57"/>
      <c r="AA684" s="57"/>
    </row>
    <row r="685" spans="1:27" ht="14" hidden="1">
      <c r="A685" s="57"/>
      <c r="B685" s="57"/>
      <c r="C685" s="57"/>
      <c r="D685" s="57"/>
      <c r="E685" s="57"/>
      <c r="F685" s="57"/>
      <c r="G685" s="57"/>
      <c r="H685" s="176"/>
      <c r="I685" s="176"/>
      <c r="J685" s="176"/>
      <c r="K685" s="176"/>
      <c r="L685" s="176"/>
      <c r="M685" s="176"/>
      <c r="N685" s="57"/>
      <c r="O685" s="57"/>
      <c r="P685" s="57"/>
      <c r="Q685" s="57"/>
      <c r="R685" s="57"/>
      <c r="S685" s="57"/>
      <c r="T685" s="57"/>
      <c r="U685" s="57"/>
      <c r="V685" s="57"/>
      <c r="W685" s="57"/>
      <c r="X685" s="57"/>
      <c r="Y685" s="57"/>
      <c r="Z685" s="57"/>
      <c r="AA685" s="57"/>
    </row>
    <row r="686" spans="1:27" ht="14" hidden="1">
      <c r="A686" s="57"/>
      <c r="B686" s="57"/>
      <c r="C686" s="57"/>
      <c r="D686" s="57"/>
      <c r="E686" s="57"/>
      <c r="F686" s="57"/>
      <c r="G686" s="57"/>
      <c r="H686" s="176"/>
      <c r="I686" s="176"/>
      <c r="J686" s="176"/>
      <c r="K686" s="176"/>
      <c r="L686" s="176"/>
      <c r="M686" s="176"/>
      <c r="N686" s="57"/>
      <c r="O686" s="57"/>
      <c r="P686" s="57"/>
      <c r="Q686" s="57"/>
      <c r="R686" s="57"/>
      <c r="S686" s="57"/>
      <c r="T686" s="57"/>
      <c r="U686" s="57"/>
      <c r="V686" s="57"/>
      <c r="W686" s="57"/>
      <c r="X686" s="57"/>
      <c r="Y686" s="57"/>
      <c r="Z686" s="57"/>
      <c r="AA686" s="57"/>
    </row>
    <row r="687" spans="1:27" ht="14" hidden="1">
      <c r="A687" s="57"/>
      <c r="B687" s="57"/>
      <c r="C687" s="57"/>
      <c r="D687" s="57"/>
      <c r="E687" s="57"/>
      <c r="F687" s="57"/>
      <c r="G687" s="57"/>
      <c r="H687" s="176"/>
      <c r="I687" s="176"/>
      <c r="J687" s="176"/>
      <c r="K687" s="176"/>
      <c r="L687" s="176"/>
      <c r="M687" s="176"/>
      <c r="N687" s="57"/>
      <c r="O687" s="57"/>
      <c r="P687" s="57"/>
      <c r="Q687" s="57"/>
      <c r="R687" s="57"/>
      <c r="S687" s="57"/>
      <c r="T687" s="57"/>
      <c r="U687" s="57"/>
      <c r="V687" s="57"/>
      <c r="W687" s="57"/>
      <c r="X687" s="57"/>
      <c r="Y687" s="57"/>
      <c r="Z687" s="57"/>
      <c r="AA687" s="57"/>
    </row>
    <row r="688" spans="1:27" ht="14" hidden="1">
      <c r="A688" s="57"/>
      <c r="B688" s="57"/>
      <c r="C688" s="57"/>
      <c r="D688" s="57"/>
      <c r="E688" s="57"/>
      <c r="F688" s="57"/>
      <c r="G688" s="57"/>
      <c r="H688" s="176"/>
      <c r="I688" s="176"/>
      <c r="J688" s="176"/>
      <c r="K688" s="176"/>
      <c r="L688" s="176"/>
      <c r="M688" s="176"/>
      <c r="N688" s="57"/>
      <c r="O688" s="57"/>
      <c r="P688" s="57"/>
      <c r="Q688" s="57"/>
      <c r="R688" s="57"/>
      <c r="S688" s="57"/>
      <c r="T688" s="57"/>
      <c r="U688" s="57"/>
      <c r="V688" s="57"/>
      <c r="W688" s="57"/>
      <c r="X688" s="57"/>
      <c r="Y688" s="57"/>
      <c r="Z688" s="57"/>
      <c r="AA688" s="57"/>
    </row>
    <row r="689" spans="1:27" ht="14" hidden="1">
      <c r="A689" s="57"/>
      <c r="B689" s="57"/>
      <c r="C689" s="57"/>
      <c r="D689" s="57"/>
      <c r="E689" s="57"/>
      <c r="F689" s="57"/>
      <c r="G689" s="57"/>
      <c r="H689" s="176"/>
      <c r="I689" s="176"/>
      <c r="J689" s="176"/>
      <c r="K689" s="176"/>
      <c r="L689" s="176"/>
      <c r="M689" s="176"/>
      <c r="N689" s="57"/>
      <c r="O689" s="57"/>
      <c r="P689" s="57"/>
      <c r="Q689" s="57"/>
      <c r="R689" s="57"/>
      <c r="S689" s="57"/>
      <c r="T689" s="57"/>
      <c r="U689" s="57"/>
      <c r="V689" s="57"/>
      <c r="W689" s="57"/>
      <c r="X689" s="57"/>
      <c r="Y689" s="57"/>
      <c r="Z689" s="57"/>
      <c r="AA689" s="57"/>
    </row>
    <row r="690" spans="1:27" ht="14" hidden="1">
      <c r="A690" s="57"/>
      <c r="B690" s="57"/>
      <c r="C690" s="57"/>
      <c r="D690" s="57"/>
      <c r="E690" s="57"/>
      <c r="F690" s="57"/>
      <c r="G690" s="57"/>
      <c r="H690" s="176"/>
      <c r="I690" s="176"/>
      <c r="J690" s="176"/>
      <c r="K690" s="176"/>
      <c r="L690" s="176"/>
      <c r="M690" s="176"/>
      <c r="N690" s="57"/>
      <c r="O690" s="57"/>
      <c r="P690" s="57"/>
      <c r="Q690" s="57"/>
      <c r="R690" s="57"/>
      <c r="S690" s="57"/>
      <c r="T690" s="57"/>
      <c r="U690" s="57"/>
      <c r="V690" s="57"/>
      <c r="W690" s="57"/>
      <c r="X690" s="57"/>
      <c r="Y690" s="57"/>
      <c r="Z690" s="57"/>
      <c r="AA690" s="57"/>
    </row>
    <row r="691" spans="1:27" ht="14" hidden="1">
      <c r="A691" s="57"/>
      <c r="B691" s="57"/>
      <c r="C691" s="57"/>
      <c r="D691" s="57"/>
      <c r="E691" s="57"/>
      <c r="F691" s="57"/>
      <c r="G691" s="57"/>
      <c r="H691" s="176"/>
      <c r="I691" s="176"/>
      <c r="J691" s="176"/>
      <c r="K691" s="176"/>
      <c r="L691" s="176"/>
      <c r="M691" s="176"/>
      <c r="N691" s="57"/>
      <c r="O691" s="57"/>
      <c r="P691" s="57"/>
      <c r="Q691" s="57"/>
      <c r="R691" s="57"/>
      <c r="S691" s="57"/>
      <c r="T691" s="57"/>
      <c r="U691" s="57"/>
      <c r="V691" s="57"/>
      <c r="W691" s="57"/>
      <c r="X691" s="57"/>
      <c r="Y691" s="57"/>
      <c r="Z691" s="57"/>
      <c r="AA691" s="57"/>
    </row>
    <row r="692" spans="1:27" ht="14" hidden="1">
      <c r="A692" s="57"/>
      <c r="B692" s="57"/>
      <c r="C692" s="57"/>
      <c r="D692" s="57"/>
      <c r="E692" s="57"/>
      <c r="F692" s="57"/>
      <c r="G692" s="57"/>
      <c r="H692" s="176"/>
      <c r="I692" s="176"/>
      <c r="J692" s="176"/>
      <c r="K692" s="176"/>
      <c r="L692" s="176"/>
      <c r="M692" s="176"/>
      <c r="N692" s="57"/>
      <c r="O692" s="57"/>
      <c r="P692" s="57"/>
      <c r="Q692" s="57"/>
      <c r="R692" s="57"/>
      <c r="S692" s="57"/>
      <c r="T692" s="57"/>
      <c r="U692" s="57"/>
      <c r="V692" s="57"/>
      <c r="W692" s="57"/>
      <c r="X692" s="57"/>
      <c r="Y692" s="57"/>
      <c r="Z692" s="57"/>
      <c r="AA692" s="57"/>
    </row>
    <row r="693" spans="1:27" ht="14" hidden="1">
      <c r="A693" s="57"/>
      <c r="B693" s="57"/>
      <c r="C693" s="57"/>
      <c r="D693" s="57"/>
      <c r="E693" s="57"/>
      <c r="F693" s="57"/>
      <c r="G693" s="57"/>
      <c r="H693" s="176"/>
      <c r="I693" s="176"/>
      <c r="J693" s="176"/>
      <c r="K693" s="176"/>
      <c r="L693" s="176"/>
      <c r="M693" s="176"/>
      <c r="N693" s="57"/>
      <c r="O693" s="57"/>
      <c r="P693" s="57"/>
      <c r="Q693" s="57"/>
      <c r="R693" s="57"/>
      <c r="S693" s="57"/>
      <c r="T693" s="57"/>
      <c r="U693" s="57"/>
      <c r="V693" s="57"/>
      <c r="W693" s="57"/>
      <c r="X693" s="57"/>
      <c r="Y693" s="57"/>
      <c r="Z693" s="57"/>
      <c r="AA693" s="57"/>
    </row>
    <row r="694" spans="1:27" ht="14" hidden="1">
      <c r="A694" s="57"/>
      <c r="B694" s="57"/>
      <c r="C694" s="57"/>
      <c r="D694" s="57"/>
      <c r="E694" s="57"/>
      <c r="F694" s="57"/>
      <c r="G694" s="57"/>
      <c r="H694" s="176"/>
      <c r="I694" s="176"/>
      <c r="J694" s="176"/>
      <c r="K694" s="176"/>
      <c r="L694" s="176"/>
      <c r="M694" s="176"/>
      <c r="N694" s="57"/>
      <c r="O694" s="57"/>
      <c r="P694" s="57"/>
      <c r="Q694" s="57"/>
      <c r="R694" s="57"/>
      <c r="S694" s="57"/>
      <c r="T694" s="57"/>
      <c r="U694" s="57"/>
      <c r="V694" s="57"/>
      <c r="W694" s="57"/>
      <c r="X694" s="57"/>
      <c r="Y694" s="57"/>
      <c r="Z694" s="57"/>
      <c r="AA694" s="57"/>
    </row>
    <row r="695" spans="1:27" ht="14" hidden="1">
      <c r="A695" s="57"/>
      <c r="B695" s="57"/>
      <c r="C695" s="57"/>
      <c r="D695" s="57"/>
      <c r="E695" s="57"/>
      <c r="F695" s="57"/>
      <c r="G695" s="57"/>
      <c r="H695" s="176"/>
      <c r="I695" s="176"/>
      <c r="J695" s="176"/>
      <c r="K695" s="176"/>
      <c r="L695" s="176"/>
      <c r="M695" s="176"/>
      <c r="N695" s="57"/>
      <c r="O695" s="57"/>
      <c r="P695" s="57"/>
      <c r="Q695" s="57"/>
      <c r="R695" s="57"/>
      <c r="S695" s="57"/>
      <c r="T695" s="57"/>
      <c r="U695" s="57"/>
      <c r="V695" s="57"/>
      <c r="W695" s="57"/>
      <c r="X695" s="57"/>
      <c r="Y695" s="57"/>
      <c r="Z695" s="57"/>
      <c r="AA695" s="57"/>
    </row>
    <row r="696" spans="1:27" ht="14" hidden="1">
      <c r="A696" s="57"/>
      <c r="B696" s="57"/>
      <c r="C696" s="57"/>
      <c r="D696" s="57"/>
      <c r="E696" s="57"/>
      <c r="F696" s="57"/>
      <c r="G696" s="57"/>
      <c r="H696" s="176"/>
      <c r="I696" s="176"/>
      <c r="J696" s="176"/>
      <c r="K696" s="176"/>
      <c r="L696" s="176"/>
      <c r="M696" s="176"/>
      <c r="N696" s="57"/>
      <c r="O696" s="57"/>
      <c r="P696" s="57"/>
      <c r="Q696" s="57"/>
      <c r="R696" s="57"/>
      <c r="S696" s="57"/>
      <c r="T696" s="57"/>
      <c r="U696" s="57"/>
      <c r="V696" s="57"/>
      <c r="W696" s="57"/>
      <c r="X696" s="57"/>
      <c r="Y696" s="57"/>
      <c r="Z696" s="57"/>
      <c r="AA696" s="57"/>
    </row>
    <row r="697" spans="1:27" ht="14" hidden="1">
      <c r="A697" s="57"/>
      <c r="B697" s="57"/>
      <c r="C697" s="57"/>
      <c r="D697" s="57"/>
      <c r="E697" s="57"/>
      <c r="F697" s="57"/>
      <c r="G697" s="57"/>
      <c r="H697" s="176"/>
      <c r="I697" s="176"/>
      <c r="J697" s="176"/>
      <c r="K697" s="176"/>
      <c r="L697" s="176"/>
      <c r="M697" s="176"/>
      <c r="N697" s="57"/>
      <c r="O697" s="57"/>
      <c r="P697" s="57"/>
      <c r="Q697" s="57"/>
      <c r="R697" s="57"/>
      <c r="S697" s="57"/>
      <c r="T697" s="57"/>
      <c r="U697" s="57"/>
      <c r="V697" s="57"/>
      <c r="W697" s="57"/>
      <c r="X697" s="57"/>
      <c r="Y697" s="57"/>
      <c r="Z697" s="57"/>
      <c r="AA697" s="57"/>
    </row>
    <row r="698" spans="1:27" ht="14" hidden="1">
      <c r="A698" s="57"/>
      <c r="B698" s="57"/>
      <c r="C698" s="57"/>
      <c r="D698" s="57"/>
      <c r="E698" s="57"/>
      <c r="F698" s="57"/>
      <c r="G698" s="57"/>
      <c r="H698" s="176"/>
      <c r="I698" s="176"/>
      <c r="J698" s="176"/>
      <c r="K698" s="176"/>
      <c r="L698" s="176"/>
      <c r="M698" s="176"/>
      <c r="N698" s="57"/>
      <c r="O698" s="57"/>
      <c r="P698" s="57"/>
      <c r="Q698" s="57"/>
      <c r="R698" s="57"/>
      <c r="S698" s="57"/>
      <c r="T698" s="57"/>
      <c r="U698" s="57"/>
      <c r="V698" s="57"/>
      <c r="W698" s="57"/>
      <c r="X698" s="57"/>
      <c r="Y698" s="57"/>
      <c r="Z698" s="57"/>
      <c r="AA698" s="57"/>
    </row>
    <row r="699" spans="1:27" ht="14" hidden="1">
      <c r="A699" s="57"/>
      <c r="B699" s="57"/>
      <c r="C699" s="57"/>
      <c r="D699" s="57"/>
      <c r="E699" s="57"/>
      <c r="F699" s="57"/>
      <c r="G699" s="57"/>
      <c r="H699" s="176"/>
      <c r="I699" s="176"/>
      <c r="J699" s="176"/>
      <c r="K699" s="176"/>
      <c r="L699" s="176"/>
      <c r="M699" s="176"/>
      <c r="N699" s="57"/>
      <c r="O699" s="57"/>
      <c r="P699" s="57"/>
      <c r="Q699" s="57"/>
      <c r="R699" s="57"/>
      <c r="S699" s="57"/>
      <c r="T699" s="57"/>
      <c r="U699" s="57"/>
      <c r="V699" s="57"/>
      <c r="W699" s="57"/>
      <c r="X699" s="57"/>
      <c r="Y699" s="57"/>
      <c r="Z699" s="57"/>
      <c r="AA699" s="57"/>
    </row>
    <row r="700" spans="1:27" ht="14" hidden="1">
      <c r="A700" s="57"/>
      <c r="B700" s="57"/>
      <c r="C700" s="57"/>
      <c r="D700" s="57"/>
      <c r="E700" s="57"/>
      <c r="F700" s="57"/>
      <c r="G700" s="57"/>
      <c r="H700" s="176"/>
      <c r="I700" s="176"/>
      <c r="J700" s="176"/>
      <c r="K700" s="176"/>
      <c r="L700" s="176"/>
      <c r="M700" s="176"/>
      <c r="N700" s="57"/>
      <c r="O700" s="57"/>
      <c r="P700" s="57"/>
      <c r="Q700" s="57"/>
      <c r="R700" s="57"/>
      <c r="S700" s="57"/>
      <c r="T700" s="57"/>
      <c r="U700" s="57"/>
      <c r="V700" s="57"/>
      <c r="W700" s="57"/>
      <c r="X700" s="57"/>
      <c r="Y700" s="57"/>
      <c r="Z700" s="57"/>
      <c r="AA700" s="57"/>
    </row>
    <row r="701" spans="1:27" ht="14" hidden="1">
      <c r="A701" s="57"/>
      <c r="B701" s="57"/>
      <c r="C701" s="57"/>
      <c r="D701" s="57"/>
      <c r="E701" s="57"/>
      <c r="F701" s="57"/>
      <c r="G701" s="57"/>
      <c r="H701" s="176"/>
      <c r="I701" s="176"/>
      <c r="J701" s="176"/>
      <c r="K701" s="176"/>
      <c r="L701" s="176"/>
      <c r="M701" s="176"/>
      <c r="N701" s="57"/>
      <c r="O701" s="57"/>
      <c r="P701" s="57"/>
      <c r="Q701" s="57"/>
      <c r="R701" s="57"/>
      <c r="S701" s="57"/>
      <c r="T701" s="57"/>
      <c r="U701" s="57"/>
      <c r="V701" s="57"/>
      <c r="W701" s="57"/>
      <c r="X701" s="57"/>
      <c r="Y701" s="57"/>
      <c r="Z701" s="57"/>
      <c r="AA701" s="57"/>
    </row>
    <row r="702" spans="1:27" ht="14" hidden="1">
      <c r="A702" s="57"/>
      <c r="B702" s="57"/>
      <c r="C702" s="57"/>
      <c r="D702" s="57"/>
      <c r="E702" s="57"/>
      <c r="F702" s="57"/>
      <c r="G702" s="57"/>
      <c r="H702" s="176"/>
      <c r="I702" s="176"/>
      <c r="J702" s="176"/>
      <c r="K702" s="176"/>
      <c r="L702" s="176"/>
      <c r="M702" s="176"/>
      <c r="N702" s="57"/>
      <c r="O702" s="57"/>
      <c r="P702" s="57"/>
      <c r="Q702" s="57"/>
      <c r="R702" s="57"/>
      <c r="S702" s="57"/>
      <c r="T702" s="57"/>
      <c r="U702" s="57"/>
      <c r="V702" s="57"/>
      <c r="W702" s="57"/>
      <c r="X702" s="57"/>
      <c r="Y702" s="57"/>
      <c r="Z702" s="57"/>
      <c r="AA702" s="57"/>
    </row>
    <row r="703" spans="1:27" ht="14" hidden="1">
      <c r="A703" s="57"/>
      <c r="B703" s="57"/>
      <c r="C703" s="57"/>
      <c r="D703" s="57"/>
      <c r="E703" s="57"/>
      <c r="F703" s="57"/>
      <c r="G703" s="57"/>
      <c r="H703" s="176"/>
      <c r="I703" s="176"/>
      <c r="J703" s="176"/>
      <c r="K703" s="176"/>
      <c r="L703" s="176"/>
      <c r="M703" s="176"/>
      <c r="N703" s="57"/>
      <c r="O703" s="57"/>
      <c r="P703" s="57"/>
      <c r="Q703" s="57"/>
      <c r="R703" s="57"/>
      <c r="S703" s="57"/>
      <c r="T703" s="57"/>
      <c r="U703" s="57"/>
      <c r="V703" s="57"/>
      <c r="W703" s="57"/>
      <c r="X703" s="57"/>
      <c r="Y703" s="57"/>
      <c r="Z703" s="57"/>
      <c r="AA703" s="57"/>
    </row>
    <row r="704" spans="1:27" ht="14" hidden="1">
      <c r="A704" s="57"/>
      <c r="B704" s="57"/>
      <c r="C704" s="57"/>
      <c r="D704" s="57"/>
      <c r="E704" s="57"/>
      <c r="F704" s="57"/>
      <c r="G704" s="57"/>
      <c r="H704" s="176"/>
      <c r="I704" s="176"/>
      <c r="J704" s="176"/>
      <c r="K704" s="176"/>
      <c r="L704" s="176"/>
      <c r="M704" s="176"/>
      <c r="N704" s="57"/>
      <c r="O704" s="57"/>
      <c r="P704" s="57"/>
      <c r="Q704" s="57"/>
      <c r="R704" s="57"/>
      <c r="S704" s="57"/>
      <c r="T704" s="57"/>
      <c r="U704" s="57"/>
      <c r="V704" s="57"/>
      <c r="W704" s="57"/>
      <c r="X704" s="57"/>
      <c r="Y704" s="57"/>
      <c r="Z704" s="57"/>
      <c r="AA704" s="57"/>
    </row>
    <row r="705" spans="1:27" ht="14" hidden="1">
      <c r="A705" s="57"/>
      <c r="B705" s="57"/>
      <c r="C705" s="57"/>
      <c r="D705" s="57"/>
      <c r="E705" s="57"/>
      <c r="F705" s="57"/>
      <c r="G705" s="57"/>
      <c r="H705" s="176"/>
      <c r="I705" s="176"/>
      <c r="J705" s="176"/>
      <c r="K705" s="176"/>
      <c r="L705" s="176"/>
      <c r="M705" s="176"/>
      <c r="N705" s="57"/>
      <c r="O705" s="57"/>
      <c r="P705" s="57"/>
      <c r="Q705" s="57"/>
      <c r="R705" s="57"/>
      <c r="S705" s="57"/>
      <c r="T705" s="57"/>
      <c r="U705" s="57"/>
      <c r="V705" s="57"/>
      <c r="W705" s="57"/>
      <c r="X705" s="57"/>
      <c r="Y705" s="57"/>
      <c r="Z705" s="57"/>
      <c r="AA705" s="57"/>
    </row>
    <row r="706" spans="1:27" ht="14" hidden="1">
      <c r="A706" s="57"/>
      <c r="B706" s="57"/>
      <c r="C706" s="57"/>
      <c r="D706" s="57"/>
      <c r="E706" s="57"/>
      <c r="F706" s="57"/>
      <c r="G706" s="57"/>
      <c r="H706" s="176"/>
      <c r="I706" s="176"/>
      <c r="J706" s="176"/>
      <c r="K706" s="176"/>
      <c r="L706" s="176"/>
      <c r="M706" s="176"/>
      <c r="N706" s="57"/>
      <c r="O706" s="57"/>
      <c r="P706" s="57"/>
      <c r="Q706" s="57"/>
      <c r="R706" s="57"/>
      <c r="S706" s="57"/>
      <c r="T706" s="57"/>
      <c r="U706" s="57"/>
      <c r="V706" s="57"/>
      <c r="W706" s="57"/>
      <c r="X706" s="57"/>
      <c r="Y706" s="57"/>
      <c r="Z706" s="57"/>
      <c r="AA706" s="57"/>
    </row>
    <row r="707" spans="1:27" ht="14" hidden="1">
      <c r="A707" s="57"/>
      <c r="B707" s="57"/>
      <c r="C707" s="57"/>
      <c r="D707" s="57"/>
      <c r="E707" s="57"/>
      <c r="F707" s="57"/>
      <c r="G707" s="57"/>
      <c r="H707" s="176"/>
      <c r="I707" s="176"/>
      <c r="J707" s="176"/>
      <c r="K707" s="176"/>
      <c r="L707" s="176"/>
      <c r="M707" s="176"/>
      <c r="N707" s="57"/>
      <c r="O707" s="57"/>
      <c r="P707" s="57"/>
      <c r="Q707" s="57"/>
      <c r="R707" s="57"/>
      <c r="S707" s="57"/>
      <c r="T707" s="57"/>
      <c r="U707" s="57"/>
      <c r="V707" s="57"/>
      <c r="W707" s="57"/>
      <c r="X707" s="57"/>
      <c r="Y707" s="57"/>
      <c r="Z707" s="57"/>
      <c r="AA707" s="57"/>
    </row>
    <row r="708" spans="1:27" ht="14" hidden="1">
      <c r="A708" s="57"/>
      <c r="B708" s="57"/>
      <c r="C708" s="57"/>
      <c r="D708" s="57"/>
      <c r="E708" s="57"/>
      <c r="F708" s="57"/>
      <c r="G708" s="57"/>
      <c r="H708" s="176"/>
      <c r="I708" s="176"/>
      <c r="J708" s="176"/>
      <c r="K708" s="176"/>
      <c r="L708" s="176"/>
      <c r="M708" s="176"/>
      <c r="N708" s="57"/>
      <c r="O708" s="57"/>
      <c r="P708" s="57"/>
      <c r="Q708" s="57"/>
      <c r="R708" s="57"/>
      <c r="S708" s="57"/>
      <c r="T708" s="57"/>
      <c r="U708" s="57"/>
      <c r="V708" s="57"/>
      <c r="W708" s="57"/>
      <c r="X708" s="57"/>
      <c r="Y708" s="57"/>
      <c r="Z708" s="57"/>
      <c r="AA708" s="57"/>
    </row>
    <row r="709" spans="1:27" ht="14" hidden="1">
      <c r="A709" s="57"/>
      <c r="B709" s="57"/>
      <c r="C709" s="57"/>
      <c r="D709" s="57"/>
      <c r="E709" s="57"/>
      <c r="F709" s="57"/>
      <c r="G709" s="57"/>
      <c r="H709" s="176"/>
      <c r="I709" s="176"/>
      <c r="J709" s="176"/>
      <c r="K709" s="176"/>
      <c r="L709" s="176"/>
      <c r="M709" s="176"/>
      <c r="N709" s="57"/>
      <c r="O709" s="57"/>
      <c r="P709" s="57"/>
      <c r="Q709" s="57"/>
      <c r="R709" s="57"/>
      <c r="S709" s="57"/>
      <c r="T709" s="57"/>
      <c r="U709" s="57"/>
      <c r="V709" s="57"/>
      <c r="W709" s="57"/>
      <c r="X709" s="57"/>
      <c r="Y709" s="57"/>
      <c r="Z709" s="57"/>
      <c r="AA709" s="57"/>
    </row>
    <row r="710" spans="1:27" ht="14" hidden="1">
      <c r="A710" s="57"/>
      <c r="B710" s="57"/>
      <c r="C710" s="57"/>
      <c r="D710" s="57"/>
      <c r="E710" s="57"/>
      <c r="F710" s="57"/>
      <c r="G710" s="57"/>
      <c r="H710" s="176"/>
      <c r="I710" s="176"/>
      <c r="J710" s="176"/>
      <c r="K710" s="176"/>
      <c r="L710" s="176"/>
      <c r="M710" s="176"/>
      <c r="N710" s="57"/>
      <c r="O710" s="57"/>
      <c r="P710" s="57"/>
      <c r="Q710" s="57"/>
      <c r="R710" s="57"/>
      <c r="S710" s="57"/>
      <c r="T710" s="57"/>
      <c r="U710" s="57"/>
      <c r="V710" s="57"/>
      <c r="W710" s="57"/>
      <c r="X710" s="57"/>
      <c r="Y710" s="57"/>
      <c r="Z710" s="57"/>
      <c r="AA710" s="57"/>
    </row>
    <row r="711" spans="1:27" ht="14" hidden="1">
      <c r="A711" s="57"/>
      <c r="B711" s="57"/>
      <c r="C711" s="57"/>
      <c r="D711" s="57"/>
      <c r="E711" s="57"/>
      <c r="F711" s="57"/>
      <c r="G711" s="57"/>
      <c r="H711" s="176"/>
      <c r="I711" s="176"/>
      <c r="J711" s="176"/>
      <c r="K711" s="176"/>
      <c r="L711" s="176"/>
      <c r="M711" s="176"/>
      <c r="N711" s="57"/>
      <c r="O711" s="57"/>
      <c r="P711" s="57"/>
      <c r="Q711" s="57"/>
      <c r="R711" s="57"/>
      <c r="S711" s="57"/>
      <c r="T711" s="57"/>
      <c r="U711" s="57"/>
      <c r="V711" s="57"/>
      <c r="W711" s="57"/>
      <c r="X711" s="57"/>
      <c r="Y711" s="57"/>
      <c r="Z711" s="57"/>
      <c r="AA711" s="57"/>
    </row>
    <row r="712" spans="1:27" ht="14" hidden="1">
      <c r="A712" s="57"/>
      <c r="B712" s="57"/>
      <c r="C712" s="57"/>
      <c r="D712" s="57"/>
      <c r="E712" s="57"/>
      <c r="F712" s="57"/>
      <c r="G712" s="57"/>
      <c r="H712" s="176"/>
      <c r="I712" s="176"/>
      <c r="J712" s="176"/>
      <c r="K712" s="176"/>
      <c r="L712" s="176"/>
      <c r="M712" s="176"/>
      <c r="N712" s="57"/>
      <c r="O712" s="57"/>
      <c r="P712" s="57"/>
      <c r="Q712" s="57"/>
      <c r="R712" s="57"/>
      <c r="S712" s="57"/>
      <c r="T712" s="57"/>
      <c r="U712" s="57"/>
      <c r="V712" s="57"/>
      <c r="W712" s="57"/>
      <c r="X712" s="57"/>
      <c r="Y712" s="57"/>
      <c r="Z712" s="57"/>
      <c r="AA712" s="57"/>
    </row>
    <row r="713" spans="1:27" ht="14" hidden="1">
      <c r="A713" s="57"/>
      <c r="B713" s="57"/>
      <c r="C713" s="57"/>
      <c r="D713" s="57"/>
      <c r="E713" s="57"/>
      <c r="F713" s="57"/>
      <c r="G713" s="57"/>
      <c r="H713" s="176"/>
      <c r="I713" s="176"/>
      <c r="J713" s="176"/>
      <c r="K713" s="176"/>
      <c r="L713" s="176"/>
      <c r="M713" s="176"/>
      <c r="N713" s="57"/>
      <c r="O713" s="57"/>
      <c r="P713" s="57"/>
      <c r="Q713" s="57"/>
      <c r="R713" s="57"/>
      <c r="S713" s="57"/>
      <c r="T713" s="57"/>
      <c r="U713" s="57"/>
      <c r="V713" s="57"/>
      <c r="W713" s="57"/>
      <c r="X713" s="57"/>
      <c r="Y713" s="57"/>
      <c r="Z713" s="57"/>
      <c r="AA713" s="57"/>
    </row>
    <row r="714" spans="1:27" ht="14" hidden="1">
      <c r="A714" s="57"/>
      <c r="B714" s="57"/>
      <c r="C714" s="57"/>
      <c r="D714" s="57"/>
      <c r="E714" s="57"/>
      <c r="F714" s="57"/>
      <c r="G714" s="57"/>
      <c r="H714" s="176"/>
      <c r="I714" s="176"/>
      <c r="J714" s="176"/>
      <c r="K714" s="176"/>
      <c r="L714" s="176"/>
      <c r="M714" s="176"/>
      <c r="N714" s="57"/>
      <c r="O714" s="57"/>
      <c r="P714" s="57"/>
      <c r="Q714" s="57"/>
      <c r="R714" s="57"/>
      <c r="S714" s="57"/>
      <c r="T714" s="57"/>
      <c r="U714" s="57"/>
      <c r="V714" s="57"/>
      <c r="W714" s="57"/>
      <c r="X714" s="57"/>
      <c r="Y714" s="57"/>
      <c r="Z714" s="57"/>
      <c r="AA714" s="57"/>
    </row>
    <row r="715" spans="1:27" ht="14" hidden="1">
      <c r="A715" s="57"/>
      <c r="B715" s="57"/>
      <c r="C715" s="57"/>
      <c r="D715" s="57"/>
      <c r="E715" s="57"/>
      <c r="F715" s="57"/>
      <c r="G715" s="57"/>
      <c r="H715" s="176"/>
      <c r="I715" s="176"/>
      <c r="J715" s="176"/>
      <c r="K715" s="176"/>
      <c r="L715" s="176"/>
      <c r="M715" s="176"/>
      <c r="N715" s="57"/>
      <c r="O715" s="57"/>
      <c r="P715" s="57"/>
      <c r="Q715" s="57"/>
      <c r="R715" s="57"/>
      <c r="S715" s="57"/>
      <c r="T715" s="57"/>
      <c r="U715" s="57"/>
      <c r="V715" s="57"/>
      <c r="W715" s="57"/>
      <c r="X715" s="57"/>
      <c r="Y715" s="57"/>
      <c r="Z715" s="57"/>
      <c r="AA715" s="57"/>
    </row>
    <row r="716" spans="1:27" ht="14" hidden="1">
      <c r="A716" s="57"/>
      <c r="B716" s="57"/>
      <c r="C716" s="57"/>
      <c r="D716" s="57"/>
      <c r="E716" s="57"/>
      <c r="F716" s="57"/>
      <c r="G716" s="57"/>
      <c r="H716" s="176"/>
      <c r="I716" s="176"/>
      <c r="J716" s="176"/>
      <c r="K716" s="176"/>
      <c r="L716" s="176"/>
      <c r="M716" s="176"/>
      <c r="N716" s="57"/>
      <c r="O716" s="57"/>
      <c r="P716" s="57"/>
      <c r="Q716" s="57"/>
      <c r="R716" s="57"/>
      <c r="S716" s="57"/>
      <c r="T716" s="57"/>
      <c r="U716" s="57"/>
      <c r="V716" s="57"/>
      <c r="W716" s="57"/>
      <c r="X716" s="57"/>
      <c r="Y716" s="57"/>
      <c r="Z716" s="57"/>
      <c r="AA716" s="57"/>
    </row>
    <row r="717" spans="1:27" ht="14" hidden="1">
      <c r="A717" s="57"/>
      <c r="B717" s="57"/>
      <c r="C717" s="57"/>
      <c r="D717" s="57"/>
      <c r="E717" s="57"/>
      <c r="F717" s="57"/>
      <c r="G717" s="57"/>
      <c r="H717" s="176"/>
      <c r="I717" s="176"/>
      <c r="J717" s="176"/>
      <c r="K717" s="176"/>
      <c r="L717" s="176"/>
      <c r="M717" s="176"/>
      <c r="N717" s="57"/>
      <c r="O717" s="57"/>
      <c r="P717" s="57"/>
      <c r="Q717" s="57"/>
      <c r="R717" s="57"/>
      <c r="S717" s="57"/>
      <c r="T717" s="57"/>
      <c r="U717" s="57"/>
      <c r="V717" s="57"/>
      <c r="W717" s="57"/>
      <c r="X717" s="57"/>
      <c r="Y717" s="57"/>
      <c r="Z717" s="57"/>
      <c r="AA717" s="57"/>
    </row>
    <row r="718" spans="1:27" ht="14" hidden="1">
      <c r="A718" s="57"/>
      <c r="B718" s="57"/>
      <c r="C718" s="57"/>
      <c r="D718" s="57"/>
      <c r="E718" s="57"/>
      <c r="F718" s="57"/>
      <c r="G718" s="57"/>
      <c r="H718" s="176"/>
      <c r="I718" s="176"/>
      <c r="J718" s="176"/>
      <c r="K718" s="176"/>
      <c r="L718" s="176"/>
      <c r="M718" s="176"/>
      <c r="N718" s="57"/>
      <c r="O718" s="57"/>
      <c r="P718" s="57"/>
      <c r="Q718" s="57"/>
      <c r="R718" s="57"/>
      <c r="S718" s="57"/>
      <c r="T718" s="57"/>
      <c r="U718" s="57"/>
      <c r="V718" s="57"/>
      <c r="W718" s="57"/>
      <c r="X718" s="57"/>
      <c r="Y718" s="57"/>
      <c r="Z718" s="57"/>
      <c r="AA718" s="57"/>
    </row>
    <row r="719" spans="1:27" ht="14" hidden="1">
      <c r="A719" s="57"/>
      <c r="B719" s="57"/>
      <c r="C719" s="57"/>
      <c r="D719" s="57"/>
      <c r="E719" s="57"/>
      <c r="F719" s="57"/>
      <c r="G719" s="57"/>
      <c r="H719" s="176"/>
      <c r="I719" s="176"/>
      <c r="J719" s="176"/>
      <c r="K719" s="176"/>
      <c r="L719" s="176"/>
      <c r="M719" s="176"/>
      <c r="N719" s="57"/>
      <c r="O719" s="57"/>
      <c r="P719" s="57"/>
      <c r="Q719" s="57"/>
      <c r="R719" s="57"/>
      <c r="S719" s="57"/>
      <c r="T719" s="57"/>
      <c r="U719" s="57"/>
      <c r="V719" s="57"/>
      <c r="W719" s="57"/>
      <c r="X719" s="57"/>
      <c r="Y719" s="57"/>
      <c r="Z719" s="57"/>
      <c r="AA719" s="57"/>
    </row>
    <row r="720" spans="1:27" ht="14" hidden="1">
      <c r="A720" s="57"/>
      <c r="B720" s="57"/>
      <c r="C720" s="57"/>
      <c r="D720" s="57"/>
      <c r="E720" s="57"/>
      <c r="F720" s="57"/>
      <c r="G720" s="57"/>
      <c r="H720" s="176"/>
      <c r="I720" s="176"/>
      <c r="J720" s="176"/>
      <c r="K720" s="176"/>
      <c r="L720" s="176"/>
      <c r="M720" s="176"/>
      <c r="N720" s="57"/>
      <c r="O720" s="57"/>
      <c r="P720" s="57"/>
      <c r="Q720" s="57"/>
      <c r="R720" s="57"/>
      <c r="S720" s="57"/>
      <c r="T720" s="57"/>
      <c r="U720" s="57"/>
      <c r="V720" s="57"/>
      <c r="W720" s="57"/>
      <c r="X720" s="57"/>
      <c r="Y720" s="57"/>
      <c r="Z720" s="57"/>
      <c r="AA720" s="57"/>
    </row>
    <row r="721" spans="1:27" ht="14" hidden="1">
      <c r="A721" s="57"/>
      <c r="B721" s="57"/>
      <c r="C721" s="57"/>
      <c r="D721" s="57"/>
      <c r="E721" s="57"/>
      <c r="F721" s="57"/>
      <c r="G721" s="57"/>
      <c r="H721" s="176"/>
      <c r="I721" s="176"/>
      <c r="J721" s="176"/>
      <c r="K721" s="176"/>
      <c r="L721" s="176"/>
      <c r="M721" s="176"/>
      <c r="N721" s="57"/>
      <c r="O721" s="57"/>
      <c r="P721" s="57"/>
      <c r="Q721" s="57"/>
      <c r="R721" s="57"/>
      <c r="S721" s="57"/>
      <c r="T721" s="57"/>
      <c r="U721" s="57"/>
      <c r="V721" s="57"/>
      <c r="W721" s="57"/>
      <c r="X721" s="57"/>
      <c r="Y721" s="57"/>
      <c r="Z721" s="57"/>
      <c r="AA721" s="57"/>
    </row>
    <row r="722" spans="1:27" ht="14" hidden="1">
      <c r="A722" s="57"/>
      <c r="B722" s="57"/>
      <c r="C722" s="57"/>
      <c r="D722" s="57"/>
      <c r="E722" s="57"/>
      <c r="F722" s="57"/>
      <c r="G722" s="57"/>
      <c r="H722" s="176"/>
      <c r="I722" s="176"/>
      <c r="J722" s="176"/>
      <c r="K722" s="176"/>
      <c r="L722" s="176"/>
      <c r="M722" s="176"/>
      <c r="N722" s="57"/>
      <c r="O722" s="57"/>
      <c r="P722" s="57"/>
      <c r="Q722" s="57"/>
      <c r="R722" s="57"/>
      <c r="S722" s="57"/>
      <c r="T722" s="57"/>
      <c r="U722" s="57"/>
      <c r="V722" s="57"/>
      <c r="W722" s="57"/>
      <c r="X722" s="57"/>
      <c r="Y722" s="57"/>
      <c r="Z722" s="57"/>
      <c r="AA722" s="57"/>
    </row>
    <row r="723" spans="1:27" ht="14" hidden="1">
      <c r="A723" s="57"/>
      <c r="B723" s="57"/>
      <c r="C723" s="57"/>
      <c r="D723" s="57"/>
      <c r="E723" s="57"/>
      <c r="F723" s="57"/>
      <c r="G723" s="57"/>
      <c r="H723" s="176"/>
      <c r="I723" s="176"/>
      <c r="J723" s="176"/>
      <c r="K723" s="176"/>
      <c r="L723" s="176"/>
      <c r="M723" s="176"/>
      <c r="N723" s="57"/>
      <c r="O723" s="57"/>
      <c r="P723" s="57"/>
      <c r="Q723" s="57"/>
      <c r="R723" s="57"/>
      <c r="S723" s="57"/>
      <c r="T723" s="57"/>
      <c r="U723" s="57"/>
      <c r="V723" s="57"/>
      <c r="W723" s="57"/>
      <c r="X723" s="57"/>
      <c r="Y723" s="57"/>
      <c r="Z723" s="57"/>
      <c r="AA723" s="57"/>
    </row>
    <row r="724" spans="1:27" ht="14" hidden="1">
      <c r="A724" s="57"/>
      <c r="B724" s="57"/>
      <c r="C724" s="57"/>
      <c r="D724" s="57"/>
      <c r="E724" s="57"/>
      <c r="F724" s="57"/>
      <c r="G724" s="57"/>
      <c r="H724" s="176"/>
      <c r="I724" s="176"/>
      <c r="J724" s="176"/>
      <c r="K724" s="176"/>
      <c r="L724" s="176"/>
      <c r="M724" s="176"/>
      <c r="N724" s="57"/>
      <c r="O724" s="57"/>
      <c r="P724" s="57"/>
      <c r="Q724" s="57"/>
      <c r="R724" s="57"/>
      <c r="S724" s="57"/>
      <c r="T724" s="57"/>
      <c r="U724" s="57"/>
      <c r="V724" s="57"/>
      <c r="W724" s="57"/>
      <c r="X724" s="57"/>
      <c r="Y724" s="57"/>
      <c r="Z724" s="57"/>
      <c r="AA724" s="57"/>
    </row>
    <row r="725" spans="1:27" ht="14" hidden="1">
      <c r="A725" s="57"/>
      <c r="B725" s="57"/>
      <c r="C725" s="57"/>
      <c r="D725" s="57"/>
      <c r="E725" s="57"/>
      <c r="F725" s="57"/>
      <c r="G725" s="57"/>
      <c r="H725" s="176"/>
      <c r="I725" s="176"/>
      <c r="J725" s="176"/>
      <c r="K725" s="176"/>
      <c r="L725" s="176"/>
      <c r="M725" s="176"/>
      <c r="N725" s="57"/>
      <c r="O725" s="57"/>
      <c r="P725" s="57"/>
      <c r="Q725" s="57"/>
      <c r="R725" s="57"/>
      <c r="S725" s="57"/>
      <c r="T725" s="57"/>
      <c r="U725" s="57"/>
      <c r="V725" s="57"/>
      <c r="W725" s="57"/>
      <c r="X725" s="57"/>
      <c r="Y725" s="57"/>
      <c r="Z725" s="57"/>
      <c r="AA725" s="57"/>
    </row>
    <row r="726" spans="1:27" ht="14" hidden="1">
      <c r="A726" s="57"/>
      <c r="B726" s="57"/>
      <c r="C726" s="57"/>
      <c r="D726" s="57"/>
      <c r="E726" s="57"/>
      <c r="F726" s="57"/>
      <c r="G726" s="57"/>
      <c r="H726" s="176"/>
      <c r="I726" s="176"/>
      <c r="J726" s="176"/>
      <c r="K726" s="176"/>
      <c r="L726" s="176"/>
      <c r="M726" s="176"/>
      <c r="N726" s="57"/>
      <c r="O726" s="57"/>
      <c r="P726" s="57"/>
      <c r="Q726" s="57"/>
      <c r="R726" s="57"/>
      <c r="S726" s="57"/>
      <c r="T726" s="57"/>
      <c r="U726" s="57"/>
      <c r="V726" s="57"/>
      <c r="W726" s="57"/>
      <c r="X726" s="57"/>
      <c r="Y726" s="57"/>
      <c r="Z726" s="57"/>
      <c r="AA726" s="57"/>
    </row>
    <row r="727" spans="1:27" ht="14" hidden="1">
      <c r="A727" s="57"/>
      <c r="B727" s="57"/>
      <c r="C727" s="57"/>
      <c r="D727" s="57"/>
      <c r="E727" s="57"/>
      <c r="F727" s="57"/>
      <c r="G727" s="57"/>
      <c r="H727" s="176"/>
      <c r="I727" s="176"/>
      <c r="J727" s="176"/>
      <c r="K727" s="176"/>
      <c r="L727" s="176"/>
      <c r="M727" s="176"/>
      <c r="N727" s="57"/>
      <c r="O727" s="57"/>
      <c r="P727" s="57"/>
      <c r="Q727" s="57"/>
      <c r="R727" s="57"/>
      <c r="S727" s="57"/>
      <c r="T727" s="57"/>
      <c r="U727" s="57"/>
      <c r="V727" s="57"/>
      <c r="W727" s="57"/>
      <c r="X727" s="57"/>
      <c r="Y727" s="57"/>
      <c r="Z727" s="57"/>
      <c r="AA727" s="57"/>
    </row>
    <row r="728" spans="1:27" ht="14" hidden="1">
      <c r="A728" s="57"/>
      <c r="B728" s="57"/>
      <c r="C728" s="57"/>
      <c r="D728" s="57"/>
      <c r="E728" s="57"/>
      <c r="F728" s="57"/>
      <c r="G728" s="57"/>
      <c r="H728" s="176"/>
      <c r="I728" s="176"/>
      <c r="J728" s="176"/>
      <c r="K728" s="176"/>
      <c r="L728" s="176"/>
      <c r="M728" s="176"/>
      <c r="N728" s="57"/>
      <c r="O728" s="57"/>
      <c r="P728" s="57"/>
      <c r="Q728" s="57"/>
      <c r="R728" s="57"/>
      <c r="S728" s="57"/>
      <c r="T728" s="57"/>
      <c r="U728" s="57"/>
      <c r="V728" s="57"/>
      <c r="W728" s="57"/>
      <c r="X728" s="57"/>
      <c r="Y728" s="57"/>
      <c r="Z728" s="57"/>
      <c r="AA728" s="57"/>
    </row>
    <row r="729" spans="1:27" ht="14" hidden="1">
      <c r="A729" s="57"/>
      <c r="B729" s="57"/>
      <c r="C729" s="57"/>
      <c r="D729" s="57"/>
      <c r="E729" s="57"/>
      <c r="F729" s="57"/>
      <c r="G729" s="57"/>
      <c r="H729" s="176"/>
      <c r="I729" s="176"/>
      <c r="J729" s="176"/>
      <c r="K729" s="176"/>
      <c r="L729" s="176"/>
      <c r="M729" s="176"/>
      <c r="N729" s="57"/>
      <c r="O729" s="57"/>
      <c r="P729" s="57"/>
      <c r="Q729" s="57"/>
      <c r="R729" s="57"/>
      <c r="S729" s="57"/>
      <c r="T729" s="57"/>
      <c r="U729" s="57"/>
      <c r="V729" s="57"/>
      <c r="W729" s="57"/>
      <c r="X729" s="57"/>
      <c r="Y729" s="57"/>
      <c r="Z729" s="57"/>
      <c r="AA729" s="57"/>
    </row>
    <row r="730" spans="1:27" ht="14" hidden="1">
      <c r="A730" s="57"/>
      <c r="B730" s="57"/>
      <c r="C730" s="57"/>
      <c r="D730" s="57"/>
      <c r="E730" s="57"/>
      <c r="F730" s="57"/>
      <c r="G730" s="57"/>
      <c r="H730" s="176"/>
      <c r="I730" s="176"/>
      <c r="J730" s="176"/>
      <c r="K730" s="176"/>
      <c r="L730" s="176"/>
      <c r="M730" s="176"/>
      <c r="N730" s="57"/>
      <c r="O730" s="57"/>
      <c r="P730" s="57"/>
      <c r="Q730" s="57"/>
      <c r="R730" s="57"/>
      <c r="S730" s="57"/>
      <c r="T730" s="57"/>
      <c r="U730" s="57"/>
      <c r="V730" s="57"/>
      <c r="W730" s="57"/>
      <c r="X730" s="57"/>
      <c r="Y730" s="57"/>
      <c r="Z730" s="57"/>
      <c r="AA730" s="57"/>
    </row>
    <row r="731" spans="1:27" ht="14" hidden="1">
      <c r="A731" s="57"/>
      <c r="B731" s="57"/>
      <c r="C731" s="57"/>
      <c r="D731" s="57"/>
      <c r="E731" s="57"/>
      <c r="F731" s="57"/>
      <c r="G731" s="57"/>
      <c r="H731" s="176"/>
      <c r="I731" s="176"/>
      <c r="J731" s="176"/>
      <c r="K731" s="176"/>
      <c r="L731" s="176"/>
      <c r="M731" s="176"/>
      <c r="N731" s="57"/>
      <c r="O731" s="57"/>
      <c r="P731" s="57"/>
      <c r="Q731" s="57"/>
      <c r="R731" s="57"/>
      <c r="S731" s="57"/>
      <c r="T731" s="57"/>
      <c r="U731" s="57"/>
      <c r="V731" s="57"/>
      <c r="W731" s="57"/>
      <c r="X731" s="57"/>
      <c r="Y731" s="57"/>
      <c r="Z731" s="57"/>
      <c r="AA731" s="57"/>
    </row>
    <row r="732" spans="1:27" ht="14" hidden="1">
      <c r="A732" s="57"/>
      <c r="B732" s="57"/>
      <c r="C732" s="57"/>
      <c r="D732" s="57"/>
      <c r="E732" s="57"/>
      <c r="F732" s="57"/>
      <c r="G732" s="57"/>
      <c r="H732" s="176"/>
      <c r="I732" s="176"/>
      <c r="J732" s="176"/>
      <c r="K732" s="176"/>
      <c r="L732" s="176"/>
      <c r="M732" s="176"/>
      <c r="N732" s="57"/>
      <c r="O732" s="57"/>
      <c r="P732" s="57"/>
      <c r="Q732" s="57"/>
      <c r="R732" s="57"/>
      <c r="S732" s="57"/>
      <c r="T732" s="57"/>
      <c r="U732" s="57"/>
      <c r="V732" s="57"/>
      <c r="W732" s="57"/>
      <c r="X732" s="57"/>
      <c r="Y732" s="57"/>
      <c r="Z732" s="57"/>
      <c r="AA732" s="57"/>
    </row>
    <row r="733" spans="1:27" ht="14" hidden="1">
      <c r="A733" s="57"/>
      <c r="B733" s="57"/>
      <c r="C733" s="57"/>
      <c r="D733" s="57"/>
      <c r="E733" s="57"/>
      <c r="F733" s="57"/>
      <c r="G733" s="57"/>
      <c r="H733" s="176"/>
      <c r="I733" s="176"/>
      <c r="J733" s="176"/>
      <c r="K733" s="176"/>
      <c r="L733" s="176"/>
      <c r="M733" s="176"/>
      <c r="N733" s="57"/>
      <c r="O733" s="57"/>
      <c r="P733" s="57"/>
      <c r="Q733" s="57"/>
      <c r="R733" s="57"/>
      <c r="S733" s="57"/>
      <c r="T733" s="57"/>
      <c r="U733" s="57"/>
      <c r="V733" s="57"/>
      <c r="W733" s="57"/>
      <c r="X733" s="57"/>
      <c r="Y733" s="57"/>
      <c r="Z733" s="57"/>
      <c r="AA733" s="57"/>
    </row>
    <row r="734" spans="1:27" ht="14" hidden="1">
      <c r="A734" s="57"/>
      <c r="B734" s="57"/>
      <c r="C734" s="57"/>
      <c r="D734" s="57"/>
      <c r="E734" s="57"/>
      <c r="F734" s="57"/>
      <c r="G734" s="57"/>
      <c r="H734" s="176"/>
      <c r="I734" s="176"/>
      <c r="J734" s="176"/>
      <c r="K734" s="176"/>
      <c r="L734" s="176"/>
      <c r="M734" s="176"/>
      <c r="N734" s="57"/>
      <c r="O734" s="57"/>
      <c r="P734" s="57"/>
      <c r="Q734" s="57"/>
      <c r="R734" s="57"/>
      <c r="S734" s="57"/>
      <c r="T734" s="57"/>
      <c r="U734" s="57"/>
      <c r="V734" s="57"/>
      <c r="W734" s="57"/>
      <c r="X734" s="57"/>
      <c r="Y734" s="57"/>
      <c r="Z734" s="57"/>
      <c r="AA734" s="57"/>
    </row>
    <row r="735" spans="1:27" ht="14" hidden="1">
      <c r="A735" s="57"/>
      <c r="B735" s="57"/>
      <c r="C735" s="57"/>
      <c r="D735" s="57"/>
      <c r="E735" s="57"/>
      <c r="F735" s="57"/>
      <c r="G735" s="57"/>
      <c r="H735" s="176"/>
      <c r="I735" s="176"/>
      <c r="J735" s="176"/>
      <c r="K735" s="176"/>
      <c r="L735" s="176"/>
      <c r="M735" s="176"/>
      <c r="N735" s="57"/>
      <c r="O735" s="57"/>
      <c r="P735" s="57"/>
      <c r="Q735" s="57"/>
      <c r="R735" s="57"/>
      <c r="S735" s="57"/>
      <c r="T735" s="57"/>
      <c r="U735" s="57"/>
      <c r="V735" s="57"/>
      <c r="W735" s="57"/>
      <c r="X735" s="57"/>
      <c r="Y735" s="57"/>
      <c r="Z735" s="57"/>
      <c r="AA735" s="57"/>
    </row>
    <row r="736" spans="1:27" ht="14" hidden="1">
      <c r="A736" s="57"/>
      <c r="B736" s="57"/>
      <c r="C736" s="57"/>
      <c r="D736" s="57"/>
      <c r="E736" s="57"/>
      <c r="F736" s="57"/>
      <c r="G736" s="57"/>
      <c r="H736" s="176"/>
      <c r="I736" s="176"/>
      <c r="J736" s="176"/>
      <c r="K736" s="176"/>
      <c r="L736" s="176"/>
      <c r="M736" s="176"/>
      <c r="N736" s="57"/>
      <c r="O736" s="57"/>
      <c r="P736" s="57"/>
      <c r="Q736" s="57"/>
      <c r="R736" s="57"/>
      <c r="S736" s="57"/>
      <c r="T736" s="57"/>
      <c r="U736" s="57"/>
      <c r="V736" s="57"/>
      <c r="W736" s="57"/>
      <c r="X736" s="57"/>
      <c r="Y736" s="57"/>
      <c r="Z736" s="57"/>
      <c r="AA736" s="57"/>
    </row>
    <row r="737" spans="1:27" ht="14" hidden="1">
      <c r="A737" s="57"/>
      <c r="B737" s="57"/>
      <c r="C737" s="57"/>
      <c r="D737" s="57"/>
      <c r="E737" s="57"/>
      <c r="F737" s="57"/>
      <c r="G737" s="57"/>
      <c r="H737" s="176"/>
      <c r="I737" s="176"/>
      <c r="J737" s="176"/>
      <c r="K737" s="176"/>
      <c r="L737" s="176"/>
      <c r="M737" s="176"/>
      <c r="N737" s="57"/>
      <c r="O737" s="57"/>
      <c r="P737" s="57"/>
      <c r="Q737" s="57"/>
      <c r="R737" s="57"/>
      <c r="S737" s="57"/>
      <c r="T737" s="57"/>
      <c r="U737" s="57"/>
      <c r="V737" s="57"/>
      <c r="W737" s="57"/>
      <c r="X737" s="57"/>
      <c r="Y737" s="57"/>
      <c r="Z737" s="57"/>
      <c r="AA737" s="57"/>
    </row>
    <row r="738" spans="1:27" ht="14" hidden="1">
      <c r="A738" s="57"/>
      <c r="B738" s="57"/>
      <c r="C738" s="57"/>
      <c r="D738" s="57"/>
      <c r="E738" s="57"/>
      <c r="F738" s="57"/>
      <c r="G738" s="57"/>
      <c r="H738" s="176"/>
      <c r="I738" s="176"/>
      <c r="J738" s="176"/>
      <c r="K738" s="176"/>
      <c r="L738" s="176"/>
      <c r="M738" s="176"/>
      <c r="N738" s="57"/>
      <c r="O738" s="57"/>
      <c r="P738" s="57"/>
      <c r="Q738" s="57"/>
      <c r="R738" s="57"/>
      <c r="S738" s="57"/>
      <c r="T738" s="57"/>
      <c r="U738" s="57"/>
      <c r="V738" s="57"/>
      <c r="W738" s="57"/>
      <c r="X738" s="57"/>
      <c r="Y738" s="57"/>
      <c r="Z738" s="57"/>
      <c r="AA738" s="57"/>
    </row>
    <row r="739" spans="1:27" ht="14" hidden="1">
      <c r="A739" s="57"/>
      <c r="B739" s="57"/>
      <c r="C739" s="57"/>
      <c r="D739" s="57"/>
      <c r="E739" s="57"/>
      <c r="F739" s="57"/>
      <c r="G739" s="57"/>
      <c r="H739" s="176"/>
      <c r="I739" s="176"/>
      <c r="J739" s="176"/>
      <c r="K739" s="176"/>
      <c r="L739" s="176"/>
      <c r="M739" s="176"/>
      <c r="N739" s="57"/>
      <c r="O739" s="57"/>
      <c r="P739" s="57"/>
      <c r="Q739" s="57"/>
      <c r="R739" s="57"/>
      <c r="S739" s="57"/>
      <c r="T739" s="57"/>
      <c r="U739" s="57"/>
      <c r="V739" s="57"/>
      <c r="W739" s="57"/>
      <c r="X739" s="57"/>
      <c r="Y739" s="57"/>
      <c r="Z739" s="57"/>
      <c r="AA739" s="57"/>
    </row>
    <row r="740" spans="1:27" ht="14" hidden="1">
      <c r="A740" s="57"/>
      <c r="B740" s="57"/>
      <c r="C740" s="57"/>
      <c r="D740" s="57"/>
      <c r="E740" s="57"/>
      <c r="F740" s="57"/>
      <c r="G740" s="57"/>
      <c r="H740" s="176"/>
      <c r="I740" s="176"/>
      <c r="J740" s="176"/>
      <c r="K740" s="176"/>
      <c r="L740" s="176"/>
      <c r="M740" s="176"/>
      <c r="N740" s="57"/>
      <c r="O740" s="57"/>
      <c r="P740" s="57"/>
      <c r="Q740" s="57"/>
      <c r="R740" s="57"/>
      <c r="S740" s="57"/>
      <c r="T740" s="57"/>
      <c r="U740" s="57"/>
      <c r="V740" s="57"/>
      <c r="W740" s="57"/>
      <c r="X740" s="57"/>
      <c r="Y740" s="57"/>
      <c r="Z740" s="57"/>
      <c r="AA740" s="57"/>
    </row>
    <row r="741" spans="1:27" ht="14" hidden="1">
      <c r="A741" s="57"/>
      <c r="B741" s="57"/>
      <c r="C741" s="57"/>
      <c r="D741" s="57"/>
      <c r="E741" s="57"/>
      <c r="F741" s="57"/>
      <c r="G741" s="57"/>
      <c r="H741" s="176"/>
      <c r="I741" s="176"/>
      <c r="J741" s="176"/>
      <c r="K741" s="176"/>
      <c r="L741" s="176"/>
      <c r="M741" s="176"/>
      <c r="N741" s="57"/>
      <c r="O741" s="57"/>
      <c r="P741" s="57"/>
      <c r="Q741" s="57"/>
      <c r="R741" s="57"/>
      <c r="S741" s="57"/>
      <c r="T741" s="57"/>
      <c r="U741" s="57"/>
      <c r="V741" s="57"/>
      <c r="W741" s="57"/>
      <c r="X741" s="57"/>
      <c r="Y741" s="57"/>
      <c r="Z741" s="57"/>
      <c r="AA741" s="57"/>
    </row>
    <row r="742" spans="1:27" ht="14" hidden="1">
      <c r="A742" s="57"/>
      <c r="B742" s="57"/>
      <c r="C742" s="57"/>
      <c r="D742" s="57"/>
      <c r="E742" s="57"/>
      <c r="F742" s="57"/>
      <c r="G742" s="57"/>
      <c r="H742" s="176"/>
      <c r="I742" s="176"/>
      <c r="J742" s="176"/>
      <c r="K742" s="176"/>
      <c r="L742" s="176"/>
      <c r="M742" s="176"/>
      <c r="N742" s="57"/>
      <c r="O742" s="57"/>
      <c r="P742" s="57"/>
      <c r="Q742" s="57"/>
      <c r="R742" s="57"/>
      <c r="S742" s="57"/>
      <c r="T742" s="57"/>
      <c r="U742" s="57"/>
      <c r="V742" s="57"/>
      <c r="W742" s="57"/>
      <c r="X742" s="57"/>
      <c r="Y742" s="57"/>
      <c r="Z742" s="57"/>
      <c r="AA742" s="57"/>
    </row>
    <row r="743" spans="1:27" ht="14" hidden="1">
      <c r="A743" s="57"/>
      <c r="B743" s="57"/>
      <c r="C743" s="57"/>
      <c r="D743" s="57"/>
      <c r="E743" s="57"/>
      <c r="F743" s="57"/>
      <c r="G743" s="57"/>
      <c r="H743" s="176"/>
      <c r="I743" s="176"/>
      <c r="J743" s="176"/>
      <c r="K743" s="176"/>
      <c r="L743" s="176"/>
      <c r="M743" s="176"/>
      <c r="N743" s="57"/>
      <c r="O743" s="57"/>
      <c r="P743" s="57"/>
      <c r="Q743" s="57"/>
      <c r="R743" s="57"/>
      <c r="S743" s="57"/>
      <c r="T743" s="57"/>
      <c r="U743" s="57"/>
      <c r="V743" s="57"/>
      <c r="W743" s="57"/>
      <c r="X743" s="57"/>
      <c r="Y743" s="57"/>
      <c r="Z743" s="57"/>
      <c r="AA743" s="57"/>
    </row>
    <row r="744" spans="1:27" ht="14" hidden="1">
      <c r="A744" s="57"/>
      <c r="B744" s="57"/>
      <c r="C744" s="57"/>
      <c r="D744" s="57"/>
      <c r="E744" s="57"/>
      <c r="F744" s="57"/>
      <c r="G744" s="57"/>
      <c r="H744" s="176"/>
      <c r="I744" s="176"/>
      <c r="J744" s="176"/>
      <c r="K744" s="176"/>
      <c r="L744" s="176"/>
      <c r="M744" s="176"/>
      <c r="N744" s="57"/>
      <c r="O744" s="57"/>
      <c r="P744" s="57"/>
      <c r="Q744" s="57"/>
      <c r="R744" s="57"/>
      <c r="S744" s="57"/>
      <c r="T744" s="57"/>
      <c r="U744" s="57"/>
      <c r="V744" s="57"/>
      <c r="W744" s="57"/>
      <c r="X744" s="57"/>
      <c r="Y744" s="57"/>
      <c r="Z744" s="57"/>
      <c r="AA744" s="57"/>
    </row>
    <row r="745" spans="1:27" ht="14" hidden="1">
      <c r="A745" s="57"/>
      <c r="B745" s="57"/>
      <c r="C745" s="57"/>
      <c r="D745" s="57"/>
      <c r="E745" s="57"/>
      <c r="F745" s="57"/>
      <c r="G745" s="57"/>
      <c r="H745" s="176"/>
      <c r="I745" s="176"/>
      <c r="J745" s="176"/>
      <c r="K745" s="176"/>
      <c r="L745" s="176"/>
      <c r="M745" s="176"/>
      <c r="N745" s="57"/>
      <c r="O745" s="57"/>
      <c r="P745" s="57"/>
      <c r="Q745" s="57"/>
      <c r="R745" s="57"/>
      <c r="S745" s="57"/>
      <c r="T745" s="57"/>
      <c r="U745" s="57"/>
      <c r="V745" s="57"/>
      <c r="W745" s="57"/>
      <c r="X745" s="57"/>
      <c r="Y745" s="57"/>
      <c r="Z745" s="57"/>
      <c r="AA745" s="57"/>
    </row>
    <row r="746" spans="1:27" ht="14" hidden="1">
      <c r="A746" s="57"/>
      <c r="B746" s="57"/>
      <c r="C746" s="57"/>
      <c r="D746" s="57"/>
      <c r="E746" s="57"/>
      <c r="F746" s="57"/>
      <c r="G746" s="57"/>
      <c r="H746" s="176"/>
      <c r="I746" s="176"/>
      <c r="J746" s="176"/>
      <c r="K746" s="176"/>
      <c r="L746" s="176"/>
      <c r="M746" s="176"/>
      <c r="N746" s="57"/>
      <c r="O746" s="57"/>
      <c r="P746" s="57"/>
      <c r="Q746" s="57"/>
      <c r="R746" s="57"/>
      <c r="S746" s="57"/>
      <c r="T746" s="57"/>
      <c r="U746" s="57"/>
      <c r="V746" s="57"/>
      <c r="W746" s="57"/>
      <c r="X746" s="57"/>
      <c r="Y746" s="57"/>
      <c r="Z746" s="57"/>
      <c r="AA746" s="57"/>
    </row>
    <row r="747" spans="1:27" ht="14" hidden="1">
      <c r="A747" s="57"/>
      <c r="B747" s="57"/>
      <c r="C747" s="57"/>
      <c r="D747" s="57"/>
      <c r="E747" s="57"/>
      <c r="F747" s="57"/>
      <c r="G747" s="57"/>
      <c r="H747" s="176"/>
      <c r="I747" s="176"/>
      <c r="J747" s="176"/>
      <c r="K747" s="176"/>
      <c r="L747" s="176"/>
      <c r="M747" s="176"/>
      <c r="N747" s="57"/>
      <c r="O747" s="57"/>
      <c r="P747" s="57"/>
      <c r="Q747" s="57"/>
      <c r="R747" s="57"/>
      <c r="S747" s="57"/>
      <c r="T747" s="57"/>
      <c r="U747" s="57"/>
      <c r="V747" s="57"/>
      <c r="W747" s="57"/>
      <c r="X747" s="57"/>
      <c r="Y747" s="57"/>
      <c r="Z747" s="57"/>
      <c r="AA747" s="57"/>
    </row>
    <row r="748" spans="1:27" ht="14" hidden="1">
      <c r="A748" s="57"/>
      <c r="B748" s="57"/>
      <c r="C748" s="57"/>
      <c r="D748" s="57"/>
      <c r="E748" s="57"/>
      <c r="F748" s="57"/>
      <c r="G748" s="57"/>
      <c r="H748" s="176"/>
      <c r="I748" s="176"/>
      <c r="J748" s="176"/>
      <c r="K748" s="176"/>
      <c r="L748" s="176"/>
      <c r="M748" s="176"/>
      <c r="N748" s="57"/>
      <c r="O748" s="57"/>
      <c r="P748" s="57"/>
      <c r="Q748" s="57"/>
      <c r="R748" s="57"/>
      <c r="S748" s="57"/>
      <c r="T748" s="57"/>
      <c r="U748" s="57"/>
      <c r="V748" s="57"/>
      <c r="W748" s="57"/>
      <c r="X748" s="57"/>
      <c r="Y748" s="57"/>
      <c r="Z748" s="57"/>
      <c r="AA748" s="57"/>
    </row>
    <row r="749" spans="1:27" ht="14" hidden="1">
      <c r="A749" s="57"/>
      <c r="B749" s="57"/>
      <c r="C749" s="57"/>
      <c r="D749" s="57"/>
      <c r="E749" s="57"/>
      <c r="F749" s="57"/>
      <c r="G749" s="57"/>
      <c r="H749" s="176"/>
      <c r="I749" s="176"/>
      <c r="J749" s="176"/>
      <c r="K749" s="176"/>
      <c r="L749" s="176"/>
      <c r="M749" s="176"/>
      <c r="N749" s="57"/>
      <c r="O749" s="57"/>
      <c r="P749" s="57"/>
      <c r="Q749" s="57"/>
      <c r="R749" s="57"/>
      <c r="S749" s="57"/>
      <c r="T749" s="57"/>
      <c r="U749" s="57"/>
      <c r="V749" s="57"/>
      <c r="W749" s="57"/>
      <c r="X749" s="57"/>
      <c r="Y749" s="57"/>
      <c r="Z749" s="57"/>
      <c r="AA749" s="57"/>
    </row>
    <row r="750" spans="1:27" ht="14" hidden="1">
      <c r="A750" s="57"/>
      <c r="B750" s="57"/>
      <c r="C750" s="57"/>
      <c r="D750" s="57"/>
      <c r="E750" s="57"/>
      <c r="F750" s="57"/>
      <c r="G750" s="57"/>
      <c r="H750" s="176"/>
      <c r="I750" s="176"/>
      <c r="J750" s="176"/>
      <c r="K750" s="176"/>
      <c r="L750" s="176"/>
      <c r="M750" s="176"/>
      <c r="N750" s="57"/>
      <c r="O750" s="57"/>
      <c r="P750" s="57"/>
      <c r="Q750" s="57"/>
      <c r="R750" s="57"/>
      <c r="S750" s="57"/>
      <c r="T750" s="57"/>
      <c r="U750" s="57"/>
      <c r="V750" s="57"/>
      <c r="W750" s="57"/>
      <c r="X750" s="57"/>
      <c r="Y750" s="57"/>
      <c r="Z750" s="57"/>
      <c r="AA750" s="57"/>
    </row>
    <row r="751" spans="1:27" ht="14" hidden="1">
      <c r="A751" s="57"/>
      <c r="B751" s="57"/>
      <c r="C751" s="57"/>
      <c r="D751" s="57"/>
      <c r="E751" s="57"/>
      <c r="F751" s="57"/>
      <c r="G751" s="57"/>
      <c r="H751" s="176"/>
      <c r="I751" s="176"/>
      <c r="J751" s="176"/>
      <c r="K751" s="176"/>
      <c r="L751" s="176"/>
      <c r="M751" s="176"/>
      <c r="N751" s="57"/>
      <c r="O751" s="57"/>
      <c r="P751" s="57"/>
      <c r="Q751" s="57"/>
      <c r="R751" s="57"/>
      <c r="S751" s="57"/>
      <c r="T751" s="57"/>
      <c r="U751" s="57"/>
      <c r="V751" s="57"/>
      <c r="W751" s="57"/>
      <c r="X751" s="57"/>
      <c r="Y751" s="57"/>
      <c r="Z751" s="57"/>
      <c r="AA751" s="57"/>
    </row>
    <row r="752" spans="1:27" ht="14" hidden="1">
      <c r="A752" s="57"/>
      <c r="B752" s="57"/>
      <c r="C752" s="57"/>
      <c r="D752" s="57"/>
      <c r="E752" s="57"/>
      <c r="F752" s="57"/>
      <c r="G752" s="57"/>
      <c r="H752" s="176"/>
      <c r="I752" s="176"/>
      <c r="J752" s="176"/>
      <c r="K752" s="176"/>
      <c r="L752" s="176"/>
      <c r="M752" s="176"/>
      <c r="N752" s="57"/>
      <c r="O752" s="57"/>
      <c r="P752" s="57"/>
      <c r="Q752" s="57"/>
      <c r="R752" s="57"/>
      <c r="S752" s="57"/>
      <c r="T752" s="57"/>
      <c r="U752" s="57"/>
      <c r="V752" s="57"/>
      <c r="W752" s="57"/>
      <c r="X752" s="57"/>
      <c r="Y752" s="57"/>
      <c r="Z752" s="57"/>
      <c r="AA752" s="57"/>
    </row>
    <row r="753" spans="1:27" ht="14" hidden="1">
      <c r="A753" s="57"/>
      <c r="B753" s="57"/>
      <c r="C753" s="57"/>
      <c r="D753" s="57"/>
      <c r="E753" s="57"/>
      <c r="F753" s="57"/>
      <c r="G753" s="57"/>
      <c r="H753" s="176"/>
      <c r="I753" s="176"/>
      <c r="J753" s="176"/>
      <c r="K753" s="176"/>
      <c r="L753" s="176"/>
      <c r="M753" s="176"/>
      <c r="N753" s="57"/>
      <c r="O753" s="57"/>
      <c r="P753" s="57"/>
      <c r="Q753" s="57"/>
      <c r="R753" s="57"/>
      <c r="S753" s="57"/>
      <c r="T753" s="57"/>
      <c r="U753" s="57"/>
      <c r="V753" s="57"/>
      <c r="W753" s="57"/>
      <c r="X753" s="57"/>
      <c r="Y753" s="57"/>
      <c r="Z753" s="57"/>
      <c r="AA753" s="57"/>
    </row>
    <row r="754" spans="1:27" ht="14" hidden="1">
      <c r="A754" s="57"/>
      <c r="B754" s="57"/>
      <c r="C754" s="57"/>
      <c r="D754" s="57"/>
      <c r="E754" s="57"/>
      <c r="F754" s="57"/>
      <c r="G754" s="57"/>
      <c r="H754" s="176"/>
      <c r="I754" s="176"/>
      <c r="J754" s="176"/>
      <c r="K754" s="176"/>
      <c r="L754" s="176"/>
      <c r="M754" s="176"/>
      <c r="N754" s="57"/>
      <c r="O754" s="57"/>
      <c r="P754" s="57"/>
      <c r="Q754" s="57"/>
      <c r="R754" s="57"/>
      <c r="S754" s="57"/>
      <c r="T754" s="57"/>
      <c r="U754" s="57"/>
      <c r="V754" s="57"/>
      <c r="W754" s="57"/>
      <c r="X754" s="57"/>
      <c r="Y754" s="57"/>
      <c r="Z754" s="57"/>
      <c r="AA754" s="57"/>
    </row>
    <row r="755" spans="1:27" ht="14" hidden="1">
      <c r="A755" s="57"/>
      <c r="B755" s="57"/>
      <c r="C755" s="57"/>
      <c r="D755" s="57"/>
      <c r="E755" s="57"/>
      <c r="F755" s="57"/>
      <c r="G755" s="57"/>
      <c r="H755" s="176"/>
      <c r="I755" s="176"/>
      <c r="J755" s="176"/>
      <c r="K755" s="176"/>
      <c r="L755" s="176"/>
      <c r="M755" s="176"/>
      <c r="N755" s="57"/>
      <c r="O755" s="57"/>
      <c r="P755" s="57"/>
      <c r="Q755" s="57"/>
      <c r="R755" s="57"/>
      <c r="S755" s="57"/>
      <c r="T755" s="57"/>
      <c r="U755" s="57"/>
      <c r="V755" s="57"/>
      <c r="W755" s="57"/>
      <c r="X755" s="57"/>
      <c r="Y755" s="57"/>
      <c r="Z755" s="57"/>
      <c r="AA755" s="57"/>
    </row>
    <row r="756" spans="1:27" ht="14" hidden="1">
      <c r="A756" s="57"/>
      <c r="B756" s="57"/>
      <c r="C756" s="57"/>
      <c r="D756" s="57"/>
      <c r="E756" s="57"/>
      <c r="F756" s="57"/>
      <c r="G756" s="57"/>
      <c r="H756" s="176"/>
      <c r="I756" s="176"/>
      <c r="J756" s="176"/>
      <c r="K756" s="176"/>
      <c r="L756" s="176"/>
      <c r="M756" s="176"/>
      <c r="N756" s="57"/>
      <c r="O756" s="57"/>
      <c r="P756" s="57"/>
      <c r="Q756" s="57"/>
      <c r="R756" s="57"/>
      <c r="S756" s="57"/>
      <c r="T756" s="57"/>
      <c r="U756" s="57"/>
      <c r="V756" s="57"/>
      <c r="W756" s="57"/>
      <c r="X756" s="57"/>
      <c r="Y756" s="57"/>
      <c r="Z756" s="57"/>
      <c r="AA756" s="57"/>
    </row>
    <row r="757" spans="1:27" ht="14" hidden="1">
      <c r="A757" s="57"/>
      <c r="B757" s="57"/>
      <c r="C757" s="57"/>
      <c r="D757" s="57"/>
      <c r="E757" s="57"/>
      <c r="F757" s="57"/>
      <c r="G757" s="57"/>
      <c r="H757" s="176"/>
      <c r="I757" s="176"/>
      <c r="J757" s="176"/>
      <c r="K757" s="176"/>
      <c r="L757" s="176"/>
      <c r="M757" s="176"/>
      <c r="N757" s="57"/>
      <c r="O757" s="57"/>
      <c r="P757" s="57"/>
      <c r="Q757" s="57"/>
      <c r="R757" s="57"/>
      <c r="S757" s="57"/>
      <c r="T757" s="57"/>
      <c r="U757" s="57"/>
      <c r="V757" s="57"/>
      <c r="W757" s="57"/>
      <c r="X757" s="57"/>
      <c r="Y757" s="57"/>
      <c r="Z757" s="57"/>
      <c r="AA757" s="57"/>
    </row>
    <row r="758" spans="1:27" ht="14" hidden="1">
      <c r="A758" s="57"/>
      <c r="B758" s="57"/>
      <c r="C758" s="57"/>
      <c r="D758" s="57"/>
      <c r="E758" s="57"/>
      <c r="F758" s="57"/>
      <c r="G758" s="57"/>
      <c r="H758" s="176"/>
      <c r="I758" s="176"/>
      <c r="J758" s="176"/>
      <c r="K758" s="176"/>
      <c r="L758" s="176"/>
      <c r="M758" s="176"/>
      <c r="N758" s="57"/>
      <c r="O758" s="57"/>
      <c r="P758" s="57"/>
      <c r="Q758" s="57"/>
      <c r="R758" s="57"/>
      <c r="S758" s="57"/>
      <c r="T758" s="57"/>
      <c r="U758" s="57"/>
      <c r="V758" s="57"/>
      <c r="W758" s="57"/>
      <c r="X758" s="57"/>
      <c r="Y758" s="57"/>
      <c r="Z758" s="57"/>
      <c r="AA758" s="57"/>
    </row>
    <row r="759" spans="1:27" ht="14" hidden="1">
      <c r="A759" s="57"/>
      <c r="B759" s="57"/>
      <c r="C759" s="57"/>
      <c r="D759" s="57"/>
      <c r="E759" s="57"/>
      <c r="F759" s="57"/>
      <c r="G759" s="57"/>
      <c r="H759" s="176"/>
      <c r="I759" s="176"/>
      <c r="J759" s="176"/>
      <c r="K759" s="176"/>
      <c r="L759" s="176"/>
      <c r="M759" s="176"/>
      <c r="N759" s="57"/>
      <c r="O759" s="57"/>
      <c r="P759" s="57"/>
      <c r="Q759" s="57"/>
      <c r="R759" s="57"/>
      <c r="S759" s="57"/>
      <c r="T759" s="57"/>
      <c r="U759" s="57"/>
      <c r="V759" s="57"/>
      <c r="W759" s="57"/>
      <c r="X759" s="57"/>
      <c r="Y759" s="57"/>
      <c r="Z759" s="57"/>
      <c r="AA759" s="57"/>
    </row>
    <row r="760" spans="1:27" ht="14" hidden="1">
      <c r="A760" s="57"/>
      <c r="B760" s="57"/>
      <c r="C760" s="57"/>
      <c r="D760" s="57"/>
      <c r="E760" s="57"/>
      <c r="F760" s="57"/>
      <c r="G760" s="57"/>
      <c r="H760" s="176"/>
      <c r="I760" s="176"/>
      <c r="J760" s="176"/>
      <c r="K760" s="176"/>
      <c r="L760" s="176"/>
      <c r="M760" s="176"/>
      <c r="N760" s="57"/>
      <c r="O760" s="57"/>
      <c r="P760" s="57"/>
      <c r="Q760" s="57"/>
      <c r="R760" s="57"/>
      <c r="S760" s="57"/>
      <c r="T760" s="57"/>
      <c r="U760" s="57"/>
      <c r="V760" s="57"/>
      <c r="W760" s="57"/>
      <c r="X760" s="57"/>
      <c r="Y760" s="57"/>
      <c r="Z760" s="57"/>
      <c r="AA760" s="57"/>
    </row>
    <row r="761" spans="1:27" ht="14" hidden="1">
      <c r="A761" s="57"/>
      <c r="B761" s="57"/>
      <c r="C761" s="57"/>
      <c r="D761" s="57"/>
      <c r="E761" s="57"/>
      <c r="F761" s="57"/>
      <c r="G761" s="57"/>
      <c r="H761" s="176"/>
      <c r="I761" s="176"/>
      <c r="J761" s="176"/>
      <c r="K761" s="176"/>
      <c r="L761" s="176"/>
      <c r="M761" s="176"/>
      <c r="N761" s="57"/>
      <c r="O761" s="57"/>
      <c r="P761" s="57"/>
      <c r="Q761" s="57"/>
      <c r="R761" s="57"/>
      <c r="S761" s="57"/>
      <c r="T761" s="57"/>
      <c r="U761" s="57"/>
      <c r="V761" s="57"/>
      <c r="W761" s="57"/>
      <c r="X761" s="57"/>
      <c r="Y761" s="57"/>
      <c r="Z761" s="57"/>
      <c r="AA761" s="57"/>
    </row>
    <row r="762" spans="1:27" ht="14" hidden="1">
      <c r="A762" s="57"/>
      <c r="B762" s="57"/>
      <c r="C762" s="57"/>
      <c r="D762" s="57"/>
      <c r="E762" s="57"/>
      <c r="F762" s="57"/>
      <c r="G762" s="57"/>
      <c r="H762" s="176"/>
      <c r="I762" s="176"/>
      <c r="J762" s="176"/>
      <c r="K762" s="176"/>
      <c r="L762" s="176"/>
      <c r="M762" s="176"/>
      <c r="N762" s="57"/>
      <c r="O762" s="57"/>
      <c r="P762" s="57"/>
      <c r="Q762" s="57"/>
      <c r="R762" s="57"/>
      <c r="S762" s="57"/>
      <c r="T762" s="57"/>
      <c r="U762" s="57"/>
      <c r="V762" s="57"/>
      <c r="W762" s="57"/>
      <c r="X762" s="57"/>
      <c r="Y762" s="57"/>
      <c r="Z762" s="57"/>
      <c r="AA762" s="57"/>
    </row>
    <row r="763" spans="1:27" ht="14" hidden="1">
      <c r="A763" s="57"/>
      <c r="B763" s="57"/>
      <c r="C763" s="57"/>
      <c r="D763" s="57"/>
      <c r="E763" s="57"/>
      <c r="F763" s="57"/>
      <c r="G763" s="57"/>
      <c r="H763" s="176"/>
      <c r="I763" s="176"/>
      <c r="J763" s="176"/>
      <c r="K763" s="176"/>
      <c r="L763" s="176"/>
      <c r="M763" s="176"/>
      <c r="N763" s="57"/>
      <c r="O763" s="57"/>
      <c r="P763" s="57"/>
      <c r="Q763" s="57"/>
      <c r="R763" s="57"/>
      <c r="S763" s="57"/>
      <c r="T763" s="57"/>
      <c r="U763" s="57"/>
      <c r="V763" s="57"/>
      <c r="W763" s="57"/>
      <c r="X763" s="57"/>
      <c r="Y763" s="57"/>
      <c r="Z763" s="57"/>
      <c r="AA763" s="57"/>
    </row>
    <row r="764" spans="1:27" ht="14" hidden="1">
      <c r="A764" s="57"/>
      <c r="B764" s="57"/>
      <c r="C764" s="57"/>
      <c r="D764" s="57"/>
      <c r="E764" s="57"/>
      <c r="F764" s="57"/>
      <c r="G764" s="57"/>
      <c r="H764" s="176"/>
      <c r="I764" s="176"/>
      <c r="J764" s="176"/>
      <c r="K764" s="176"/>
      <c r="L764" s="176"/>
      <c r="M764" s="176"/>
      <c r="N764" s="57"/>
      <c r="O764" s="57"/>
      <c r="P764" s="57"/>
      <c r="Q764" s="57"/>
      <c r="R764" s="57"/>
      <c r="S764" s="57"/>
      <c r="T764" s="57"/>
      <c r="U764" s="57"/>
      <c r="V764" s="57"/>
      <c r="W764" s="57"/>
      <c r="X764" s="57"/>
      <c r="Y764" s="57"/>
      <c r="Z764" s="57"/>
      <c r="AA764" s="57"/>
    </row>
    <row r="765" spans="1:27" ht="14" hidden="1">
      <c r="A765" s="57"/>
      <c r="B765" s="57"/>
      <c r="C765" s="57"/>
      <c r="D765" s="57"/>
      <c r="E765" s="57"/>
      <c r="F765" s="57"/>
      <c r="G765" s="57"/>
      <c r="H765" s="176"/>
      <c r="I765" s="176"/>
      <c r="J765" s="176"/>
      <c r="K765" s="176"/>
      <c r="L765" s="176"/>
      <c r="M765" s="176"/>
      <c r="N765" s="57"/>
      <c r="O765" s="57"/>
      <c r="P765" s="57"/>
      <c r="Q765" s="57"/>
      <c r="R765" s="57"/>
      <c r="S765" s="57"/>
      <c r="T765" s="57"/>
      <c r="U765" s="57"/>
      <c r="V765" s="57"/>
      <c r="W765" s="57"/>
      <c r="X765" s="57"/>
      <c r="Y765" s="57"/>
      <c r="Z765" s="57"/>
      <c r="AA765" s="57"/>
    </row>
    <row r="766" spans="1:27" ht="14" hidden="1">
      <c r="A766" s="57"/>
      <c r="B766" s="57"/>
      <c r="C766" s="57"/>
      <c r="D766" s="57"/>
      <c r="E766" s="57"/>
      <c r="F766" s="57"/>
      <c r="G766" s="57"/>
      <c r="H766" s="176"/>
      <c r="I766" s="176"/>
      <c r="J766" s="176"/>
      <c r="K766" s="176"/>
      <c r="L766" s="176"/>
      <c r="M766" s="176"/>
      <c r="N766" s="57"/>
      <c r="O766" s="57"/>
      <c r="P766" s="57"/>
      <c r="Q766" s="57"/>
      <c r="R766" s="57"/>
      <c r="S766" s="57"/>
      <c r="T766" s="57"/>
      <c r="U766" s="57"/>
      <c r="V766" s="57"/>
      <c r="W766" s="57"/>
      <c r="X766" s="57"/>
      <c r="Y766" s="57"/>
      <c r="Z766" s="57"/>
      <c r="AA766" s="57"/>
    </row>
    <row r="767" spans="1:27" ht="14" hidden="1">
      <c r="A767" s="57"/>
      <c r="B767" s="57"/>
      <c r="C767" s="57"/>
      <c r="D767" s="57"/>
      <c r="E767" s="57"/>
      <c r="F767" s="57"/>
      <c r="G767" s="57"/>
      <c r="H767" s="176"/>
      <c r="I767" s="176"/>
      <c r="J767" s="176"/>
      <c r="K767" s="176"/>
      <c r="L767" s="176"/>
      <c r="M767" s="176"/>
      <c r="N767" s="57"/>
      <c r="O767" s="57"/>
      <c r="P767" s="57"/>
      <c r="Q767" s="57"/>
      <c r="R767" s="57"/>
      <c r="S767" s="57"/>
      <c r="T767" s="57"/>
      <c r="U767" s="57"/>
      <c r="V767" s="57"/>
      <c r="W767" s="57"/>
      <c r="X767" s="57"/>
      <c r="Y767" s="57"/>
      <c r="Z767" s="57"/>
      <c r="AA767" s="57"/>
    </row>
    <row r="768" spans="1:27" ht="14" hidden="1">
      <c r="A768" s="57"/>
      <c r="B768" s="57"/>
      <c r="C768" s="57"/>
      <c r="D768" s="57"/>
      <c r="E768" s="57"/>
      <c r="F768" s="57"/>
      <c r="G768" s="57"/>
      <c r="H768" s="176"/>
      <c r="I768" s="176"/>
      <c r="J768" s="176"/>
      <c r="K768" s="176"/>
      <c r="L768" s="176"/>
      <c r="M768" s="176"/>
      <c r="N768" s="57"/>
      <c r="O768" s="57"/>
      <c r="P768" s="57"/>
      <c r="Q768" s="57"/>
      <c r="R768" s="57"/>
      <c r="S768" s="57"/>
      <c r="T768" s="57"/>
      <c r="U768" s="57"/>
      <c r="V768" s="57"/>
      <c r="W768" s="57"/>
      <c r="X768" s="57"/>
      <c r="Y768" s="57"/>
      <c r="Z768" s="57"/>
      <c r="AA768" s="57"/>
    </row>
    <row r="769" spans="1:27" ht="14" hidden="1">
      <c r="A769" s="57"/>
      <c r="B769" s="57"/>
      <c r="C769" s="57"/>
      <c r="D769" s="57"/>
      <c r="E769" s="57"/>
      <c r="F769" s="57"/>
      <c r="G769" s="57"/>
      <c r="H769" s="176"/>
      <c r="I769" s="176"/>
      <c r="J769" s="176"/>
      <c r="K769" s="176"/>
      <c r="L769" s="176"/>
      <c r="M769" s="176"/>
      <c r="N769" s="57"/>
      <c r="O769" s="57"/>
      <c r="P769" s="57"/>
      <c r="Q769" s="57"/>
      <c r="R769" s="57"/>
      <c r="S769" s="57"/>
      <c r="T769" s="57"/>
      <c r="U769" s="57"/>
      <c r="V769" s="57"/>
      <c r="W769" s="57"/>
      <c r="X769" s="57"/>
      <c r="Y769" s="57"/>
      <c r="Z769" s="57"/>
      <c r="AA769" s="57"/>
    </row>
    <row r="770" spans="1:27" ht="14" hidden="1">
      <c r="A770" s="57"/>
      <c r="B770" s="57"/>
      <c r="C770" s="57"/>
      <c r="D770" s="57"/>
      <c r="E770" s="57"/>
      <c r="F770" s="57"/>
      <c r="G770" s="57"/>
      <c r="H770" s="176"/>
      <c r="I770" s="176"/>
      <c r="J770" s="176"/>
      <c r="K770" s="176"/>
      <c r="L770" s="176"/>
      <c r="M770" s="176"/>
      <c r="N770" s="57"/>
      <c r="O770" s="57"/>
      <c r="P770" s="57"/>
      <c r="Q770" s="57"/>
      <c r="R770" s="57"/>
      <c r="S770" s="57"/>
      <c r="T770" s="57"/>
      <c r="U770" s="57"/>
      <c r="V770" s="57"/>
      <c r="W770" s="57"/>
      <c r="X770" s="57"/>
      <c r="Y770" s="57"/>
      <c r="Z770" s="57"/>
      <c r="AA770" s="57"/>
    </row>
    <row r="771" spans="1:27" ht="14" hidden="1">
      <c r="A771" s="57"/>
      <c r="B771" s="57"/>
      <c r="C771" s="57"/>
      <c r="D771" s="57"/>
      <c r="E771" s="57"/>
      <c r="F771" s="57"/>
      <c r="G771" s="57"/>
      <c r="H771" s="176"/>
      <c r="I771" s="176"/>
      <c r="J771" s="176"/>
      <c r="K771" s="176"/>
      <c r="L771" s="176"/>
      <c r="M771" s="176"/>
      <c r="N771" s="57"/>
      <c r="O771" s="57"/>
      <c r="P771" s="57"/>
      <c r="Q771" s="57"/>
      <c r="R771" s="57"/>
      <c r="S771" s="57"/>
      <c r="T771" s="57"/>
      <c r="U771" s="57"/>
      <c r="V771" s="57"/>
      <c r="W771" s="57"/>
      <c r="X771" s="57"/>
      <c r="Y771" s="57"/>
      <c r="Z771" s="57"/>
      <c r="AA771" s="57"/>
    </row>
    <row r="772" spans="1:27" ht="14" hidden="1">
      <c r="A772" s="57"/>
      <c r="B772" s="57"/>
      <c r="C772" s="57"/>
      <c r="D772" s="57"/>
      <c r="E772" s="57"/>
      <c r="F772" s="57"/>
      <c r="G772" s="57"/>
      <c r="H772" s="176"/>
      <c r="I772" s="176"/>
      <c r="J772" s="176"/>
      <c r="K772" s="176"/>
      <c r="L772" s="176"/>
      <c r="M772" s="176"/>
      <c r="N772" s="57"/>
      <c r="O772" s="57"/>
      <c r="P772" s="57"/>
      <c r="Q772" s="57"/>
      <c r="R772" s="57"/>
      <c r="S772" s="57"/>
      <c r="T772" s="57"/>
      <c r="U772" s="57"/>
      <c r="V772" s="57"/>
      <c r="W772" s="57"/>
      <c r="X772" s="57"/>
      <c r="Y772" s="57"/>
      <c r="Z772" s="57"/>
      <c r="AA772" s="57"/>
    </row>
    <row r="773" spans="1:27" ht="14" hidden="1">
      <c r="A773" s="57"/>
      <c r="B773" s="57"/>
      <c r="C773" s="57"/>
      <c r="D773" s="57"/>
      <c r="E773" s="57"/>
      <c r="F773" s="57"/>
      <c r="G773" s="57"/>
      <c r="H773" s="176"/>
      <c r="I773" s="176"/>
      <c r="J773" s="176"/>
      <c r="K773" s="176"/>
      <c r="L773" s="176"/>
      <c r="M773" s="176"/>
      <c r="N773" s="57"/>
      <c r="O773" s="57"/>
      <c r="P773" s="57"/>
      <c r="Q773" s="57"/>
      <c r="R773" s="57"/>
      <c r="S773" s="57"/>
      <c r="T773" s="57"/>
      <c r="U773" s="57"/>
      <c r="V773" s="57"/>
      <c r="W773" s="57"/>
      <c r="X773" s="57"/>
      <c r="Y773" s="57"/>
      <c r="Z773" s="57"/>
      <c r="AA773" s="57"/>
    </row>
    <row r="774" spans="1:27" ht="14" hidden="1">
      <c r="A774" s="57"/>
      <c r="B774" s="57"/>
      <c r="C774" s="57"/>
      <c r="D774" s="57"/>
      <c r="E774" s="57"/>
      <c r="F774" s="57"/>
      <c r="G774" s="57"/>
      <c r="H774" s="176"/>
      <c r="I774" s="176"/>
      <c r="J774" s="176"/>
      <c r="K774" s="176"/>
      <c r="L774" s="176"/>
      <c r="M774" s="176"/>
      <c r="N774" s="57"/>
      <c r="O774" s="57"/>
      <c r="P774" s="57"/>
      <c r="Q774" s="57"/>
      <c r="R774" s="57"/>
      <c r="S774" s="57"/>
      <c r="T774" s="57"/>
      <c r="U774" s="57"/>
      <c r="V774" s="57"/>
      <c r="W774" s="57"/>
      <c r="X774" s="57"/>
      <c r="Y774" s="57"/>
      <c r="Z774" s="57"/>
      <c r="AA774" s="57"/>
    </row>
    <row r="775" spans="1:27" ht="14" hidden="1">
      <c r="A775" s="57"/>
      <c r="B775" s="57"/>
      <c r="C775" s="57"/>
      <c r="D775" s="57"/>
      <c r="E775" s="57"/>
      <c r="F775" s="57"/>
      <c r="G775" s="57"/>
      <c r="H775" s="176"/>
      <c r="I775" s="176"/>
      <c r="J775" s="176"/>
      <c r="K775" s="176"/>
      <c r="L775" s="176"/>
      <c r="M775" s="176"/>
      <c r="N775" s="57"/>
      <c r="O775" s="57"/>
      <c r="P775" s="57"/>
      <c r="Q775" s="57"/>
      <c r="R775" s="57"/>
      <c r="S775" s="57"/>
      <c r="T775" s="57"/>
      <c r="U775" s="57"/>
      <c r="V775" s="57"/>
      <c r="W775" s="57"/>
      <c r="X775" s="57"/>
      <c r="Y775" s="57"/>
      <c r="Z775" s="57"/>
      <c r="AA775" s="57"/>
    </row>
    <row r="776" spans="1:27" ht="14" hidden="1">
      <c r="A776" s="57"/>
      <c r="B776" s="57"/>
      <c r="C776" s="57"/>
      <c r="D776" s="57"/>
      <c r="E776" s="57"/>
      <c r="F776" s="57"/>
      <c r="G776" s="57"/>
      <c r="H776" s="176"/>
      <c r="I776" s="176"/>
      <c r="J776" s="176"/>
      <c r="K776" s="176"/>
      <c r="L776" s="176"/>
      <c r="M776" s="176"/>
      <c r="N776" s="57"/>
      <c r="O776" s="57"/>
      <c r="P776" s="57"/>
      <c r="Q776" s="57"/>
      <c r="R776" s="57"/>
      <c r="S776" s="57"/>
      <c r="T776" s="57"/>
      <c r="U776" s="57"/>
      <c r="V776" s="57"/>
      <c r="W776" s="57"/>
      <c r="X776" s="57"/>
      <c r="Y776" s="57"/>
      <c r="Z776" s="57"/>
      <c r="AA776" s="57"/>
    </row>
    <row r="777" spans="1:27" ht="14" hidden="1">
      <c r="A777" s="57"/>
      <c r="B777" s="57"/>
      <c r="C777" s="57"/>
      <c r="D777" s="57"/>
      <c r="E777" s="57"/>
      <c r="F777" s="57"/>
      <c r="G777" s="57"/>
      <c r="H777" s="176"/>
      <c r="I777" s="176"/>
      <c r="J777" s="176"/>
      <c r="K777" s="176"/>
      <c r="L777" s="176"/>
      <c r="M777" s="176"/>
      <c r="N777" s="57"/>
      <c r="O777" s="57"/>
      <c r="P777" s="57"/>
      <c r="Q777" s="57"/>
      <c r="R777" s="57"/>
      <c r="S777" s="57"/>
      <c r="T777" s="57"/>
      <c r="U777" s="57"/>
      <c r="V777" s="57"/>
      <c r="W777" s="57"/>
      <c r="X777" s="57"/>
      <c r="Y777" s="57"/>
      <c r="Z777" s="57"/>
      <c r="AA777" s="57"/>
    </row>
    <row r="778" spans="1:27" ht="14" hidden="1">
      <c r="A778" s="57"/>
      <c r="B778" s="57"/>
      <c r="C778" s="57"/>
      <c r="D778" s="57"/>
      <c r="E778" s="57"/>
      <c r="F778" s="57"/>
      <c r="G778" s="57"/>
      <c r="H778" s="176"/>
      <c r="I778" s="176"/>
      <c r="J778" s="176"/>
      <c r="K778" s="176"/>
      <c r="L778" s="176"/>
      <c r="M778" s="176"/>
      <c r="N778" s="57"/>
      <c r="O778" s="57"/>
      <c r="P778" s="57"/>
      <c r="Q778" s="57"/>
      <c r="R778" s="57"/>
      <c r="S778" s="57"/>
      <c r="T778" s="57"/>
      <c r="U778" s="57"/>
      <c r="V778" s="57"/>
      <c r="W778" s="57"/>
      <c r="X778" s="57"/>
      <c r="Y778" s="57"/>
      <c r="Z778" s="57"/>
      <c r="AA778" s="57"/>
    </row>
    <row r="779" spans="1:27" ht="14" hidden="1">
      <c r="A779" s="57"/>
      <c r="B779" s="57"/>
      <c r="C779" s="57"/>
      <c r="D779" s="57"/>
      <c r="E779" s="57"/>
      <c r="F779" s="57"/>
      <c r="G779" s="57"/>
      <c r="H779" s="176"/>
      <c r="I779" s="176"/>
      <c r="J779" s="176"/>
      <c r="K779" s="176"/>
      <c r="L779" s="176"/>
      <c r="M779" s="176"/>
      <c r="N779" s="57"/>
      <c r="O779" s="57"/>
      <c r="P779" s="57"/>
      <c r="Q779" s="57"/>
      <c r="R779" s="57"/>
      <c r="S779" s="57"/>
      <c r="T779" s="57"/>
      <c r="U779" s="57"/>
      <c r="V779" s="57"/>
      <c r="W779" s="57"/>
      <c r="X779" s="57"/>
      <c r="Y779" s="57"/>
      <c r="Z779" s="57"/>
      <c r="AA779" s="57"/>
    </row>
    <row r="780" spans="1:27" ht="14" hidden="1">
      <c r="A780" s="57"/>
      <c r="B780" s="57"/>
      <c r="C780" s="57"/>
      <c r="D780" s="57"/>
      <c r="E780" s="57"/>
      <c r="F780" s="57"/>
      <c r="G780" s="57"/>
      <c r="H780" s="176"/>
      <c r="I780" s="176"/>
      <c r="J780" s="176"/>
      <c r="K780" s="176"/>
      <c r="L780" s="176"/>
      <c r="M780" s="176"/>
      <c r="N780" s="57"/>
      <c r="O780" s="57"/>
      <c r="P780" s="57"/>
      <c r="Q780" s="57"/>
      <c r="R780" s="57"/>
      <c r="S780" s="57"/>
      <c r="T780" s="57"/>
      <c r="U780" s="57"/>
      <c r="V780" s="57"/>
      <c r="W780" s="57"/>
      <c r="X780" s="57"/>
      <c r="Y780" s="57"/>
      <c r="Z780" s="57"/>
      <c r="AA780" s="57"/>
    </row>
    <row r="781" spans="1:27" ht="14" hidden="1">
      <c r="A781" s="57"/>
      <c r="B781" s="57"/>
      <c r="C781" s="57"/>
      <c r="D781" s="57"/>
      <c r="E781" s="57"/>
      <c r="F781" s="57"/>
      <c r="G781" s="57"/>
      <c r="H781" s="176"/>
      <c r="I781" s="176"/>
      <c r="J781" s="176"/>
      <c r="K781" s="176"/>
      <c r="L781" s="176"/>
      <c r="M781" s="176"/>
      <c r="N781" s="57"/>
      <c r="O781" s="57"/>
      <c r="P781" s="57"/>
      <c r="Q781" s="57"/>
      <c r="R781" s="57"/>
      <c r="S781" s="57"/>
      <c r="T781" s="57"/>
      <c r="U781" s="57"/>
      <c r="V781" s="57"/>
      <c r="W781" s="57"/>
      <c r="X781" s="57"/>
      <c r="Y781" s="57"/>
      <c r="Z781" s="57"/>
      <c r="AA781" s="57"/>
    </row>
    <row r="782" spans="1:27" ht="14" hidden="1">
      <c r="A782" s="57"/>
      <c r="B782" s="57"/>
      <c r="C782" s="57"/>
      <c r="D782" s="57"/>
      <c r="E782" s="57"/>
      <c r="F782" s="57"/>
      <c r="G782" s="57"/>
      <c r="H782" s="176"/>
      <c r="I782" s="176"/>
      <c r="J782" s="176"/>
      <c r="K782" s="176"/>
      <c r="L782" s="176"/>
      <c r="M782" s="176"/>
      <c r="N782" s="57"/>
      <c r="O782" s="57"/>
      <c r="P782" s="57"/>
      <c r="Q782" s="57"/>
      <c r="R782" s="57"/>
      <c r="S782" s="57"/>
      <c r="T782" s="57"/>
      <c r="U782" s="57"/>
      <c r="V782" s="57"/>
      <c r="W782" s="57"/>
      <c r="X782" s="57"/>
      <c r="Y782" s="57"/>
      <c r="Z782" s="57"/>
      <c r="AA782" s="57"/>
    </row>
    <row r="783" spans="1:27" ht="14" hidden="1">
      <c r="A783" s="57"/>
      <c r="B783" s="57"/>
      <c r="C783" s="57"/>
      <c r="D783" s="57"/>
      <c r="E783" s="57"/>
      <c r="F783" s="57"/>
      <c r="G783" s="57"/>
      <c r="H783" s="176"/>
      <c r="I783" s="176"/>
      <c r="J783" s="176"/>
      <c r="K783" s="176"/>
      <c r="L783" s="176"/>
      <c r="M783" s="176"/>
      <c r="N783" s="57"/>
      <c r="O783" s="57"/>
      <c r="P783" s="57"/>
      <c r="Q783" s="57"/>
      <c r="R783" s="57"/>
      <c r="S783" s="57"/>
      <c r="T783" s="57"/>
      <c r="U783" s="57"/>
      <c r="V783" s="57"/>
      <c r="W783" s="57"/>
      <c r="X783" s="57"/>
      <c r="Y783" s="57"/>
      <c r="Z783" s="57"/>
      <c r="AA783" s="57"/>
    </row>
    <row r="784" spans="1:27" ht="14" hidden="1">
      <c r="A784" s="57"/>
      <c r="B784" s="57"/>
      <c r="C784" s="57"/>
      <c r="D784" s="57"/>
      <c r="E784" s="57"/>
      <c r="F784" s="57"/>
      <c r="G784" s="57"/>
      <c r="H784" s="176"/>
      <c r="I784" s="176"/>
      <c r="J784" s="176"/>
      <c r="K784" s="176"/>
      <c r="L784" s="176"/>
      <c r="M784" s="176"/>
      <c r="N784" s="57"/>
      <c r="O784" s="57"/>
      <c r="P784" s="57"/>
      <c r="Q784" s="57"/>
      <c r="R784" s="57"/>
      <c r="S784" s="57"/>
      <c r="T784" s="57"/>
      <c r="U784" s="57"/>
      <c r="V784" s="57"/>
      <c r="W784" s="57"/>
      <c r="X784" s="57"/>
      <c r="Y784" s="57"/>
      <c r="Z784" s="57"/>
      <c r="AA784" s="57"/>
    </row>
    <row r="785" spans="1:27" ht="14" hidden="1">
      <c r="A785" s="57"/>
      <c r="B785" s="57"/>
      <c r="C785" s="57"/>
      <c r="D785" s="57"/>
      <c r="E785" s="57"/>
      <c r="F785" s="57"/>
      <c r="G785" s="57"/>
      <c r="H785" s="176"/>
      <c r="I785" s="176"/>
      <c r="J785" s="176"/>
      <c r="K785" s="176"/>
      <c r="L785" s="176"/>
      <c r="M785" s="176"/>
      <c r="N785" s="57"/>
      <c r="O785" s="57"/>
      <c r="P785" s="57"/>
      <c r="Q785" s="57"/>
      <c r="R785" s="57"/>
      <c r="S785" s="57"/>
      <c r="T785" s="57"/>
      <c r="U785" s="57"/>
      <c r="V785" s="57"/>
      <c r="W785" s="57"/>
      <c r="X785" s="57"/>
      <c r="Y785" s="57"/>
      <c r="Z785" s="57"/>
      <c r="AA785" s="57"/>
    </row>
    <row r="786" spans="1:27" ht="14" hidden="1">
      <c r="A786" s="57"/>
      <c r="B786" s="57"/>
      <c r="C786" s="57"/>
      <c r="D786" s="57"/>
      <c r="E786" s="57"/>
      <c r="F786" s="57"/>
      <c r="G786" s="57"/>
      <c r="H786" s="176"/>
      <c r="I786" s="176"/>
      <c r="J786" s="176"/>
      <c r="K786" s="176"/>
      <c r="L786" s="176"/>
      <c r="M786" s="176"/>
      <c r="N786" s="57"/>
      <c r="O786" s="57"/>
      <c r="P786" s="57"/>
      <c r="Q786" s="57"/>
      <c r="R786" s="57"/>
      <c r="S786" s="57"/>
      <c r="T786" s="57"/>
      <c r="U786" s="57"/>
      <c r="V786" s="57"/>
      <c r="W786" s="57"/>
      <c r="X786" s="57"/>
      <c r="Y786" s="57"/>
      <c r="Z786" s="57"/>
      <c r="AA786" s="57"/>
    </row>
    <row r="787" spans="1:27" ht="14" hidden="1">
      <c r="A787" s="57"/>
      <c r="B787" s="57"/>
      <c r="C787" s="57"/>
      <c r="D787" s="57"/>
      <c r="E787" s="57"/>
      <c r="F787" s="57"/>
      <c r="G787" s="57"/>
      <c r="H787" s="176"/>
      <c r="I787" s="176"/>
      <c r="J787" s="176"/>
      <c r="K787" s="176"/>
      <c r="L787" s="176"/>
      <c r="M787" s="176"/>
      <c r="N787" s="57"/>
      <c r="O787" s="57"/>
      <c r="P787" s="57"/>
      <c r="Q787" s="57"/>
      <c r="R787" s="57"/>
      <c r="S787" s="57"/>
      <c r="T787" s="57"/>
      <c r="U787" s="57"/>
      <c r="V787" s="57"/>
      <c r="W787" s="57"/>
      <c r="X787" s="57"/>
      <c r="Y787" s="57"/>
      <c r="Z787" s="57"/>
      <c r="AA787" s="57"/>
    </row>
    <row r="788" spans="1:27" ht="14" hidden="1">
      <c r="A788" s="57"/>
      <c r="B788" s="57"/>
      <c r="C788" s="57"/>
      <c r="D788" s="57"/>
      <c r="E788" s="57"/>
      <c r="F788" s="57"/>
      <c r="G788" s="57"/>
      <c r="H788" s="176"/>
      <c r="I788" s="176"/>
      <c r="J788" s="176"/>
      <c r="K788" s="176"/>
      <c r="L788" s="176"/>
      <c r="M788" s="176"/>
      <c r="N788" s="57"/>
      <c r="O788" s="57"/>
      <c r="P788" s="57"/>
      <c r="Q788" s="57"/>
      <c r="R788" s="57"/>
      <c r="S788" s="57"/>
      <c r="T788" s="57"/>
      <c r="U788" s="57"/>
      <c r="V788" s="57"/>
      <c r="W788" s="57"/>
      <c r="X788" s="57"/>
      <c r="Y788" s="57"/>
      <c r="Z788" s="57"/>
      <c r="AA788" s="57"/>
    </row>
    <row r="789" spans="1:27" ht="14" hidden="1">
      <c r="A789" s="57"/>
      <c r="B789" s="57"/>
      <c r="C789" s="57"/>
      <c r="D789" s="57"/>
      <c r="E789" s="57"/>
      <c r="F789" s="57"/>
      <c r="G789" s="57"/>
      <c r="H789" s="176"/>
      <c r="I789" s="176"/>
      <c r="J789" s="176"/>
      <c r="K789" s="176"/>
      <c r="L789" s="176"/>
      <c r="M789" s="176"/>
      <c r="N789" s="57"/>
      <c r="O789" s="57"/>
      <c r="P789" s="57"/>
      <c r="Q789" s="57"/>
      <c r="R789" s="57"/>
      <c r="S789" s="57"/>
      <c r="T789" s="57"/>
      <c r="U789" s="57"/>
      <c r="V789" s="57"/>
      <c r="W789" s="57"/>
      <c r="X789" s="57"/>
      <c r="Y789" s="57"/>
      <c r="Z789" s="57"/>
      <c r="AA789" s="57"/>
    </row>
    <row r="790" spans="1:27" ht="14" hidden="1">
      <c r="A790" s="57"/>
      <c r="B790" s="57"/>
      <c r="C790" s="57"/>
      <c r="D790" s="57"/>
      <c r="E790" s="57"/>
      <c r="F790" s="57"/>
      <c r="G790" s="57"/>
      <c r="H790" s="176"/>
      <c r="I790" s="176"/>
      <c r="J790" s="176"/>
      <c r="K790" s="176"/>
      <c r="L790" s="176"/>
      <c r="M790" s="176"/>
      <c r="N790" s="57"/>
      <c r="O790" s="57"/>
      <c r="P790" s="57"/>
      <c r="Q790" s="57"/>
      <c r="R790" s="57"/>
      <c r="S790" s="57"/>
      <c r="T790" s="57"/>
      <c r="U790" s="57"/>
      <c r="V790" s="57"/>
      <c r="W790" s="57"/>
      <c r="X790" s="57"/>
      <c r="Y790" s="57"/>
      <c r="Z790" s="57"/>
      <c r="AA790" s="57"/>
    </row>
    <row r="791" spans="1:27" ht="14" hidden="1">
      <c r="A791" s="57"/>
      <c r="B791" s="57"/>
      <c r="C791" s="57"/>
      <c r="D791" s="57"/>
      <c r="E791" s="57"/>
      <c r="F791" s="57"/>
      <c r="G791" s="57"/>
      <c r="H791" s="176"/>
      <c r="I791" s="176"/>
      <c r="J791" s="176"/>
      <c r="K791" s="176"/>
      <c r="L791" s="176"/>
      <c r="M791" s="176"/>
      <c r="N791" s="57"/>
      <c r="O791" s="57"/>
      <c r="P791" s="57"/>
      <c r="Q791" s="57"/>
      <c r="R791" s="57"/>
      <c r="S791" s="57"/>
      <c r="T791" s="57"/>
      <c r="U791" s="57"/>
      <c r="V791" s="57"/>
      <c r="W791" s="57"/>
      <c r="X791" s="57"/>
      <c r="Y791" s="57"/>
      <c r="Z791" s="57"/>
      <c r="AA791" s="57"/>
    </row>
    <row r="792" spans="1:27" ht="14" hidden="1">
      <c r="A792" s="57"/>
      <c r="B792" s="57"/>
      <c r="C792" s="57"/>
      <c r="D792" s="57"/>
      <c r="E792" s="57"/>
      <c r="F792" s="57"/>
      <c r="G792" s="57"/>
      <c r="H792" s="176"/>
      <c r="I792" s="176"/>
      <c r="J792" s="176"/>
      <c r="K792" s="176"/>
      <c r="L792" s="176"/>
      <c r="M792" s="176"/>
      <c r="N792" s="57"/>
      <c r="O792" s="57"/>
      <c r="P792" s="57"/>
      <c r="Q792" s="57"/>
      <c r="R792" s="57"/>
      <c r="S792" s="57"/>
      <c r="T792" s="57"/>
      <c r="U792" s="57"/>
      <c r="V792" s="57"/>
      <c r="W792" s="57"/>
      <c r="X792" s="57"/>
      <c r="Y792" s="57"/>
      <c r="Z792" s="57"/>
      <c r="AA792" s="57"/>
    </row>
    <row r="793" spans="1:27" ht="14" hidden="1">
      <c r="A793" s="57"/>
      <c r="B793" s="57"/>
      <c r="C793" s="57"/>
      <c r="D793" s="57"/>
      <c r="E793" s="57"/>
      <c r="F793" s="57"/>
      <c r="G793" s="57"/>
      <c r="H793" s="176"/>
      <c r="I793" s="176"/>
      <c r="J793" s="176"/>
      <c r="K793" s="176"/>
      <c r="L793" s="176"/>
      <c r="M793" s="176"/>
      <c r="N793" s="57"/>
      <c r="O793" s="57"/>
      <c r="P793" s="57"/>
      <c r="Q793" s="57"/>
      <c r="R793" s="57"/>
      <c r="S793" s="57"/>
      <c r="T793" s="57"/>
      <c r="U793" s="57"/>
      <c r="V793" s="57"/>
      <c r="W793" s="57"/>
      <c r="X793" s="57"/>
      <c r="Y793" s="57"/>
      <c r="Z793" s="57"/>
      <c r="AA793" s="57"/>
    </row>
    <row r="794" spans="1:27" ht="14" hidden="1">
      <c r="A794" s="57"/>
      <c r="B794" s="57"/>
      <c r="C794" s="57"/>
      <c r="D794" s="57"/>
      <c r="E794" s="57"/>
      <c r="F794" s="57"/>
      <c r="G794" s="57"/>
      <c r="H794" s="176"/>
      <c r="I794" s="176"/>
      <c r="J794" s="176"/>
      <c r="K794" s="176"/>
      <c r="L794" s="176"/>
      <c r="M794" s="176"/>
      <c r="N794" s="57"/>
      <c r="O794" s="57"/>
      <c r="P794" s="57"/>
      <c r="Q794" s="57"/>
      <c r="R794" s="57"/>
      <c r="S794" s="57"/>
      <c r="T794" s="57"/>
      <c r="U794" s="57"/>
      <c r="V794" s="57"/>
      <c r="W794" s="57"/>
      <c r="X794" s="57"/>
      <c r="Y794" s="57"/>
      <c r="Z794" s="57"/>
      <c r="AA794" s="57"/>
    </row>
    <row r="795" spans="1:27" ht="14" hidden="1">
      <c r="A795" s="57"/>
      <c r="B795" s="57"/>
      <c r="C795" s="57"/>
      <c r="D795" s="57"/>
      <c r="E795" s="57"/>
      <c r="F795" s="57"/>
      <c r="G795" s="57"/>
      <c r="H795" s="176"/>
      <c r="I795" s="176"/>
      <c r="J795" s="176"/>
      <c r="K795" s="176"/>
      <c r="L795" s="176"/>
      <c r="M795" s="176"/>
      <c r="N795" s="57"/>
      <c r="O795" s="57"/>
      <c r="P795" s="57"/>
      <c r="Q795" s="57"/>
      <c r="R795" s="57"/>
      <c r="S795" s="57"/>
      <c r="T795" s="57"/>
      <c r="U795" s="57"/>
      <c r="V795" s="57"/>
      <c r="W795" s="57"/>
      <c r="X795" s="57"/>
      <c r="Y795" s="57"/>
      <c r="Z795" s="57"/>
      <c r="AA795" s="57"/>
    </row>
    <row r="796" spans="1:27" ht="14" hidden="1">
      <c r="A796" s="57"/>
      <c r="B796" s="57"/>
      <c r="C796" s="57"/>
      <c r="D796" s="57"/>
      <c r="E796" s="57"/>
      <c r="F796" s="57"/>
      <c r="G796" s="57"/>
      <c r="H796" s="176"/>
      <c r="I796" s="176"/>
      <c r="J796" s="176"/>
      <c r="K796" s="176"/>
      <c r="L796" s="176"/>
      <c r="M796" s="176"/>
      <c r="N796" s="57"/>
      <c r="O796" s="57"/>
      <c r="P796" s="57"/>
      <c r="Q796" s="57"/>
      <c r="R796" s="57"/>
      <c r="S796" s="57"/>
      <c r="T796" s="57"/>
      <c r="U796" s="57"/>
      <c r="V796" s="57"/>
      <c r="W796" s="57"/>
      <c r="X796" s="57"/>
      <c r="Y796" s="57"/>
      <c r="Z796" s="57"/>
      <c r="AA796" s="57"/>
    </row>
    <row r="797" spans="1:27" ht="14" hidden="1">
      <c r="A797" s="57"/>
      <c r="B797" s="57"/>
      <c r="C797" s="57"/>
      <c r="D797" s="57"/>
      <c r="E797" s="57"/>
      <c r="F797" s="57"/>
      <c r="G797" s="57"/>
      <c r="H797" s="176"/>
      <c r="I797" s="176"/>
      <c r="J797" s="176"/>
      <c r="K797" s="176"/>
      <c r="L797" s="176"/>
      <c r="M797" s="176"/>
      <c r="N797" s="57"/>
      <c r="O797" s="57"/>
      <c r="P797" s="57"/>
      <c r="Q797" s="57"/>
      <c r="R797" s="57"/>
      <c r="S797" s="57"/>
      <c r="T797" s="57"/>
      <c r="U797" s="57"/>
      <c r="V797" s="57"/>
      <c r="W797" s="57"/>
      <c r="X797" s="57"/>
      <c r="Y797" s="57"/>
      <c r="Z797" s="57"/>
      <c r="AA797" s="57"/>
    </row>
    <row r="798" spans="1:27" ht="14" hidden="1">
      <c r="A798" s="57"/>
      <c r="B798" s="57"/>
      <c r="C798" s="57"/>
      <c r="D798" s="57"/>
      <c r="E798" s="57"/>
      <c r="F798" s="57"/>
      <c r="G798" s="57"/>
      <c r="H798" s="176"/>
      <c r="I798" s="176"/>
      <c r="J798" s="176"/>
      <c r="K798" s="176"/>
      <c r="L798" s="176"/>
      <c r="M798" s="176"/>
      <c r="N798" s="57"/>
      <c r="O798" s="57"/>
      <c r="P798" s="57"/>
      <c r="Q798" s="57"/>
      <c r="R798" s="57"/>
      <c r="S798" s="57"/>
      <c r="T798" s="57"/>
      <c r="U798" s="57"/>
      <c r="V798" s="57"/>
      <c r="W798" s="57"/>
      <c r="X798" s="57"/>
      <c r="Y798" s="57"/>
      <c r="Z798" s="57"/>
      <c r="AA798" s="57"/>
    </row>
    <row r="799" spans="1:27" ht="14" hidden="1">
      <c r="A799" s="57"/>
      <c r="B799" s="57"/>
      <c r="C799" s="57"/>
      <c r="D799" s="57"/>
      <c r="E799" s="57"/>
      <c r="F799" s="57"/>
      <c r="G799" s="57"/>
      <c r="H799" s="176"/>
      <c r="I799" s="176"/>
      <c r="J799" s="176"/>
      <c r="K799" s="176"/>
      <c r="L799" s="176"/>
      <c r="M799" s="176"/>
      <c r="N799" s="57"/>
      <c r="O799" s="57"/>
      <c r="P799" s="57"/>
      <c r="Q799" s="57"/>
      <c r="R799" s="57"/>
      <c r="S799" s="57"/>
      <c r="T799" s="57"/>
      <c r="U799" s="57"/>
      <c r="V799" s="57"/>
      <c r="W799" s="57"/>
      <c r="X799" s="57"/>
      <c r="Y799" s="57"/>
      <c r="Z799" s="57"/>
      <c r="AA799" s="57"/>
    </row>
    <row r="800" spans="1:27" ht="14" hidden="1">
      <c r="A800" s="57"/>
      <c r="B800" s="57"/>
      <c r="C800" s="57"/>
      <c r="D800" s="57"/>
      <c r="E800" s="57"/>
      <c r="F800" s="57"/>
      <c r="G800" s="57"/>
      <c r="H800" s="176"/>
      <c r="I800" s="176"/>
      <c r="J800" s="176"/>
      <c r="K800" s="176"/>
      <c r="L800" s="176"/>
      <c r="M800" s="176"/>
      <c r="N800" s="57"/>
      <c r="O800" s="57"/>
      <c r="P800" s="57"/>
      <c r="Q800" s="57"/>
      <c r="R800" s="57"/>
      <c r="S800" s="57"/>
      <c r="T800" s="57"/>
      <c r="U800" s="57"/>
      <c r="V800" s="57"/>
      <c r="W800" s="57"/>
      <c r="X800" s="57"/>
      <c r="Y800" s="57"/>
      <c r="Z800" s="57"/>
      <c r="AA800" s="57"/>
    </row>
    <row r="801" spans="1:27" ht="14" hidden="1">
      <c r="A801" s="57"/>
      <c r="B801" s="57"/>
      <c r="C801" s="57"/>
      <c r="D801" s="57"/>
      <c r="E801" s="57"/>
      <c r="F801" s="57"/>
      <c r="G801" s="57"/>
      <c r="H801" s="176"/>
      <c r="I801" s="176"/>
      <c r="J801" s="176"/>
      <c r="K801" s="176"/>
      <c r="L801" s="176"/>
      <c r="M801" s="176"/>
      <c r="N801" s="57"/>
      <c r="O801" s="57"/>
      <c r="P801" s="57"/>
      <c r="Q801" s="57"/>
      <c r="R801" s="57"/>
      <c r="S801" s="57"/>
      <c r="T801" s="57"/>
      <c r="U801" s="57"/>
      <c r="V801" s="57"/>
      <c r="W801" s="57"/>
      <c r="X801" s="57"/>
      <c r="Y801" s="57"/>
      <c r="Z801" s="57"/>
      <c r="AA801" s="57"/>
    </row>
    <row r="802" spans="1:27" ht="14" hidden="1">
      <c r="A802" s="57"/>
      <c r="B802" s="57"/>
      <c r="C802" s="57"/>
      <c r="D802" s="57"/>
      <c r="E802" s="57"/>
      <c r="F802" s="57"/>
      <c r="G802" s="57"/>
      <c r="H802" s="176"/>
      <c r="I802" s="176"/>
      <c r="J802" s="176"/>
      <c r="K802" s="176"/>
      <c r="L802" s="176"/>
      <c r="M802" s="176"/>
      <c r="N802" s="57"/>
      <c r="O802" s="57"/>
      <c r="P802" s="57"/>
      <c r="Q802" s="57"/>
      <c r="R802" s="57"/>
      <c r="S802" s="57"/>
      <c r="T802" s="57"/>
      <c r="U802" s="57"/>
      <c r="V802" s="57"/>
      <c r="W802" s="57"/>
      <c r="X802" s="57"/>
      <c r="Y802" s="57"/>
      <c r="Z802" s="57"/>
      <c r="AA802" s="57"/>
    </row>
    <row r="803" spans="1:27" ht="14" hidden="1">
      <c r="A803" s="57"/>
      <c r="B803" s="57"/>
      <c r="C803" s="57"/>
      <c r="D803" s="57"/>
      <c r="E803" s="57"/>
      <c r="F803" s="57"/>
      <c r="G803" s="57"/>
      <c r="H803" s="176"/>
      <c r="I803" s="176"/>
      <c r="J803" s="176"/>
      <c r="K803" s="176"/>
      <c r="L803" s="176"/>
      <c r="M803" s="176"/>
      <c r="N803" s="57"/>
      <c r="O803" s="57"/>
      <c r="P803" s="57"/>
      <c r="Q803" s="57"/>
      <c r="R803" s="57"/>
      <c r="S803" s="57"/>
      <c r="T803" s="57"/>
      <c r="U803" s="57"/>
      <c r="V803" s="57"/>
      <c r="W803" s="57"/>
      <c r="X803" s="57"/>
      <c r="Y803" s="57"/>
      <c r="Z803" s="57"/>
      <c r="AA803" s="57"/>
    </row>
    <row r="804" spans="1:27" ht="14" hidden="1">
      <c r="A804" s="57"/>
      <c r="B804" s="57"/>
      <c r="C804" s="57"/>
      <c r="D804" s="57"/>
      <c r="E804" s="57"/>
      <c r="F804" s="57"/>
      <c r="G804" s="57"/>
      <c r="H804" s="176"/>
      <c r="I804" s="176"/>
      <c r="J804" s="176"/>
      <c r="K804" s="176"/>
      <c r="L804" s="176"/>
      <c r="M804" s="176"/>
      <c r="N804" s="57"/>
      <c r="O804" s="57"/>
      <c r="P804" s="57"/>
      <c r="Q804" s="57"/>
      <c r="R804" s="57"/>
      <c r="S804" s="57"/>
      <c r="T804" s="57"/>
      <c r="U804" s="57"/>
      <c r="V804" s="57"/>
      <c r="W804" s="57"/>
      <c r="X804" s="57"/>
      <c r="Y804" s="57"/>
      <c r="Z804" s="57"/>
      <c r="AA804" s="57"/>
    </row>
    <row r="805" spans="1:27" ht="14" hidden="1">
      <c r="A805" s="57"/>
      <c r="B805" s="57"/>
      <c r="C805" s="57"/>
      <c r="D805" s="57"/>
      <c r="E805" s="57"/>
      <c r="F805" s="57"/>
      <c r="G805" s="57"/>
      <c r="H805" s="176"/>
      <c r="I805" s="176"/>
      <c r="J805" s="176"/>
      <c r="K805" s="176"/>
      <c r="L805" s="176"/>
      <c r="M805" s="176"/>
      <c r="N805" s="57"/>
      <c r="O805" s="57"/>
      <c r="P805" s="57"/>
      <c r="Q805" s="57"/>
      <c r="R805" s="57"/>
      <c r="S805" s="57"/>
      <c r="T805" s="57"/>
      <c r="U805" s="57"/>
      <c r="V805" s="57"/>
      <c r="W805" s="57"/>
      <c r="X805" s="57"/>
      <c r="Y805" s="57"/>
      <c r="Z805" s="57"/>
      <c r="AA805" s="57"/>
    </row>
    <row r="806" spans="1:27" ht="14" hidden="1">
      <c r="A806" s="57"/>
      <c r="B806" s="57"/>
      <c r="C806" s="57"/>
      <c r="D806" s="57"/>
      <c r="E806" s="57"/>
      <c r="F806" s="57"/>
      <c r="G806" s="57"/>
      <c r="H806" s="176"/>
      <c r="I806" s="176"/>
      <c r="J806" s="176"/>
      <c r="K806" s="176"/>
      <c r="L806" s="176"/>
      <c r="M806" s="176"/>
      <c r="N806" s="57"/>
      <c r="O806" s="57"/>
      <c r="P806" s="57"/>
      <c r="Q806" s="57"/>
      <c r="R806" s="57"/>
      <c r="S806" s="57"/>
      <c r="T806" s="57"/>
      <c r="U806" s="57"/>
      <c r="V806" s="57"/>
      <c r="W806" s="57"/>
      <c r="X806" s="57"/>
      <c r="Y806" s="57"/>
      <c r="Z806" s="57"/>
      <c r="AA806" s="57"/>
    </row>
    <row r="807" spans="1:27" ht="14" hidden="1">
      <c r="A807" s="57"/>
      <c r="B807" s="57"/>
      <c r="C807" s="57"/>
      <c r="D807" s="57"/>
      <c r="E807" s="57"/>
      <c r="F807" s="57"/>
      <c r="G807" s="57"/>
      <c r="H807" s="176"/>
      <c r="I807" s="176"/>
      <c r="J807" s="176"/>
      <c r="K807" s="176"/>
      <c r="L807" s="176"/>
      <c r="M807" s="176"/>
      <c r="N807" s="57"/>
      <c r="O807" s="57"/>
      <c r="P807" s="57"/>
      <c r="Q807" s="57"/>
      <c r="R807" s="57"/>
      <c r="S807" s="57"/>
      <c r="T807" s="57"/>
      <c r="U807" s="57"/>
      <c r="V807" s="57"/>
      <c r="W807" s="57"/>
      <c r="X807" s="57"/>
      <c r="Y807" s="57"/>
      <c r="Z807" s="57"/>
      <c r="AA807" s="57"/>
    </row>
    <row r="808" spans="1:27" ht="14" hidden="1">
      <c r="A808" s="57"/>
      <c r="B808" s="57"/>
      <c r="C808" s="57"/>
      <c r="D808" s="57"/>
      <c r="E808" s="57"/>
      <c r="F808" s="57"/>
      <c r="G808" s="57"/>
      <c r="H808" s="176"/>
      <c r="I808" s="176"/>
      <c r="J808" s="176"/>
      <c r="K808" s="176"/>
      <c r="L808" s="176"/>
      <c r="M808" s="176"/>
      <c r="N808" s="57"/>
      <c r="O808" s="57"/>
      <c r="P808" s="57"/>
      <c r="Q808" s="57"/>
      <c r="R808" s="57"/>
      <c r="S808" s="57"/>
      <c r="T808" s="57"/>
      <c r="U808" s="57"/>
      <c r="V808" s="57"/>
      <c r="W808" s="57"/>
      <c r="X808" s="57"/>
      <c r="Y808" s="57"/>
      <c r="Z808" s="57"/>
      <c r="AA808" s="57"/>
    </row>
    <row r="809" spans="1:27" ht="14" hidden="1">
      <c r="A809" s="57"/>
      <c r="B809" s="57"/>
      <c r="C809" s="57"/>
      <c r="D809" s="57"/>
      <c r="E809" s="57"/>
      <c r="F809" s="57"/>
      <c r="G809" s="57"/>
      <c r="H809" s="176"/>
      <c r="I809" s="176"/>
      <c r="J809" s="176"/>
      <c r="K809" s="176"/>
      <c r="L809" s="176"/>
      <c r="M809" s="176"/>
      <c r="N809" s="57"/>
      <c r="O809" s="57"/>
      <c r="P809" s="57"/>
      <c r="Q809" s="57"/>
      <c r="R809" s="57"/>
      <c r="S809" s="57"/>
      <c r="T809" s="57"/>
      <c r="U809" s="57"/>
      <c r="V809" s="57"/>
      <c r="W809" s="57"/>
      <c r="X809" s="57"/>
      <c r="Y809" s="57"/>
      <c r="Z809" s="57"/>
      <c r="AA809" s="57"/>
    </row>
    <row r="810" spans="1:27" ht="14" hidden="1">
      <c r="A810" s="57"/>
      <c r="B810" s="57"/>
      <c r="C810" s="57"/>
      <c r="D810" s="57"/>
      <c r="E810" s="57"/>
      <c r="F810" s="57"/>
      <c r="G810" s="57"/>
      <c r="H810" s="176"/>
      <c r="I810" s="176"/>
      <c r="J810" s="176"/>
      <c r="K810" s="176"/>
      <c r="L810" s="176"/>
      <c r="M810" s="176"/>
      <c r="N810" s="57"/>
      <c r="O810" s="57"/>
      <c r="P810" s="57"/>
      <c r="Q810" s="57"/>
      <c r="R810" s="57"/>
      <c r="S810" s="57"/>
      <c r="T810" s="57"/>
      <c r="U810" s="57"/>
      <c r="V810" s="57"/>
      <c r="W810" s="57"/>
      <c r="X810" s="57"/>
      <c r="Y810" s="57"/>
      <c r="Z810" s="57"/>
      <c r="AA810" s="57"/>
    </row>
    <row r="811" spans="1:27" ht="14" hidden="1">
      <c r="A811" s="57"/>
      <c r="B811" s="57"/>
      <c r="C811" s="57"/>
      <c r="D811" s="57"/>
      <c r="E811" s="57"/>
      <c r="F811" s="57"/>
      <c r="G811" s="57"/>
      <c r="H811" s="176"/>
      <c r="I811" s="176"/>
      <c r="J811" s="176"/>
      <c r="K811" s="176"/>
      <c r="L811" s="176"/>
      <c r="M811" s="176"/>
      <c r="N811" s="57"/>
      <c r="O811" s="57"/>
      <c r="P811" s="57"/>
      <c r="Q811" s="57"/>
      <c r="R811" s="57"/>
      <c r="S811" s="57"/>
      <c r="T811" s="57"/>
      <c r="U811" s="57"/>
      <c r="V811" s="57"/>
      <c r="W811" s="57"/>
      <c r="X811" s="57"/>
      <c r="Y811" s="57"/>
      <c r="Z811" s="57"/>
      <c r="AA811" s="57"/>
    </row>
    <row r="812" spans="1:27" ht="14" hidden="1">
      <c r="A812" s="57"/>
      <c r="B812" s="57"/>
      <c r="C812" s="57"/>
      <c r="D812" s="57"/>
      <c r="E812" s="57"/>
      <c r="F812" s="57"/>
      <c r="G812" s="57"/>
      <c r="H812" s="176"/>
      <c r="I812" s="176"/>
      <c r="J812" s="176"/>
      <c r="K812" s="176"/>
      <c r="L812" s="176"/>
      <c r="M812" s="176"/>
      <c r="N812" s="57"/>
      <c r="O812" s="57"/>
      <c r="P812" s="57"/>
      <c r="Q812" s="57"/>
      <c r="R812" s="57"/>
      <c r="S812" s="57"/>
      <c r="T812" s="57"/>
      <c r="U812" s="57"/>
      <c r="V812" s="57"/>
      <c r="W812" s="57"/>
      <c r="X812" s="57"/>
      <c r="Y812" s="57"/>
      <c r="Z812" s="57"/>
      <c r="AA812" s="57"/>
    </row>
    <row r="813" spans="1:27" ht="14" hidden="1">
      <c r="A813" s="57"/>
      <c r="B813" s="57"/>
      <c r="C813" s="57"/>
      <c r="D813" s="57"/>
      <c r="E813" s="57"/>
      <c r="F813" s="57"/>
      <c r="G813" s="57"/>
      <c r="H813" s="176"/>
      <c r="I813" s="176"/>
      <c r="J813" s="176"/>
      <c r="K813" s="176"/>
      <c r="L813" s="176"/>
      <c r="M813" s="176"/>
      <c r="N813" s="57"/>
      <c r="O813" s="57"/>
      <c r="P813" s="57"/>
      <c r="Q813" s="57"/>
      <c r="R813" s="57"/>
      <c r="S813" s="57"/>
      <c r="T813" s="57"/>
      <c r="U813" s="57"/>
      <c r="V813" s="57"/>
      <c r="W813" s="57"/>
      <c r="X813" s="57"/>
      <c r="Y813" s="57"/>
      <c r="Z813" s="57"/>
      <c r="AA813" s="57"/>
    </row>
    <row r="814" spans="1:27" ht="14" hidden="1">
      <c r="A814" s="57"/>
      <c r="B814" s="57"/>
      <c r="C814" s="57"/>
      <c r="D814" s="57"/>
      <c r="E814" s="57"/>
      <c r="F814" s="57"/>
      <c r="G814" s="57"/>
      <c r="H814" s="176"/>
      <c r="I814" s="176"/>
      <c r="J814" s="176"/>
      <c r="K814" s="176"/>
      <c r="L814" s="176"/>
      <c r="M814" s="176"/>
      <c r="N814" s="57"/>
      <c r="O814" s="57"/>
      <c r="P814" s="57"/>
      <c r="Q814" s="57"/>
      <c r="R814" s="57"/>
      <c r="S814" s="57"/>
      <c r="T814" s="57"/>
      <c r="U814" s="57"/>
      <c r="V814" s="57"/>
      <c r="W814" s="57"/>
      <c r="X814" s="57"/>
      <c r="Y814" s="57"/>
      <c r="Z814" s="57"/>
      <c r="AA814" s="57"/>
    </row>
    <row r="815" spans="1:27" ht="14" hidden="1">
      <c r="A815" s="57"/>
      <c r="B815" s="57"/>
      <c r="C815" s="57"/>
      <c r="D815" s="57"/>
      <c r="E815" s="57"/>
      <c r="F815" s="57"/>
      <c r="G815" s="57"/>
      <c r="H815" s="176"/>
      <c r="I815" s="176"/>
      <c r="J815" s="176"/>
      <c r="K815" s="176"/>
      <c r="L815" s="176"/>
      <c r="M815" s="176"/>
      <c r="N815" s="57"/>
      <c r="O815" s="57"/>
      <c r="P815" s="57"/>
      <c r="Q815" s="57"/>
      <c r="R815" s="57"/>
      <c r="S815" s="57"/>
      <c r="T815" s="57"/>
      <c r="U815" s="57"/>
      <c r="V815" s="57"/>
      <c r="W815" s="57"/>
      <c r="X815" s="57"/>
      <c r="Y815" s="57"/>
      <c r="Z815" s="57"/>
      <c r="AA815" s="57"/>
    </row>
    <row r="816" spans="1:27" ht="14" hidden="1">
      <c r="A816" s="57"/>
      <c r="B816" s="57"/>
      <c r="C816" s="57"/>
      <c r="D816" s="57"/>
      <c r="E816" s="57"/>
      <c r="F816" s="57"/>
      <c r="G816" s="57"/>
      <c r="H816" s="176"/>
      <c r="I816" s="176"/>
      <c r="J816" s="176"/>
      <c r="K816" s="176"/>
      <c r="L816" s="176"/>
      <c r="M816" s="176"/>
      <c r="N816" s="57"/>
      <c r="O816" s="57"/>
      <c r="P816" s="57"/>
      <c r="Q816" s="57"/>
      <c r="R816" s="57"/>
      <c r="S816" s="57"/>
      <c r="T816" s="57"/>
      <c r="U816" s="57"/>
      <c r="V816" s="57"/>
      <c r="W816" s="57"/>
      <c r="X816" s="57"/>
      <c r="Y816" s="57"/>
      <c r="Z816" s="57"/>
      <c r="AA816" s="57"/>
    </row>
    <row r="817" spans="1:27" ht="14" hidden="1">
      <c r="A817" s="57"/>
      <c r="B817" s="57"/>
      <c r="C817" s="57"/>
      <c r="D817" s="57"/>
      <c r="E817" s="57"/>
      <c r="F817" s="57"/>
      <c r="G817" s="57"/>
      <c r="H817" s="176"/>
      <c r="I817" s="176"/>
      <c r="J817" s="176"/>
      <c r="K817" s="176"/>
      <c r="L817" s="176"/>
      <c r="M817" s="176"/>
      <c r="N817" s="57"/>
      <c r="O817" s="57"/>
      <c r="P817" s="57"/>
      <c r="Q817" s="57"/>
      <c r="R817" s="57"/>
      <c r="S817" s="57"/>
      <c r="T817" s="57"/>
      <c r="U817" s="57"/>
      <c r="V817" s="57"/>
      <c r="W817" s="57"/>
      <c r="X817" s="57"/>
      <c r="Y817" s="57"/>
      <c r="Z817" s="57"/>
      <c r="AA817" s="57"/>
    </row>
    <row r="818" spans="1:27" ht="14" hidden="1">
      <c r="A818" s="57"/>
      <c r="B818" s="57"/>
      <c r="C818" s="57"/>
      <c r="D818" s="57"/>
      <c r="E818" s="57"/>
      <c r="F818" s="57"/>
      <c r="G818" s="57"/>
      <c r="H818" s="176"/>
      <c r="I818" s="176"/>
      <c r="J818" s="176"/>
      <c r="K818" s="176"/>
      <c r="L818" s="176"/>
      <c r="M818" s="176"/>
      <c r="N818" s="57"/>
      <c r="O818" s="57"/>
      <c r="P818" s="57"/>
      <c r="Q818" s="57"/>
      <c r="R818" s="57"/>
      <c r="S818" s="57"/>
      <c r="T818" s="57"/>
      <c r="U818" s="57"/>
      <c r="V818" s="57"/>
      <c r="W818" s="57"/>
      <c r="X818" s="57"/>
      <c r="Y818" s="57"/>
      <c r="Z818" s="57"/>
      <c r="AA818" s="57"/>
    </row>
    <row r="819" spans="1:27" ht="14" hidden="1">
      <c r="A819" s="57"/>
      <c r="B819" s="57"/>
      <c r="C819" s="57"/>
      <c r="D819" s="57"/>
      <c r="E819" s="57"/>
      <c r="F819" s="57"/>
      <c r="G819" s="57"/>
      <c r="H819" s="176"/>
      <c r="I819" s="176"/>
      <c r="J819" s="176"/>
      <c r="K819" s="176"/>
      <c r="L819" s="176"/>
      <c r="M819" s="176"/>
      <c r="N819" s="57"/>
      <c r="O819" s="57"/>
      <c r="P819" s="57"/>
      <c r="Q819" s="57"/>
      <c r="R819" s="57"/>
      <c r="S819" s="57"/>
      <c r="T819" s="57"/>
      <c r="U819" s="57"/>
      <c r="V819" s="57"/>
      <c r="W819" s="57"/>
      <c r="X819" s="57"/>
      <c r="Y819" s="57"/>
      <c r="Z819" s="57"/>
      <c r="AA819" s="57"/>
    </row>
    <row r="820" spans="1:27" ht="14" hidden="1">
      <c r="A820" s="57"/>
      <c r="B820" s="57"/>
      <c r="C820" s="57"/>
      <c r="D820" s="57"/>
      <c r="E820" s="57"/>
      <c r="F820" s="57"/>
      <c r="G820" s="57"/>
      <c r="H820" s="176"/>
      <c r="I820" s="176"/>
      <c r="J820" s="176"/>
      <c r="K820" s="176"/>
      <c r="L820" s="176"/>
      <c r="M820" s="176"/>
      <c r="N820" s="57"/>
      <c r="O820" s="57"/>
      <c r="P820" s="57"/>
      <c r="Q820" s="57"/>
      <c r="R820" s="57"/>
      <c r="S820" s="57"/>
      <c r="T820" s="57"/>
      <c r="U820" s="57"/>
      <c r="V820" s="57"/>
      <c r="W820" s="57"/>
      <c r="X820" s="57"/>
      <c r="Y820" s="57"/>
      <c r="Z820" s="57"/>
      <c r="AA820" s="57"/>
    </row>
    <row r="821" spans="1:27" ht="14" hidden="1">
      <c r="A821" s="57"/>
      <c r="B821" s="57"/>
      <c r="C821" s="57"/>
      <c r="D821" s="57"/>
      <c r="E821" s="57"/>
      <c r="F821" s="57"/>
      <c r="G821" s="57"/>
      <c r="H821" s="176"/>
      <c r="I821" s="176"/>
      <c r="J821" s="176"/>
      <c r="K821" s="176"/>
      <c r="L821" s="176"/>
      <c r="M821" s="176"/>
      <c r="N821" s="57"/>
      <c r="O821" s="57"/>
      <c r="P821" s="57"/>
      <c r="Q821" s="57"/>
      <c r="R821" s="57"/>
      <c r="S821" s="57"/>
      <c r="T821" s="57"/>
      <c r="U821" s="57"/>
      <c r="V821" s="57"/>
      <c r="W821" s="57"/>
      <c r="X821" s="57"/>
      <c r="Y821" s="57"/>
      <c r="Z821" s="57"/>
      <c r="AA821" s="57"/>
    </row>
    <row r="822" spans="1:27" ht="14" hidden="1">
      <c r="A822" s="57"/>
      <c r="B822" s="57"/>
      <c r="C822" s="57"/>
      <c r="D822" s="57"/>
      <c r="E822" s="57"/>
      <c r="F822" s="57"/>
      <c r="G822" s="57"/>
      <c r="H822" s="176"/>
      <c r="I822" s="176"/>
      <c r="J822" s="176"/>
      <c r="K822" s="176"/>
      <c r="L822" s="176"/>
      <c r="M822" s="176"/>
      <c r="N822" s="57"/>
      <c r="O822" s="57"/>
      <c r="P822" s="57"/>
      <c r="Q822" s="57"/>
      <c r="R822" s="57"/>
      <c r="S822" s="57"/>
      <c r="T822" s="57"/>
      <c r="U822" s="57"/>
      <c r="V822" s="57"/>
      <c r="W822" s="57"/>
      <c r="X822" s="57"/>
      <c r="Y822" s="57"/>
      <c r="Z822" s="57"/>
      <c r="AA822" s="57"/>
    </row>
    <row r="823" spans="1:27" ht="14" hidden="1">
      <c r="A823" s="57"/>
      <c r="B823" s="57"/>
      <c r="C823" s="57"/>
      <c r="D823" s="57"/>
      <c r="E823" s="57"/>
      <c r="F823" s="57"/>
      <c r="G823" s="57"/>
      <c r="H823" s="176"/>
      <c r="I823" s="176"/>
      <c r="J823" s="176"/>
      <c r="K823" s="176"/>
      <c r="L823" s="176"/>
      <c r="M823" s="176"/>
      <c r="N823" s="57"/>
      <c r="O823" s="57"/>
      <c r="P823" s="57"/>
      <c r="Q823" s="57"/>
      <c r="R823" s="57"/>
      <c r="S823" s="57"/>
      <c r="T823" s="57"/>
      <c r="U823" s="57"/>
      <c r="V823" s="57"/>
      <c r="W823" s="57"/>
      <c r="X823" s="57"/>
      <c r="Y823" s="57"/>
      <c r="Z823" s="57"/>
      <c r="AA823" s="57"/>
    </row>
    <row r="824" spans="1:27" ht="14" hidden="1">
      <c r="A824" s="57"/>
      <c r="B824" s="57"/>
      <c r="C824" s="57"/>
      <c r="D824" s="57"/>
      <c r="E824" s="57"/>
      <c r="F824" s="57"/>
      <c r="G824" s="57"/>
      <c r="H824" s="176"/>
      <c r="I824" s="176"/>
      <c r="J824" s="176"/>
      <c r="K824" s="176"/>
      <c r="L824" s="176"/>
      <c r="M824" s="176"/>
      <c r="N824" s="57"/>
      <c r="O824" s="57"/>
      <c r="P824" s="57"/>
      <c r="Q824" s="57"/>
      <c r="R824" s="57"/>
      <c r="S824" s="57"/>
      <c r="T824" s="57"/>
      <c r="U824" s="57"/>
      <c r="V824" s="57"/>
      <c r="W824" s="57"/>
      <c r="X824" s="57"/>
      <c r="Y824" s="57"/>
      <c r="Z824" s="57"/>
      <c r="AA824" s="57"/>
    </row>
    <row r="825" spans="1:27" ht="14" hidden="1">
      <c r="A825" s="57"/>
      <c r="B825" s="57"/>
      <c r="C825" s="57"/>
      <c r="D825" s="57"/>
      <c r="E825" s="57"/>
      <c r="F825" s="57"/>
      <c r="G825" s="57"/>
      <c r="H825" s="176"/>
      <c r="I825" s="176"/>
      <c r="J825" s="176"/>
      <c r="K825" s="176"/>
      <c r="L825" s="176"/>
      <c r="M825" s="176"/>
      <c r="N825" s="57"/>
      <c r="O825" s="57"/>
      <c r="P825" s="57"/>
      <c r="Q825" s="57"/>
      <c r="R825" s="57"/>
      <c r="S825" s="57"/>
      <c r="T825" s="57"/>
      <c r="U825" s="57"/>
      <c r="V825" s="57"/>
      <c r="W825" s="57"/>
      <c r="X825" s="57"/>
      <c r="Y825" s="57"/>
      <c r="Z825" s="57"/>
      <c r="AA825" s="57"/>
    </row>
    <row r="826" spans="1:27" ht="14" hidden="1">
      <c r="A826" s="57"/>
      <c r="B826" s="57"/>
      <c r="C826" s="57"/>
      <c r="D826" s="57"/>
      <c r="E826" s="57"/>
      <c r="F826" s="57"/>
      <c r="G826" s="57"/>
      <c r="H826" s="176"/>
      <c r="I826" s="176"/>
      <c r="J826" s="176"/>
      <c r="K826" s="176"/>
      <c r="L826" s="176"/>
      <c r="M826" s="176"/>
      <c r="N826" s="57"/>
      <c r="O826" s="57"/>
      <c r="P826" s="57"/>
      <c r="Q826" s="57"/>
      <c r="R826" s="57"/>
      <c r="S826" s="57"/>
      <c r="T826" s="57"/>
      <c r="U826" s="57"/>
      <c r="V826" s="57"/>
      <c r="W826" s="57"/>
      <c r="X826" s="57"/>
      <c r="Y826" s="57"/>
      <c r="Z826" s="57"/>
      <c r="AA826" s="57"/>
    </row>
    <row r="827" spans="1:27" ht="14" hidden="1">
      <c r="A827" s="57"/>
      <c r="B827" s="57"/>
      <c r="C827" s="57"/>
      <c r="D827" s="57"/>
      <c r="E827" s="57"/>
      <c r="F827" s="57"/>
      <c r="G827" s="57"/>
      <c r="H827" s="176"/>
      <c r="I827" s="176"/>
      <c r="J827" s="176"/>
      <c r="K827" s="176"/>
      <c r="L827" s="176"/>
      <c r="M827" s="176"/>
      <c r="N827" s="57"/>
      <c r="O827" s="57"/>
      <c r="P827" s="57"/>
      <c r="Q827" s="57"/>
      <c r="R827" s="57"/>
      <c r="S827" s="57"/>
      <c r="T827" s="57"/>
      <c r="U827" s="57"/>
      <c r="V827" s="57"/>
      <c r="W827" s="57"/>
      <c r="X827" s="57"/>
      <c r="Y827" s="57"/>
      <c r="Z827" s="57"/>
      <c r="AA827" s="57"/>
    </row>
    <row r="828" spans="1:27" ht="14" hidden="1">
      <c r="A828" s="57"/>
      <c r="B828" s="57"/>
      <c r="C828" s="57"/>
      <c r="D828" s="57"/>
      <c r="E828" s="57"/>
      <c r="F828" s="57"/>
      <c r="G828" s="57"/>
      <c r="H828" s="176"/>
      <c r="I828" s="176"/>
      <c r="J828" s="176"/>
      <c r="K828" s="176"/>
      <c r="L828" s="176"/>
      <c r="M828" s="176"/>
      <c r="N828" s="57"/>
      <c r="O828" s="57"/>
      <c r="P828" s="57"/>
      <c r="Q828" s="57"/>
      <c r="R828" s="57"/>
      <c r="S828" s="57"/>
      <c r="T828" s="57"/>
      <c r="U828" s="57"/>
      <c r="V828" s="57"/>
      <c r="W828" s="57"/>
      <c r="X828" s="57"/>
      <c r="Y828" s="57"/>
      <c r="Z828" s="57"/>
      <c r="AA828" s="57"/>
    </row>
    <row r="829" spans="1:27" ht="14" hidden="1">
      <c r="A829" s="57"/>
      <c r="B829" s="57"/>
      <c r="C829" s="57"/>
      <c r="D829" s="57"/>
      <c r="E829" s="57"/>
      <c r="F829" s="57"/>
      <c r="G829" s="57"/>
      <c r="H829" s="176"/>
      <c r="I829" s="176"/>
      <c r="J829" s="176"/>
      <c r="K829" s="176"/>
      <c r="L829" s="176"/>
      <c r="M829" s="176"/>
      <c r="N829" s="57"/>
      <c r="O829" s="57"/>
      <c r="P829" s="57"/>
      <c r="Q829" s="57"/>
      <c r="R829" s="57"/>
      <c r="S829" s="57"/>
      <c r="T829" s="57"/>
      <c r="U829" s="57"/>
      <c r="V829" s="57"/>
      <c r="W829" s="57"/>
      <c r="X829" s="57"/>
      <c r="Y829" s="57"/>
      <c r="Z829" s="57"/>
      <c r="AA829" s="57"/>
    </row>
    <row r="830" spans="1:27" ht="14" hidden="1">
      <c r="A830" s="57"/>
      <c r="B830" s="57"/>
      <c r="C830" s="57"/>
      <c r="D830" s="57"/>
      <c r="E830" s="57"/>
      <c r="F830" s="57"/>
      <c r="G830" s="57"/>
      <c r="H830" s="176"/>
      <c r="I830" s="176"/>
      <c r="J830" s="176"/>
      <c r="K830" s="176"/>
      <c r="L830" s="176"/>
      <c r="M830" s="176"/>
      <c r="N830" s="57"/>
      <c r="O830" s="57"/>
      <c r="P830" s="57"/>
      <c r="Q830" s="57"/>
      <c r="R830" s="57"/>
      <c r="S830" s="57"/>
      <c r="T830" s="57"/>
      <c r="U830" s="57"/>
      <c r="V830" s="57"/>
      <c r="W830" s="57"/>
      <c r="X830" s="57"/>
      <c r="Y830" s="57"/>
      <c r="Z830" s="57"/>
      <c r="AA830" s="57"/>
    </row>
    <row r="831" spans="1:27" ht="14" hidden="1">
      <c r="A831" s="57"/>
      <c r="B831" s="57"/>
      <c r="C831" s="57"/>
      <c r="D831" s="57"/>
      <c r="E831" s="57"/>
      <c r="F831" s="57"/>
      <c r="G831" s="57"/>
      <c r="H831" s="176"/>
      <c r="I831" s="176"/>
      <c r="J831" s="176"/>
      <c r="K831" s="176"/>
      <c r="L831" s="176"/>
      <c r="M831" s="176"/>
      <c r="N831" s="57"/>
      <c r="O831" s="57"/>
      <c r="P831" s="57"/>
      <c r="Q831" s="57"/>
      <c r="R831" s="57"/>
      <c r="S831" s="57"/>
      <c r="T831" s="57"/>
      <c r="U831" s="57"/>
      <c r="V831" s="57"/>
      <c r="W831" s="57"/>
      <c r="X831" s="57"/>
      <c r="Y831" s="57"/>
      <c r="Z831" s="57"/>
      <c r="AA831" s="57"/>
    </row>
    <row r="832" spans="1:27" ht="14" hidden="1">
      <c r="A832" s="57"/>
      <c r="B832" s="57"/>
      <c r="C832" s="57"/>
      <c r="D832" s="57"/>
      <c r="E832" s="57"/>
      <c r="F832" s="57"/>
      <c r="G832" s="57"/>
      <c r="H832" s="176"/>
      <c r="I832" s="176"/>
      <c r="J832" s="176"/>
      <c r="K832" s="176"/>
      <c r="L832" s="176"/>
      <c r="M832" s="176"/>
      <c r="N832" s="57"/>
      <c r="O832" s="57"/>
      <c r="P832" s="57"/>
      <c r="Q832" s="57"/>
      <c r="R832" s="57"/>
      <c r="S832" s="57"/>
      <c r="T832" s="57"/>
      <c r="U832" s="57"/>
      <c r="V832" s="57"/>
      <c r="W832" s="57"/>
      <c r="X832" s="57"/>
      <c r="Y832" s="57"/>
      <c r="Z832" s="57"/>
      <c r="AA832" s="57"/>
    </row>
    <row r="833" spans="1:27" ht="14" hidden="1">
      <c r="A833" s="57"/>
      <c r="B833" s="57"/>
      <c r="C833" s="57"/>
      <c r="D833" s="57"/>
      <c r="E833" s="57"/>
      <c r="F833" s="57"/>
      <c r="G833" s="57"/>
      <c r="H833" s="176"/>
      <c r="I833" s="176"/>
      <c r="J833" s="176"/>
      <c r="K833" s="176"/>
      <c r="L833" s="176"/>
      <c r="M833" s="176"/>
      <c r="N833" s="57"/>
      <c r="O833" s="57"/>
      <c r="P833" s="57"/>
      <c r="Q833" s="57"/>
      <c r="R833" s="57"/>
      <c r="S833" s="57"/>
      <c r="T833" s="57"/>
      <c r="U833" s="57"/>
      <c r="V833" s="57"/>
      <c r="W833" s="57"/>
      <c r="X833" s="57"/>
      <c r="Y833" s="57"/>
      <c r="Z833" s="57"/>
      <c r="AA833" s="57"/>
    </row>
    <row r="834" spans="1:27" ht="14" hidden="1">
      <c r="A834" s="57"/>
      <c r="B834" s="57"/>
      <c r="C834" s="57"/>
      <c r="D834" s="57"/>
      <c r="E834" s="57"/>
      <c r="F834" s="57"/>
      <c r="G834" s="57"/>
      <c r="H834" s="176"/>
      <c r="I834" s="176"/>
      <c r="J834" s="176"/>
      <c r="K834" s="176"/>
      <c r="L834" s="176"/>
      <c r="M834" s="176"/>
      <c r="N834" s="57"/>
      <c r="O834" s="57"/>
      <c r="P834" s="57"/>
      <c r="Q834" s="57"/>
      <c r="R834" s="57"/>
      <c r="S834" s="57"/>
      <c r="T834" s="57"/>
      <c r="U834" s="57"/>
      <c r="V834" s="57"/>
      <c r="W834" s="57"/>
      <c r="X834" s="57"/>
      <c r="Y834" s="57"/>
      <c r="Z834" s="57"/>
      <c r="AA834" s="57"/>
    </row>
    <row r="835" spans="1:27" ht="14" hidden="1">
      <c r="A835" s="57"/>
      <c r="B835" s="57"/>
      <c r="C835" s="57"/>
      <c r="D835" s="57"/>
      <c r="E835" s="57"/>
      <c r="F835" s="57"/>
      <c r="G835" s="57"/>
      <c r="H835" s="176"/>
      <c r="I835" s="176"/>
      <c r="J835" s="176"/>
      <c r="K835" s="176"/>
      <c r="L835" s="176"/>
      <c r="M835" s="176"/>
      <c r="N835" s="57"/>
      <c r="O835" s="57"/>
      <c r="P835" s="57"/>
      <c r="Q835" s="57"/>
      <c r="R835" s="57"/>
      <c r="S835" s="57"/>
      <c r="T835" s="57"/>
      <c r="U835" s="57"/>
      <c r="V835" s="57"/>
      <c r="W835" s="57"/>
      <c r="X835" s="57"/>
      <c r="Y835" s="57"/>
      <c r="Z835" s="57"/>
      <c r="AA835" s="57"/>
    </row>
    <row r="836" spans="1:27" ht="14" hidden="1">
      <c r="A836" s="57"/>
      <c r="B836" s="57"/>
      <c r="C836" s="57"/>
      <c r="D836" s="57"/>
      <c r="E836" s="57"/>
      <c r="F836" s="57"/>
      <c r="G836" s="57"/>
      <c r="H836" s="176"/>
      <c r="I836" s="176"/>
      <c r="J836" s="176"/>
      <c r="K836" s="176"/>
      <c r="L836" s="176"/>
      <c r="M836" s="176"/>
      <c r="N836" s="57"/>
      <c r="O836" s="57"/>
      <c r="P836" s="57"/>
      <c r="Q836" s="57"/>
      <c r="R836" s="57"/>
      <c r="S836" s="57"/>
      <c r="T836" s="57"/>
      <c r="U836" s="57"/>
      <c r="V836" s="57"/>
      <c r="W836" s="57"/>
      <c r="X836" s="57"/>
      <c r="Y836" s="57"/>
      <c r="Z836" s="57"/>
      <c r="AA836" s="57"/>
    </row>
    <row r="837" spans="1:27" ht="14" hidden="1">
      <c r="A837" s="57"/>
      <c r="B837" s="57"/>
      <c r="C837" s="57"/>
      <c r="D837" s="57"/>
      <c r="E837" s="57"/>
      <c r="F837" s="57"/>
      <c r="G837" s="57"/>
      <c r="H837" s="176"/>
      <c r="I837" s="176"/>
      <c r="J837" s="176"/>
      <c r="K837" s="176"/>
      <c r="L837" s="176"/>
      <c r="M837" s="176"/>
      <c r="N837" s="57"/>
      <c r="O837" s="57"/>
      <c r="P837" s="57"/>
      <c r="Q837" s="57"/>
      <c r="R837" s="57"/>
      <c r="S837" s="57"/>
      <c r="T837" s="57"/>
      <c r="U837" s="57"/>
      <c r="V837" s="57"/>
      <c r="W837" s="57"/>
      <c r="X837" s="57"/>
      <c r="Y837" s="57"/>
      <c r="Z837" s="57"/>
      <c r="AA837" s="57"/>
    </row>
    <row r="838" spans="1:27" ht="14" hidden="1">
      <c r="A838" s="57"/>
      <c r="B838" s="57"/>
      <c r="C838" s="57"/>
      <c r="D838" s="57"/>
      <c r="E838" s="57"/>
      <c r="F838" s="57"/>
      <c r="G838" s="57"/>
      <c r="H838" s="176"/>
      <c r="I838" s="176"/>
      <c r="J838" s="176"/>
      <c r="K838" s="176"/>
      <c r="L838" s="176"/>
      <c r="M838" s="176"/>
      <c r="N838" s="57"/>
      <c r="O838" s="57"/>
      <c r="P838" s="57"/>
      <c r="Q838" s="57"/>
      <c r="R838" s="57"/>
      <c r="S838" s="57"/>
      <c r="T838" s="57"/>
      <c r="U838" s="57"/>
      <c r="V838" s="57"/>
      <c r="W838" s="57"/>
      <c r="X838" s="57"/>
      <c r="Y838" s="57"/>
      <c r="Z838" s="57"/>
      <c r="AA838" s="57"/>
    </row>
    <row r="839" spans="1:27" ht="14" hidden="1">
      <c r="A839" s="57"/>
      <c r="B839" s="57"/>
      <c r="C839" s="57"/>
      <c r="D839" s="57"/>
      <c r="E839" s="57"/>
      <c r="F839" s="57"/>
      <c r="G839" s="57"/>
      <c r="H839" s="176"/>
      <c r="I839" s="176"/>
      <c r="J839" s="176"/>
      <c r="K839" s="176"/>
      <c r="L839" s="176"/>
      <c r="M839" s="176"/>
      <c r="N839" s="57"/>
      <c r="O839" s="57"/>
      <c r="P839" s="57"/>
      <c r="Q839" s="57"/>
      <c r="R839" s="57"/>
      <c r="S839" s="57"/>
      <c r="T839" s="57"/>
      <c r="U839" s="57"/>
      <c r="V839" s="57"/>
      <c r="W839" s="57"/>
      <c r="X839" s="57"/>
      <c r="Y839" s="57"/>
      <c r="Z839" s="57"/>
      <c r="AA839" s="57"/>
    </row>
    <row r="840" spans="1:27" ht="14" hidden="1">
      <c r="A840" s="57"/>
      <c r="B840" s="57"/>
      <c r="C840" s="57"/>
      <c r="D840" s="57"/>
      <c r="E840" s="57"/>
      <c r="F840" s="57"/>
      <c r="G840" s="57"/>
      <c r="H840" s="176"/>
      <c r="I840" s="176"/>
      <c r="J840" s="176"/>
      <c r="K840" s="176"/>
      <c r="L840" s="176"/>
      <c r="M840" s="176"/>
      <c r="N840" s="57"/>
      <c r="O840" s="57"/>
      <c r="P840" s="57"/>
      <c r="Q840" s="57"/>
      <c r="R840" s="57"/>
      <c r="S840" s="57"/>
      <c r="T840" s="57"/>
      <c r="U840" s="57"/>
      <c r="V840" s="57"/>
      <c r="W840" s="57"/>
      <c r="X840" s="57"/>
      <c r="Y840" s="57"/>
      <c r="Z840" s="57"/>
      <c r="AA840" s="57"/>
    </row>
    <row r="841" spans="1:27" ht="14" hidden="1">
      <c r="A841" s="57"/>
      <c r="B841" s="57"/>
      <c r="C841" s="57"/>
      <c r="D841" s="57"/>
      <c r="E841" s="57"/>
      <c r="F841" s="57"/>
      <c r="G841" s="57"/>
      <c r="H841" s="176"/>
      <c r="I841" s="176"/>
      <c r="J841" s="176"/>
      <c r="K841" s="176"/>
      <c r="L841" s="176"/>
      <c r="M841" s="176"/>
      <c r="N841" s="57"/>
      <c r="O841" s="57"/>
      <c r="P841" s="57"/>
      <c r="Q841" s="57"/>
      <c r="R841" s="57"/>
      <c r="S841" s="57"/>
      <c r="T841" s="57"/>
      <c r="U841" s="57"/>
      <c r="V841" s="57"/>
      <c r="W841" s="57"/>
      <c r="X841" s="57"/>
      <c r="Y841" s="57"/>
      <c r="Z841" s="57"/>
      <c r="AA841" s="57"/>
    </row>
    <row r="842" spans="1:27" ht="14" hidden="1">
      <c r="A842" s="57"/>
      <c r="B842" s="57"/>
      <c r="C842" s="57"/>
      <c r="D842" s="57"/>
      <c r="E842" s="57"/>
      <c r="F842" s="57"/>
      <c r="G842" s="57"/>
      <c r="H842" s="176"/>
      <c r="I842" s="176"/>
      <c r="J842" s="176"/>
      <c r="K842" s="176"/>
      <c r="L842" s="176"/>
      <c r="M842" s="176"/>
      <c r="N842" s="57"/>
      <c r="O842" s="57"/>
      <c r="P842" s="57"/>
      <c r="Q842" s="57"/>
      <c r="R842" s="57"/>
      <c r="S842" s="57"/>
      <c r="T842" s="57"/>
      <c r="U842" s="57"/>
      <c r="V842" s="57"/>
      <c r="W842" s="57"/>
      <c r="X842" s="57"/>
      <c r="Y842" s="57"/>
      <c r="Z842" s="57"/>
      <c r="AA842" s="57"/>
    </row>
    <row r="843" spans="1:27" ht="14" hidden="1">
      <c r="A843" s="57"/>
      <c r="B843" s="57"/>
      <c r="C843" s="57"/>
      <c r="D843" s="57"/>
      <c r="E843" s="57"/>
      <c r="F843" s="57"/>
      <c r="G843" s="57"/>
      <c r="H843" s="176"/>
      <c r="I843" s="176"/>
      <c r="J843" s="176"/>
      <c r="K843" s="176"/>
      <c r="L843" s="176"/>
      <c r="M843" s="176"/>
      <c r="N843" s="57"/>
      <c r="O843" s="57"/>
      <c r="P843" s="57"/>
      <c r="Q843" s="57"/>
      <c r="R843" s="57"/>
      <c r="S843" s="57"/>
      <c r="T843" s="57"/>
      <c r="U843" s="57"/>
      <c r="V843" s="57"/>
      <c r="W843" s="57"/>
      <c r="X843" s="57"/>
      <c r="Y843" s="57"/>
      <c r="Z843" s="57"/>
      <c r="AA843" s="57"/>
    </row>
    <row r="844" spans="1:27" ht="14" hidden="1">
      <c r="A844" s="57"/>
      <c r="B844" s="57"/>
      <c r="C844" s="57"/>
      <c r="D844" s="57"/>
      <c r="E844" s="57"/>
      <c r="F844" s="57"/>
      <c r="G844" s="57"/>
      <c r="H844" s="176"/>
      <c r="I844" s="176"/>
      <c r="J844" s="176"/>
      <c r="K844" s="176"/>
      <c r="L844" s="176"/>
      <c r="M844" s="176"/>
      <c r="N844" s="57"/>
      <c r="O844" s="57"/>
      <c r="P844" s="57"/>
      <c r="Q844" s="57"/>
      <c r="R844" s="57"/>
      <c r="S844" s="57"/>
      <c r="T844" s="57"/>
      <c r="U844" s="57"/>
      <c r="V844" s="57"/>
      <c r="W844" s="57"/>
      <c r="X844" s="57"/>
      <c r="Y844" s="57"/>
      <c r="Z844" s="57"/>
      <c r="AA844" s="57"/>
    </row>
    <row r="845" spans="1:27" ht="14" hidden="1">
      <c r="A845" s="57"/>
      <c r="B845" s="57"/>
      <c r="C845" s="57"/>
      <c r="D845" s="57"/>
      <c r="E845" s="57"/>
      <c r="F845" s="57"/>
      <c r="G845" s="57"/>
      <c r="H845" s="176"/>
      <c r="I845" s="176"/>
      <c r="J845" s="176"/>
      <c r="K845" s="176"/>
      <c r="L845" s="176"/>
      <c r="M845" s="176"/>
      <c r="N845" s="57"/>
      <c r="O845" s="57"/>
      <c r="P845" s="57"/>
      <c r="Q845" s="57"/>
      <c r="R845" s="57"/>
      <c r="S845" s="57"/>
      <c r="T845" s="57"/>
      <c r="U845" s="57"/>
      <c r="V845" s="57"/>
      <c r="W845" s="57"/>
      <c r="X845" s="57"/>
      <c r="Y845" s="57"/>
      <c r="Z845" s="57"/>
      <c r="AA845" s="57"/>
    </row>
    <row r="846" spans="1:27" ht="14" hidden="1">
      <c r="A846" s="57"/>
      <c r="B846" s="57"/>
      <c r="C846" s="57"/>
      <c r="D846" s="57"/>
      <c r="E846" s="57"/>
      <c r="F846" s="57"/>
      <c r="G846" s="57"/>
      <c r="H846" s="176"/>
      <c r="I846" s="176"/>
      <c r="J846" s="176"/>
      <c r="K846" s="176"/>
      <c r="L846" s="176"/>
      <c r="M846" s="176"/>
      <c r="N846" s="57"/>
      <c r="O846" s="57"/>
      <c r="P846" s="57"/>
      <c r="Q846" s="57"/>
      <c r="R846" s="57"/>
      <c r="S846" s="57"/>
      <c r="T846" s="57"/>
      <c r="U846" s="57"/>
      <c r="V846" s="57"/>
      <c r="W846" s="57"/>
      <c r="X846" s="57"/>
      <c r="Y846" s="57"/>
      <c r="Z846" s="57"/>
      <c r="AA846" s="57"/>
    </row>
    <row r="847" spans="1:27" ht="14" hidden="1">
      <c r="A847" s="57"/>
      <c r="B847" s="57"/>
      <c r="C847" s="57"/>
      <c r="D847" s="57"/>
      <c r="E847" s="57"/>
      <c r="F847" s="57"/>
      <c r="G847" s="57"/>
      <c r="H847" s="176"/>
      <c r="I847" s="176"/>
      <c r="J847" s="176"/>
      <c r="K847" s="176"/>
      <c r="L847" s="176"/>
      <c r="M847" s="176"/>
      <c r="N847" s="57"/>
      <c r="O847" s="57"/>
      <c r="P847" s="57"/>
      <c r="Q847" s="57"/>
      <c r="R847" s="57"/>
      <c r="S847" s="57"/>
      <c r="T847" s="57"/>
      <c r="U847" s="57"/>
      <c r="V847" s="57"/>
      <c r="W847" s="57"/>
      <c r="X847" s="57"/>
      <c r="Y847" s="57"/>
      <c r="Z847" s="57"/>
      <c r="AA847" s="57"/>
    </row>
    <row r="848" spans="1:27" ht="14" hidden="1">
      <c r="A848" s="57"/>
      <c r="B848" s="57"/>
      <c r="C848" s="57"/>
      <c r="D848" s="57"/>
      <c r="E848" s="57"/>
      <c r="F848" s="57"/>
      <c r="G848" s="57"/>
      <c r="H848" s="176"/>
      <c r="I848" s="176"/>
      <c r="J848" s="176"/>
      <c r="K848" s="176"/>
      <c r="L848" s="176"/>
      <c r="M848" s="176"/>
      <c r="N848" s="57"/>
      <c r="O848" s="57"/>
      <c r="P848" s="57"/>
      <c r="Q848" s="57"/>
      <c r="R848" s="57"/>
      <c r="S848" s="57"/>
      <c r="T848" s="57"/>
      <c r="U848" s="57"/>
      <c r="V848" s="57"/>
      <c r="W848" s="57"/>
      <c r="X848" s="57"/>
      <c r="Y848" s="57"/>
      <c r="Z848" s="57"/>
      <c r="AA848" s="57"/>
    </row>
    <row r="849" spans="1:27" ht="14" hidden="1">
      <c r="A849" s="57"/>
      <c r="B849" s="57"/>
      <c r="C849" s="57"/>
      <c r="D849" s="57"/>
      <c r="E849" s="57"/>
      <c r="F849" s="57"/>
      <c r="G849" s="57"/>
      <c r="H849" s="176"/>
      <c r="I849" s="176"/>
      <c r="J849" s="176"/>
      <c r="K849" s="176"/>
      <c r="L849" s="176"/>
      <c r="M849" s="176"/>
      <c r="N849" s="57"/>
      <c r="O849" s="57"/>
      <c r="P849" s="57"/>
      <c r="Q849" s="57"/>
      <c r="R849" s="57"/>
      <c r="S849" s="57"/>
      <c r="T849" s="57"/>
      <c r="U849" s="57"/>
      <c r="V849" s="57"/>
      <c r="W849" s="57"/>
      <c r="X849" s="57"/>
      <c r="Y849" s="57"/>
      <c r="Z849" s="57"/>
      <c r="AA849" s="57"/>
    </row>
    <row r="850" spans="1:27" ht="14" hidden="1">
      <c r="A850" s="57"/>
      <c r="B850" s="57"/>
      <c r="C850" s="57"/>
      <c r="D850" s="57"/>
      <c r="E850" s="57"/>
      <c r="F850" s="57"/>
      <c r="G850" s="57"/>
      <c r="H850" s="176"/>
      <c r="I850" s="176"/>
      <c r="J850" s="176"/>
      <c r="K850" s="176"/>
      <c r="L850" s="176"/>
      <c r="M850" s="176"/>
      <c r="N850" s="57"/>
      <c r="O850" s="57"/>
      <c r="P850" s="57"/>
      <c r="Q850" s="57"/>
      <c r="R850" s="57"/>
      <c r="S850" s="57"/>
      <c r="T850" s="57"/>
      <c r="U850" s="57"/>
      <c r="V850" s="57"/>
      <c r="W850" s="57"/>
      <c r="X850" s="57"/>
      <c r="Y850" s="57"/>
      <c r="Z850" s="57"/>
      <c r="AA850" s="57"/>
    </row>
    <row r="851" spans="1:27" ht="14" hidden="1">
      <c r="A851" s="57"/>
      <c r="B851" s="57"/>
      <c r="C851" s="57"/>
      <c r="D851" s="57"/>
      <c r="E851" s="57"/>
      <c r="F851" s="57"/>
      <c r="G851" s="57"/>
      <c r="H851" s="176"/>
      <c r="I851" s="176"/>
      <c r="J851" s="176"/>
      <c r="K851" s="176"/>
      <c r="L851" s="176"/>
      <c r="M851" s="176"/>
      <c r="N851" s="57"/>
      <c r="O851" s="57"/>
      <c r="P851" s="57"/>
      <c r="Q851" s="57"/>
      <c r="R851" s="57"/>
      <c r="S851" s="57"/>
      <c r="T851" s="57"/>
      <c r="U851" s="57"/>
      <c r="V851" s="57"/>
      <c r="W851" s="57"/>
      <c r="X851" s="57"/>
      <c r="Y851" s="57"/>
      <c r="Z851" s="57"/>
      <c r="AA851" s="57"/>
    </row>
    <row r="852" spans="1:27" ht="14" hidden="1">
      <c r="A852" s="57"/>
      <c r="B852" s="57"/>
      <c r="C852" s="57"/>
      <c r="D852" s="57"/>
      <c r="E852" s="57"/>
      <c r="F852" s="57"/>
      <c r="G852" s="57"/>
      <c r="H852" s="176"/>
      <c r="I852" s="176"/>
      <c r="J852" s="176"/>
      <c r="K852" s="176"/>
      <c r="L852" s="176"/>
      <c r="M852" s="176"/>
      <c r="N852" s="57"/>
      <c r="O852" s="57"/>
      <c r="P852" s="57"/>
      <c r="Q852" s="57"/>
      <c r="R852" s="57"/>
      <c r="S852" s="57"/>
      <c r="T852" s="57"/>
      <c r="U852" s="57"/>
      <c r="V852" s="57"/>
      <c r="W852" s="57"/>
      <c r="X852" s="57"/>
      <c r="Y852" s="57"/>
      <c r="Z852" s="57"/>
      <c r="AA852" s="57"/>
    </row>
    <row r="853" spans="1:27" ht="14" hidden="1">
      <c r="A853" s="57"/>
      <c r="B853" s="57"/>
      <c r="C853" s="57"/>
      <c r="D853" s="57"/>
      <c r="E853" s="57"/>
      <c r="F853" s="57"/>
      <c r="G853" s="57"/>
      <c r="H853" s="176"/>
      <c r="I853" s="176"/>
      <c r="J853" s="176"/>
      <c r="K853" s="176"/>
      <c r="L853" s="176"/>
      <c r="M853" s="176"/>
      <c r="N853" s="57"/>
      <c r="O853" s="57"/>
      <c r="P853" s="57"/>
      <c r="Q853" s="57"/>
      <c r="R853" s="57"/>
      <c r="S853" s="57"/>
      <c r="T853" s="57"/>
      <c r="U853" s="57"/>
      <c r="V853" s="57"/>
      <c r="W853" s="57"/>
      <c r="X853" s="57"/>
      <c r="Y853" s="57"/>
      <c r="Z853" s="57"/>
      <c r="AA853" s="57"/>
    </row>
    <row r="854" spans="1:27" ht="14" hidden="1">
      <c r="A854" s="57"/>
      <c r="B854" s="57"/>
      <c r="C854" s="57"/>
      <c r="D854" s="57"/>
      <c r="E854" s="57"/>
      <c r="F854" s="57"/>
      <c r="G854" s="57"/>
      <c r="H854" s="176"/>
      <c r="I854" s="176"/>
      <c r="J854" s="176"/>
      <c r="K854" s="176"/>
      <c r="L854" s="176"/>
      <c r="M854" s="176"/>
      <c r="N854" s="57"/>
      <c r="O854" s="57"/>
      <c r="P854" s="57"/>
      <c r="Q854" s="57"/>
      <c r="R854" s="57"/>
      <c r="S854" s="57"/>
      <c r="T854" s="57"/>
      <c r="U854" s="57"/>
      <c r="V854" s="57"/>
      <c r="W854" s="57"/>
      <c r="X854" s="57"/>
      <c r="Y854" s="57"/>
      <c r="Z854" s="57"/>
      <c r="AA854" s="57"/>
    </row>
    <row r="855" spans="1:27" ht="14" hidden="1">
      <c r="A855" s="57"/>
      <c r="B855" s="57"/>
      <c r="C855" s="57"/>
      <c r="D855" s="57"/>
      <c r="E855" s="57"/>
      <c r="F855" s="57"/>
      <c r="G855" s="57"/>
      <c r="H855" s="176"/>
      <c r="I855" s="176"/>
      <c r="J855" s="176"/>
      <c r="K855" s="176"/>
      <c r="L855" s="176"/>
      <c r="M855" s="176"/>
      <c r="N855" s="57"/>
      <c r="O855" s="57"/>
      <c r="P855" s="57"/>
      <c r="Q855" s="57"/>
      <c r="R855" s="57"/>
      <c r="S855" s="57"/>
      <c r="T855" s="57"/>
      <c r="U855" s="57"/>
      <c r="V855" s="57"/>
      <c r="W855" s="57"/>
      <c r="X855" s="57"/>
      <c r="Y855" s="57"/>
      <c r="Z855" s="57"/>
      <c r="AA855" s="57"/>
    </row>
    <row r="856" spans="1:27" ht="14" hidden="1">
      <c r="A856" s="57"/>
      <c r="B856" s="57"/>
      <c r="C856" s="57"/>
      <c r="D856" s="57"/>
      <c r="E856" s="57"/>
      <c r="F856" s="57"/>
      <c r="G856" s="57"/>
      <c r="H856" s="176"/>
      <c r="I856" s="176"/>
      <c r="J856" s="176"/>
      <c r="K856" s="176"/>
      <c r="L856" s="176"/>
      <c r="M856" s="176"/>
      <c r="N856" s="57"/>
      <c r="O856" s="57"/>
      <c r="P856" s="57"/>
      <c r="Q856" s="57"/>
      <c r="R856" s="57"/>
      <c r="S856" s="57"/>
      <c r="T856" s="57"/>
      <c r="U856" s="57"/>
      <c r="V856" s="57"/>
      <c r="W856" s="57"/>
      <c r="X856" s="57"/>
      <c r="Y856" s="57"/>
      <c r="Z856" s="57"/>
      <c r="AA856" s="57"/>
    </row>
    <row r="857" spans="1:27" ht="14" hidden="1">
      <c r="A857" s="57"/>
      <c r="B857" s="57"/>
      <c r="C857" s="57"/>
      <c r="D857" s="57"/>
      <c r="E857" s="57"/>
      <c r="F857" s="57"/>
      <c r="G857" s="57"/>
      <c r="H857" s="176"/>
      <c r="I857" s="176"/>
      <c r="J857" s="176"/>
      <c r="K857" s="176"/>
      <c r="L857" s="176"/>
      <c r="M857" s="176"/>
      <c r="N857" s="57"/>
      <c r="O857" s="57"/>
      <c r="P857" s="57"/>
      <c r="Q857" s="57"/>
      <c r="R857" s="57"/>
      <c r="S857" s="57"/>
      <c r="T857" s="57"/>
      <c r="U857" s="57"/>
      <c r="V857" s="57"/>
      <c r="W857" s="57"/>
      <c r="X857" s="57"/>
      <c r="Y857" s="57"/>
      <c r="Z857" s="57"/>
      <c r="AA857" s="57"/>
    </row>
    <row r="858" spans="1:27" ht="14" hidden="1">
      <c r="A858" s="57"/>
      <c r="B858" s="57"/>
      <c r="C858" s="57"/>
      <c r="D858" s="57"/>
      <c r="E858" s="57"/>
      <c r="F858" s="57"/>
      <c r="G858" s="57"/>
      <c r="H858" s="176"/>
      <c r="I858" s="176"/>
      <c r="J858" s="176"/>
      <c r="K858" s="176"/>
      <c r="L858" s="176"/>
      <c r="M858" s="176"/>
      <c r="N858" s="57"/>
      <c r="O858" s="57"/>
      <c r="P858" s="57"/>
      <c r="Q858" s="57"/>
      <c r="R858" s="57"/>
      <c r="S858" s="57"/>
      <c r="T858" s="57"/>
      <c r="U858" s="57"/>
      <c r="V858" s="57"/>
      <c r="W858" s="57"/>
      <c r="X858" s="57"/>
      <c r="Y858" s="57"/>
      <c r="Z858" s="57"/>
      <c r="AA858" s="57"/>
    </row>
    <row r="859" spans="1:27" ht="14" hidden="1">
      <c r="A859" s="57"/>
      <c r="B859" s="57"/>
      <c r="C859" s="57"/>
      <c r="D859" s="57"/>
      <c r="E859" s="57"/>
      <c r="F859" s="57"/>
      <c r="G859" s="57"/>
      <c r="H859" s="176"/>
      <c r="I859" s="176"/>
      <c r="J859" s="176"/>
      <c r="K859" s="176"/>
      <c r="L859" s="176"/>
      <c r="M859" s="176"/>
      <c r="N859" s="57"/>
      <c r="O859" s="57"/>
      <c r="P859" s="57"/>
      <c r="Q859" s="57"/>
      <c r="R859" s="57"/>
      <c r="S859" s="57"/>
      <c r="T859" s="57"/>
      <c r="U859" s="57"/>
      <c r="V859" s="57"/>
      <c r="W859" s="57"/>
      <c r="X859" s="57"/>
      <c r="Y859" s="57"/>
      <c r="Z859" s="57"/>
      <c r="AA859" s="57"/>
    </row>
    <row r="860" spans="1:27" ht="14" hidden="1">
      <c r="A860" s="57"/>
      <c r="B860" s="57"/>
      <c r="C860" s="57"/>
      <c r="D860" s="57"/>
      <c r="E860" s="57"/>
      <c r="F860" s="57"/>
      <c r="G860" s="57"/>
      <c r="H860" s="176"/>
      <c r="I860" s="176"/>
      <c r="J860" s="176"/>
      <c r="K860" s="176"/>
      <c r="L860" s="176"/>
      <c r="M860" s="176"/>
      <c r="N860" s="57"/>
      <c r="O860" s="57"/>
      <c r="P860" s="57"/>
      <c r="Q860" s="57"/>
      <c r="R860" s="57"/>
      <c r="S860" s="57"/>
      <c r="T860" s="57"/>
      <c r="U860" s="57"/>
      <c r="V860" s="57"/>
      <c r="W860" s="57"/>
      <c r="X860" s="57"/>
      <c r="Y860" s="57"/>
      <c r="Z860" s="57"/>
      <c r="AA860" s="57"/>
    </row>
    <row r="861" spans="1:27" ht="14" hidden="1">
      <c r="A861" s="57"/>
      <c r="B861" s="57"/>
      <c r="C861" s="57"/>
      <c r="D861" s="57"/>
      <c r="E861" s="57"/>
      <c r="F861" s="57"/>
      <c r="G861" s="57"/>
      <c r="H861" s="176"/>
      <c r="I861" s="176"/>
      <c r="J861" s="176"/>
      <c r="K861" s="176"/>
      <c r="L861" s="176"/>
      <c r="M861" s="176"/>
      <c r="N861" s="57"/>
      <c r="O861" s="57"/>
      <c r="P861" s="57"/>
      <c r="Q861" s="57"/>
      <c r="R861" s="57"/>
      <c r="S861" s="57"/>
      <c r="T861" s="57"/>
      <c r="U861" s="57"/>
      <c r="V861" s="57"/>
      <c r="W861" s="57"/>
      <c r="X861" s="57"/>
      <c r="Y861" s="57"/>
      <c r="Z861" s="57"/>
      <c r="AA861" s="57"/>
    </row>
    <row r="862" spans="1:27" ht="14" hidden="1">
      <c r="A862" s="57"/>
      <c r="B862" s="57"/>
      <c r="C862" s="57"/>
      <c r="D862" s="57"/>
      <c r="E862" s="57"/>
      <c r="F862" s="57"/>
      <c r="G862" s="57"/>
      <c r="H862" s="176"/>
      <c r="I862" s="176"/>
      <c r="J862" s="176"/>
      <c r="K862" s="176"/>
      <c r="L862" s="176"/>
      <c r="M862" s="176"/>
      <c r="N862" s="57"/>
      <c r="O862" s="57"/>
      <c r="P862" s="57"/>
      <c r="Q862" s="57"/>
      <c r="R862" s="57"/>
      <c r="S862" s="57"/>
      <c r="T862" s="57"/>
      <c r="U862" s="57"/>
      <c r="V862" s="57"/>
      <c r="W862" s="57"/>
      <c r="X862" s="57"/>
      <c r="Y862" s="57"/>
      <c r="Z862" s="57"/>
      <c r="AA862" s="57"/>
    </row>
    <row r="863" spans="1:27" ht="14" hidden="1">
      <c r="A863" s="57"/>
      <c r="B863" s="57"/>
      <c r="C863" s="57"/>
      <c r="D863" s="57"/>
      <c r="E863" s="57"/>
      <c r="F863" s="57"/>
      <c r="G863" s="57"/>
      <c r="H863" s="176"/>
      <c r="I863" s="176"/>
      <c r="J863" s="176"/>
      <c r="K863" s="176"/>
      <c r="L863" s="176"/>
      <c r="M863" s="176"/>
      <c r="N863" s="57"/>
      <c r="O863" s="57"/>
      <c r="P863" s="57"/>
      <c r="Q863" s="57"/>
      <c r="R863" s="57"/>
      <c r="S863" s="57"/>
      <c r="T863" s="57"/>
      <c r="U863" s="57"/>
      <c r="V863" s="57"/>
      <c r="W863" s="57"/>
      <c r="X863" s="57"/>
      <c r="Y863" s="57"/>
      <c r="Z863" s="57"/>
      <c r="AA863" s="57"/>
    </row>
    <row r="864" spans="1:27" ht="14" hidden="1">
      <c r="A864" s="57"/>
      <c r="B864" s="57"/>
      <c r="C864" s="57"/>
      <c r="D864" s="57"/>
      <c r="E864" s="57"/>
      <c r="F864" s="57"/>
      <c r="G864" s="57"/>
      <c r="H864" s="176"/>
      <c r="I864" s="176"/>
      <c r="J864" s="176"/>
      <c r="K864" s="176"/>
      <c r="L864" s="176"/>
      <c r="M864" s="176"/>
      <c r="N864" s="57"/>
      <c r="O864" s="57"/>
      <c r="P864" s="57"/>
      <c r="Q864" s="57"/>
      <c r="R864" s="57"/>
      <c r="S864" s="57"/>
      <c r="T864" s="57"/>
      <c r="U864" s="57"/>
      <c r="V864" s="57"/>
      <c r="W864" s="57"/>
      <c r="X864" s="57"/>
      <c r="Y864" s="57"/>
      <c r="Z864" s="57"/>
      <c r="AA864" s="57"/>
    </row>
    <row r="865" spans="1:27" ht="14" hidden="1">
      <c r="A865" s="57"/>
      <c r="B865" s="57"/>
      <c r="C865" s="57"/>
      <c r="D865" s="57"/>
      <c r="E865" s="57"/>
      <c r="F865" s="57"/>
      <c r="G865" s="57"/>
      <c r="H865" s="176"/>
      <c r="I865" s="176"/>
      <c r="J865" s="176"/>
      <c r="K865" s="176"/>
      <c r="L865" s="176"/>
      <c r="M865" s="176"/>
      <c r="N865" s="57"/>
      <c r="O865" s="57"/>
      <c r="P865" s="57"/>
      <c r="Q865" s="57"/>
      <c r="R865" s="57"/>
      <c r="S865" s="57"/>
      <c r="T865" s="57"/>
      <c r="U865" s="57"/>
      <c r="V865" s="57"/>
      <c r="W865" s="57"/>
      <c r="X865" s="57"/>
      <c r="Y865" s="57"/>
      <c r="Z865" s="57"/>
      <c r="AA865" s="57"/>
    </row>
    <row r="866" spans="1:27" ht="14" hidden="1">
      <c r="A866" s="57"/>
      <c r="B866" s="57"/>
      <c r="C866" s="57"/>
      <c r="D866" s="57"/>
      <c r="E866" s="57"/>
      <c r="F866" s="57"/>
      <c r="G866" s="57"/>
      <c r="H866" s="176"/>
      <c r="I866" s="176"/>
      <c r="J866" s="176"/>
      <c r="K866" s="176"/>
      <c r="L866" s="176"/>
      <c r="M866" s="176"/>
      <c r="N866" s="57"/>
      <c r="O866" s="57"/>
      <c r="P866" s="57"/>
      <c r="Q866" s="57"/>
      <c r="R866" s="57"/>
      <c r="S866" s="57"/>
      <c r="T866" s="57"/>
      <c r="U866" s="57"/>
      <c r="V866" s="57"/>
      <c r="W866" s="57"/>
      <c r="X866" s="57"/>
      <c r="Y866" s="57"/>
      <c r="Z866" s="57"/>
      <c r="AA866" s="57"/>
    </row>
    <row r="867" spans="1:27" ht="14" hidden="1">
      <c r="A867" s="57"/>
      <c r="B867" s="57"/>
      <c r="C867" s="57"/>
      <c r="D867" s="57"/>
      <c r="E867" s="57"/>
      <c r="F867" s="57"/>
      <c r="G867" s="57"/>
      <c r="H867" s="176"/>
      <c r="I867" s="176"/>
      <c r="J867" s="176"/>
      <c r="K867" s="176"/>
      <c r="L867" s="176"/>
      <c r="M867" s="176"/>
      <c r="N867" s="57"/>
      <c r="O867" s="57"/>
      <c r="P867" s="57"/>
      <c r="Q867" s="57"/>
      <c r="R867" s="57"/>
      <c r="S867" s="57"/>
      <c r="T867" s="57"/>
      <c r="U867" s="57"/>
      <c r="V867" s="57"/>
      <c r="W867" s="57"/>
      <c r="X867" s="57"/>
      <c r="Y867" s="57"/>
      <c r="Z867" s="57"/>
      <c r="AA867" s="57"/>
    </row>
    <row r="868" spans="1:27" ht="14" hidden="1">
      <c r="A868" s="57"/>
      <c r="B868" s="57"/>
      <c r="C868" s="57"/>
      <c r="D868" s="57"/>
      <c r="E868" s="57"/>
      <c r="F868" s="57"/>
      <c r="G868" s="57"/>
      <c r="H868" s="176"/>
      <c r="I868" s="176"/>
      <c r="J868" s="176"/>
      <c r="K868" s="176"/>
      <c r="L868" s="176"/>
      <c r="M868" s="176"/>
      <c r="N868" s="57"/>
      <c r="O868" s="57"/>
      <c r="P868" s="57"/>
      <c r="Q868" s="57"/>
      <c r="R868" s="57"/>
      <c r="S868" s="57"/>
      <c r="T868" s="57"/>
      <c r="U868" s="57"/>
      <c r="V868" s="57"/>
      <c r="W868" s="57"/>
      <c r="X868" s="57"/>
      <c r="Y868" s="57"/>
      <c r="Z868" s="57"/>
      <c r="AA868" s="57"/>
    </row>
    <row r="869" spans="1:27" ht="14" hidden="1">
      <c r="A869" s="57"/>
      <c r="B869" s="57"/>
      <c r="C869" s="57"/>
      <c r="D869" s="57"/>
      <c r="E869" s="57"/>
      <c r="F869" s="57"/>
      <c r="G869" s="57"/>
      <c r="H869" s="176"/>
      <c r="I869" s="176"/>
      <c r="J869" s="176"/>
      <c r="K869" s="176"/>
      <c r="L869" s="176"/>
      <c r="M869" s="176"/>
      <c r="N869" s="57"/>
      <c r="O869" s="57"/>
      <c r="P869" s="57"/>
      <c r="Q869" s="57"/>
      <c r="R869" s="57"/>
      <c r="S869" s="57"/>
      <c r="T869" s="57"/>
      <c r="U869" s="57"/>
      <c r="V869" s="57"/>
      <c r="W869" s="57"/>
      <c r="X869" s="57"/>
      <c r="Y869" s="57"/>
      <c r="Z869" s="57"/>
      <c r="AA869" s="57"/>
    </row>
    <row r="870" spans="1:27" ht="14" hidden="1">
      <c r="A870" s="57"/>
      <c r="B870" s="57"/>
      <c r="C870" s="57"/>
      <c r="D870" s="57"/>
      <c r="E870" s="57"/>
      <c r="F870" s="57"/>
      <c r="G870" s="57"/>
      <c r="H870" s="176"/>
      <c r="I870" s="176"/>
      <c r="J870" s="176"/>
      <c r="K870" s="176"/>
      <c r="L870" s="176"/>
      <c r="M870" s="176"/>
      <c r="N870" s="57"/>
      <c r="O870" s="57"/>
      <c r="P870" s="57"/>
      <c r="Q870" s="57"/>
      <c r="R870" s="57"/>
      <c r="S870" s="57"/>
      <c r="T870" s="57"/>
      <c r="U870" s="57"/>
      <c r="V870" s="57"/>
      <c r="W870" s="57"/>
      <c r="X870" s="57"/>
      <c r="Y870" s="57"/>
      <c r="Z870" s="57"/>
      <c r="AA870" s="57"/>
    </row>
    <row r="871" spans="1:27" ht="14" hidden="1">
      <c r="A871" s="57"/>
      <c r="B871" s="57"/>
      <c r="C871" s="57"/>
      <c r="D871" s="57"/>
      <c r="E871" s="57"/>
      <c r="F871" s="57"/>
      <c r="G871" s="57"/>
      <c r="H871" s="176"/>
      <c r="I871" s="176"/>
      <c r="J871" s="176"/>
      <c r="K871" s="176"/>
      <c r="L871" s="176"/>
      <c r="M871" s="176"/>
      <c r="N871" s="57"/>
      <c r="O871" s="57"/>
      <c r="P871" s="57"/>
      <c r="Q871" s="57"/>
      <c r="R871" s="57"/>
      <c r="S871" s="57"/>
      <c r="T871" s="57"/>
      <c r="U871" s="57"/>
      <c r="V871" s="57"/>
      <c r="W871" s="57"/>
      <c r="X871" s="57"/>
      <c r="Y871" s="57"/>
      <c r="Z871" s="57"/>
      <c r="AA871" s="57"/>
    </row>
    <row r="872" spans="1:27" ht="14" hidden="1">
      <c r="A872" s="57"/>
      <c r="B872" s="57"/>
      <c r="C872" s="57"/>
      <c r="D872" s="57"/>
      <c r="E872" s="57"/>
      <c r="F872" s="57"/>
      <c r="G872" s="57"/>
      <c r="H872" s="176"/>
      <c r="I872" s="176"/>
      <c r="J872" s="176"/>
      <c r="K872" s="176"/>
      <c r="L872" s="176"/>
      <c r="M872" s="176"/>
      <c r="N872" s="57"/>
      <c r="O872" s="57"/>
      <c r="P872" s="57"/>
      <c r="Q872" s="57"/>
      <c r="R872" s="57"/>
      <c r="S872" s="57"/>
      <c r="T872" s="57"/>
      <c r="U872" s="57"/>
      <c r="V872" s="57"/>
      <c r="W872" s="57"/>
      <c r="X872" s="57"/>
      <c r="Y872" s="57"/>
      <c r="Z872" s="57"/>
      <c r="AA872" s="57"/>
    </row>
    <row r="873" spans="1:27" ht="14" hidden="1">
      <c r="A873" s="57"/>
      <c r="B873" s="57"/>
      <c r="C873" s="57"/>
      <c r="D873" s="57"/>
      <c r="E873" s="57"/>
      <c r="F873" s="57"/>
      <c r="G873" s="57"/>
      <c r="H873" s="176"/>
      <c r="I873" s="176"/>
      <c r="J873" s="176"/>
      <c r="K873" s="176"/>
      <c r="L873" s="176"/>
      <c r="M873" s="176"/>
      <c r="N873" s="57"/>
      <c r="O873" s="57"/>
      <c r="P873" s="57"/>
      <c r="Q873" s="57"/>
      <c r="R873" s="57"/>
      <c r="S873" s="57"/>
      <c r="T873" s="57"/>
      <c r="U873" s="57"/>
      <c r="V873" s="57"/>
      <c r="W873" s="57"/>
      <c r="X873" s="57"/>
      <c r="Y873" s="57"/>
      <c r="Z873" s="57"/>
      <c r="AA873" s="57"/>
    </row>
    <row r="874" spans="1:27" ht="14" hidden="1">
      <c r="A874" s="57"/>
      <c r="B874" s="57"/>
      <c r="C874" s="57"/>
      <c r="D874" s="57"/>
      <c r="E874" s="57"/>
      <c r="F874" s="57"/>
      <c r="G874" s="57"/>
      <c r="H874" s="176"/>
      <c r="I874" s="176"/>
      <c r="J874" s="176"/>
      <c r="K874" s="176"/>
      <c r="L874" s="176"/>
      <c r="M874" s="176"/>
      <c r="N874" s="57"/>
      <c r="O874" s="57"/>
      <c r="P874" s="57"/>
      <c r="Q874" s="57"/>
      <c r="R874" s="57"/>
      <c r="S874" s="57"/>
      <c r="T874" s="57"/>
      <c r="U874" s="57"/>
      <c r="V874" s="57"/>
      <c r="W874" s="57"/>
      <c r="X874" s="57"/>
      <c r="Y874" s="57"/>
      <c r="Z874" s="57"/>
      <c r="AA874" s="57"/>
    </row>
    <row r="875" spans="1:27" ht="14" hidden="1">
      <c r="A875" s="57"/>
      <c r="B875" s="57"/>
      <c r="C875" s="57"/>
      <c r="D875" s="57"/>
      <c r="E875" s="57"/>
      <c r="F875" s="57"/>
      <c r="G875" s="57"/>
      <c r="H875" s="176"/>
      <c r="I875" s="176"/>
      <c r="J875" s="176"/>
      <c r="K875" s="176"/>
      <c r="L875" s="176"/>
      <c r="M875" s="176"/>
      <c r="N875" s="57"/>
      <c r="O875" s="57"/>
      <c r="P875" s="57"/>
      <c r="Q875" s="57"/>
      <c r="R875" s="57"/>
      <c r="S875" s="57"/>
      <c r="T875" s="57"/>
      <c r="U875" s="57"/>
      <c r="V875" s="57"/>
      <c r="W875" s="57"/>
      <c r="X875" s="57"/>
      <c r="Y875" s="57"/>
      <c r="Z875" s="57"/>
      <c r="AA875" s="57"/>
    </row>
    <row r="876" spans="1:27" ht="14" hidden="1">
      <c r="A876" s="57"/>
      <c r="B876" s="57"/>
      <c r="C876" s="57"/>
      <c r="D876" s="57"/>
      <c r="E876" s="57"/>
      <c r="F876" s="57"/>
      <c r="G876" s="57"/>
      <c r="H876" s="176"/>
      <c r="I876" s="176"/>
      <c r="J876" s="176"/>
      <c r="K876" s="176"/>
      <c r="L876" s="176"/>
      <c r="M876" s="176"/>
      <c r="N876" s="57"/>
      <c r="O876" s="57"/>
      <c r="P876" s="57"/>
      <c r="Q876" s="57"/>
      <c r="R876" s="57"/>
      <c r="S876" s="57"/>
      <c r="T876" s="57"/>
      <c r="U876" s="57"/>
      <c r="V876" s="57"/>
      <c r="W876" s="57"/>
      <c r="X876" s="57"/>
      <c r="Y876" s="57"/>
      <c r="Z876" s="57"/>
      <c r="AA876" s="57"/>
    </row>
    <row r="877" spans="1:27" ht="14" hidden="1">
      <c r="A877" s="57"/>
      <c r="B877" s="57"/>
      <c r="C877" s="57"/>
      <c r="D877" s="57"/>
      <c r="E877" s="57"/>
      <c r="F877" s="57"/>
      <c r="G877" s="57"/>
      <c r="H877" s="176"/>
      <c r="I877" s="176"/>
      <c r="J877" s="176"/>
      <c r="K877" s="176"/>
      <c r="L877" s="176"/>
      <c r="M877" s="176"/>
      <c r="N877" s="57"/>
      <c r="O877" s="57"/>
      <c r="P877" s="57"/>
      <c r="Q877" s="57"/>
      <c r="R877" s="57"/>
      <c r="S877" s="57"/>
      <c r="T877" s="57"/>
      <c r="U877" s="57"/>
      <c r="V877" s="57"/>
      <c r="W877" s="57"/>
      <c r="X877" s="57"/>
      <c r="Y877" s="57"/>
      <c r="Z877" s="57"/>
      <c r="AA877" s="57"/>
    </row>
    <row r="878" spans="1:27" ht="14" hidden="1">
      <c r="A878" s="57"/>
      <c r="B878" s="57"/>
      <c r="C878" s="57"/>
      <c r="D878" s="57"/>
      <c r="E878" s="57"/>
      <c r="F878" s="57"/>
      <c r="G878" s="57"/>
      <c r="H878" s="176"/>
      <c r="I878" s="176"/>
      <c r="J878" s="176"/>
      <c r="K878" s="176"/>
      <c r="L878" s="176"/>
      <c r="M878" s="176"/>
      <c r="N878" s="57"/>
      <c r="O878" s="57"/>
      <c r="P878" s="57"/>
      <c r="Q878" s="57"/>
      <c r="R878" s="57"/>
      <c r="S878" s="57"/>
      <c r="T878" s="57"/>
      <c r="U878" s="57"/>
      <c r="V878" s="57"/>
      <c r="W878" s="57"/>
      <c r="X878" s="57"/>
      <c r="Y878" s="57"/>
      <c r="Z878" s="57"/>
      <c r="AA878" s="57"/>
    </row>
    <row r="879" spans="1:27" ht="14" hidden="1">
      <c r="A879" s="57"/>
      <c r="B879" s="57"/>
      <c r="C879" s="57"/>
      <c r="D879" s="57"/>
      <c r="E879" s="57"/>
      <c r="F879" s="57"/>
      <c r="G879" s="57"/>
      <c r="H879" s="176"/>
      <c r="I879" s="176"/>
      <c r="J879" s="176"/>
      <c r="K879" s="176"/>
      <c r="L879" s="176"/>
      <c r="M879" s="176"/>
      <c r="N879" s="57"/>
      <c r="O879" s="57"/>
      <c r="P879" s="57"/>
      <c r="Q879" s="57"/>
      <c r="R879" s="57"/>
      <c r="S879" s="57"/>
      <c r="T879" s="57"/>
      <c r="U879" s="57"/>
      <c r="V879" s="57"/>
      <c r="W879" s="57"/>
      <c r="X879" s="57"/>
      <c r="Y879" s="57"/>
      <c r="Z879" s="57"/>
      <c r="AA879" s="57"/>
    </row>
    <row r="880" spans="1:27" ht="14" hidden="1">
      <c r="A880" s="57"/>
      <c r="B880" s="57"/>
      <c r="C880" s="57"/>
      <c r="D880" s="57"/>
      <c r="E880" s="57"/>
      <c r="F880" s="57"/>
      <c r="G880" s="57"/>
      <c r="H880" s="176"/>
      <c r="I880" s="176"/>
      <c r="J880" s="176"/>
      <c r="K880" s="176"/>
      <c r="L880" s="176"/>
      <c r="M880" s="176"/>
      <c r="N880" s="57"/>
      <c r="O880" s="57"/>
      <c r="P880" s="57"/>
      <c r="Q880" s="57"/>
      <c r="R880" s="57"/>
      <c r="S880" s="57"/>
      <c r="T880" s="57"/>
      <c r="U880" s="57"/>
      <c r="V880" s="57"/>
      <c r="W880" s="57"/>
      <c r="X880" s="57"/>
      <c r="Y880" s="57"/>
      <c r="Z880" s="57"/>
      <c r="AA880" s="57"/>
    </row>
    <row r="881" spans="1:27" ht="14" hidden="1">
      <c r="A881" s="57"/>
      <c r="B881" s="57"/>
      <c r="C881" s="57"/>
      <c r="D881" s="57"/>
      <c r="E881" s="57"/>
      <c r="F881" s="57"/>
      <c r="G881" s="57"/>
      <c r="H881" s="176"/>
      <c r="I881" s="176"/>
      <c r="J881" s="176"/>
      <c r="K881" s="176"/>
      <c r="L881" s="176"/>
      <c r="M881" s="176"/>
      <c r="N881" s="57"/>
      <c r="O881" s="57"/>
      <c r="P881" s="57"/>
      <c r="Q881" s="57"/>
      <c r="R881" s="57"/>
      <c r="S881" s="57"/>
      <c r="T881" s="57"/>
      <c r="U881" s="57"/>
      <c r="V881" s="57"/>
      <c r="W881" s="57"/>
      <c r="X881" s="57"/>
      <c r="Y881" s="57"/>
      <c r="Z881" s="57"/>
      <c r="AA881" s="57"/>
    </row>
    <row r="882" spans="1:27" ht="14" hidden="1">
      <c r="A882" s="57"/>
      <c r="B882" s="57"/>
      <c r="C882" s="57"/>
      <c r="D882" s="57"/>
      <c r="E882" s="57"/>
      <c r="F882" s="57"/>
      <c r="G882" s="57"/>
      <c r="H882" s="176"/>
      <c r="I882" s="176"/>
      <c r="J882" s="176"/>
      <c r="K882" s="176"/>
      <c r="L882" s="176"/>
      <c r="M882" s="176"/>
      <c r="N882" s="57"/>
      <c r="O882" s="57"/>
      <c r="P882" s="57"/>
      <c r="Q882" s="57"/>
      <c r="R882" s="57"/>
      <c r="S882" s="57"/>
      <c r="T882" s="57"/>
      <c r="U882" s="57"/>
      <c r="V882" s="57"/>
      <c r="W882" s="57"/>
      <c r="X882" s="57"/>
      <c r="Y882" s="57"/>
      <c r="Z882" s="57"/>
      <c r="AA882" s="57"/>
    </row>
    <row r="883" spans="1:27" ht="14" hidden="1">
      <c r="A883" s="57"/>
      <c r="B883" s="57"/>
      <c r="C883" s="57"/>
      <c r="D883" s="57"/>
      <c r="E883" s="57"/>
      <c r="F883" s="57"/>
      <c r="G883" s="57"/>
      <c r="H883" s="176"/>
      <c r="I883" s="176"/>
      <c r="J883" s="176"/>
      <c r="K883" s="176"/>
      <c r="L883" s="176"/>
      <c r="M883" s="176"/>
      <c r="N883" s="57"/>
      <c r="O883" s="57"/>
      <c r="P883" s="57"/>
      <c r="Q883" s="57"/>
      <c r="R883" s="57"/>
      <c r="S883" s="57"/>
      <c r="T883" s="57"/>
      <c r="U883" s="57"/>
      <c r="V883" s="57"/>
      <c r="W883" s="57"/>
      <c r="X883" s="57"/>
      <c r="Y883" s="57"/>
      <c r="Z883" s="57"/>
      <c r="AA883" s="57"/>
    </row>
    <row r="884" spans="1:27" ht="14" hidden="1">
      <c r="A884" s="57"/>
      <c r="B884" s="57"/>
      <c r="C884" s="57"/>
      <c r="D884" s="57"/>
      <c r="E884" s="57"/>
      <c r="F884" s="57"/>
      <c r="G884" s="57"/>
      <c r="H884" s="176"/>
      <c r="I884" s="176"/>
      <c r="J884" s="176"/>
      <c r="K884" s="176"/>
      <c r="L884" s="176"/>
      <c r="M884" s="176"/>
      <c r="N884" s="57"/>
      <c r="O884" s="57"/>
      <c r="P884" s="57"/>
      <c r="Q884" s="57"/>
      <c r="R884" s="57"/>
      <c r="S884" s="57"/>
      <c r="T884" s="57"/>
      <c r="U884" s="57"/>
      <c r="V884" s="57"/>
      <c r="W884" s="57"/>
      <c r="X884" s="57"/>
      <c r="Y884" s="57"/>
      <c r="Z884" s="57"/>
      <c r="AA884" s="57"/>
    </row>
    <row r="885" spans="1:27" ht="14" hidden="1">
      <c r="A885" s="57"/>
      <c r="B885" s="57"/>
      <c r="C885" s="57"/>
      <c r="D885" s="57"/>
      <c r="E885" s="57"/>
      <c r="F885" s="57"/>
      <c r="G885" s="57"/>
      <c r="H885" s="176"/>
      <c r="I885" s="176"/>
      <c r="J885" s="176"/>
      <c r="K885" s="176"/>
      <c r="L885" s="176"/>
      <c r="M885" s="176"/>
      <c r="N885" s="57"/>
      <c r="O885" s="57"/>
      <c r="P885" s="57"/>
      <c r="Q885" s="57"/>
      <c r="R885" s="57"/>
      <c r="S885" s="57"/>
      <c r="T885" s="57"/>
      <c r="U885" s="57"/>
      <c r="V885" s="57"/>
      <c r="W885" s="57"/>
      <c r="X885" s="57"/>
      <c r="Y885" s="57"/>
      <c r="Z885" s="57"/>
      <c r="AA885" s="57"/>
    </row>
    <row r="886" spans="1:27" ht="14" hidden="1">
      <c r="A886" s="57"/>
      <c r="B886" s="57"/>
      <c r="C886" s="57"/>
      <c r="D886" s="57"/>
      <c r="E886" s="57"/>
      <c r="F886" s="57"/>
      <c r="G886" s="57"/>
      <c r="H886" s="176"/>
      <c r="I886" s="176"/>
      <c r="J886" s="176"/>
      <c r="K886" s="176"/>
      <c r="L886" s="176"/>
      <c r="M886" s="176"/>
      <c r="N886" s="57"/>
      <c r="O886" s="57"/>
      <c r="P886" s="57"/>
      <c r="Q886" s="57"/>
      <c r="R886" s="57"/>
      <c r="S886" s="57"/>
      <c r="T886" s="57"/>
      <c r="U886" s="57"/>
      <c r="V886" s="57"/>
      <c r="W886" s="57"/>
      <c r="X886" s="57"/>
      <c r="Y886" s="57"/>
      <c r="Z886" s="57"/>
      <c r="AA886" s="57"/>
    </row>
    <row r="887" spans="1:27" ht="14" hidden="1">
      <c r="A887" s="57"/>
      <c r="B887" s="57"/>
      <c r="C887" s="57"/>
      <c r="D887" s="57"/>
      <c r="E887" s="57"/>
      <c r="F887" s="57"/>
      <c r="G887" s="57"/>
      <c r="H887" s="176"/>
      <c r="I887" s="176"/>
      <c r="J887" s="176"/>
      <c r="K887" s="176"/>
      <c r="L887" s="176"/>
      <c r="M887" s="176"/>
      <c r="N887" s="57"/>
      <c r="O887" s="57"/>
      <c r="P887" s="57"/>
      <c r="Q887" s="57"/>
      <c r="R887" s="57"/>
      <c r="S887" s="57"/>
      <c r="T887" s="57"/>
      <c r="U887" s="57"/>
      <c r="V887" s="57"/>
      <c r="W887" s="57"/>
      <c r="X887" s="57"/>
      <c r="Y887" s="57"/>
      <c r="Z887" s="57"/>
      <c r="AA887" s="57"/>
    </row>
    <row r="888" spans="1:27" ht="14" hidden="1">
      <c r="A888" s="57"/>
      <c r="B888" s="57"/>
      <c r="C888" s="57"/>
      <c r="D888" s="57"/>
      <c r="E888" s="57"/>
      <c r="F888" s="57"/>
      <c r="G888" s="57"/>
      <c r="H888" s="176"/>
      <c r="I888" s="176"/>
      <c r="J888" s="176"/>
      <c r="K888" s="176"/>
      <c r="L888" s="176"/>
      <c r="M888" s="176"/>
      <c r="N888" s="57"/>
      <c r="O888" s="57"/>
      <c r="P888" s="57"/>
      <c r="Q888" s="57"/>
      <c r="R888" s="57"/>
      <c r="S888" s="57"/>
      <c r="T888" s="57"/>
      <c r="U888" s="57"/>
      <c r="V888" s="57"/>
      <c r="W888" s="57"/>
      <c r="X888" s="57"/>
      <c r="Y888" s="57"/>
      <c r="Z888" s="57"/>
      <c r="AA888" s="57"/>
    </row>
    <row r="889" spans="1:27" ht="14" hidden="1">
      <c r="A889" s="57"/>
      <c r="B889" s="57"/>
      <c r="C889" s="57"/>
      <c r="D889" s="57"/>
      <c r="E889" s="57"/>
      <c r="F889" s="57"/>
      <c r="G889" s="57"/>
      <c r="H889" s="176"/>
      <c r="I889" s="176"/>
      <c r="J889" s="176"/>
      <c r="K889" s="176"/>
      <c r="L889" s="176"/>
      <c r="M889" s="176"/>
      <c r="N889" s="57"/>
      <c r="O889" s="57"/>
      <c r="P889" s="57"/>
      <c r="Q889" s="57"/>
      <c r="R889" s="57"/>
      <c r="S889" s="57"/>
      <c r="T889" s="57"/>
      <c r="U889" s="57"/>
      <c r="V889" s="57"/>
      <c r="W889" s="57"/>
      <c r="X889" s="57"/>
      <c r="Y889" s="57"/>
      <c r="Z889" s="57"/>
      <c r="AA889" s="57"/>
    </row>
    <row r="890" spans="1:27" ht="14" hidden="1">
      <c r="A890" s="57"/>
      <c r="B890" s="57"/>
      <c r="C890" s="57"/>
      <c r="D890" s="57"/>
      <c r="E890" s="57"/>
      <c r="F890" s="57"/>
      <c r="G890" s="57"/>
      <c r="H890" s="176"/>
      <c r="I890" s="176"/>
      <c r="J890" s="176"/>
      <c r="K890" s="176"/>
      <c r="L890" s="176"/>
      <c r="M890" s="176"/>
      <c r="N890" s="57"/>
      <c r="O890" s="57"/>
      <c r="P890" s="57"/>
      <c r="Q890" s="57"/>
      <c r="R890" s="57"/>
      <c r="S890" s="57"/>
      <c r="T890" s="57"/>
      <c r="U890" s="57"/>
      <c r="V890" s="57"/>
      <c r="W890" s="57"/>
      <c r="X890" s="57"/>
      <c r="Y890" s="57"/>
      <c r="Z890" s="57"/>
      <c r="AA890" s="57"/>
    </row>
    <row r="891" spans="1:27" ht="14" hidden="1">
      <c r="A891" s="57"/>
      <c r="B891" s="57"/>
      <c r="C891" s="57"/>
      <c r="D891" s="57"/>
      <c r="E891" s="57"/>
      <c r="F891" s="57"/>
      <c r="G891" s="57"/>
      <c r="H891" s="176"/>
      <c r="I891" s="176"/>
      <c r="J891" s="176"/>
      <c r="K891" s="176"/>
      <c r="L891" s="176"/>
      <c r="M891" s="176"/>
      <c r="N891" s="57"/>
      <c r="O891" s="57"/>
      <c r="P891" s="57"/>
      <c r="Q891" s="57"/>
      <c r="R891" s="57"/>
      <c r="S891" s="57"/>
      <c r="T891" s="57"/>
      <c r="U891" s="57"/>
      <c r="V891" s="57"/>
      <c r="W891" s="57"/>
      <c r="X891" s="57"/>
      <c r="Y891" s="57"/>
      <c r="Z891" s="57"/>
      <c r="AA891" s="57"/>
    </row>
    <row r="892" spans="1:27" ht="14" hidden="1">
      <c r="A892" s="57"/>
      <c r="B892" s="57"/>
      <c r="C892" s="57"/>
      <c r="D892" s="57"/>
      <c r="E892" s="57"/>
      <c r="F892" s="57"/>
      <c r="G892" s="57"/>
      <c r="H892" s="176"/>
      <c r="I892" s="176"/>
      <c r="J892" s="176"/>
      <c r="K892" s="176"/>
      <c r="L892" s="176"/>
      <c r="M892" s="176"/>
      <c r="N892" s="57"/>
      <c r="O892" s="57"/>
      <c r="P892" s="57"/>
      <c r="Q892" s="57"/>
      <c r="R892" s="57"/>
      <c r="S892" s="57"/>
      <c r="T892" s="57"/>
      <c r="U892" s="57"/>
      <c r="V892" s="57"/>
      <c r="W892" s="57"/>
      <c r="X892" s="57"/>
      <c r="Y892" s="57"/>
      <c r="Z892" s="57"/>
      <c r="AA892" s="57"/>
    </row>
    <row r="893" spans="1:27" ht="14" hidden="1">
      <c r="A893" s="57"/>
      <c r="B893" s="57"/>
      <c r="C893" s="57"/>
      <c r="D893" s="57"/>
      <c r="E893" s="57"/>
      <c r="F893" s="57"/>
      <c r="G893" s="57"/>
      <c r="H893" s="176"/>
      <c r="I893" s="176"/>
      <c r="J893" s="176"/>
      <c r="K893" s="176"/>
      <c r="L893" s="176"/>
      <c r="M893" s="176"/>
      <c r="N893" s="57"/>
      <c r="O893" s="57"/>
      <c r="P893" s="57"/>
      <c r="Q893" s="57"/>
      <c r="R893" s="57"/>
      <c r="S893" s="57"/>
      <c r="T893" s="57"/>
      <c r="U893" s="57"/>
      <c r="V893" s="57"/>
      <c r="W893" s="57"/>
      <c r="X893" s="57"/>
      <c r="Y893" s="57"/>
      <c r="Z893" s="57"/>
      <c r="AA893" s="57"/>
    </row>
    <row r="894" spans="1:27" ht="14" hidden="1">
      <c r="A894" s="57"/>
      <c r="B894" s="57"/>
      <c r="C894" s="57"/>
      <c r="D894" s="57"/>
      <c r="E894" s="57"/>
      <c r="F894" s="57"/>
      <c r="G894" s="57"/>
      <c r="H894" s="176"/>
      <c r="I894" s="176"/>
      <c r="J894" s="176"/>
      <c r="K894" s="176"/>
      <c r="L894" s="176"/>
      <c r="M894" s="176"/>
      <c r="N894" s="57"/>
      <c r="O894" s="57"/>
      <c r="P894" s="57"/>
      <c r="Q894" s="57"/>
      <c r="R894" s="57"/>
      <c r="S894" s="57"/>
      <c r="T894" s="57"/>
      <c r="U894" s="57"/>
      <c r="V894" s="57"/>
      <c r="W894" s="57"/>
      <c r="X894" s="57"/>
      <c r="Y894" s="57"/>
      <c r="Z894" s="57"/>
      <c r="AA894" s="57"/>
    </row>
    <row r="895" spans="1:27" ht="14" hidden="1">
      <c r="A895" s="57"/>
      <c r="B895" s="57"/>
      <c r="C895" s="57"/>
      <c r="D895" s="57"/>
      <c r="E895" s="57"/>
      <c r="F895" s="57"/>
      <c r="G895" s="57"/>
      <c r="H895" s="176"/>
      <c r="I895" s="176"/>
      <c r="J895" s="176"/>
      <c r="K895" s="176"/>
      <c r="L895" s="176"/>
      <c r="M895" s="176"/>
      <c r="N895" s="57"/>
      <c r="O895" s="57"/>
      <c r="P895" s="57"/>
      <c r="Q895" s="57"/>
      <c r="R895" s="57"/>
      <c r="S895" s="57"/>
      <c r="T895" s="57"/>
      <c r="U895" s="57"/>
      <c r="V895" s="57"/>
      <c r="W895" s="57"/>
      <c r="X895" s="57"/>
      <c r="Y895" s="57"/>
      <c r="Z895" s="57"/>
      <c r="AA895" s="57"/>
    </row>
    <row r="896" spans="1:27" ht="14" hidden="1">
      <c r="A896" s="57"/>
      <c r="B896" s="57"/>
      <c r="C896" s="57"/>
      <c r="D896" s="57"/>
      <c r="E896" s="57"/>
      <c r="F896" s="57"/>
      <c r="G896" s="57"/>
      <c r="H896" s="176"/>
      <c r="I896" s="176"/>
      <c r="J896" s="176"/>
      <c r="K896" s="176"/>
      <c r="L896" s="176"/>
      <c r="M896" s="176"/>
      <c r="N896" s="57"/>
      <c r="O896" s="57"/>
      <c r="P896" s="57"/>
      <c r="Q896" s="57"/>
      <c r="R896" s="57"/>
      <c r="S896" s="57"/>
      <c r="T896" s="57"/>
      <c r="U896" s="57"/>
      <c r="V896" s="57"/>
      <c r="W896" s="57"/>
      <c r="X896" s="57"/>
      <c r="Y896" s="57"/>
      <c r="Z896" s="57"/>
      <c r="AA896" s="57"/>
    </row>
    <row r="897" spans="1:27" ht="14" hidden="1">
      <c r="A897" s="57"/>
      <c r="B897" s="57"/>
      <c r="C897" s="57"/>
      <c r="D897" s="57"/>
      <c r="E897" s="57"/>
      <c r="F897" s="57"/>
      <c r="G897" s="57"/>
      <c r="H897" s="176"/>
      <c r="I897" s="176"/>
      <c r="J897" s="176"/>
      <c r="K897" s="176"/>
      <c r="L897" s="176"/>
      <c r="M897" s="176"/>
      <c r="N897" s="57"/>
      <c r="O897" s="57"/>
      <c r="P897" s="57"/>
      <c r="Q897" s="57"/>
      <c r="R897" s="57"/>
      <c r="S897" s="57"/>
      <c r="T897" s="57"/>
      <c r="U897" s="57"/>
      <c r="V897" s="57"/>
      <c r="W897" s="57"/>
      <c r="X897" s="57"/>
      <c r="Y897" s="57"/>
      <c r="Z897" s="57"/>
      <c r="AA897" s="57"/>
    </row>
    <row r="898" spans="1:27" ht="14" hidden="1">
      <c r="A898" s="57"/>
      <c r="B898" s="57"/>
      <c r="C898" s="57"/>
      <c r="D898" s="57"/>
      <c r="E898" s="57"/>
      <c r="F898" s="57"/>
      <c r="G898" s="57"/>
      <c r="H898" s="176"/>
      <c r="I898" s="176"/>
      <c r="J898" s="176"/>
      <c r="K898" s="176"/>
      <c r="L898" s="176"/>
      <c r="M898" s="176"/>
      <c r="N898" s="57"/>
      <c r="O898" s="57"/>
      <c r="P898" s="57"/>
      <c r="Q898" s="57"/>
      <c r="R898" s="57"/>
      <c r="S898" s="57"/>
      <c r="T898" s="57"/>
      <c r="U898" s="57"/>
      <c r="V898" s="57"/>
      <c r="W898" s="57"/>
      <c r="X898" s="57"/>
      <c r="Y898" s="57"/>
      <c r="Z898" s="57"/>
      <c r="AA898" s="57"/>
    </row>
    <row r="899" spans="1:27" ht="14" hidden="1">
      <c r="A899" s="57"/>
      <c r="B899" s="57"/>
      <c r="C899" s="57"/>
      <c r="D899" s="57"/>
      <c r="E899" s="57"/>
      <c r="F899" s="57"/>
      <c r="G899" s="57"/>
      <c r="H899" s="176"/>
      <c r="I899" s="176"/>
      <c r="J899" s="176"/>
      <c r="K899" s="176"/>
      <c r="L899" s="176"/>
      <c r="M899" s="176"/>
      <c r="N899" s="57"/>
      <c r="O899" s="57"/>
      <c r="P899" s="57"/>
      <c r="Q899" s="57"/>
      <c r="R899" s="57"/>
      <c r="S899" s="57"/>
      <c r="T899" s="57"/>
      <c r="U899" s="57"/>
      <c r="V899" s="57"/>
      <c r="W899" s="57"/>
      <c r="X899" s="57"/>
      <c r="Y899" s="57"/>
      <c r="Z899" s="57"/>
      <c r="AA899" s="57"/>
    </row>
    <row r="900" spans="1:27" ht="14" hidden="1">
      <c r="A900" s="57"/>
      <c r="B900" s="57"/>
      <c r="C900" s="57"/>
      <c r="D900" s="57"/>
      <c r="E900" s="57"/>
      <c r="F900" s="57"/>
      <c r="G900" s="57"/>
      <c r="H900" s="176"/>
      <c r="I900" s="176"/>
      <c r="J900" s="176"/>
      <c r="K900" s="176"/>
      <c r="L900" s="176"/>
      <c r="M900" s="176"/>
      <c r="N900" s="57"/>
      <c r="O900" s="57"/>
      <c r="P900" s="57"/>
      <c r="Q900" s="57"/>
      <c r="R900" s="57"/>
      <c r="S900" s="57"/>
      <c r="T900" s="57"/>
      <c r="U900" s="57"/>
      <c r="V900" s="57"/>
      <c r="W900" s="57"/>
      <c r="X900" s="57"/>
      <c r="Y900" s="57"/>
      <c r="Z900" s="57"/>
      <c r="AA900" s="57"/>
    </row>
    <row r="901" spans="1:27" ht="14" hidden="1">
      <c r="A901" s="57"/>
      <c r="B901" s="57"/>
      <c r="C901" s="57"/>
      <c r="D901" s="57"/>
      <c r="E901" s="57"/>
      <c r="F901" s="57"/>
      <c r="G901" s="57"/>
      <c r="H901" s="176"/>
      <c r="I901" s="176"/>
      <c r="J901" s="176"/>
      <c r="K901" s="176"/>
      <c r="L901" s="176"/>
      <c r="M901" s="176"/>
      <c r="N901" s="57"/>
      <c r="O901" s="57"/>
      <c r="P901" s="57"/>
      <c r="Q901" s="57"/>
      <c r="R901" s="57"/>
      <c r="S901" s="57"/>
      <c r="T901" s="57"/>
      <c r="U901" s="57"/>
      <c r="V901" s="57"/>
      <c r="W901" s="57"/>
      <c r="X901" s="57"/>
      <c r="Y901" s="57"/>
      <c r="Z901" s="57"/>
      <c r="AA901" s="57"/>
    </row>
    <row r="902" spans="1:27" ht="14" hidden="1">
      <c r="A902" s="57"/>
      <c r="B902" s="57"/>
      <c r="C902" s="57"/>
      <c r="D902" s="57"/>
      <c r="E902" s="57"/>
      <c r="F902" s="57"/>
      <c r="G902" s="57"/>
      <c r="H902" s="176"/>
      <c r="I902" s="176"/>
      <c r="J902" s="176"/>
      <c r="K902" s="176"/>
      <c r="L902" s="176"/>
      <c r="M902" s="176"/>
      <c r="N902" s="57"/>
      <c r="O902" s="57"/>
      <c r="P902" s="57"/>
      <c r="Q902" s="57"/>
      <c r="R902" s="57"/>
      <c r="S902" s="57"/>
      <c r="T902" s="57"/>
      <c r="U902" s="57"/>
      <c r="V902" s="57"/>
      <c r="W902" s="57"/>
      <c r="X902" s="57"/>
      <c r="Y902" s="57"/>
      <c r="Z902" s="57"/>
      <c r="AA902" s="57"/>
    </row>
    <row r="903" spans="1:27" ht="14" hidden="1">
      <c r="A903" s="57"/>
      <c r="B903" s="57"/>
      <c r="C903" s="57"/>
      <c r="D903" s="57"/>
      <c r="E903" s="57"/>
      <c r="F903" s="57"/>
      <c r="G903" s="57"/>
      <c r="H903" s="176"/>
      <c r="I903" s="176"/>
      <c r="J903" s="176"/>
      <c r="K903" s="176"/>
      <c r="L903" s="176"/>
      <c r="M903" s="176"/>
      <c r="N903" s="57"/>
      <c r="O903" s="57"/>
      <c r="P903" s="57"/>
      <c r="Q903" s="57"/>
      <c r="R903" s="57"/>
      <c r="S903" s="57"/>
      <c r="T903" s="57"/>
      <c r="U903" s="57"/>
      <c r="V903" s="57"/>
      <c r="W903" s="57"/>
      <c r="X903" s="57"/>
      <c r="Y903" s="57"/>
      <c r="Z903" s="57"/>
      <c r="AA903" s="57"/>
    </row>
    <row r="904" spans="1:27" ht="14" hidden="1">
      <c r="A904" s="57"/>
      <c r="B904" s="57"/>
      <c r="C904" s="57"/>
      <c r="D904" s="57"/>
      <c r="E904" s="57"/>
      <c r="F904" s="57"/>
      <c r="G904" s="57"/>
      <c r="H904" s="176"/>
      <c r="I904" s="176"/>
      <c r="J904" s="176"/>
      <c r="K904" s="176"/>
      <c r="L904" s="176"/>
      <c r="M904" s="176"/>
      <c r="N904" s="57"/>
      <c r="O904" s="57"/>
      <c r="P904" s="57"/>
      <c r="Q904" s="57"/>
      <c r="R904" s="57"/>
      <c r="S904" s="57"/>
      <c r="T904" s="57"/>
      <c r="U904" s="57"/>
      <c r="V904" s="57"/>
      <c r="W904" s="57"/>
      <c r="X904" s="57"/>
      <c r="Y904" s="57"/>
      <c r="Z904" s="57"/>
      <c r="AA904" s="57"/>
    </row>
    <row r="905" spans="1:27" ht="14" hidden="1">
      <c r="A905" s="57"/>
      <c r="B905" s="57"/>
      <c r="C905" s="57"/>
      <c r="D905" s="57"/>
      <c r="E905" s="57"/>
      <c r="F905" s="57"/>
      <c r="G905" s="57"/>
      <c r="H905" s="176"/>
      <c r="I905" s="176"/>
      <c r="J905" s="176"/>
      <c r="K905" s="176"/>
      <c r="L905" s="176"/>
      <c r="M905" s="176"/>
      <c r="N905" s="57"/>
      <c r="O905" s="57"/>
      <c r="P905" s="57"/>
      <c r="Q905" s="57"/>
      <c r="R905" s="57"/>
      <c r="S905" s="57"/>
      <c r="T905" s="57"/>
      <c r="U905" s="57"/>
      <c r="V905" s="57"/>
      <c r="W905" s="57"/>
      <c r="X905" s="57"/>
      <c r="Y905" s="57"/>
      <c r="Z905" s="57"/>
      <c r="AA905" s="57"/>
    </row>
    <row r="906" spans="1:27" ht="14" hidden="1">
      <c r="A906" s="57"/>
      <c r="B906" s="57"/>
      <c r="C906" s="57"/>
      <c r="D906" s="57"/>
      <c r="E906" s="57"/>
      <c r="F906" s="57"/>
      <c r="G906" s="57"/>
      <c r="H906" s="176"/>
      <c r="I906" s="176"/>
      <c r="J906" s="176"/>
      <c r="K906" s="176"/>
      <c r="L906" s="176"/>
      <c r="M906" s="176"/>
      <c r="N906" s="57"/>
      <c r="O906" s="57"/>
      <c r="P906" s="57"/>
      <c r="Q906" s="57"/>
      <c r="R906" s="57"/>
      <c r="S906" s="57"/>
      <c r="T906" s="57"/>
      <c r="U906" s="57"/>
      <c r="V906" s="57"/>
      <c r="W906" s="57"/>
      <c r="X906" s="57"/>
      <c r="Y906" s="57"/>
      <c r="Z906" s="57"/>
      <c r="AA906" s="57"/>
    </row>
    <row r="907" spans="1:27" ht="14" hidden="1">
      <c r="A907" s="57"/>
      <c r="B907" s="57"/>
      <c r="C907" s="57"/>
      <c r="D907" s="57"/>
      <c r="E907" s="57"/>
      <c r="F907" s="57"/>
      <c r="G907" s="57"/>
      <c r="H907" s="176"/>
      <c r="I907" s="176"/>
      <c r="J907" s="176"/>
      <c r="K907" s="176"/>
      <c r="L907" s="176"/>
      <c r="M907" s="176"/>
      <c r="N907" s="57"/>
      <c r="O907" s="57"/>
      <c r="P907" s="57"/>
      <c r="Q907" s="57"/>
      <c r="R907" s="57"/>
      <c r="S907" s="57"/>
      <c r="T907" s="57"/>
      <c r="U907" s="57"/>
      <c r="V907" s="57"/>
      <c r="W907" s="57"/>
      <c r="X907" s="57"/>
      <c r="Y907" s="57"/>
      <c r="Z907" s="57"/>
      <c r="AA907" s="57"/>
    </row>
    <row r="908" spans="1:27" ht="14" hidden="1">
      <c r="A908" s="57"/>
      <c r="B908" s="57"/>
      <c r="C908" s="57"/>
      <c r="D908" s="57"/>
      <c r="E908" s="57"/>
      <c r="F908" s="57"/>
      <c r="G908" s="57"/>
      <c r="H908" s="176"/>
      <c r="I908" s="176"/>
      <c r="J908" s="176"/>
      <c r="K908" s="176"/>
      <c r="L908" s="176"/>
      <c r="M908" s="176"/>
      <c r="N908" s="57"/>
      <c r="O908" s="57"/>
      <c r="P908" s="57"/>
      <c r="Q908" s="57"/>
      <c r="R908" s="57"/>
      <c r="S908" s="57"/>
      <c r="T908" s="57"/>
      <c r="U908" s="57"/>
      <c r="V908" s="57"/>
      <c r="W908" s="57"/>
      <c r="X908" s="57"/>
      <c r="Y908" s="57"/>
      <c r="Z908" s="57"/>
      <c r="AA908" s="57"/>
    </row>
    <row r="909" spans="1:27" ht="14" hidden="1">
      <c r="A909" s="57"/>
      <c r="B909" s="57"/>
      <c r="C909" s="57"/>
      <c r="D909" s="57"/>
      <c r="E909" s="57"/>
      <c r="F909" s="57"/>
      <c r="G909" s="57"/>
      <c r="H909" s="176"/>
      <c r="I909" s="176"/>
      <c r="J909" s="176"/>
      <c r="K909" s="176"/>
      <c r="L909" s="176"/>
      <c r="M909" s="176"/>
      <c r="N909" s="57"/>
      <c r="O909" s="57"/>
      <c r="P909" s="57"/>
      <c r="Q909" s="57"/>
      <c r="R909" s="57"/>
      <c r="S909" s="57"/>
      <c r="T909" s="57"/>
      <c r="U909" s="57"/>
      <c r="V909" s="57"/>
      <c r="W909" s="57"/>
      <c r="X909" s="57"/>
      <c r="Y909" s="57"/>
      <c r="Z909" s="57"/>
      <c r="AA909" s="57"/>
    </row>
    <row r="910" spans="1:27" ht="14" hidden="1">
      <c r="A910" s="57"/>
      <c r="B910" s="57"/>
      <c r="C910" s="57"/>
      <c r="D910" s="57"/>
      <c r="E910" s="57"/>
      <c r="F910" s="57"/>
      <c r="G910" s="57"/>
      <c r="H910" s="176"/>
      <c r="I910" s="176"/>
      <c r="J910" s="176"/>
      <c r="K910" s="176"/>
      <c r="L910" s="176"/>
      <c r="M910" s="176"/>
      <c r="N910" s="57"/>
      <c r="O910" s="57"/>
      <c r="P910" s="57"/>
      <c r="Q910" s="57"/>
      <c r="R910" s="57"/>
      <c r="S910" s="57"/>
      <c r="T910" s="57"/>
      <c r="U910" s="57"/>
      <c r="V910" s="57"/>
      <c r="W910" s="57"/>
      <c r="X910" s="57"/>
      <c r="Y910" s="57"/>
      <c r="Z910" s="57"/>
      <c r="AA910" s="57"/>
    </row>
    <row r="911" spans="1:27" ht="14" hidden="1">
      <c r="A911" s="57"/>
      <c r="B911" s="57"/>
      <c r="C911" s="57"/>
      <c r="D911" s="57"/>
      <c r="E911" s="57"/>
      <c r="F911" s="57"/>
      <c r="G911" s="57"/>
      <c r="H911" s="176"/>
      <c r="I911" s="176"/>
      <c r="J911" s="176"/>
      <c r="K911" s="176"/>
      <c r="L911" s="176"/>
      <c r="M911" s="176"/>
      <c r="N911" s="57"/>
      <c r="O911" s="57"/>
      <c r="P911" s="57"/>
      <c r="Q911" s="57"/>
      <c r="R911" s="57"/>
      <c r="S911" s="57"/>
      <c r="T911" s="57"/>
      <c r="U911" s="57"/>
      <c r="V911" s="57"/>
      <c r="W911" s="57"/>
      <c r="X911" s="57"/>
      <c r="Y911" s="57"/>
      <c r="Z911" s="57"/>
      <c r="AA911" s="57"/>
    </row>
    <row r="912" spans="1:27" ht="14" hidden="1">
      <c r="A912" s="57"/>
      <c r="B912" s="57"/>
      <c r="C912" s="57"/>
      <c r="D912" s="57"/>
      <c r="E912" s="57"/>
      <c r="F912" s="57"/>
      <c r="G912" s="57"/>
      <c r="H912" s="176"/>
      <c r="I912" s="176"/>
      <c r="J912" s="176"/>
      <c r="K912" s="176"/>
      <c r="L912" s="176"/>
      <c r="M912" s="176"/>
      <c r="N912" s="57"/>
      <c r="O912" s="57"/>
      <c r="P912" s="57"/>
      <c r="Q912" s="57"/>
      <c r="R912" s="57"/>
      <c r="S912" s="57"/>
      <c r="T912" s="57"/>
      <c r="U912" s="57"/>
      <c r="V912" s="57"/>
      <c r="W912" s="57"/>
      <c r="X912" s="57"/>
      <c r="Y912" s="57"/>
      <c r="Z912" s="57"/>
      <c r="AA912" s="57"/>
    </row>
    <row r="913" spans="1:27" ht="14" hidden="1">
      <c r="A913" s="57"/>
      <c r="B913" s="57"/>
      <c r="C913" s="57"/>
      <c r="D913" s="57"/>
      <c r="E913" s="57"/>
      <c r="F913" s="57"/>
      <c r="G913" s="57"/>
      <c r="H913" s="176"/>
      <c r="I913" s="176"/>
      <c r="J913" s="176"/>
      <c r="K913" s="176"/>
      <c r="L913" s="176"/>
      <c r="M913" s="176"/>
      <c r="N913" s="57"/>
      <c r="O913" s="57"/>
      <c r="P913" s="57"/>
      <c r="Q913" s="57"/>
      <c r="R913" s="57"/>
      <c r="S913" s="57"/>
      <c r="T913" s="57"/>
      <c r="U913" s="57"/>
      <c r="V913" s="57"/>
      <c r="W913" s="57"/>
      <c r="X913" s="57"/>
      <c r="Y913" s="57"/>
      <c r="Z913" s="57"/>
      <c r="AA913" s="57"/>
    </row>
    <row r="914" spans="1:27" ht="14" hidden="1">
      <c r="A914" s="57"/>
      <c r="B914" s="57"/>
      <c r="C914" s="57"/>
      <c r="D914" s="57"/>
      <c r="E914" s="57"/>
      <c r="F914" s="57"/>
      <c r="G914" s="57"/>
      <c r="H914" s="176"/>
      <c r="I914" s="176"/>
      <c r="J914" s="176"/>
      <c r="K914" s="176"/>
      <c r="L914" s="176"/>
      <c r="M914" s="176"/>
      <c r="N914" s="57"/>
      <c r="O914" s="57"/>
      <c r="P914" s="57"/>
      <c r="Q914" s="57"/>
      <c r="R914" s="57"/>
      <c r="S914" s="57"/>
      <c r="T914" s="57"/>
      <c r="U914" s="57"/>
      <c r="V914" s="57"/>
      <c r="W914" s="57"/>
      <c r="X914" s="57"/>
      <c r="Y914" s="57"/>
      <c r="Z914" s="57"/>
      <c r="AA914" s="57"/>
    </row>
    <row r="915" spans="1:27" ht="14" hidden="1">
      <c r="A915" s="57"/>
      <c r="B915" s="57"/>
      <c r="C915" s="57"/>
      <c r="D915" s="57"/>
      <c r="E915" s="57"/>
      <c r="F915" s="57"/>
      <c r="G915" s="57"/>
      <c r="H915" s="176"/>
      <c r="I915" s="176"/>
      <c r="J915" s="176"/>
      <c r="K915" s="176"/>
      <c r="L915" s="176"/>
      <c r="M915" s="176"/>
      <c r="N915" s="57"/>
      <c r="O915" s="57"/>
      <c r="P915" s="57"/>
      <c r="Q915" s="57"/>
      <c r="R915" s="57"/>
      <c r="S915" s="57"/>
      <c r="T915" s="57"/>
      <c r="U915" s="57"/>
      <c r="V915" s="57"/>
      <c r="W915" s="57"/>
      <c r="X915" s="57"/>
      <c r="Y915" s="57"/>
      <c r="Z915" s="57"/>
      <c r="AA915" s="57"/>
    </row>
    <row r="916" spans="1:27" ht="14" hidden="1">
      <c r="A916" s="57"/>
      <c r="B916" s="57"/>
      <c r="C916" s="57"/>
      <c r="D916" s="57"/>
      <c r="E916" s="57"/>
      <c r="F916" s="57"/>
      <c r="G916" s="57"/>
      <c r="H916" s="176"/>
      <c r="I916" s="176"/>
      <c r="J916" s="176"/>
      <c r="K916" s="176"/>
      <c r="L916" s="176"/>
      <c r="M916" s="176"/>
      <c r="N916" s="57"/>
      <c r="O916" s="57"/>
      <c r="P916" s="57"/>
      <c r="Q916" s="57"/>
      <c r="R916" s="57"/>
      <c r="S916" s="57"/>
      <c r="T916" s="57"/>
      <c r="U916" s="57"/>
      <c r="V916" s="57"/>
      <c r="W916" s="57"/>
      <c r="X916" s="57"/>
      <c r="Y916" s="57"/>
      <c r="Z916" s="57"/>
      <c r="AA916" s="57"/>
    </row>
    <row r="917" spans="1:27" ht="14" hidden="1">
      <c r="A917" s="57"/>
      <c r="B917" s="57"/>
      <c r="C917" s="57"/>
      <c r="D917" s="57"/>
      <c r="E917" s="57"/>
      <c r="F917" s="57"/>
      <c r="G917" s="57"/>
      <c r="H917" s="176"/>
      <c r="I917" s="176"/>
      <c r="J917" s="176"/>
      <c r="K917" s="176"/>
      <c r="L917" s="176"/>
      <c r="M917" s="176"/>
      <c r="N917" s="57"/>
      <c r="O917" s="57"/>
      <c r="P917" s="57"/>
      <c r="Q917" s="57"/>
      <c r="R917" s="57"/>
      <c r="S917" s="57"/>
      <c r="T917" s="57"/>
      <c r="U917" s="57"/>
      <c r="V917" s="57"/>
      <c r="W917" s="57"/>
      <c r="X917" s="57"/>
      <c r="Y917" s="57"/>
      <c r="Z917" s="57"/>
      <c r="AA917" s="57"/>
    </row>
    <row r="918" spans="1:27" ht="14" hidden="1">
      <c r="A918" s="57"/>
      <c r="B918" s="57"/>
      <c r="C918" s="57"/>
      <c r="D918" s="57"/>
      <c r="E918" s="57"/>
      <c r="F918" s="57"/>
      <c r="G918" s="57"/>
      <c r="H918" s="176"/>
      <c r="I918" s="176"/>
      <c r="J918" s="176"/>
      <c r="K918" s="176"/>
      <c r="L918" s="176"/>
      <c r="M918" s="176"/>
      <c r="N918" s="57"/>
      <c r="O918" s="57"/>
      <c r="P918" s="57"/>
      <c r="Q918" s="57"/>
      <c r="R918" s="57"/>
      <c r="S918" s="57"/>
      <c r="T918" s="57"/>
      <c r="U918" s="57"/>
      <c r="V918" s="57"/>
      <c r="W918" s="57"/>
      <c r="X918" s="57"/>
      <c r="Y918" s="57"/>
      <c r="Z918" s="57"/>
      <c r="AA918" s="57"/>
    </row>
    <row r="919" spans="1:27" ht="14" hidden="1">
      <c r="A919" s="57"/>
      <c r="B919" s="57"/>
      <c r="C919" s="57"/>
      <c r="D919" s="57"/>
      <c r="E919" s="57"/>
      <c r="F919" s="57"/>
      <c r="G919" s="57"/>
      <c r="H919" s="176"/>
      <c r="I919" s="176"/>
      <c r="J919" s="176"/>
      <c r="K919" s="176"/>
      <c r="L919" s="176"/>
      <c r="M919" s="176"/>
      <c r="N919" s="57"/>
      <c r="O919" s="57"/>
      <c r="P919" s="57"/>
      <c r="Q919" s="57"/>
      <c r="R919" s="57"/>
      <c r="S919" s="57"/>
      <c r="T919" s="57"/>
      <c r="U919" s="57"/>
      <c r="V919" s="57"/>
      <c r="W919" s="57"/>
      <c r="X919" s="57"/>
      <c r="Y919" s="57"/>
      <c r="Z919" s="57"/>
      <c r="AA919" s="57"/>
    </row>
    <row r="920" spans="1:27" ht="14" hidden="1">
      <c r="A920" s="57"/>
      <c r="B920" s="57"/>
      <c r="C920" s="57"/>
      <c r="D920" s="57"/>
      <c r="E920" s="57"/>
      <c r="F920" s="57"/>
      <c r="G920" s="57"/>
      <c r="H920" s="176"/>
      <c r="I920" s="176"/>
      <c r="J920" s="176"/>
      <c r="K920" s="176"/>
      <c r="L920" s="176"/>
      <c r="M920" s="176"/>
      <c r="N920" s="57"/>
      <c r="O920" s="57"/>
      <c r="P920" s="57"/>
      <c r="Q920" s="57"/>
      <c r="R920" s="57"/>
      <c r="S920" s="57"/>
      <c r="T920" s="57"/>
      <c r="U920" s="57"/>
      <c r="V920" s="57"/>
      <c r="W920" s="57"/>
      <c r="X920" s="57"/>
      <c r="Y920" s="57"/>
      <c r="Z920" s="57"/>
      <c r="AA920" s="57"/>
    </row>
    <row r="921" spans="1:27" ht="14" hidden="1">
      <c r="A921" s="57"/>
      <c r="B921" s="57"/>
      <c r="C921" s="57"/>
      <c r="D921" s="57"/>
      <c r="E921" s="57"/>
      <c r="F921" s="57"/>
      <c r="G921" s="57"/>
      <c r="H921" s="176"/>
      <c r="I921" s="176"/>
      <c r="J921" s="176"/>
      <c r="K921" s="176"/>
      <c r="L921" s="176"/>
      <c r="M921" s="176"/>
      <c r="N921" s="57"/>
      <c r="O921" s="57"/>
      <c r="P921" s="57"/>
      <c r="Q921" s="57"/>
      <c r="R921" s="57"/>
      <c r="S921" s="57"/>
      <c r="T921" s="57"/>
      <c r="U921" s="57"/>
      <c r="V921" s="57"/>
      <c r="W921" s="57"/>
      <c r="X921" s="57"/>
      <c r="Y921" s="57"/>
      <c r="Z921" s="57"/>
      <c r="AA921" s="57"/>
    </row>
    <row r="922" spans="1:27" ht="14" hidden="1">
      <c r="A922" s="57"/>
      <c r="B922" s="57"/>
      <c r="C922" s="57"/>
      <c r="D922" s="57"/>
      <c r="E922" s="57"/>
      <c r="F922" s="57"/>
      <c r="G922" s="57"/>
      <c r="H922" s="176"/>
      <c r="I922" s="176"/>
      <c r="J922" s="176"/>
      <c r="K922" s="176"/>
      <c r="L922" s="176"/>
      <c r="M922" s="176"/>
      <c r="N922" s="57"/>
      <c r="O922" s="57"/>
      <c r="P922" s="57"/>
      <c r="Q922" s="57"/>
      <c r="R922" s="57"/>
      <c r="S922" s="57"/>
      <c r="T922" s="57"/>
      <c r="U922" s="57"/>
      <c r="V922" s="57"/>
      <c r="W922" s="57"/>
      <c r="X922" s="57"/>
      <c r="Y922" s="57"/>
      <c r="Z922" s="57"/>
      <c r="AA922" s="57"/>
    </row>
    <row r="923" spans="1:27" ht="14" hidden="1">
      <c r="A923" s="57"/>
      <c r="B923" s="57"/>
      <c r="C923" s="57"/>
      <c r="D923" s="57"/>
      <c r="E923" s="57"/>
      <c r="F923" s="57"/>
      <c r="G923" s="57"/>
      <c r="H923" s="176"/>
      <c r="I923" s="176"/>
      <c r="J923" s="176"/>
      <c r="K923" s="176"/>
      <c r="L923" s="176"/>
      <c r="M923" s="176"/>
      <c r="N923" s="57"/>
      <c r="O923" s="57"/>
      <c r="P923" s="57"/>
      <c r="Q923" s="57"/>
      <c r="R923" s="57"/>
      <c r="S923" s="57"/>
      <c r="T923" s="57"/>
      <c r="U923" s="57"/>
      <c r="V923" s="57"/>
      <c r="W923" s="57"/>
      <c r="X923" s="57"/>
      <c r="Y923" s="57"/>
      <c r="Z923" s="57"/>
      <c r="AA923" s="57"/>
    </row>
    <row r="924" spans="1:27" ht="14" hidden="1">
      <c r="A924" s="57"/>
      <c r="B924" s="57"/>
      <c r="C924" s="57"/>
      <c r="D924" s="57"/>
      <c r="E924" s="57"/>
      <c r="F924" s="57"/>
      <c r="G924" s="57"/>
      <c r="H924" s="176"/>
      <c r="I924" s="176"/>
      <c r="J924" s="176"/>
      <c r="K924" s="176"/>
      <c r="L924" s="176"/>
      <c r="M924" s="176"/>
      <c r="N924" s="57"/>
      <c r="O924" s="57"/>
      <c r="P924" s="57"/>
      <c r="Q924" s="57"/>
      <c r="R924" s="57"/>
      <c r="S924" s="57"/>
      <c r="T924" s="57"/>
      <c r="U924" s="57"/>
      <c r="V924" s="57"/>
      <c r="W924" s="57"/>
      <c r="X924" s="57"/>
      <c r="Y924" s="57"/>
      <c r="Z924" s="57"/>
      <c r="AA924" s="57"/>
    </row>
    <row r="925" spans="1:27" ht="14" hidden="1">
      <c r="A925" s="57"/>
      <c r="B925" s="57"/>
      <c r="C925" s="57"/>
      <c r="D925" s="57"/>
      <c r="E925" s="57"/>
      <c r="F925" s="57"/>
      <c r="G925" s="57"/>
      <c r="H925" s="176"/>
      <c r="I925" s="176"/>
      <c r="J925" s="176"/>
      <c r="K925" s="176"/>
      <c r="L925" s="176"/>
      <c r="M925" s="176"/>
      <c r="N925" s="57"/>
      <c r="O925" s="57"/>
      <c r="P925" s="57"/>
      <c r="Q925" s="57"/>
      <c r="R925" s="57"/>
      <c r="S925" s="57"/>
      <c r="T925" s="57"/>
      <c r="U925" s="57"/>
      <c r="V925" s="57"/>
      <c r="W925" s="57"/>
      <c r="X925" s="57"/>
      <c r="Y925" s="57"/>
      <c r="Z925" s="57"/>
      <c r="AA925" s="57"/>
    </row>
    <row r="926" spans="1:27" ht="14" hidden="1">
      <c r="A926" s="57"/>
      <c r="B926" s="57"/>
      <c r="C926" s="57"/>
      <c r="D926" s="57"/>
      <c r="E926" s="57"/>
      <c r="F926" s="57"/>
      <c r="G926" s="57"/>
      <c r="H926" s="176"/>
      <c r="I926" s="176"/>
      <c r="J926" s="176"/>
      <c r="K926" s="176"/>
      <c r="L926" s="176"/>
      <c r="M926" s="176"/>
      <c r="N926" s="57"/>
      <c r="O926" s="57"/>
      <c r="P926" s="57"/>
      <c r="Q926" s="57"/>
      <c r="R926" s="57"/>
      <c r="S926" s="57"/>
      <c r="T926" s="57"/>
      <c r="U926" s="57"/>
      <c r="V926" s="57"/>
      <c r="W926" s="57"/>
      <c r="X926" s="57"/>
      <c r="Y926" s="57"/>
      <c r="Z926" s="57"/>
      <c r="AA926" s="57"/>
    </row>
    <row r="927" spans="1:27" ht="14" hidden="1">
      <c r="A927" s="57"/>
      <c r="B927" s="57"/>
      <c r="C927" s="57"/>
      <c r="D927" s="57"/>
      <c r="E927" s="57"/>
      <c r="F927" s="57"/>
      <c r="G927" s="57"/>
      <c r="H927" s="176"/>
      <c r="I927" s="176"/>
      <c r="J927" s="176"/>
      <c r="K927" s="176"/>
      <c r="L927" s="176"/>
      <c r="M927" s="176"/>
      <c r="N927" s="57"/>
      <c r="O927" s="57"/>
      <c r="P927" s="57"/>
      <c r="Q927" s="57"/>
      <c r="R927" s="57"/>
      <c r="S927" s="57"/>
      <c r="T927" s="57"/>
      <c r="U927" s="57"/>
      <c r="V927" s="57"/>
      <c r="W927" s="57"/>
      <c r="X927" s="57"/>
      <c r="Y927" s="57"/>
      <c r="Z927" s="57"/>
      <c r="AA927" s="57"/>
    </row>
    <row r="928" spans="1:27" ht="14" hidden="1">
      <c r="A928" s="57"/>
      <c r="B928" s="57"/>
      <c r="C928" s="57"/>
      <c r="D928" s="57"/>
      <c r="E928" s="57"/>
      <c r="F928" s="57"/>
      <c r="G928" s="57"/>
      <c r="H928" s="176"/>
      <c r="I928" s="176"/>
      <c r="J928" s="176"/>
      <c r="K928" s="176"/>
      <c r="L928" s="176"/>
      <c r="M928" s="176"/>
      <c r="N928" s="57"/>
      <c r="O928" s="57"/>
      <c r="P928" s="57"/>
      <c r="Q928" s="57"/>
      <c r="R928" s="57"/>
      <c r="S928" s="57"/>
      <c r="T928" s="57"/>
      <c r="U928" s="57"/>
      <c r="V928" s="57"/>
      <c r="W928" s="57"/>
      <c r="X928" s="57"/>
      <c r="Y928" s="57"/>
      <c r="Z928" s="57"/>
      <c r="AA928" s="57"/>
    </row>
    <row r="929" spans="1:27" ht="14" hidden="1">
      <c r="A929" s="57"/>
      <c r="B929" s="57"/>
      <c r="C929" s="57"/>
      <c r="D929" s="57"/>
      <c r="E929" s="57"/>
      <c r="F929" s="57"/>
      <c r="G929" s="57"/>
      <c r="H929" s="176"/>
      <c r="I929" s="176"/>
      <c r="J929" s="176"/>
      <c r="K929" s="176"/>
      <c r="L929" s="176"/>
      <c r="M929" s="176"/>
      <c r="N929" s="57"/>
      <c r="O929" s="57"/>
      <c r="P929" s="57"/>
      <c r="Q929" s="57"/>
      <c r="R929" s="57"/>
      <c r="S929" s="57"/>
      <c r="T929" s="57"/>
      <c r="U929" s="57"/>
      <c r="V929" s="57"/>
      <c r="W929" s="57"/>
      <c r="X929" s="57"/>
      <c r="Y929" s="57"/>
      <c r="Z929" s="57"/>
      <c r="AA929" s="57"/>
    </row>
    <row r="930" spans="1:27" ht="14" hidden="1">
      <c r="A930" s="57"/>
      <c r="B930" s="57"/>
      <c r="C930" s="57"/>
      <c r="D930" s="57"/>
      <c r="E930" s="57"/>
      <c r="F930" s="57"/>
      <c r="G930" s="57"/>
      <c r="H930" s="176"/>
      <c r="I930" s="176"/>
      <c r="J930" s="176"/>
      <c r="K930" s="176"/>
      <c r="L930" s="176"/>
      <c r="M930" s="176"/>
      <c r="N930" s="57"/>
      <c r="O930" s="57"/>
      <c r="P930" s="57"/>
      <c r="Q930" s="57"/>
      <c r="R930" s="57"/>
      <c r="S930" s="57"/>
      <c r="T930" s="57"/>
      <c r="U930" s="57"/>
      <c r="V930" s="57"/>
      <c r="W930" s="57"/>
      <c r="X930" s="57"/>
      <c r="Y930" s="57"/>
      <c r="Z930" s="57"/>
      <c r="AA930" s="57"/>
    </row>
    <row r="931" spans="1:27" ht="14" hidden="1">
      <c r="A931" s="57"/>
      <c r="B931" s="57"/>
      <c r="C931" s="57"/>
      <c r="D931" s="57"/>
      <c r="E931" s="57"/>
      <c r="F931" s="57"/>
      <c r="G931" s="57"/>
      <c r="H931" s="176"/>
      <c r="I931" s="176"/>
      <c r="J931" s="176"/>
      <c r="K931" s="176"/>
      <c r="L931" s="176"/>
      <c r="M931" s="176"/>
      <c r="N931" s="57"/>
      <c r="O931" s="57"/>
      <c r="P931" s="57"/>
      <c r="Q931" s="57"/>
      <c r="R931" s="57"/>
      <c r="S931" s="57"/>
      <c r="T931" s="57"/>
      <c r="U931" s="57"/>
      <c r="V931" s="57"/>
      <c r="W931" s="57"/>
      <c r="X931" s="57"/>
      <c r="Y931" s="57"/>
      <c r="Z931" s="57"/>
      <c r="AA931" s="57"/>
    </row>
    <row r="932" spans="1:27" ht="14" hidden="1">
      <c r="A932" s="57"/>
      <c r="B932" s="57"/>
      <c r="C932" s="57"/>
      <c r="D932" s="57"/>
      <c r="E932" s="57"/>
      <c r="F932" s="57"/>
      <c r="G932" s="57"/>
      <c r="H932" s="176"/>
      <c r="I932" s="176"/>
      <c r="J932" s="176"/>
      <c r="K932" s="176"/>
      <c r="L932" s="176"/>
      <c r="M932" s="176"/>
      <c r="N932" s="57"/>
      <c r="O932" s="57"/>
      <c r="P932" s="57"/>
      <c r="Q932" s="57"/>
      <c r="R932" s="57"/>
      <c r="S932" s="57"/>
      <c r="T932" s="57"/>
      <c r="U932" s="57"/>
      <c r="V932" s="57"/>
      <c r="W932" s="57"/>
      <c r="X932" s="57"/>
      <c r="Y932" s="57"/>
      <c r="Z932" s="57"/>
      <c r="AA932" s="57"/>
    </row>
    <row r="933" spans="1:27" ht="14" hidden="1">
      <c r="A933" s="57"/>
      <c r="B933" s="57"/>
      <c r="C933" s="57"/>
      <c r="D933" s="57"/>
      <c r="E933" s="57"/>
      <c r="F933" s="57"/>
      <c r="G933" s="57"/>
      <c r="H933" s="176"/>
      <c r="I933" s="176"/>
      <c r="J933" s="176"/>
      <c r="K933" s="176"/>
      <c r="L933" s="176"/>
      <c r="M933" s="176"/>
      <c r="N933" s="57"/>
      <c r="O933" s="57"/>
      <c r="P933" s="57"/>
      <c r="Q933" s="57"/>
      <c r="R933" s="57"/>
      <c r="S933" s="57"/>
      <c r="T933" s="57"/>
      <c r="U933" s="57"/>
      <c r="V933" s="57"/>
      <c r="W933" s="57"/>
      <c r="X933" s="57"/>
      <c r="Y933" s="57"/>
      <c r="Z933" s="57"/>
      <c r="AA933" s="57"/>
    </row>
    <row r="934" spans="1:27" ht="14" hidden="1">
      <c r="A934" s="57"/>
      <c r="B934" s="57"/>
      <c r="C934" s="57"/>
      <c r="D934" s="57"/>
      <c r="E934" s="57"/>
      <c r="F934" s="57"/>
      <c r="G934" s="57"/>
      <c r="H934" s="176"/>
      <c r="I934" s="176"/>
      <c r="J934" s="176"/>
      <c r="K934" s="176"/>
      <c r="L934" s="176"/>
      <c r="M934" s="176"/>
      <c r="N934" s="57"/>
      <c r="O934" s="57"/>
      <c r="P934" s="57"/>
      <c r="Q934" s="57"/>
      <c r="R934" s="57"/>
      <c r="S934" s="57"/>
      <c r="T934" s="57"/>
      <c r="U934" s="57"/>
      <c r="V934" s="57"/>
      <c r="W934" s="57"/>
      <c r="X934" s="57"/>
      <c r="Y934" s="57"/>
      <c r="Z934" s="57"/>
      <c r="AA934" s="57"/>
    </row>
    <row r="935" spans="1:27" ht="14" hidden="1">
      <c r="A935" s="57"/>
      <c r="B935" s="57"/>
      <c r="C935" s="57"/>
      <c r="D935" s="57"/>
      <c r="E935" s="57"/>
      <c r="F935" s="57"/>
      <c r="G935" s="57"/>
      <c r="H935" s="176"/>
      <c r="I935" s="176"/>
      <c r="J935" s="176"/>
      <c r="K935" s="176"/>
      <c r="L935" s="176"/>
      <c r="M935" s="176"/>
      <c r="N935" s="57"/>
      <c r="O935" s="57"/>
      <c r="P935" s="57"/>
      <c r="Q935" s="57"/>
      <c r="R935" s="57"/>
      <c r="S935" s="57"/>
      <c r="T935" s="57"/>
      <c r="U935" s="57"/>
      <c r="V935" s="57"/>
      <c r="W935" s="57"/>
      <c r="X935" s="57"/>
      <c r="Y935" s="57"/>
      <c r="Z935" s="57"/>
      <c r="AA935" s="57"/>
    </row>
    <row r="936" spans="1:27" ht="14" hidden="1">
      <c r="A936" s="57"/>
      <c r="B936" s="57"/>
      <c r="C936" s="57"/>
      <c r="D936" s="57"/>
      <c r="E936" s="57"/>
      <c r="F936" s="57"/>
      <c r="G936" s="57"/>
      <c r="H936" s="176"/>
      <c r="I936" s="176"/>
      <c r="J936" s="176"/>
      <c r="K936" s="176"/>
      <c r="L936" s="176"/>
      <c r="M936" s="176"/>
      <c r="N936" s="57"/>
      <c r="O936" s="57"/>
      <c r="P936" s="57"/>
      <c r="Q936" s="57"/>
      <c r="R936" s="57"/>
      <c r="S936" s="57"/>
      <c r="T936" s="57"/>
      <c r="U936" s="57"/>
      <c r="V936" s="57"/>
      <c r="W936" s="57"/>
      <c r="X936" s="57"/>
      <c r="Y936" s="57"/>
      <c r="Z936" s="57"/>
      <c r="AA936" s="57"/>
    </row>
    <row r="937" spans="1:27" ht="14" hidden="1">
      <c r="A937" s="57"/>
      <c r="B937" s="57"/>
      <c r="C937" s="57"/>
      <c r="D937" s="57"/>
      <c r="E937" s="57"/>
      <c r="F937" s="57"/>
      <c r="G937" s="57"/>
      <c r="H937" s="176"/>
      <c r="I937" s="176"/>
      <c r="J937" s="176"/>
      <c r="K937" s="176"/>
      <c r="L937" s="176"/>
      <c r="M937" s="176"/>
      <c r="N937" s="57"/>
      <c r="O937" s="57"/>
      <c r="P937" s="57"/>
      <c r="Q937" s="57"/>
      <c r="R937" s="57"/>
      <c r="S937" s="57"/>
      <c r="T937" s="57"/>
      <c r="U937" s="57"/>
      <c r="V937" s="57"/>
      <c r="W937" s="57"/>
      <c r="X937" s="57"/>
      <c r="Y937" s="57"/>
      <c r="Z937" s="57"/>
      <c r="AA937" s="57"/>
    </row>
    <row r="938" spans="1:27" ht="14" hidden="1">
      <c r="A938" s="57"/>
      <c r="B938" s="57"/>
      <c r="C938" s="57"/>
      <c r="D938" s="57"/>
      <c r="E938" s="57"/>
      <c r="F938" s="57"/>
      <c r="G938" s="57"/>
      <c r="H938" s="176"/>
      <c r="I938" s="176"/>
      <c r="J938" s="176"/>
      <c r="K938" s="176"/>
      <c r="L938" s="176"/>
      <c r="M938" s="176"/>
      <c r="N938" s="57"/>
      <c r="O938" s="57"/>
      <c r="P938" s="57"/>
      <c r="Q938" s="57"/>
      <c r="R938" s="57"/>
      <c r="S938" s="57"/>
      <c r="T938" s="57"/>
      <c r="U938" s="57"/>
      <c r="V938" s="57"/>
      <c r="W938" s="57"/>
      <c r="X938" s="57"/>
      <c r="Y938" s="57"/>
      <c r="Z938" s="57"/>
      <c r="AA938" s="57"/>
    </row>
    <row r="939" spans="1:27" ht="14" hidden="1">
      <c r="A939" s="57"/>
      <c r="B939" s="57"/>
      <c r="C939" s="57"/>
      <c r="D939" s="57"/>
      <c r="E939" s="57"/>
      <c r="F939" s="57"/>
      <c r="G939" s="57"/>
      <c r="H939" s="176"/>
      <c r="I939" s="176"/>
      <c r="J939" s="176"/>
      <c r="K939" s="176"/>
      <c r="L939" s="176"/>
      <c r="M939" s="176"/>
      <c r="N939" s="57"/>
      <c r="O939" s="57"/>
      <c r="P939" s="57"/>
      <c r="Q939" s="57"/>
      <c r="R939" s="57"/>
      <c r="S939" s="57"/>
      <c r="T939" s="57"/>
      <c r="U939" s="57"/>
      <c r="V939" s="57"/>
      <c r="W939" s="57"/>
      <c r="X939" s="57"/>
      <c r="Y939" s="57"/>
      <c r="Z939" s="57"/>
      <c r="AA939" s="57"/>
    </row>
    <row r="940" spans="1:27" ht="14" hidden="1">
      <c r="A940" s="57"/>
      <c r="B940" s="57"/>
      <c r="C940" s="57"/>
      <c r="D940" s="57"/>
      <c r="E940" s="57"/>
      <c r="F940" s="57"/>
      <c r="G940" s="57"/>
      <c r="H940" s="176"/>
      <c r="I940" s="176"/>
      <c r="J940" s="176"/>
      <c r="K940" s="176"/>
      <c r="L940" s="176"/>
      <c r="M940" s="176"/>
      <c r="N940" s="57"/>
      <c r="O940" s="57"/>
      <c r="P940" s="57"/>
      <c r="Q940" s="57"/>
      <c r="R940" s="57"/>
      <c r="S940" s="57"/>
      <c r="T940" s="57"/>
      <c r="U940" s="57"/>
      <c r="V940" s="57"/>
      <c r="W940" s="57"/>
      <c r="X940" s="57"/>
      <c r="Y940" s="57"/>
      <c r="Z940" s="57"/>
      <c r="AA940" s="57"/>
    </row>
    <row r="941" spans="1:27" ht="14" hidden="1">
      <c r="A941" s="57"/>
      <c r="B941" s="57"/>
      <c r="C941" s="57"/>
      <c r="D941" s="57"/>
      <c r="E941" s="57"/>
      <c r="F941" s="57"/>
      <c r="G941" s="57"/>
      <c r="H941" s="176"/>
      <c r="I941" s="176"/>
      <c r="J941" s="176"/>
      <c r="K941" s="176"/>
      <c r="L941" s="176"/>
      <c r="M941" s="176"/>
      <c r="N941" s="57"/>
      <c r="O941" s="57"/>
      <c r="P941" s="57"/>
      <c r="Q941" s="57"/>
      <c r="R941" s="57"/>
      <c r="S941" s="57"/>
      <c r="T941" s="57"/>
      <c r="U941" s="57"/>
      <c r="V941" s="57"/>
      <c r="W941" s="57"/>
      <c r="X941" s="57"/>
      <c r="Y941" s="57"/>
      <c r="Z941" s="57"/>
      <c r="AA941" s="57"/>
    </row>
    <row r="942" spans="1:27" ht="14" hidden="1">
      <c r="A942" s="57"/>
      <c r="B942" s="57"/>
      <c r="C942" s="57"/>
      <c r="D942" s="57"/>
      <c r="E942" s="57"/>
      <c r="F942" s="57"/>
      <c r="G942" s="57"/>
      <c r="H942" s="176"/>
      <c r="I942" s="176"/>
      <c r="J942" s="176"/>
      <c r="K942" s="176"/>
      <c r="L942" s="176"/>
      <c r="M942" s="176"/>
      <c r="N942" s="57"/>
      <c r="O942" s="57"/>
      <c r="P942" s="57"/>
      <c r="Q942" s="57"/>
      <c r="R942" s="57"/>
      <c r="S942" s="57"/>
      <c r="T942" s="57"/>
      <c r="U942" s="57"/>
      <c r="V942" s="57"/>
      <c r="W942" s="57"/>
      <c r="X942" s="57"/>
      <c r="Y942" s="57"/>
      <c r="Z942" s="57"/>
      <c r="AA942" s="57"/>
    </row>
    <row r="943" spans="1:27" ht="14" hidden="1">
      <c r="A943" s="57"/>
      <c r="B943" s="57"/>
      <c r="C943" s="57"/>
      <c r="D943" s="57"/>
      <c r="E943" s="57"/>
      <c r="F943" s="57"/>
      <c r="G943" s="57"/>
      <c r="H943" s="176"/>
      <c r="I943" s="176"/>
      <c r="J943" s="176"/>
      <c r="K943" s="176"/>
      <c r="L943" s="176"/>
      <c r="M943" s="176"/>
      <c r="N943" s="57"/>
      <c r="O943" s="57"/>
      <c r="P943" s="57"/>
      <c r="Q943" s="57"/>
      <c r="R943" s="57"/>
      <c r="S943" s="57"/>
      <c r="T943" s="57"/>
      <c r="U943" s="57"/>
      <c r="V943" s="57"/>
      <c r="W943" s="57"/>
      <c r="X943" s="57"/>
      <c r="Y943" s="57"/>
      <c r="Z943" s="57"/>
      <c r="AA943" s="57"/>
    </row>
    <row r="944" spans="1:27" ht="14" hidden="1">
      <c r="A944" s="57"/>
      <c r="B944" s="57"/>
      <c r="C944" s="57"/>
      <c r="D944" s="57"/>
      <c r="E944" s="57"/>
      <c r="F944" s="57"/>
      <c r="G944" s="57"/>
      <c r="H944" s="176"/>
      <c r="I944" s="176"/>
      <c r="J944" s="176"/>
      <c r="K944" s="176"/>
      <c r="L944" s="176"/>
      <c r="M944" s="176"/>
      <c r="N944" s="57"/>
      <c r="O944" s="57"/>
      <c r="P944" s="57"/>
      <c r="Q944" s="57"/>
      <c r="R944" s="57"/>
      <c r="S944" s="57"/>
      <c r="T944" s="57"/>
      <c r="U944" s="57"/>
      <c r="V944" s="57"/>
      <c r="W944" s="57"/>
      <c r="X944" s="57"/>
      <c r="Y944" s="57"/>
      <c r="Z944" s="57"/>
      <c r="AA944" s="57"/>
    </row>
    <row r="945" spans="1:27" ht="14" hidden="1">
      <c r="A945" s="57"/>
      <c r="B945" s="57"/>
      <c r="C945" s="57"/>
      <c r="D945" s="57"/>
      <c r="E945" s="57"/>
      <c r="F945" s="57"/>
      <c r="G945" s="57"/>
      <c r="H945" s="176"/>
      <c r="I945" s="176"/>
      <c r="J945" s="176"/>
      <c r="K945" s="176"/>
      <c r="L945" s="176"/>
      <c r="M945" s="176"/>
      <c r="N945" s="57"/>
      <c r="O945" s="57"/>
      <c r="P945" s="57"/>
      <c r="Q945" s="57"/>
      <c r="R945" s="57"/>
      <c r="S945" s="57"/>
      <c r="T945" s="57"/>
      <c r="U945" s="57"/>
      <c r="V945" s="57"/>
      <c r="W945" s="57"/>
      <c r="X945" s="57"/>
      <c r="Y945" s="57"/>
      <c r="Z945" s="57"/>
      <c r="AA945" s="57"/>
    </row>
    <row r="946" spans="1:27" ht="14" hidden="1">
      <c r="A946" s="57"/>
      <c r="B946" s="57"/>
      <c r="C946" s="57"/>
      <c r="D946" s="57"/>
      <c r="E946" s="57"/>
      <c r="F946" s="57"/>
      <c r="G946" s="57"/>
      <c r="H946" s="176"/>
      <c r="I946" s="176"/>
      <c r="J946" s="176"/>
      <c r="K946" s="176"/>
      <c r="L946" s="176"/>
      <c r="M946" s="176"/>
      <c r="N946" s="57"/>
      <c r="O946" s="57"/>
      <c r="P946" s="57"/>
      <c r="Q946" s="57"/>
      <c r="R946" s="57"/>
      <c r="S946" s="57"/>
      <c r="T946" s="57"/>
      <c r="U946" s="57"/>
      <c r="V946" s="57"/>
      <c r="W946" s="57"/>
      <c r="X946" s="57"/>
      <c r="Y946" s="57"/>
      <c r="Z946" s="57"/>
      <c r="AA946" s="57"/>
    </row>
    <row r="947" spans="1:27" ht="14" hidden="1">
      <c r="A947" s="57"/>
      <c r="B947" s="57"/>
      <c r="C947" s="57"/>
      <c r="D947" s="57"/>
      <c r="E947" s="57"/>
      <c r="F947" s="57"/>
      <c r="G947" s="57"/>
      <c r="H947" s="176"/>
      <c r="I947" s="176"/>
      <c r="J947" s="176"/>
      <c r="K947" s="176"/>
      <c r="L947" s="176"/>
      <c r="M947" s="176"/>
      <c r="N947" s="57"/>
      <c r="O947" s="57"/>
      <c r="P947" s="57"/>
      <c r="Q947" s="57"/>
      <c r="R947" s="57"/>
      <c r="S947" s="57"/>
      <c r="T947" s="57"/>
      <c r="U947" s="57"/>
      <c r="V947" s="57"/>
      <c r="W947" s="57"/>
      <c r="X947" s="57"/>
      <c r="Y947" s="57"/>
      <c r="Z947" s="57"/>
      <c r="AA947" s="57"/>
    </row>
    <row r="948" spans="1:27" ht="14" hidden="1">
      <c r="A948" s="57"/>
      <c r="B948" s="57"/>
      <c r="C948" s="57"/>
      <c r="D948" s="57"/>
      <c r="E948" s="57"/>
      <c r="F948" s="57"/>
      <c r="G948" s="57"/>
      <c r="H948" s="176"/>
      <c r="I948" s="176"/>
      <c r="J948" s="176"/>
      <c r="K948" s="176"/>
      <c r="L948" s="176"/>
      <c r="M948" s="176"/>
      <c r="N948" s="57"/>
      <c r="O948" s="57"/>
      <c r="P948" s="57"/>
      <c r="Q948" s="57"/>
      <c r="R948" s="57"/>
      <c r="S948" s="57"/>
      <c r="T948" s="57"/>
      <c r="U948" s="57"/>
      <c r="V948" s="57"/>
      <c r="W948" s="57"/>
      <c r="X948" s="57"/>
      <c r="Y948" s="57"/>
      <c r="Z948" s="57"/>
      <c r="AA948" s="57"/>
    </row>
    <row r="949" spans="1:27" ht="14" hidden="1">
      <c r="A949" s="57"/>
      <c r="B949" s="57"/>
      <c r="C949" s="57"/>
      <c r="D949" s="57"/>
      <c r="E949" s="57"/>
      <c r="F949" s="57"/>
      <c r="G949" s="57"/>
      <c r="H949" s="176"/>
      <c r="I949" s="176"/>
      <c r="J949" s="176"/>
      <c r="K949" s="176"/>
      <c r="L949" s="176"/>
      <c r="M949" s="176"/>
      <c r="N949" s="57"/>
      <c r="O949" s="57"/>
      <c r="P949" s="57"/>
      <c r="Q949" s="57"/>
      <c r="R949" s="57"/>
      <c r="S949" s="57"/>
      <c r="T949" s="57"/>
      <c r="U949" s="57"/>
      <c r="V949" s="57"/>
      <c r="W949" s="57"/>
      <c r="X949" s="57"/>
      <c r="Y949" s="57"/>
      <c r="Z949" s="57"/>
      <c r="AA949" s="57"/>
    </row>
    <row r="950" spans="1:27" ht="14" hidden="1">
      <c r="A950" s="57"/>
      <c r="B950" s="57"/>
      <c r="C950" s="57"/>
      <c r="D950" s="57"/>
      <c r="E950" s="57"/>
      <c r="F950" s="57"/>
      <c r="G950" s="57"/>
      <c r="H950" s="176"/>
      <c r="I950" s="176"/>
      <c r="J950" s="176"/>
      <c r="K950" s="176"/>
      <c r="L950" s="176"/>
      <c r="M950" s="176"/>
      <c r="N950" s="57"/>
      <c r="O950" s="57"/>
      <c r="P950" s="57"/>
      <c r="Q950" s="57"/>
      <c r="R950" s="57"/>
      <c r="S950" s="57"/>
      <c r="T950" s="57"/>
      <c r="U950" s="57"/>
      <c r="V950" s="57"/>
      <c r="W950" s="57"/>
      <c r="X950" s="57"/>
      <c r="Y950" s="57"/>
      <c r="Z950" s="57"/>
      <c r="AA950" s="57"/>
    </row>
    <row r="951" spans="1:27" ht="14" hidden="1">
      <c r="A951" s="57"/>
      <c r="B951" s="57"/>
      <c r="C951" s="57"/>
      <c r="D951" s="57"/>
      <c r="E951" s="57"/>
      <c r="F951" s="57"/>
      <c r="G951" s="57"/>
      <c r="H951" s="176"/>
      <c r="I951" s="176"/>
      <c r="J951" s="176"/>
      <c r="K951" s="176"/>
      <c r="L951" s="176"/>
      <c r="M951" s="176"/>
      <c r="N951" s="57"/>
      <c r="O951" s="57"/>
      <c r="P951" s="57"/>
      <c r="Q951" s="57"/>
      <c r="R951" s="57"/>
      <c r="S951" s="57"/>
      <c r="T951" s="57"/>
      <c r="U951" s="57"/>
      <c r="V951" s="57"/>
      <c r="W951" s="57"/>
      <c r="X951" s="57"/>
      <c r="Y951" s="57"/>
      <c r="Z951" s="57"/>
      <c r="AA951" s="57"/>
    </row>
    <row r="952" spans="1:27" ht="14" hidden="1">
      <c r="A952" s="57"/>
      <c r="B952" s="57"/>
      <c r="C952" s="57"/>
      <c r="D952" s="57"/>
      <c r="E952" s="57"/>
      <c r="F952" s="57"/>
      <c r="G952" s="57"/>
      <c r="H952" s="176"/>
      <c r="I952" s="176"/>
      <c r="J952" s="176"/>
      <c r="K952" s="176"/>
      <c r="L952" s="176"/>
      <c r="M952" s="176"/>
      <c r="N952" s="57"/>
      <c r="O952" s="57"/>
      <c r="P952" s="57"/>
      <c r="Q952" s="57"/>
      <c r="R952" s="57"/>
      <c r="S952" s="57"/>
      <c r="T952" s="57"/>
      <c r="U952" s="57"/>
      <c r="V952" s="57"/>
      <c r="W952" s="57"/>
      <c r="X952" s="57"/>
      <c r="Y952" s="57"/>
      <c r="Z952" s="57"/>
      <c r="AA952" s="57"/>
    </row>
    <row r="953" spans="1:27" ht="14" hidden="1">
      <c r="A953" s="57"/>
      <c r="B953" s="57"/>
      <c r="C953" s="57"/>
      <c r="D953" s="57"/>
      <c r="E953" s="57"/>
      <c r="F953" s="57"/>
      <c r="G953" s="57"/>
      <c r="H953" s="176"/>
      <c r="I953" s="176"/>
      <c r="J953" s="176"/>
      <c r="K953" s="176"/>
      <c r="L953" s="176"/>
      <c r="M953" s="176"/>
      <c r="N953" s="57"/>
      <c r="O953" s="57"/>
      <c r="P953" s="57"/>
      <c r="Q953" s="57"/>
      <c r="R953" s="57"/>
      <c r="S953" s="57"/>
      <c r="T953" s="57"/>
      <c r="U953" s="57"/>
      <c r="V953" s="57"/>
      <c r="W953" s="57"/>
      <c r="X953" s="57"/>
      <c r="Y953" s="57"/>
      <c r="Z953" s="57"/>
      <c r="AA953" s="57"/>
    </row>
    <row r="954" spans="1:27" ht="14" hidden="1">
      <c r="A954" s="57"/>
      <c r="B954" s="57"/>
      <c r="C954" s="57"/>
      <c r="D954" s="57"/>
      <c r="E954" s="57"/>
      <c r="F954" s="57"/>
      <c r="G954" s="57"/>
      <c r="H954" s="176"/>
      <c r="I954" s="176"/>
      <c r="J954" s="176"/>
      <c r="K954" s="176"/>
      <c r="L954" s="176"/>
      <c r="M954" s="176"/>
      <c r="N954" s="57"/>
      <c r="O954" s="57"/>
      <c r="P954" s="57"/>
      <c r="Q954" s="57"/>
      <c r="R954" s="57"/>
      <c r="S954" s="57"/>
      <c r="T954" s="57"/>
      <c r="U954" s="57"/>
      <c r="V954" s="57"/>
      <c r="W954" s="57"/>
      <c r="X954" s="57"/>
      <c r="Y954" s="57"/>
      <c r="Z954" s="57"/>
      <c r="AA954" s="57"/>
    </row>
    <row r="955" spans="1:27" ht="14" hidden="1">
      <c r="A955" s="57"/>
      <c r="B955" s="57"/>
      <c r="C955" s="57"/>
      <c r="D955" s="57"/>
      <c r="E955" s="57"/>
      <c r="F955" s="57"/>
      <c r="G955" s="57"/>
      <c r="H955" s="176"/>
      <c r="I955" s="176"/>
      <c r="J955" s="176"/>
      <c r="K955" s="176"/>
      <c r="L955" s="176"/>
      <c r="M955" s="176"/>
      <c r="N955" s="57"/>
      <c r="O955" s="57"/>
      <c r="P955" s="57"/>
      <c r="Q955" s="57"/>
      <c r="R955" s="57"/>
      <c r="S955" s="57"/>
      <c r="T955" s="57"/>
      <c r="U955" s="57"/>
      <c r="V955" s="57"/>
      <c r="W955" s="57"/>
      <c r="X955" s="57"/>
      <c r="Y955" s="57"/>
      <c r="Z955" s="57"/>
      <c r="AA955" s="57"/>
    </row>
    <row r="956" spans="1:27" ht="14" hidden="1">
      <c r="A956" s="57"/>
      <c r="B956" s="57"/>
      <c r="C956" s="57"/>
      <c r="D956" s="57"/>
      <c r="E956" s="57"/>
      <c r="F956" s="57"/>
      <c r="G956" s="57"/>
      <c r="H956" s="176"/>
      <c r="I956" s="176"/>
      <c r="J956" s="176"/>
      <c r="K956" s="176"/>
      <c r="L956" s="176"/>
      <c r="M956" s="176"/>
      <c r="N956" s="57"/>
      <c r="O956" s="57"/>
      <c r="P956" s="57"/>
      <c r="Q956" s="57"/>
      <c r="R956" s="57"/>
      <c r="S956" s="57"/>
      <c r="T956" s="57"/>
      <c r="U956" s="57"/>
      <c r="V956" s="57"/>
      <c r="W956" s="57"/>
      <c r="X956" s="57"/>
      <c r="Y956" s="57"/>
      <c r="Z956" s="57"/>
      <c r="AA956" s="57"/>
    </row>
    <row r="957" spans="1:27" ht="14" hidden="1">
      <c r="A957" s="57"/>
      <c r="B957" s="57"/>
      <c r="C957" s="57"/>
      <c r="D957" s="57"/>
      <c r="E957" s="57"/>
      <c r="F957" s="57"/>
      <c r="G957" s="57"/>
      <c r="H957" s="176"/>
      <c r="I957" s="176"/>
      <c r="J957" s="176"/>
      <c r="K957" s="176"/>
      <c r="L957" s="176"/>
      <c r="M957" s="176"/>
      <c r="N957" s="57"/>
      <c r="O957" s="57"/>
      <c r="P957" s="57"/>
      <c r="Q957" s="57"/>
      <c r="R957" s="57"/>
      <c r="S957" s="57"/>
      <c r="T957" s="57"/>
      <c r="U957" s="57"/>
      <c r="V957" s="57"/>
      <c r="W957" s="57"/>
      <c r="X957" s="57"/>
      <c r="Y957" s="57"/>
      <c r="Z957" s="57"/>
      <c r="AA957" s="57"/>
    </row>
    <row r="958" spans="1:27" ht="14" hidden="1">
      <c r="A958" s="57"/>
      <c r="B958" s="57"/>
      <c r="C958" s="57"/>
      <c r="D958" s="57"/>
      <c r="E958" s="57"/>
      <c r="F958" s="57"/>
      <c r="G958" s="57"/>
      <c r="H958" s="176"/>
      <c r="I958" s="176"/>
      <c r="J958" s="176"/>
      <c r="K958" s="176"/>
      <c r="L958" s="176"/>
      <c r="M958" s="176"/>
      <c r="N958" s="57"/>
      <c r="O958" s="57"/>
      <c r="P958" s="57"/>
      <c r="Q958" s="57"/>
      <c r="R958" s="57"/>
      <c r="S958" s="57"/>
      <c r="T958" s="57"/>
      <c r="U958" s="57"/>
      <c r="V958" s="57"/>
      <c r="W958" s="57"/>
      <c r="X958" s="57"/>
      <c r="Y958" s="57"/>
      <c r="Z958" s="57"/>
      <c r="AA958" s="57"/>
    </row>
    <row r="959" spans="1:27" ht="14" hidden="1">
      <c r="A959" s="57"/>
      <c r="B959" s="57"/>
      <c r="C959" s="57"/>
      <c r="D959" s="57"/>
      <c r="E959" s="57"/>
      <c r="F959" s="57"/>
      <c r="G959" s="57"/>
      <c r="H959" s="176"/>
      <c r="I959" s="176"/>
      <c r="J959" s="176"/>
      <c r="K959" s="176"/>
      <c r="L959" s="176"/>
      <c r="M959" s="176"/>
      <c r="N959" s="57"/>
      <c r="O959" s="57"/>
      <c r="P959" s="57"/>
      <c r="Q959" s="57"/>
      <c r="R959" s="57"/>
      <c r="S959" s="57"/>
      <c r="T959" s="57"/>
      <c r="U959" s="57"/>
      <c r="V959" s="57"/>
      <c r="W959" s="57"/>
      <c r="X959" s="57"/>
      <c r="Y959" s="57"/>
      <c r="Z959" s="57"/>
      <c r="AA959" s="57"/>
    </row>
    <row r="960" spans="1:27" ht="14" hidden="1">
      <c r="A960" s="57"/>
      <c r="B960" s="57"/>
      <c r="C960" s="57"/>
      <c r="D960" s="57"/>
      <c r="E960" s="57"/>
      <c r="F960" s="57"/>
      <c r="G960" s="57"/>
      <c r="H960" s="176"/>
      <c r="I960" s="176"/>
      <c r="J960" s="176"/>
      <c r="K960" s="176"/>
      <c r="L960" s="176"/>
      <c r="M960" s="176"/>
      <c r="N960" s="57"/>
      <c r="O960" s="57"/>
      <c r="P960" s="57"/>
      <c r="Q960" s="57"/>
      <c r="R960" s="57"/>
      <c r="S960" s="57"/>
      <c r="T960" s="57"/>
      <c r="U960" s="57"/>
      <c r="V960" s="57"/>
      <c r="W960" s="57"/>
      <c r="X960" s="57"/>
      <c r="Y960" s="57"/>
      <c r="Z960" s="57"/>
      <c r="AA960" s="57"/>
    </row>
    <row r="961" spans="1:27" ht="14" hidden="1">
      <c r="A961" s="57"/>
      <c r="B961" s="57"/>
      <c r="C961" s="57"/>
      <c r="D961" s="57"/>
      <c r="E961" s="57"/>
      <c r="F961" s="57"/>
      <c r="G961" s="57"/>
      <c r="H961" s="176"/>
      <c r="I961" s="176"/>
      <c r="J961" s="176"/>
      <c r="K961" s="176"/>
      <c r="L961" s="176"/>
      <c r="M961" s="176"/>
      <c r="N961" s="57"/>
      <c r="O961" s="57"/>
      <c r="P961" s="57"/>
      <c r="Q961" s="57"/>
      <c r="R961" s="57"/>
      <c r="S961" s="57"/>
      <c r="T961" s="57"/>
      <c r="U961" s="57"/>
      <c r="V961" s="57"/>
      <c r="W961" s="57"/>
      <c r="X961" s="57"/>
      <c r="Y961" s="57"/>
      <c r="Z961" s="57"/>
      <c r="AA961" s="57"/>
    </row>
    <row r="962" spans="1:27" ht="14" hidden="1">
      <c r="A962" s="57"/>
      <c r="B962" s="57"/>
      <c r="C962" s="57"/>
      <c r="D962" s="57"/>
      <c r="E962" s="57"/>
      <c r="F962" s="57"/>
      <c r="G962" s="57"/>
      <c r="H962" s="176"/>
      <c r="I962" s="176"/>
      <c r="J962" s="176"/>
      <c r="K962" s="176"/>
      <c r="L962" s="176"/>
      <c r="M962" s="176"/>
      <c r="N962" s="57"/>
      <c r="O962" s="57"/>
      <c r="P962" s="57"/>
      <c r="Q962" s="57"/>
      <c r="R962" s="57"/>
      <c r="S962" s="57"/>
      <c r="T962" s="57"/>
      <c r="U962" s="57"/>
      <c r="V962" s="57"/>
      <c r="W962" s="57"/>
      <c r="X962" s="57"/>
      <c r="Y962" s="57"/>
      <c r="Z962" s="57"/>
      <c r="AA962" s="57"/>
    </row>
    <row r="963" spans="1:27" ht="14" hidden="1">
      <c r="A963" s="57"/>
      <c r="B963" s="57"/>
      <c r="C963" s="57"/>
      <c r="D963" s="57"/>
      <c r="E963" s="57"/>
      <c r="F963" s="57"/>
      <c r="G963" s="57"/>
      <c r="H963" s="176"/>
      <c r="I963" s="176"/>
      <c r="J963" s="176"/>
      <c r="K963" s="176"/>
      <c r="L963" s="176"/>
      <c r="M963" s="176"/>
      <c r="N963" s="57"/>
      <c r="O963" s="57"/>
      <c r="P963" s="57"/>
      <c r="Q963" s="57"/>
      <c r="R963" s="57"/>
      <c r="S963" s="57"/>
      <c r="T963" s="57"/>
      <c r="U963" s="57"/>
      <c r="V963" s="57"/>
      <c r="W963" s="57"/>
      <c r="X963" s="57"/>
      <c r="Y963" s="57"/>
      <c r="Z963" s="57"/>
      <c r="AA963" s="57"/>
    </row>
    <row r="964" spans="1:27" ht="14" hidden="1">
      <c r="A964" s="57"/>
      <c r="B964" s="57"/>
      <c r="C964" s="57"/>
      <c r="D964" s="57"/>
      <c r="E964" s="57"/>
      <c r="F964" s="57"/>
      <c r="G964" s="57"/>
      <c r="H964" s="176"/>
      <c r="I964" s="176"/>
      <c r="J964" s="176"/>
      <c r="K964" s="176"/>
      <c r="L964" s="176"/>
      <c r="M964" s="176"/>
      <c r="N964" s="57"/>
      <c r="O964" s="57"/>
      <c r="P964" s="57"/>
      <c r="Q964" s="57"/>
      <c r="R964" s="57"/>
      <c r="S964" s="57"/>
      <c r="T964" s="57"/>
      <c r="U964" s="57"/>
      <c r="V964" s="57"/>
      <c r="W964" s="57"/>
      <c r="X964" s="57"/>
      <c r="Y964" s="57"/>
      <c r="Z964" s="57"/>
      <c r="AA964" s="57"/>
    </row>
    <row r="965" spans="1:27" ht="14" hidden="1">
      <c r="A965" s="57"/>
      <c r="B965" s="57"/>
      <c r="C965" s="57"/>
      <c r="D965" s="57"/>
      <c r="E965" s="57"/>
      <c r="F965" s="57"/>
      <c r="G965" s="57"/>
      <c r="H965" s="176"/>
      <c r="I965" s="176"/>
      <c r="J965" s="176"/>
      <c r="K965" s="176"/>
      <c r="L965" s="176"/>
      <c r="M965" s="176"/>
      <c r="N965" s="57"/>
      <c r="O965" s="57"/>
      <c r="P965" s="57"/>
      <c r="Q965" s="57"/>
      <c r="R965" s="57"/>
      <c r="S965" s="57"/>
      <c r="T965" s="57"/>
      <c r="U965" s="57"/>
      <c r="V965" s="57"/>
      <c r="W965" s="57"/>
      <c r="X965" s="57"/>
      <c r="Y965" s="57"/>
      <c r="Z965" s="57"/>
      <c r="AA965" s="57"/>
    </row>
    <row r="966" spans="1:27" ht="14" hidden="1">
      <c r="A966" s="57"/>
      <c r="B966" s="57"/>
      <c r="C966" s="57"/>
      <c r="D966" s="57"/>
      <c r="E966" s="57"/>
      <c r="F966" s="57"/>
      <c r="G966" s="57"/>
      <c r="H966" s="176"/>
      <c r="I966" s="176"/>
      <c r="J966" s="176"/>
      <c r="K966" s="176"/>
      <c r="L966" s="176"/>
      <c r="M966" s="176"/>
      <c r="N966" s="57"/>
      <c r="O966" s="57"/>
      <c r="P966" s="57"/>
      <c r="Q966" s="57"/>
      <c r="R966" s="57"/>
      <c r="S966" s="57"/>
      <c r="T966" s="57"/>
      <c r="U966" s="57"/>
      <c r="V966" s="57"/>
      <c r="W966" s="57"/>
      <c r="X966" s="57"/>
      <c r="Y966" s="57"/>
      <c r="Z966" s="57"/>
      <c r="AA966" s="57"/>
    </row>
    <row r="967" spans="1:27" ht="14" hidden="1">
      <c r="A967" s="57"/>
      <c r="B967" s="57"/>
      <c r="C967" s="57"/>
      <c r="D967" s="57"/>
      <c r="E967" s="57"/>
      <c r="F967" s="57"/>
      <c r="G967" s="57"/>
      <c r="H967" s="176"/>
      <c r="I967" s="176"/>
      <c r="J967" s="176"/>
      <c r="K967" s="176"/>
      <c r="L967" s="176"/>
      <c r="M967" s="176"/>
      <c r="N967" s="57"/>
      <c r="O967" s="57"/>
      <c r="P967" s="57"/>
      <c r="Q967" s="57"/>
      <c r="R967" s="57"/>
      <c r="S967" s="57"/>
      <c r="T967" s="57"/>
      <c r="U967" s="57"/>
      <c r="V967" s="57"/>
      <c r="W967" s="57"/>
      <c r="X967" s="57"/>
      <c r="Y967" s="57"/>
      <c r="Z967" s="57"/>
      <c r="AA967" s="57"/>
    </row>
    <row r="968" spans="1:27" ht="14" hidden="1">
      <c r="A968" s="57"/>
      <c r="B968" s="57"/>
      <c r="C968" s="57"/>
      <c r="D968" s="57"/>
      <c r="E968" s="57"/>
      <c r="F968" s="57"/>
      <c r="G968" s="57"/>
      <c r="H968" s="176"/>
      <c r="I968" s="176"/>
      <c r="J968" s="176"/>
      <c r="K968" s="176"/>
      <c r="L968" s="176"/>
      <c r="M968" s="176"/>
      <c r="N968" s="57"/>
      <c r="O968" s="57"/>
      <c r="P968" s="57"/>
      <c r="Q968" s="57"/>
      <c r="R968" s="57"/>
      <c r="S968" s="57"/>
      <c r="T968" s="57"/>
      <c r="U968" s="57"/>
      <c r="V968" s="57"/>
      <c r="W968" s="57"/>
      <c r="X968" s="57"/>
      <c r="Y968" s="57"/>
      <c r="Z968" s="57"/>
      <c r="AA968" s="57"/>
    </row>
    <row r="969" spans="1:27" ht="14" hidden="1">
      <c r="A969" s="57"/>
      <c r="B969" s="57"/>
      <c r="C969" s="57"/>
      <c r="D969" s="57"/>
      <c r="E969" s="57"/>
      <c r="F969" s="57"/>
      <c r="G969" s="57"/>
      <c r="H969" s="176"/>
      <c r="I969" s="176"/>
      <c r="J969" s="176"/>
      <c r="K969" s="176"/>
      <c r="L969" s="176"/>
      <c r="M969" s="176"/>
      <c r="N969" s="57"/>
      <c r="O969" s="57"/>
      <c r="P969" s="57"/>
      <c r="Q969" s="57"/>
      <c r="R969" s="57"/>
      <c r="S969" s="57"/>
      <c r="T969" s="57"/>
      <c r="U969" s="57"/>
      <c r="V969" s="57"/>
      <c r="W969" s="57"/>
      <c r="X969" s="57"/>
      <c r="Y969" s="57"/>
      <c r="Z969" s="57"/>
      <c r="AA969" s="57"/>
    </row>
    <row r="970" spans="1:27" ht="14" hidden="1">
      <c r="A970" s="57"/>
      <c r="B970" s="57"/>
      <c r="C970" s="57"/>
      <c r="D970" s="57"/>
      <c r="E970" s="57"/>
      <c r="F970" s="57"/>
      <c r="G970" s="57"/>
      <c r="H970" s="176"/>
      <c r="I970" s="176"/>
      <c r="J970" s="176"/>
      <c r="K970" s="176"/>
      <c r="L970" s="176"/>
      <c r="M970" s="176"/>
      <c r="N970" s="57"/>
      <c r="O970" s="57"/>
      <c r="P970" s="57"/>
      <c r="Q970" s="57"/>
      <c r="R970" s="57"/>
      <c r="S970" s="57"/>
      <c r="T970" s="57"/>
      <c r="U970" s="57"/>
      <c r="V970" s="57"/>
      <c r="W970" s="57"/>
      <c r="X970" s="57"/>
      <c r="Y970" s="57"/>
      <c r="Z970" s="57"/>
      <c r="AA970" s="57"/>
    </row>
    <row r="971" spans="1:27" ht="14" hidden="1">
      <c r="A971" s="57"/>
      <c r="B971" s="57"/>
      <c r="C971" s="57"/>
      <c r="D971" s="57"/>
      <c r="E971" s="57"/>
      <c r="F971" s="57"/>
      <c r="G971" s="57"/>
      <c r="H971" s="176"/>
      <c r="I971" s="176"/>
      <c r="J971" s="176"/>
      <c r="K971" s="176"/>
      <c r="L971" s="176"/>
      <c r="M971" s="176"/>
      <c r="N971" s="57"/>
      <c r="O971" s="57"/>
      <c r="P971" s="57"/>
      <c r="Q971" s="57"/>
      <c r="R971" s="57"/>
      <c r="S971" s="57"/>
      <c r="T971" s="57"/>
      <c r="U971" s="57"/>
      <c r="V971" s="57"/>
      <c r="W971" s="57"/>
      <c r="X971" s="57"/>
      <c r="Y971" s="57"/>
      <c r="Z971" s="57"/>
      <c r="AA971" s="57"/>
    </row>
    <row r="972" spans="1:27" ht="14" hidden="1">
      <c r="A972" s="57"/>
      <c r="B972" s="57"/>
      <c r="C972" s="57"/>
      <c r="D972" s="57"/>
      <c r="E972" s="57"/>
      <c r="F972" s="57"/>
      <c r="G972" s="57"/>
      <c r="H972" s="176"/>
      <c r="I972" s="176"/>
      <c r="J972" s="176"/>
      <c r="K972" s="176"/>
      <c r="L972" s="176"/>
      <c r="M972" s="176"/>
      <c r="N972" s="57"/>
      <c r="O972" s="57"/>
      <c r="P972" s="57"/>
      <c r="Q972" s="57"/>
      <c r="R972" s="57"/>
      <c r="S972" s="57"/>
      <c r="T972" s="57"/>
      <c r="U972" s="57"/>
      <c r="V972" s="57"/>
      <c r="W972" s="57"/>
      <c r="X972" s="57"/>
      <c r="Y972" s="57"/>
      <c r="Z972" s="57"/>
      <c r="AA972" s="57"/>
    </row>
    <row r="973" spans="1:27" ht="14" hidden="1">
      <c r="A973" s="57"/>
      <c r="B973" s="57"/>
      <c r="C973" s="57"/>
      <c r="D973" s="57"/>
      <c r="E973" s="57"/>
      <c r="F973" s="57"/>
      <c r="G973" s="57"/>
      <c r="H973" s="176"/>
      <c r="I973" s="176"/>
      <c r="J973" s="176"/>
      <c r="K973" s="176"/>
      <c r="L973" s="176"/>
      <c r="M973" s="176"/>
      <c r="N973" s="57"/>
      <c r="O973" s="57"/>
      <c r="P973" s="57"/>
      <c r="Q973" s="57"/>
      <c r="R973" s="57"/>
      <c r="S973" s="57"/>
      <c r="T973" s="57"/>
      <c r="U973" s="57"/>
      <c r="V973" s="57"/>
      <c r="W973" s="57"/>
      <c r="X973" s="57"/>
      <c r="Y973" s="57"/>
      <c r="Z973" s="57"/>
      <c r="AA973" s="57"/>
    </row>
    <row r="974" spans="1:27" ht="14" hidden="1">
      <c r="A974" s="57"/>
      <c r="B974" s="57"/>
      <c r="C974" s="57"/>
      <c r="D974" s="57"/>
      <c r="E974" s="57"/>
      <c r="F974" s="57"/>
      <c r="G974" s="57"/>
      <c r="H974" s="176"/>
      <c r="I974" s="176"/>
      <c r="J974" s="176"/>
      <c r="K974" s="176"/>
      <c r="L974" s="176"/>
      <c r="M974" s="176"/>
      <c r="N974" s="57"/>
      <c r="O974" s="57"/>
      <c r="P974" s="57"/>
      <c r="Q974" s="57"/>
      <c r="R974" s="57"/>
      <c r="S974" s="57"/>
      <c r="T974" s="57"/>
      <c r="U974" s="57"/>
      <c r="V974" s="57"/>
      <c r="W974" s="57"/>
      <c r="X974" s="57"/>
      <c r="Y974" s="57"/>
      <c r="Z974" s="57"/>
      <c r="AA974" s="57"/>
    </row>
    <row r="975" spans="1:27" ht="14" hidden="1">
      <c r="A975" s="57"/>
      <c r="B975" s="57"/>
      <c r="C975" s="57"/>
      <c r="D975" s="57"/>
      <c r="E975" s="57"/>
      <c r="F975" s="57"/>
      <c r="G975" s="57"/>
      <c r="H975" s="176"/>
      <c r="I975" s="176"/>
      <c r="J975" s="176"/>
      <c r="K975" s="176"/>
      <c r="L975" s="176"/>
      <c r="M975" s="176"/>
      <c r="N975" s="57"/>
      <c r="O975" s="57"/>
      <c r="P975" s="57"/>
      <c r="Q975" s="57"/>
      <c r="R975" s="57"/>
      <c r="S975" s="57"/>
      <c r="T975" s="57"/>
      <c r="U975" s="57"/>
      <c r="V975" s="57"/>
      <c r="W975" s="57"/>
      <c r="X975" s="57"/>
      <c r="Y975" s="57"/>
      <c r="Z975" s="57"/>
      <c r="AA975" s="57"/>
    </row>
    <row r="976" spans="1:27" ht="14" hidden="1">
      <c r="A976" s="57"/>
      <c r="B976" s="57"/>
      <c r="C976" s="57"/>
      <c r="D976" s="57"/>
      <c r="E976" s="57"/>
      <c r="F976" s="57"/>
      <c r="G976" s="57"/>
      <c r="H976" s="176"/>
      <c r="I976" s="176"/>
      <c r="J976" s="176"/>
      <c r="K976" s="176"/>
      <c r="L976" s="176"/>
      <c r="M976" s="176"/>
      <c r="N976" s="57"/>
      <c r="O976" s="57"/>
      <c r="P976" s="57"/>
      <c r="Q976" s="57"/>
      <c r="R976" s="57"/>
      <c r="S976" s="57"/>
      <c r="T976" s="57"/>
      <c r="U976" s="57"/>
      <c r="V976" s="57"/>
      <c r="W976" s="57"/>
      <c r="X976" s="57"/>
      <c r="Y976" s="57"/>
      <c r="Z976" s="57"/>
      <c r="AA976" s="57"/>
    </row>
    <row r="977" spans="1:27" ht="14" hidden="1">
      <c r="A977" s="57"/>
      <c r="B977" s="57"/>
      <c r="C977" s="57"/>
      <c r="D977" s="57"/>
      <c r="E977" s="57"/>
      <c r="F977" s="57"/>
      <c r="G977" s="57"/>
      <c r="H977" s="176"/>
      <c r="I977" s="176"/>
      <c r="J977" s="176"/>
      <c r="K977" s="176"/>
      <c r="L977" s="176"/>
      <c r="M977" s="176"/>
      <c r="N977" s="57"/>
      <c r="O977" s="57"/>
      <c r="P977" s="57"/>
      <c r="Q977" s="57"/>
      <c r="R977" s="57"/>
      <c r="S977" s="57"/>
      <c r="T977" s="57"/>
      <c r="U977" s="57"/>
      <c r="V977" s="57"/>
      <c r="W977" s="57"/>
      <c r="X977" s="57"/>
      <c r="Y977" s="57"/>
      <c r="Z977" s="57"/>
      <c r="AA977" s="57"/>
    </row>
    <row r="978" spans="1:27" ht="14" hidden="1">
      <c r="A978" s="57"/>
      <c r="B978" s="57"/>
      <c r="C978" s="57"/>
      <c r="D978" s="57"/>
      <c r="E978" s="57"/>
      <c r="F978" s="57"/>
      <c r="G978" s="57"/>
      <c r="H978" s="176"/>
      <c r="I978" s="176"/>
      <c r="J978" s="176"/>
      <c r="K978" s="176"/>
      <c r="L978" s="176"/>
      <c r="M978" s="176"/>
      <c r="N978" s="57"/>
      <c r="O978" s="57"/>
      <c r="P978" s="57"/>
      <c r="Q978" s="57"/>
      <c r="R978" s="57"/>
      <c r="S978" s="57"/>
      <c r="T978" s="57"/>
      <c r="U978" s="57"/>
      <c r="V978" s="57"/>
      <c r="W978" s="57"/>
      <c r="X978" s="57"/>
      <c r="Y978" s="57"/>
      <c r="Z978" s="57"/>
      <c r="AA978" s="57"/>
    </row>
    <row r="979" spans="1:27" ht="14" hidden="1">
      <c r="A979" s="57"/>
      <c r="B979" s="57"/>
      <c r="C979" s="57"/>
      <c r="D979" s="57"/>
      <c r="E979" s="57"/>
      <c r="F979" s="57"/>
      <c r="G979" s="57"/>
      <c r="H979" s="176"/>
      <c r="I979" s="176"/>
      <c r="J979" s="176"/>
      <c r="K979" s="176"/>
      <c r="L979" s="176"/>
      <c r="M979" s="176"/>
      <c r="N979" s="57"/>
      <c r="O979" s="57"/>
      <c r="P979" s="57"/>
      <c r="Q979" s="57"/>
      <c r="R979" s="57"/>
      <c r="S979" s="57"/>
      <c r="T979" s="57"/>
      <c r="U979" s="57"/>
      <c r="V979" s="57"/>
      <c r="W979" s="57"/>
      <c r="X979" s="57"/>
      <c r="Y979" s="57"/>
      <c r="Z979" s="57"/>
      <c r="AA979" s="57"/>
    </row>
    <row r="980" spans="1:27" ht="14" hidden="1">
      <c r="A980" s="57"/>
      <c r="B980" s="57"/>
      <c r="C980" s="57"/>
      <c r="D980" s="57"/>
      <c r="E980" s="57"/>
      <c r="F980" s="57"/>
      <c r="G980" s="57"/>
      <c r="H980" s="176"/>
      <c r="I980" s="176"/>
      <c r="J980" s="176"/>
      <c r="K980" s="176"/>
      <c r="L980" s="176"/>
      <c r="M980" s="176"/>
      <c r="N980" s="57"/>
      <c r="O980" s="57"/>
      <c r="P980" s="57"/>
      <c r="Q980" s="57"/>
      <c r="R980" s="57"/>
      <c r="S980" s="57"/>
      <c r="T980" s="57"/>
      <c r="U980" s="57"/>
      <c r="V980" s="57"/>
      <c r="W980" s="57"/>
      <c r="X980" s="57"/>
      <c r="Y980" s="57"/>
      <c r="Z980" s="57"/>
      <c r="AA980" s="57"/>
    </row>
    <row r="981" spans="1:27" ht="14" hidden="1">
      <c r="A981" s="57"/>
      <c r="B981" s="57"/>
      <c r="C981" s="57"/>
      <c r="D981" s="57"/>
      <c r="E981" s="57"/>
      <c r="F981" s="57"/>
      <c r="G981" s="57"/>
      <c r="H981" s="176"/>
      <c r="I981" s="176"/>
      <c r="J981" s="176"/>
      <c r="K981" s="176"/>
      <c r="L981" s="176"/>
      <c r="M981" s="176"/>
      <c r="N981" s="57"/>
      <c r="O981" s="57"/>
      <c r="P981" s="57"/>
      <c r="Q981" s="57"/>
      <c r="R981" s="57"/>
      <c r="S981" s="57"/>
      <c r="T981" s="57"/>
      <c r="U981" s="57"/>
      <c r="V981" s="57"/>
      <c r="W981" s="57"/>
      <c r="X981" s="57"/>
      <c r="Y981" s="57"/>
      <c r="Z981" s="57"/>
      <c r="AA981" s="57"/>
    </row>
    <row r="982" spans="1:27" ht="14" hidden="1">
      <c r="A982" s="57"/>
      <c r="B982" s="57"/>
      <c r="C982" s="57"/>
      <c r="D982" s="57"/>
      <c r="E982" s="57"/>
      <c r="F982" s="57"/>
      <c r="G982" s="57"/>
      <c r="H982" s="176"/>
      <c r="I982" s="176"/>
      <c r="J982" s="176"/>
      <c r="K982" s="176"/>
      <c r="L982" s="176"/>
      <c r="M982" s="176"/>
      <c r="N982" s="57"/>
      <c r="O982" s="57"/>
      <c r="P982" s="57"/>
      <c r="Q982" s="57"/>
      <c r="R982" s="57"/>
      <c r="S982" s="57"/>
      <c r="T982" s="57"/>
      <c r="U982" s="57"/>
      <c r="V982" s="57"/>
      <c r="W982" s="57"/>
      <c r="X982" s="57"/>
      <c r="Y982" s="57"/>
      <c r="Z982" s="57"/>
      <c r="AA982" s="57"/>
    </row>
    <row r="983" spans="1:27" ht="14" hidden="1">
      <c r="A983" s="57"/>
      <c r="B983" s="57"/>
      <c r="C983" s="57"/>
      <c r="D983" s="57"/>
      <c r="E983" s="57"/>
      <c r="F983" s="57"/>
      <c r="G983" s="57"/>
      <c r="H983" s="176"/>
      <c r="I983" s="176"/>
      <c r="J983" s="176"/>
      <c r="K983" s="176"/>
      <c r="L983" s="176"/>
      <c r="M983" s="176"/>
      <c r="N983" s="57"/>
      <c r="O983" s="57"/>
      <c r="P983" s="57"/>
      <c r="Q983" s="57"/>
      <c r="R983" s="57"/>
      <c r="S983" s="57"/>
      <c r="T983" s="57"/>
      <c r="U983" s="57"/>
      <c r="V983" s="57"/>
      <c r="W983" s="57"/>
      <c r="X983" s="57"/>
      <c r="Y983" s="57"/>
      <c r="Z983" s="57"/>
      <c r="AA983" s="57"/>
    </row>
    <row r="984" spans="1:27" ht="14" hidden="1">
      <c r="A984" s="57"/>
      <c r="B984" s="57"/>
      <c r="C984" s="57"/>
      <c r="D984" s="57"/>
      <c r="E984" s="57"/>
      <c r="F984" s="57"/>
      <c r="G984" s="57"/>
      <c r="H984" s="176"/>
      <c r="I984" s="176"/>
      <c r="J984" s="176"/>
      <c r="K984" s="176"/>
      <c r="L984" s="176"/>
      <c r="M984" s="176"/>
      <c r="N984" s="57"/>
      <c r="O984" s="57"/>
      <c r="P984" s="57"/>
      <c r="Q984" s="57"/>
      <c r="R984" s="57"/>
      <c r="S984" s="57"/>
      <c r="T984" s="57"/>
      <c r="U984" s="57"/>
      <c r="V984" s="57"/>
      <c r="W984" s="57"/>
      <c r="X984" s="57"/>
      <c r="Y984" s="57"/>
      <c r="Z984" s="57"/>
      <c r="AA984" s="57"/>
    </row>
    <row r="985" spans="1:27" ht="14" hidden="1">
      <c r="A985" s="57"/>
      <c r="B985" s="57"/>
      <c r="C985" s="57"/>
      <c r="D985" s="57"/>
      <c r="E985" s="57"/>
      <c r="F985" s="57"/>
      <c r="G985" s="57"/>
      <c r="H985" s="176"/>
      <c r="I985" s="176"/>
      <c r="J985" s="176"/>
      <c r="K985" s="176"/>
      <c r="L985" s="176"/>
      <c r="M985" s="176"/>
      <c r="N985" s="57"/>
      <c r="O985" s="57"/>
      <c r="P985" s="57"/>
      <c r="Q985" s="57"/>
      <c r="R985" s="57"/>
      <c r="S985" s="57"/>
      <c r="T985" s="57"/>
      <c r="U985" s="57"/>
      <c r="V985" s="57"/>
      <c r="W985" s="57"/>
      <c r="X985" s="57"/>
      <c r="Y985" s="57"/>
      <c r="Z985" s="57"/>
      <c r="AA985" s="57"/>
    </row>
    <row r="986" spans="1:27" ht="14" hidden="1">
      <c r="A986" s="57"/>
      <c r="B986" s="57"/>
      <c r="C986" s="57"/>
      <c r="D986" s="57"/>
      <c r="E986" s="57"/>
      <c r="F986" s="57"/>
      <c r="G986" s="57"/>
      <c r="H986" s="176"/>
      <c r="I986" s="176"/>
      <c r="J986" s="176"/>
      <c r="K986" s="176"/>
      <c r="L986" s="176"/>
      <c r="M986" s="176"/>
      <c r="N986" s="57"/>
      <c r="O986" s="57"/>
      <c r="P986" s="57"/>
      <c r="Q986" s="57"/>
      <c r="R986" s="57"/>
      <c r="S986" s="57"/>
      <c r="T986" s="57"/>
      <c r="U986" s="57"/>
      <c r="V986" s="57"/>
      <c r="W986" s="57"/>
      <c r="X986" s="57"/>
      <c r="Y986" s="57"/>
      <c r="Z986" s="57"/>
      <c r="AA986" s="57"/>
    </row>
    <row r="987" spans="1:27" ht="14" hidden="1">
      <c r="A987" s="57"/>
      <c r="B987" s="57"/>
      <c r="C987" s="57"/>
      <c r="D987" s="57"/>
      <c r="E987" s="57"/>
      <c r="F987" s="57"/>
      <c r="G987" s="57"/>
      <c r="H987" s="176"/>
      <c r="I987" s="176"/>
      <c r="J987" s="176"/>
      <c r="K987" s="176"/>
      <c r="L987" s="176"/>
      <c r="M987" s="176"/>
      <c r="N987" s="57"/>
      <c r="O987" s="57"/>
      <c r="P987" s="57"/>
      <c r="Q987" s="57"/>
      <c r="R987" s="57"/>
      <c r="S987" s="57"/>
      <c r="T987" s="57"/>
      <c r="U987" s="57"/>
      <c r="V987" s="57"/>
      <c r="W987" s="57"/>
      <c r="X987" s="57"/>
      <c r="Y987" s="57"/>
      <c r="Z987" s="57"/>
      <c r="AA987" s="57"/>
    </row>
    <row r="988" spans="1:27" ht="14" hidden="1">
      <c r="A988" s="57"/>
      <c r="B988" s="57"/>
      <c r="C988" s="57"/>
      <c r="D988" s="57"/>
      <c r="E988" s="57"/>
      <c r="F988" s="57"/>
      <c r="G988" s="57"/>
      <c r="H988" s="176"/>
      <c r="I988" s="176"/>
      <c r="J988" s="176"/>
      <c r="K988" s="176"/>
      <c r="L988" s="176"/>
      <c r="M988" s="176"/>
      <c r="N988" s="57"/>
      <c r="O988" s="57"/>
      <c r="P988" s="57"/>
      <c r="Q988" s="57"/>
      <c r="R988" s="57"/>
      <c r="S988" s="57"/>
      <c r="T988" s="57"/>
      <c r="U988" s="57"/>
      <c r="V988" s="57"/>
      <c r="W988" s="57"/>
      <c r="X988" s="57"/>
      <c r="Y988" s="57"/>
      <c r="Z988" s="57"/>
      <c r="AA988" s="57"/>
    </row>
    <row r="989" spans="1:27" ht="14" hidden="1">
      <c r="A989" s="57"/>
      <c r="B989" s="57"/>
      <c r="C989" s="57"/>
      <c r="D989" s="57"/>
      <c r="E989" s="57"/>
      <c r="F989" s="57"/>
      <c r="G989" s="57"/>
      <c r="H989" s="176"/>
      <c r="I989" s="176"/>
      <c r="J989" s="176"/>
      <c r="K989" s="176"/>
      <c r="L989" s="176"/>
      <c r="M989" s="176"/>
      <c r="N989" s="57"/>
      <c r="O989" s="57"/>
      <c r="P989" s="57"/>
      <c r="Q989" s="57"/>
      <c r="R989" s="57"/>
      <c r="S989" s="57"/>
      <c r="T989" s="57"/>
      <c r="U989" s="57"/>
      <c r="V989" s="57"/>
      <c r="W989" s="57"/>
      <c r="X989" s="57"/>
      <c r="Y989" s="57"/>
      <c r="Z989" s="57"/>
      <c r="AA989" s="57"/>
    </row>
    <row r="990" spans="1:27" ht="14" hidden="1">
      <c r="A990" s="57"/>
      <c r="B990" s="57"/>
      <c r="C990" s="57"/>
      <c r="D990" s="57"/>
      <c r="E990" s="57"/>
      <c r="F990" s="57"/>
      <c r="G990" s="57"/>
      <c r="H990" s="176"/>
      <c r="I990" s="176"/>
      <c r="J990" s="176"/>
      <c r="K990" s="176"/>
      <c r="L990" s="176"/>
      <c r="M990" s="176"/>
      <c r="N990" s="57"/>
      <c r="O990" s="57"/>
      <c r="P990" s="57"/>
      <c r="Q990" s="57"/>
      <c r="R990" s="57"/>
      <c r="S990" s="57"/>
      <c r="T990" s="57"/>
      <c r="U990" s="57"/>
      <c r="V990" s="57"/>
      <c r="W990" s="57"/>
      <c r="X990" s="57"/>
      <c r="Y990" s="57"/>
      <c r="Z990" s="57"/>
      <c r="AA990" s="57"/>
    </row>
    <row r="991" spans="1:27" ht="14" hidden="1">
      <c r="A991" s="57"/>
      <c r="B991" s="57"/>
      <c r="C991" s="57"/>
      <c r="D991" s="57"/>
      <c r="E991" s="57"/>
      <c r="F991" s="57"/>
      <c r="G991" s="57"/>
      <c r="H991" s="176"/>
      <c r="I991" s="176"/>
      <c r="J991" s="176"/>
      <c r="K991" s="176"/>
      <c r="L991" s="176"/>
      <c r="M991" s="176"/>
      <c r="N991" s="57"/>
      <c r="O991" s="57"/>
      <c r="P991" s="57"/>
      <c r="Q991" s="57"/>
      <c r="R991" s="57"/>
      <c r="S991" s="57"/>
      <c r="T991" s="57"/>
      <c r="U991" s="57"/>
      <c r="V991" s="57"/>
      <c r="W991" s="57"/>
      <c r="X991" s="57"/>
      <c r="Y991" s="57"/>
      <c r="Z991" s="57"/>
      <c r="AA991" s="57"/>
    </row>
    <row r="992" spans="1:27" ht="14" hidden="1">
      <c r="A992" s="57"/>
      <c r="B992" s="57"/>
      <c r="C992" s="57"/>
      <c r="D992" s="57"/>
      <c r="E992" s="57"/>
      <c r="F992" s="57"/>
      <c r="G992" s="57"/>
      <c r="H992" s="176"/>
      <c r="I992" s="176"/>
      <c r="J992" s="176"/>
      <c r="K992" s="176"/>
      <c r="L992" s="176"/>
      <c r="M992" s="176"/>
      <c r="N992" s="57"/>
      <c r="O992" s="57"/>
      <c r="P992" s="57"/>
      <c r="Q992" s="57"/>
      <c r="R992" s="57"/>
      <c r="S992" s="57"/>
      <c r="T992" s="57"/>
      <c r="U992" s="57"/>
      <c r="V992" s="57"/>
      <c r="W992" s="57"/>
      <c r="X992" s="57"/>
      <c r="Y992" s="57"/>
      <c r="Z992" s="57"/>
      <c r="AA992" s="57"/>
    </row>
    <row r="993" spans="1:27" ht="14" hidden="1">
      <c r="A993" s="57"/>
      <c r="B993" s="57"/>
      <c r="C993" s="57"/>
      <c r="D993" s="57"/>
      <c r="E993" s="57"/>
      <c r="F993" s="57"/>
      <c r="G993" s="57"/>
      <c r="H993" s="176"/>
      <c r="I993" s="176"/>
      <c r="J993" s="176"/>
      <c r="K993" s="176"/>
      <c r="L993" s="176"/>
      <c r="M993" s="176"/>
      <c r="N993" s="57"/>
      <c r="O993" s="57"/>
      <c r="P993" s="57"/>
      <c r="Q993" s="57"/>
      <c r="R993" s="57"/>
      <c r="S993" s="57"/>
      <c r="T993" s="57"/>
      <c r="U993" s="57"/>
      <c r="V993" s="57"/>
      <c r="W993" s="57"/>
      <c r="X993" s="57"/>
      <c r="Y993" s="57"/>
      <c r="Z993" s="57"/>
      <c r="AA993" s="57"/>
    </row>
    <row r="994" spans="1:27" ht="14" hidden="1">
      <c r="A994" s="57"/>
      <c r="B994" s="57"/>
      <c r="C994" s="57"/>
      <c r="D994" s="57"/>
      <c r="E994" s="57"/>
      <c r="F994" s="57"/>
      <c r="G994" s="57"/>
      <c r="H994" s="176"/>
      <c r="I994" s="176"/>
      <c r="J994" s="176"/>
      <c r="K994" s="176"/>
      <c r="L994" s="176"/>
      <c r="M994" s="176"/>
      <c r="N994" s="57"/>
      <c r="O994" s="57"/>
      <c r="P994" s="57"/>
      <c r="Q994" s="57"/>
      <c r="R994" s="57"/>
      <c r="S994" s="57"/>
      <c r="T994" s="57"/>
      <c r="U994" s="57"/>
      <c r="V994" s="57"/>
      <c r="W994" s="57"/>
      <c r="X994" s="57"/>
      <c r="Y994" s="57"/>
      <c r="Z994" s="57"/>
      <c r="AA994" s="57"/>
    </row>
    <row r="995" spans="1:27" ht="14" hidden="1">
      <c r="A995" s="57"/>
      <c r="B995" s="57"/>
      <c r="C995" s="57"/>
      <c r="D995" s="57"/>
      <c r="E995" s="57"/>
      <c r="F995" s="57"/>
      <c r="G995" s="57"/>
      <c r="H995" s="176"/>
      <c r="I995" s="176"/>
      <c r="J995" s="176"/>
      <c r="K995" s="176"/>
      <c r="L995" s="176"/>
      <c r="M995" s="176"/>
      <c r="N995" s="57"/>
      <c r="O995" s="57"/>
      <c r="P995" s="57"/>
      <c r="Q995" s="57"/>
      <c r="R995" s="57"/>
      <c r="S995" s="57"/>
      <c r="T995" s="57"/>
      <c r="U995" s="57"/>
      <c r="V995" s="57"/>
      <c r="W995" s="57"/>
      <c r="X995" s="57"/>
      <c r="Y995" s="57"/>
      <c r="Z995" s="57"/>
      <c r="AA995" s="57"/>
    </row>
    <row r="996" spans="1:27" ht="14" hidden="1">
      <c r="A996" s="57"/>
      <c r="B996" s="57"/>
      <c r="C996" s="57"/>
      <c r="D996" s="57"/>
      <c r="E996" s="57"/>
      <c r="F996" s="57"/>
      <c r="G996" s="57"/>
      <c r="H996" s="176"/>
      <c r="I996" s="176"/>
      <c r="J996" s="176"/>
      <c r="K996" s="176"/>
      <c r="L996" s="176"/>
      <c r="M996" s="176"/>
      <c r="N996" s="57"/>
      <c r="O996" s="57"/>
      <c r="P996" s="57"/>
      <c r="Q996" s="57"/>
      <c r="R996" s="57"/>
      <c r="S996" s="57"/>
      <c r="T996" s="57"/>
      <c r="U996" s="57"/>
      <c r="V996" s="57"/>
      <c r="W996" s="57"/>
      <c r="X996" s="57"/>
      <c r="Y996" s="57"/>
      <c r="Z996" s="57"/>
      <c r="AA996" s="57"/>
    </row>
    <row r="997" spans="1:27" ht="14" hidden="1">
      <c r="A997" s="57"/>
      <c r="B997" s="57"/>
      <c r="C997" s="57"/>
      <c r="D997" s="57"/>
      <c r="E997" s="57"/>
      <c r="F997" s="57"/>
      <c r="G997" s="57"/>
      <c r="H997" s="176"/>
      <c r="I997" s="176"/>
      <c r="J997" s="176"/>
      <c r="K997" s="176"/>
      <c r="L997" s="176"/>
      <c r="M997" s="176"/>
      <c r="N997" s="57"/>
      <c r="O997" s="57"/>
      <c r="P997" s="57"/>
      <c r="Q997" s="57"/>
      <c r="R997" s="57"/>
      <c r="S997" s="57"/>
      <c r="T997" s="57"/>
      <c r="U997" s="57"/>
      <c r="V997" s="57"/>
      <c r="W997" s="57"/>
      <c r="X997" s="57"/>
      <c r="Y997" s="57"/>
      <c r="Z997" s="57"/>
      <c r="AA997" s="57"/>
    </row>
    <row r="998" spans="1:27" ht="14" hidden="1">
      <c r="A998" s="57"/>
      <c r="B998" s="57"/>
      <c r="C998" s="57"/>
      <c r="D998" s="57"/>
      <c r="E998" s="57"/>
      <c r="F998" s="57"/>
      <c r="G998" s="57"/>
      <c r="H998" s="176"/>
      <c r="I998" s="176"/>
      <c r="J998" s="176"/>
      <c r="K998" s="176"/>
      <c r="L998" s="176"/>
      <c r="M998" s="176"/>
      <c r="N998" s="57"/>
      <c r="O998" s="57"/>
      <c r="P998" s="57"/>
      <c r="Q998" s="57"/>
      <c r="R998" s="57"/>
      <c r="S998" s="57"/>
      <c r="T998" s="57"/>
      <c r="U998" s="57"/>
      <c r="V998" s="57"/>
      <c r="W998" s="57"/>
      <c r="X998" s="57"/>
      <c r="Y998" s="57"/>
      <c r="Z998" s="57"/>
      <c r="AA998" s="57"/>
    </row>
    <row r="999" spans="1:27" ht="14" hidden="1">
      <c r="A999" s="57"/>
      <c r="B999" s="57"/>
      <c r="C999" s="57"/>
      <c r="D999" s="57"/>
      <c r="E999" s="57"/>
      <c r="F999" s="57"/>
      <c r="G999" s="57"/>
      <c r="H999" s="176"/>
      <c r="I999" s="176"/>
      <c r="J999" s="176"/>
      <c r="K999" s="176"/>
      <c r="L999" s="176"/>
      <c r="M999" s="176"/>
      <c r="N999" s="57"/>
      <c r="O999" s="57"/>
      <c r="P999" s="57"/>
      <c r="Q999" s="57"/>
      <c r="R999" s="57"/>
      <c r="S999" s="57"/>
      <c r="T999" s="57"/>
      <c r="U999" s="57"/>
      <c r="V999" s="57"/>
      <c r="W999" s="57"/>
      <c r="X999" s="57"/>
      <c r="Y999" s="57"/>
      <c r="Z999" s="57"/>
      <c r="AA999" s="57"/>
    </row>
    <row r="1000" spans="1:27" ht="14" hidden="1">
      <c r="A1000" s="57"/>
      <c r="B1000" s="57"/>
      <c r="C1000" s="57"/>
      <c r="D1000" s="57"/>
      <c r="E1000" s="57"/>
      <c r="F1000" s="57"/>
      <c r="G1000" s="57"/>
      <c r="H1000" s="176"/>
      <c r="I1000" s="176"/>
      <c r="J1000" s="176"/>
      <c r="K1000" s="176"/>
      <c r="L1000" s="176"/>
      <c r="M1000" s="176"/>
      <c r="N1000" s="57"/>
      <c r="O1000" s="57"/>
      <c r="P1000" s="57"/>
      <c r="Q1000" s="57"/>
      <c r="R1000" s="57"/>
      <c r="S1000" s="57"/>
      <c r="T1000" s="57"/>
      <c r="U1000" s="57"/>
      <c r="V1000" s="57"/>
      <c r="W1000" s="57"/>
      <c r="X1000" s="57"/>
      <c r="Y1000" s="57"/>
      <c r="Z1000" s="57"/>
      <c r="AA1000" s="57"/>
    </row>
    <row r="1001" spans="1:27" ht="15.75" customHeight="1">
      <c r="H1001" s="177"/>
      <c r="I1001" s="177"/>
      <c r="J1001" s="177"/>
      <c r="K1001" s="177"/>
      <c r="L1001" s="177"/>
      <c r="M1001" s="177"/>
    </row>
    <row r="1002" spans="1:27" ht="15.75" customHeight="1">
      <c r="H1002" s="177"/>
      <c r="I1002" s="177"/>
      <c r="J1002" s="177"/>
      <c r="K1002" s="177"/>
      <c r="L1002" s="177"/>
      <c r="M1002" s="177"/>
    </row>
    <row r="1003" spans="1:27" ht="15.75" customHeight="1">
      <c r="I1003" s="177"/>
      <c r="J1003" s="177"/>
      <c r="K1003" s="177"/>
      <c r="L1003" s="177"/>
      <c r="M1003" s="177"/>
    </row>
    <row r="1004" spans="1:27" ht="15.75" customHeight="1">
      <c r="I1004" s="177"/>
      <c r="J1004" s="177"/>
      <c r="K1004" s="177"/>
      <c r="L1004" s="177"/>
      <c r="M1004" s="177"/>
    </row>
    <row r="1005" spans="1:27" ht="15.75" customHeight="1">
      <c r="I1005" s="177"/>
      <c r="J1005" s="177"/>
      <c r="K1005" s="177"/>
      <c r="L1005" s="177"/>
      <c r="M1005" s="177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O1132"/>
  <sheetViews>
    <sheetView workbookViewId="0">
      <selection activeCell="J21" sqref="J21"/>
    </sheetView>
  </sheetViews>
  <sheetFormatPr baseColWidth="10" defaultColWidth="12.6640625" defaultRowHeight="15.75" customHeight="1"/>
  <cols>
    <col min="1" max="1" width="12.6640625" style="126"/>
    <col min="2" max="2" width="21" style="126" customWidth="1"/>
    <col min="3" max="12" width="12.6640625" style="126"/>
    <col min="13" max="13" width="25" style="126" customWidth="1"/>
    <col min="14" max="14" width="11.1640625" style="126" customWidth="1"/>
    <col min="15" max="15" width="16.6640625" style="126" customWidth="1"/>
    <col min="16" max="16384" width="12.6640625" style="126"/>
  </cols>
  <sheetData>
    <row r="1" spans="1:15" ht="13">
      <c r="A1" s="179" t="s">
        <v>109</v>
      </c>
      <c r="F1" s="180"/>
      <c r="I1" s="181"/>
      <c r="L1" s="182" t="s">
        <v>110</v>
      </c>
    </row>
    <row r="2" spans="1:15" ht="28">
      <c r="A2" s="212" t="s">
        <v>111</v>
      </c>
      <c r="B2" s="212" t="s">
        <v>112</v>
      </c>
      <c r="C2" s="213" t="s">
        <v>181</v>
      </c>
      <c r="D2" s="213" t="s">
        <v>182</v>
      </c>
      <c r="E2" s="213" t="s">
        <v>183</v>
      </c>
      <c r="F2" s="213" t="s">
        <v>184</v>
      </c>
      <c r="G2" s="213" t="s">
        <v>185</v>
      </c>
      <c r="H2" s="213" t="s">
        <v>186</v>
      </c>
      <c r="I2" s="214" t="s">
        <v>187</v>
      </c>
      <c r="K2" s="180"/>
      <c r="L2" s="183" t="s">
        <v>111</v>
      </c>
      <c r="M2" s="184" t="s">
        <v>112</v>
      </c>
      <c r="N2" s="185" t="s">
        <v>113</v>
      </c>
      <c r="O2" s="186" t="s">
        <v>114</v>
      </c>
    </row>
    <row r="3" spans="1:15" ht="14">
      <c r="A3" s="208" t="s">
        <v>115</v>
      </c>
      <c r="B3" s="208" t="s">
        <v>116</v>
      </c>
      <c r="C3" s="209">
        <v>39</v>
      </c>
      <c r="D3" s="209">
        <v>1</v>
      </c>
      <c r="E3" s="209">
        <v>0.97</v>
      </c>
      <c r="F3" s="209">
        <v>1</v>
      </c>
      <c r="G3" s="210">
        <f t="shared" ref="G3:G5" si="0">C3*D3*E3*F3</f>
        <v>37.83</v>
      </c>
      <c r="H3" s="209">
        <v>0</v>
      </c>
      <c r="I3" s="209">
        <f t="shared" ref="I3:I5" si="1">(C3-(G3-H3))/20</f>
        <v>5.8500000000000087E-2</v>
      </c>
      <c r="K3" s="180"/>
      <c r="L3" s="187" t="s">
        <v>115</v>
      </c>
      <c r="M3" s="187" t="s">
        <v>116</v>
      </c>
      <c r="N3" s="188">
        <v>86</v>
      </c>
      <c r="O3" s="189">
        <f>SUMIF(G21:G220,I3,I21:I220)</f>
        <v>76.15632760702276</v>
      </c>
    </row>
    <row r="4" spans="1:15" ht="126">
      <c r="A4" s="208" t="s">
        <v>117</v>
      </c>
      <c r="B4" s="208" t="s">
        <v>118</v>
      </c>
      <c r="C4" s="209">
        <v>39</v>
      </c>
      <c r="D4" s="209">
        <v>0.82</v>
      </c>
      <c r="E4" s="209">
        <v>1.1499999999999999</v>
      </c>
      <c r="F4" s="209">
        <v>1</v>
      </c>
      <c r="G4" s="210">
        <f t="shared" si="0"/>
        <v>36.776999999999994</v>
      </c>
      <c r="H4" s="209">
        <v>0</v>
      </c>
      <c r="I4" s="209">
        <f t="shared" si="1"/>
        <v>0.1111500000000003</v>
      </c>
      <c r="K4" s="180"/>
      <c r="L4" s="187" t="s">
        <v>117</v>
      </c>
      <c r="M4" s="187" t="s">
        <v>118</v>
      </c>
      <c r="N4" s="188">
        <v>264.39999999999998</v>
      </c>
      <c r="O4" s="189">
        <f>SUMIF(G21:G220,I4,I21:I220)</f>
        <v>429.2422564360686</v>
      </c>
    </row>
    <row r="5" spans="1:15" ht="42">
      <c r="A5" s="211" t="s">
        <v>119</v>
      </c>
      <c r="B5" s="208" t="s">
        <v>120</v>
      </c>
      <c r="C5" s="209">
        <v>39</v>
      </c>
      <c r="D5" s="209">
        <v>0.48</v>
      </c>
      <c r="E5" s="209">
        <v>1.1499999999999999</v>
      </c>
      <c r="F5" s="209">
        <v>1</v>
      </c>
      <c r="G5" s="210">
        <f t="shared" si="0"/>
        <v>21.527999999999999</v>
      </c>
      <c r="H5" s="209">
        <v>0</v>
      </c>
      <c r="I5" s="209">
        <f t="shared" si="1"/>
        <v>0.87360000000000004</v>
      </c>
      <c r="K5" s="180"/>
      <c r="L5" s="190" t="s">
        <v>119</v>
      </c>
      <c r="M5" s="187" t="s">
        <v>120</v>
      </c>
      <c r="N5" s="202">
        <v>152.4</v>
      </c>
      <c r="O5" s="203">
        <f>SUMIF(G21:G220,0.8,I21:I220)</f>
        <v>1011.1017433734501</v>
      </c>
    </row>
    <row r="6" spans="1:15" ht="13">
      <c r="N6" s="191"/>
    </row>
    <row r="7" spans="1:15" ht="13">
      <c r="A7" s="179" t="s">
        <v>121</v>
      </c>
      <c r="B7" s="192"/>
      <c r="O7" s="199">
        <f>O5/(SUM(O3:O5))</f>
        <v>0.66673361363259886</v>
      </c>
    </row>
    <row r="8" spans="1:15" ht="13">
      <c r="A8" s="193"/>
      <c r="B8" s="185"/>
      <c r="G8" s="180"/>
      <c r="H8" s="180"/>
      <c r="I8" s="180"/>
      <c r="J8" s="180"/>
      <c r="K8" s="180"/>
      <c r="L8" s="180"/>
    </row>
    <row r="9" spans="1:15" ht="14">
      <c r="A9" s="194" t="s">
        <v>122</v>
      </c>
      <c r="B9" s="186" t="s">
        <v>114</v>
      </c>
      <c r="G9" s="180"/>
      <c r="H9" s="180"/>
      <c r="I9" s="180"/>
      <c r="J9" s="180"/>
      <c r="K9" s="180"/>
      <c r="L9" s="180"/>
      <c r="N9" s="195"/>
    </row>
    <row r="10" spans="1:15" ht="13">
      <c r="A10" s="215">
        <v>2018</v>
      </c>
      <c r="B10" s="204">
        <f>SUMIF(B21:B220, 2018, (I21:I220))</f>
        <v>3.6077038607069971</v>
      </c>
      <c r="C10" s="205"/>
      <c r="G10" s="180"/>
      <c r="H10" s="180"/>
      <c r="I10" s="180"/>
      <c r="J10" s="180"/>
      <c r="K10" s="180"/>
      <c r="L10" s="180"/>
      <c r="N10" s="195"/>
    </row>
    <row r="11" spans="1:15" ht="13">
      <c r="A11" s="215">
        <v>2019</v>
      </c>
      <c r="B11" s="204">
        <f>SUMIF(B21:B220, 2019, (I21:I220))</f>
        <v>68.835385180763694</v>
      </c>
      <c r="C11" s="205"/>
      <c r="G11" s="180"/>
      <c r="H11" s="180"/>
      <c r="I11" s="180"/>
      <c r="J11" s="180"/>
      <c r="K11" s="180"/>
      <c r="L11" s="180"/>
      <c r="N11" s="195"/>
    </row>
    <row r="12" spans="1:15" ht="13">
      <c r="A12" s="215">
        <v>2020</v>
      </c>
      <c r="B12" s="204">
        <f>SUMIF(B21:B220,2020,(I21:I220))</f>
        <v>167.95414771683204</v>
      </c>
      <c r="C12" s="205"/>
      <c r="G12" s="180"/>
      <c r="H12" s="180"/>
      <c r="I12" s="180"/>
      <c r="J12" s="180"/>
      <c r="K12" s="180"/>
      <c r="L12" s="180"/>
      <c r="N12" s="195"/>
    </row>
    <row r="13" spans="1:15" ht="13">
      <c r="A13" s="215">
        <v>2021</v>
      </c>
      <c r="B13" s="204">
        <f>SUMIF(B21:B220, 2021, (I21:I220))</f>
        <v>275.64115207234994</v>
      </c>
      <c r="C13" s="205"/>
      <c r="G13" s="180"/>
      <c r="H13" s="180"/>
      <c r="I13" s="180"/>
      <c r="J13" s="180"/>
      <c r="K13" s="180"/>
      <c r="L13" s="180"/>
      <c r="N13" s="195"/>
    </row>
    <row r="14" spans="1:15" ht="13">
      <c r="A14" s="215">
        <v>2022</v>
      </c>
      <c r="B14" s="204">
        <f>SUMIF(B21:B220, 2022, (I21:I220))</f>
        <v>429.47415303835101</v>
      </c>
      <c r="C14" s="205"/>
      <c r="G14" s="180"/>
      <c r="H14" s="180"/>
      <c r="I14" s="180"/>
      <c r="J14" s="180"/>
      <c r="K14" s="180"/>
      <c r="L14" s="180"/>
      <c r="N14" s="195"/>
    </row>
    <row r="15" spans="1:15" ht="13">
      <c r="A15" s="215">
        <v>2023</v>
      </c>
      <c r="B15" s="204">
        <f>SUMIF(B21:B220, 2023, (I21:I220))</f>
        <v>558.24856067882774</v>
      </c>
      <c r="C15" s="205"/>
      <c r="G15" s="180"/>
      <c r="H15" s="180"/>
      <c r="I15" s="180"/>
      <c r="J15" s="180"/>
      <c r="K15" s="180"/>
      <c r="L15" s="180"/>
      <c r="N15" s="195"/>
    </row>
    <row r="16" spans="1:15" ht="13">
      <c r="A16" s="206">
        <v>2024</v>
      </c>
      <c r="B16" s="204">
        <f>SUMIF(B21:B220, 2024, (I21:I220))</f>
        <v>12.739224868709291</v>
      </c>
      <c r="C16" s="205"/>
      <c r="G16" s="180"/>
      <c r="H16" s="180"/>
      <c r="I16" s="180"/>
      <c r="J16" s="180"/>
      <c r="K16" s="180"/>
      <c r="L16" s="180"/>
      <c r="N16" s="195"/>
    </row>
    <row r="17" spans="1:14" ht="13">
      <c r="A17" s="207" t="s">
        <v>123</v>
      </c>
      <c r="B17" s="216">
        <f>SUM(B10:B16)</f>
        <v>1516.5003274165406</v>
      </c>
      <c r="C17" s="205"/>
      <c r="G17" s="180"/>
      <c r="H17" s="180"/>
      <c r="I17" s="180"/>
      <c r="J17" s="180"/>
      <c r="K17" s="180"/>
      <c r="L17" s="180"/>
      <c r="N17" s="195"/>
    </row>
    <row r="18" spans="1:14" ht="13">
      <c r="A18" s="179"/>
      <c r="G18" s="180"/>
      <c r="H18" s="180"/>
      <c r="I18" s="180"/>
      <c r="J18" s="180"/>
      <c r="K18" s="180"/>
      <c r="L18" s="180"/>
      <c r="N18" s="195"/>
    </row>
    <row r="19" spans="1:14" ht="13">
      <c r="A19" s="179" t="s">
        <v>124</v>
      </c>
      <c r="G19" s="180"/>
      <c r="H19" s="180"/>
      <c r="I19" s="180"/>
      <c r="J19" s="180"/>
      <c r="K19" s="180"/>
      <c r="L19" s="180"/>
      <c r="N19" s="195"/>
    </row>
    <row r="20" spans="1:14" ht="28">
      <c r="A20" s="196" t="s">
        <v>125</v>
      </c>
      <c r="B20" s="196" t="s">
        <v>126</v>
      </c>
      <c r="C20" s="196" t="s">
        <v>127</v>
      </c>
      <c r="D20" s="185" t="s">
        <v>128</v>
      </c>
      <c r="E20" s="185" t="s">
        <v>129</v>
      </c>
      <c r="F20" s="185" t="s">
        <v>113</v>
      </c>
      <c r="G20" s="197" t="s">
        <v>187</v>
      </c>
      <c r="H20" s="197" t="s">
        <v>130</v>
      </c>
      <c r="I20" s="198" t="s">
        <v>188</v>
      </c>
      <c r="J20" s="180"/>
      <c r="K20" s="180"/>
      <c r="L20" s="180"/>
      <c r="N20" s="195"/>
    </row>
    <row r="21" spans="1:14" ht="13">
      <c r="A21" s="217" t="s">
        <v>17</v>
      </c>
      <c r="B21" s="218">
        <v>2018</v>
      </c>
      <c r="C21" s="219">
        <v>43332</v>
      </c>
      <c r="D21" s="220">
        <v>43465</v>
      </c>
      <c r="E21" s="221">
        <f t="shared" ref="E21:E220" si="2">YEARFRAC(C21,D21)</f>
        <v>0.36388888888888887</v>
      </c>
      <c r="F21" s="222">
        <v>6.2726371380587205</v>
      </c>
      <c r="G21" s="225">
        <f t="shared" ref="G21:G55" si="3">I$4</f>
        <v>0.1111500000000003</v>
      </c>
      <c r="H21" s="225">
        <f t="shared" ref="H21:H220" si="4">G21*F21*E21</f>
        <v>0.25370464984520819</v>
      </c>
      <c r="I21" s="225">
        <f t="shared" ref="I21:I220" si="5">H21*44/12</f>
        <v>0.93025038276576344</v>
      </c>
      <c r="J21" s="180"/>
      <c r="L21" s="180"/>
      <c r="N21" s="195"/>
    </row>
    <row r="22" spans="1:14" ht="13">
      <c r="A22" s="223"/>
      <c r="B22" s="218">
        <v>2019</v>
      </c>
      <c r="C22" s="219">
        <v>43466</v>
      </c>
      <c r="D22" s="220">
        <v>43830</v>
      </c>
      <c r="E22" s="224">
        <f t="shared" si="2"/>
        <v>1</v>
      </c>
      <c r="F22" s="222">
        <v>6.2726371380587205</v>
      </c>
      <c r="G22" s="225">
        <f t="shared" si="3"/>
        <v>0.1111500000000003</v>
      </c>
      <c r="H22" s="225">
        <f t="shared" si="4"/>
        <v>0.69720361789522867</v>
      </c>
      <c r="I22" s="225">
        <f t="shared" si="5"/>
        <v>2.5564132656158383</v>
      </c>
      <c r="J22" s="180"/>
      <c r="L22" s="180"/>
      <c r="N22" s="195"/>
    </row>
    <row r="23" spans="1:14" ht="13">
      <c r="A23" s="223"/>
      <c r="B23" s="218">
        <v>2020</v>
      </c>
      <c r="C23" s="219">
        <v>43831</v>
      </c>
      <c r="D23" s="220">
        <v>44196</v>
      </c>
      <c r="E23" s="224">
        <f t="shared" si="2"/>
        <v>1</v>
      </c>
      <c r="F23" s="222">
        <v>6.2726371380587205</v>
      </c>
      <c r="G23" s="225">
        <f t="shared" si="3"/>
        <v>0.1111500000000003</v>
      </c>
      <c r="H23" s="225">
        <f t="shared" si="4"/>
        <v>0.69720361789522867</v>
      </c>
      <c r="I23" s="225">
        <f t="shared" si="5"/>
        <v>2.5564132656158383</v>
      </c>
      <c r="J23" s="180"/>
      <c r="L23" s="180"/>
      <c r="N23" s="195"/>
    </row>
    <row r="24" spans="1:14" ht="13">
      <c r="A24" s="223"/>
      <c r="B24" s="218">
        <v>2021</v>
      </c>
      <c r="C24" s="219">
        <v>44197</v>
      </c>
      <c r="D24" s="220">
        <v>44561</v>
      </c>
      <c r="E24" s="224">
        <f t="shared" si="2"/>
        <v>1</v>
      </c>
      <c r="F24" s="222">
        <v>6.2726371380587205</v>
      </c>
      <c r="G24" s="225">
        <f t="shared" si="3"/>
        <v>0.1111500000000003</v>
      </c>
      <c r="H24" s="225">
        <f t="shared" si="4"/>
        <v>0.69720361789522867</v>
      </c>
      <c r="I24" s="225">
        <f t="shared" si="5"/>
        <v>2.5564132656158383</v>
      </c>
      <c r="J24" s="180"/>
      <c r="L24" s="180"/>
      <c r="N24" s="195"/>
    </row>
    <row r="25" spans="1:14" ht="13">
      <c r="A25" s="223"/>
      <c r="B25" s="218">
        <v>2022</v>
      </c>
      <c r="C25" s="219">
        <v>44562</v>
      </c>
      <c r="D25" s="220">
        <v>44926</v>
      </c>
      <c r="E25" s="224">
        <f t="shared" si="2"/>
        <v>1</v>
      </c>
      <c r="F25" s="222">
        <v>6.2726371380587205</v>
      </c>
      <c r="G25" s="225">
        <f t="shared" si="3"/>
        <v>0.1111500000000003</v>
      </c>
      <c r="H25" s="225">
        <f t="shared" si="4"/>
        <v>0.69720361789522867</v>
      </c>
      <c r="I25" s="225">
        <f t="shared" si="5"/>
        <v>2.5564132656158383</v>
      </c>
      <c r="J25" s="180"/>
      <c r="L25" s="180"/>
      <c r="N25" s="195"/>
    </row>
    <row r="26" spans="1:14" ht="13">
      <c r="A26" s="223"/>
      <c r="B26" s="218">
        <v>2023</v>
      </c>
      <c r="C26" s="219">
        <v>44927</v>
      </c>
      <c r="D26" s="220">
        <v>45291</v>
      </c>
      <c r="E26" s="224">
        <f t="shared" si="2"/>
        <v>1</v>
      </c>
      <c r="F26" s="222">
        <v>6.2726371380587205</v>
      </c>
      <c r="G26" s="225">
        <f t="shared" si="3"/>
        <v>0.1111500000000003</v>
      </c>
      <c r="H26" s="225">
        <f t="shared" si="4"/>
        <v>0.69720361789522867</v>
      </c>
      <c r="I26" s="225">
        <f t="shared" si="5"/>
        <v>2.5564132656158383</v>
      </c>
      <c r="J26" s="180"/>
      <c r="L26" s="180"/>
      <c r="N26" s="195"/>
    </row>
    <row r="27" spans="1:14" ht="13">
      <c r="A27" s="223"/>
      <c r="B27" s="218">
        <v>2024</v>
      </c>
      <c r="C27" s="219">
        <v>45292</v>
      </c>
      <c r="D27" s="220">
        <v>45300</v>
      </c>
      <c r="E27" s="224">
        <f t="shared" si="2"/>
        <v>2.2222222222222223E-2</v>
      </c>
      <c r="F27" s="222">
        <v>6.2726371380587205</v>
      </c>
      <c r="G27" s="225">
        <f t="shared" si="3"/>
        <v>0.1111500000000003</v>
      </c>
      <c r="H27" s="225">
        <f t="shared" si="4"/>
        <v>1.5493413731005082E-2</v>
      </c>
      <c r="I27" s="225">
        <f t="shared" si="5"/>
        <v>5.6809183680351961E-2</v>
      </c>
      <c r="J27" s="180"/>
      <c r="L27" s="180"/>
      <c r="N27" s="195"/>
    </row>
    <row r="28" spans="1:14" ht="13">
      <c r="A28" s="217" t="s">
        <v>18</v>
      </c>
      <c r="B28" s="218">
        <v>2018</v>
      </c>
      <c r="C28" s="219">
        <v>43388</v>
      </c>
      <c r="D28" s="220">
        <v>43465</v>
      </c>
      <c r="E28" s="224">
        <f t="shared" si="2"/>
        <v>0.21111111111111111</v>
      </c>
      <c r="F28" s="222">
        <v>5.8679508710871895</v>
      </c>
      <c r="G28" s="225">
        <f t="shared" si="3"/>
        <v>0.1111500000000003</v>
      </c>
      <c r="H28" s="225">
        <f t="shared" si="4"/>
        <v>0.13769146719006128</v>
      </c>
      <c r="I28" s="225">
        <f t="shared" si="5"/>
        <v>0.50486871303022474</v>
      </c>
      <c r="J28" s="180"/>
      <c r="L28" s="180"/>
      <c r="N28" s="195"/>
    </row>
    <row r="29" spans="1:14" ht="13">
      <c r="A29" s="223"/>
      <c r="B29" s="218">
        <v>2019</v>
      </c>
      <c r="C29" s="219">
        <v>43466</v>
      </c>
      <c r="D29" s="220">
        <v>43830</v>
      </c>
      <c r="E29" s="224">
        <f t="shared" si="2"/>
        <v>1</v>
      </c>
      <c r="F29" s="222">
        <v>5.8679508710871895</v>
      </c>
      <c r="G29" s="225">
        <f t="shared" si="3"/>
        <v>0.1111500000000003</v>
      </c>
      <c r="H29" s="225">
        <f t="shared" si="4"/>
        <v>0.65222273932134289</v>
      </c>
      <c r="I29" s="225">
        <f t="shared" si="5"/>
        <v>2.3914833775115905</v>
      </c>
      <c r="J29" s="180"/>
      <c r="L29" s="180"/>
      <c r="N29" s="195"/>
    </row>
    <row r="30" spans="1:14" ht="13">
      <c r="A30" s="223"/>
      <c r="B30" s="218">
        <v>2020</v>
      </c>
      <c r="C30" s="219">
        <v>43831</v>
      </c>
      <c r="D30" s="220">
        <v>44196</v>
      </c>
      <c r="E30" s="224">
        <f t="shared" si="2"/>
        <v>1</v>
      </c>
      <c r="F30" s="222">
        <v>5.8679508710871895</v>
      </c>
      <c r="G30" s="225">
        <f t="shared" si="3"/>
        <v>0.1111500000000003</v>
      </c>
      <c r="H30" s="225">
        <f t="shared" si="4"/>
        <v>0.65222273932134289</v>
      </c>
      <c r="I30" s="225">
        <f t="shared" si="5"/>
        <v>2.3914833775115905</v>
      </c>
      <c r="J30" s="180"/>
      <c r="L30" s="180"/>
      <c r="N30" s="195"/>
    </row>
    <row r="31" spans="1:14" ht="13">
      <c r="A31" s="223"/>
      <c r="B31" s="218">
        <v>2021</v>
      </c>
      <c r="C31" s="219">
        <v>44197</v>
      </c>
      <c r="D31" s="220">
        <v>44561</v>
      </c>
      <c r="E31" s="224">
        <f t="shared" si="2"/>
        <v>1</v>
      </c>
      <c r="F31" s="222">
        <v>5.8679508710871895</v>
      </c>
      <c r="G31" s="225">
        <f t="shared" si="3"/>
        <v>0.1111500000000003</v>
      </c>
      <c r="H31" s="225">
        <f t="shared" si="4"/>
        <v>0.65222273932134289</v>
      </c>
      <c r="I31" s="225">
        <f t="shared" si="5"/>
        <v>2.3914833775115905</v>
      </c>
      <c r="J31" s="180"/>
      <c r="L31" s="180"/>
      <c r="N31" s="195"/>
    </row>
    <row r="32" spans="1:14" ht="13">
      <c r="A32" s="223"/>
      <c r="B32" s="218">
        <v>2022</v>
      </c>
      <c r="C32" s="219">
        <v>44562</v>
      </c>
      <c r="D32" s="220">
        <v>44926</v>
      </c>
      <c r="E32" s="224">
        <f t="shared" si="2"/>
        <v>1</v>
      </c>
      <c r="F32" s="222">
        <v>5.8679508710871895</v>
      </c>
      <c r="G32" s="225">
        <f t="shared" si="3"/>
        <v>0.1111500000000003</v>
      </c>
      <c r="H32" s="225">
        <f t="shared" si="4"/>
        <v>0.65222273932134289</v>
      </c>
      <c r="I32" s="225">
        <f t="shared" si="5"/>
        <v>2.3914833775115905</v>
      </c>
      <c r="J32" s="180"/>
      <c r="L32" s="180"/>
    </row>
    <row r="33" spans="1:12" ht="13">
      <c r="A33" s="223"/>
      <c r="B33" s="218">
        <v>2023</v>
      </c>
      <c r="C33" s="219">
        <v>44927</v>
      </c>
      <c r="D33" s="220">
        <v>45291</v>
      </c>
      <c r="E33" s="224">
        <f t="shared" si="2"/>
        <v>1</v>
      </c>
      <c r="F33" s="222">
        <v>5.8679508710871895</v>
      </c>
      <c r="G33" s="225">
        <f t="shared" si="3"/>
        <v>0.1111500000000003</v>
      </c>
      <c r="H33" s="225">
        <f t="shared" si="4"/>
        <v>0.65222273932134289</v>
      </c>
      <c r="I33" s="225">
        <f t="shared" si="5"/>
        <v>2.3914833775115905</v>
      </c>
      <c r="J33" s="180"/>
      <c r="L33" s="180"/>
    </row>
    <row r="34" spans="1:12" ht="13">
      <c r="A34" s="223"/>
      <c r="B34" s="218">
        <v>2024</v>
      </c>
      <c r="C34" s="219">
        <v>45292</v>
      </c>
      <c r="D34" s="220">
        <v>45300</v>
      </c>
      <c r="E34" s="224">
        <f t="shared" si="2"/>
        <v>2.2222222222222223E-2</v>
      </c>
      <c r="F34" s="222">
        <v>5.8679508710871895</v>
      </c>
      <c r="G34" s="225">
        <f t="shared" si="3"/>
        <v>0.1111500000000003</v>
      </c>
      <c r="H34" s="225">
        <f t="shared" si="4"/>
        <v>1.4493838651585399E-2</v>
      </c>
      <c r="I34" s="225">
        <f t="shared" si="5"/>
        <v>5.3144075055813124E-2</v>
      </c>
      <c r="J34" s="180"/>
      <c r="L34" s="180"/>
    </row>
    <row r="35" spans="1:12" ht="13">
      <c r="A35" s="217" t="s">
        <v>27</v>
      </c>
      <c r="B35" s="218">
        <v>2018</v>
      </c>
      <c r="C35" s="219">
        <v>43388</v>
      </c>
      <c r="D35" s="220">
        <v>43465</v>
      </c>
      <c r="E35" s="225">
        <f t="shared" si="2"/>
        <v>0.21111111111111111</v>
      </c>
      <c r="F35" s="222">
        <v>14.811517371158011</v>
      </c>
      <c r="G35" s="225">
        <f t="shared" si="3"/>
        <v>0.1111500000000003</v>
      </c>
      <c r="H35" s="225">
        <f t="shared" si="4"/>
        <v>0.34755225511422366</v>
      </c>
      <c r="I35" s="225">
        <f t="shared" si="5"/>
        <v>1.2743582687521535</v>
      </c>
      <c r="J35" s="180"/>
      <c r="L35" s="180"/>
    </row>
    <row r="36" spans="1:12" ht="14.25" customHeight="1">
      <c r="A36" s="223"/>
      <c r="B36" s="218">
        <v>2019</v>
      </c>
      <c r="C36" s="219">
        <v>43466</v>
      </c>
      <c r="D36" s="220">
        <v>43830</v>
      </c>
      <c r="E36" s="224">
        <f t="shared" si="2"/>
        <v>1</v>
      </c>
      <c r="F36" s="222">
        <v>14.811517371158011</v>
      </c>
      <c r="G36" s="225">
        <f t="shared" si="3"/>
        <v>0.1111500000000003</v>
      </c>
      <c r="H36" s="225">
        <f t="shared" si="4"/>
        <v>1.6463001558042174</v>
      </c>
      <c r="I36" s="225">
        <f t="shared" si="5"/>
        <v>6.036433904615464</v>
      </c>
      <c r="J36" s="180"/>
      <c r="L36" s="180"/>
    </row>
    <row r="37" spans="1:12" ht="14.25" customHeight="1">
      <c r="A37" s="223"/>
      <c r="B37" s="218">
        <v>2020</v>
      </c>
      <c r="C37" s="219">
        <v>43831</v>
      </c>
      <c r="D37" s="220">
        <v>44196</v>
      </c>
      <c r="E37" s="224">
        <f t="shared" si="2"/>
        <v>1</v>
      </c>
      <c r="F37" s="222">
        <v>14.811517371158011</v>
      </c>
      <c r="G37" s="225">
        <f t="shared" si="3"/>
        <v>0.1111500000000003</v>
      </c>
      <c r="H37" s="225">
        <f t="shared" si="4"/>
        <v>1.6463001558042174</v>
      </c>
      <c r="I37" s="225">
        <f t="shared" si="5"/>
        <v>6.036433904615464</v>
      </c>
      <c r="J37" s="180"/>
      <c r="L37" s="180"/>
    </row>
    <row r="38" spans="1:12" ht="14.25" customHeight="1">
      <c r="A38" s="223"/>
      <c r="B38" s="218">
        <v>2021</v>
      </c>
      <c r="C38" s="219">
        <v>44197</v>
      </c>
      <c r="D38" s="220">
        <v>44561</v>
      </c>
      <c r="E38" s="224">
        <f t="shared" si="2"/>
        <v>1</v>
      </c>
      <c r="F38" s="222">
        <v>14.811517371158011</v>
      </c>
      <c r="G38" s="225">
        <f t="shared" si="3"/>
        <v>0.1111500000000003</v>
      </c>
      <c r="H38" s="225">
        <f t="shared" si="4"/>
        <v>1.6463001558042174</v>
      </c>
      <c r="I38" s="225">
        <f t="shared" si="5"/>
        <v>6.036433904615464</v>
      </c>
      <c r="J38" s="180"/>
      <c r="L38" s="180"/>
    </row>
    <row r="39" spans="1:12" ht="14.25" customHeight="1">
      <c r="A39" s="223"/>
      <c r="B39" s="218">
        <v>2022</v>
      </c>
      <c r="C39" s="219">
        <v>44562</v>
      </c>
      <c r="D39" s="220">
        <v>44926</v>
      </c>
      <c r="E39" s="224">
        <f t="shared" si="2"/>
        <v>1</v>
      </c>
      <c r="F39" s="222">
        <v>14.811517371158011</v>
      </c>
      <c r="G39" s="225">
        <f t="shared" si="3"/>
        <v>0.1111500000000003</v>
      </c>
      <c r="H39" s="225">
        <f t="shared" si="4"/>
        <v>1.6463001558042174</v>
      </c>
      <c r="I39" s="225">
        <f t="shared" si="5"/>
        <v>6.036433904615464</v>
      </c>
      <c r="J39" s="180"/>
      <c r="L39" s="180"/>
    </row>
    <row r="40" spans="1:12" ht="14.25" customHeight="1">
      <c r="A40" s="223"/>
      <c r="B40" s="218">
        <v>2023</v>
      </c>
      <c r="C40" s="219">
        <v>44927</v>
      </c>
      <c r="D40" s="220">
        <v>45291</v>
      </c>
      <c r="E40" s="224">
        <f t="shared" si="2"/>
        <v>1</v>
      </c>
      <c r="F40" s="222">
        <v>14.811517371158011</v>
      </c>
      <c r="G40" s="225">
        <f t="shared" si="3"/>
        <v>0.1111500000000003</v>
      </c>
      <c r="H40" s="225">
        <f t="shared" si="4"/>
        <v>1.6463001558042174</v>
      </c>
      <c r="I40" s="225">
        <f t="shared" si="5"/>
        <v>6.036433904615464</v>
      </c>
      <c r="J40" s="180"/>
      <c r="L40" s="180"/>
    </row>
    <row r="41" spans="1:12" ht="14.25" customHeight="1">
      <c r="A41" s="223"/>
      <c r="B41" s="218">
        <v>2024</v>
      </c>
      <c r="C41" s="219">
        <v>45292</v>
      </c>
      <c r="D41" s="220">
        <v>45300</v>
      </c>
      <c r="E41" s="224">
        <f t="shared" si="2"/>
        <v>2.2222222222222223E-2</v>
      </c>
      <c r="F41" s="222">
        <v>14.811517371158011</v>
      </c>
      <c r="G41" s="225">
        <f t="shared" si="3"/>
        <v>0.1111500000000003</v>
      </c>
      <c r="H41" s="225">
        <f t="shared" si="4"/>
        <v>3.6584447906760388E-2</v>
      </c>
      <c r="I41" s="225">
        <f t="shared" si="5"/>
        <v>0.13414297565812142</v>
      </c>
      <c r="J41" s="180"/>
      <c r="L41" s="180"/>
    </row>
    <row r="42" spans="1:12" ht="14.25" customHeight="1">
      <c r="A42" s="217" t="s">
        <v>26</v>
      </c>
      <c r="B42" s="218">
        <v>2018</v>
      </c>
      <c r="C42" s="219">
        <v>43418</v>
      </c>
      <c r="D42" s="220">
        <v>43465</v>
      </c>
      <c r="E42" s="224">
        <f t="shared" si="2"/>
        <v>0.13055555555555556</v>
      </c>
      <c r="F42" s="222">
        <v>14.649642864369399</v>
      </c>
      <c r="G42" s="225">
        <f t="shared" si="3"/>
        <v>0.1111500000000003</v>
      </c>
      <c r="H42" s="225">
        <f t="shared" si="4"/>
        <v>0.21258463001558106</v>
      </c>
      <c r="I42" s="225">
        <f t="shared" si="5"/>
        <v>0.77947697672379723</v>
      </c>
      <c r="J42" s="180"/>
      <c r="L42" s="180"/>
    </row>
    <row r="43" spans="1:12" ht="13">
      <c r="A43" s="223"/>
      <c r="B43" s="218">
        <v>2019</v>
      </c>
      <c r="C43" s="219">
        <v>43466</v>
      </c>
      <c r="D43" s="220">
        <v>43830</v>
      </c>
      <c r="E43" s="224">
        <f t="shared" si="2"/>
        <v>1</v>
      </c>
      <c r="F43" s="222">
        <v>14.649642864369399</v>
      </c>
      <c r="G43" s="225">
        <f t="shared" si="3"/>
        <v>0.1111500000000003</v>
      </c>
      <c r="H43" s="225">
        <f t="shared" si="4"/>
        <v>1.6283078043746633</v>
      </c>
      <c r="I43" s="225">
        <f t="shared" si="5"/>
        <v>5.9704619493737647</v>
      </c>
    </row>
    <row r="44" spans="1:12" ht="13">
      <c r="A44" s="223"/>
      <c r="B44" s="218">
        <v>2020</v>
      </c>
      <c r="C44" s="219">
        <v>43831</v>
      </c>
      <c r="D44" s="220">
        <v>44196</v>
      </c>
      <c r="E44" s="224">
        <f t="shared" si="2"/>
        <v>1</v>
      </c>
      <c r="F44" s="222">
        <v>14.649642864369399</v>
      </c>
      <c r="G44" s="225">
        <f t="shared" si="3"/>
        <v>0.1111500000000003</v>
      </c>
      <c r="H44" s="225">
        <f t="shared" si="4"/>
        <v>1.6283078043746633</v>
      </c>
      <c r="I44" s="225">
        <f t="shared" si="5"/>
        <v>5.9704619493737647</v>
      </c>
    </row>
    <row r="45" spans="1:12" ht="13">
      <c r="A45" s="223"/>
      <c r="B45" s="218">
        <v>2021</v>
      </c>
      <c r="C45" s="219">
        <v>44197</v>
      </c>
      <c r="D45" s="220">
        <v>44561</v>
      </c>
      <c r="E45" s="224">
        <f t="shared" si="2"/>
        <v>1</v>
      </c>
      <c r="F45" s="222">
        <v>14.649642864369399</v>
      </c>
      <c r="G45" s="225">
        <f t="shared" si="3"/>
        <v>0.1111500000000003</v>
      </c>
      <c r="H45" s="225">
        <f t="shared" si="4"/>
        <v>1.6283078043746633</v>
      </c>
      <c r="I45" s="225">
        <f t="shared" si="5"/>
        <v>5.9704619493737647</v>
      </c>
    </row>
    <row r="46" spans="1:12" ht="13">
      <c r="A46" s="223"/>
      <c r="B46" s="218">
        <v>2022</v>
      </c>
      <c r="C46" s="219">
        <v>44562</v>
      </c>
      <c r="D46" s="220">
        <v>44926</v>
      </c>
      <c r="E46" s="224">
        <f t="shared" si="2"/>
        <v>1</v>
      </c>
      <c r="F46" s="222">
        <v>14.649642864369399</v>
      </c>
      <c r="G46" s="225">
        <f t="shared" si="3"/>
        <v>0.1111500000000003</v>
      </c>
      <c r="H46" s="225">
        <f t="shared" si="4"/>
        <v>1.6283078043746633</v>
      </c>
      <c r="I46" s="225">
        <f t="shared" si="5"/>
        <v>5.9704619493737647</v>
      </c>
    </row>
    <row r="47" spans="1:12" ht="13">
      <c r="A47" s="223"/>
      <c r="B47" s="218">
        <v>2023</v>
      </c>
      <c r="C47" s="219">
        <v>44927</v>
      </c>
      <c r="D47" s="220">
        <v>45291</v>
      </c>
      <c r="E47" s="224">
        <f t="shared" si="2"/>
        <v>1</v>
      </c>
      <c r="F47" s="222">
        <v>14.649642864369399</v>
      </c>
      <c r="G47" s="225">
        <f t="shared" si="3"/>
        <v>0.1111500000000003</v>
      </c>
      <c r="H47" s="225">
        <f t="shared" si="4"/>
        <v>1.6283078043746633</v>
      </c>
      <c r="I47" s="225">
        <f t="shared" si="5"/>
        <v>5.9704619493737647</v>
      </c>
    </row>
    <row r="48" spans="1:12" ht="13">
      <c r="A48" s="223"/>
      <c r="B48" s="218">
        <v>2024</v>
      </c>
      <c r="C48" s="219">
        <v>45292</v>
      </c>
      <c r="D48" s="220">
        <v>45300</v>
      </c>
      <c r="E48" s="224">
        <f t="shared" si="2"/>
        <v>2.2222222222222223E-2</v>
      </c>
      <c r="F48" s="222">
        <v>14.649642864369399</v>
      </c>
      <c r="G48" s="225">
        <f t="shared" si="3"/>
        <v>0.1111500000000003</v>
      </c>
      <c r="H48" s="225">
        <f t="shared" si="4"/>
        <v>3.6184617874992518E-2</v>
      </c>
      <c r="I48" s="225">
        <f t="shared" si="5"/>
        <v>0.1326769322083059</v>
      </c>
    </row>
    <row r="49" spans="1:9" ht="13">
      <c r="A49" s="217" t="s">
        <v>19</v>
      </c>
      <c r="B49" s="218">
        <v>2018</v>
      </c>
      <c r="C49" s="219">
        <v>43447</v>
      </c>
      <c r="D49" s="220">
        <v>43465</v>
      </c>
      <c r="E49" s="127">
        <f t="shared" si="2"/>
        <v>0.05</v>
      </c>
      <c r="F49" s="222">
        <v>5.8274822443900369</v>
      </c>
      <c r="G49" s="225">
        <f t="shared" si="3"/>
        <v>0.1111500000000003</v>
      </c>
      <c r="H49" s="225">
        <f t="shared" si="4"/>
        <v>3.2386232573197719E-2</v>
      </c>
      <c r="I49" s="225">
        <f t="shared" si="5"/>
        <v>0.11874951943505831</v>
      </c>
    </row>
    <row r="50" spans="1:9" ht="13">
      <c r="A50" s="223"/>
      <c r="B50" s="218">
        <v>2019</v>
      </c>
      <c r="C50" s="219">
        <v>43466</v>
      </c>
      <c r="D50" s="220">
        <v>43830</v>
      </c>
      <c r="E50" s="224">
        <f t="shared" si="2"/>
        <v>1</v>
      </c>
      <c r="F50" s="222">
        <v>5.8274822443900369</v>
      </c>
      <c r="G50" s="225">
        <f t="shared" si="3"/>
        <v>0.1111500000000003</v>
      </c>
      <c r="H50" s="225">
        <f t="shared" si="4"/>
        <v>0.64772465146395442</v>
      </c>
      <c r="I50" s="225">
        <f t="shared" si="5"/>
        <v>2.3749903887011663</v>
      </c>
    </row>
    <row r="51" spans="1:9" ht="13">
      <c r="A51" s="223"/>
      <c r="B51" s="218">
        <v>2020</v>
      </c>
      <c r="C51" s="219">
        <v>43831</v>
      </c>
      <c r="D51" s="220">
        <v>44196</v>
      </c>
      <c r="E51" s="224">
        <f t="shared" si="2"/>
        <v>1</v>
      </c>
      <c r="F51" s="222">
        <v>5.8274822443900369</v>
      </c>
      <c r="G51" s="225">
        <f t="shared" si="3"/>
        <v>0.1111500000000003</v>
      </c>
      <c r="H51" s="225">
        <f t="shared" si="4"/>
        <v>0.64772465146395442</v>
      </c>
      <c r="I51" s="225">
        <f t="shared" si="5"/>
        <v>2.3749903887011663</v>
      </c>
    </row>
    <row r="52" spans="1:9" ht="13">
      <c r="A52" s="223"/>
      <c r="B52" s="218">
        <v>2021</v>
      </c>
      <c r="C52" s="219">
        <v>44197</v>
      </c>
      <c r="D52" s="220">
        <v>44561</v>
      </c>
      <c r="E52" s="224">
        <f t="shared" si="2"/>
        <v>1</v>
      </c>
      <c r="F52" s="222">
        <v>5.8274822443900369</v>
      </c>
      <c r="G52" s="225">
        <f t="shared" si="3"/>
        <v>0.1111500000000003</v>
      </c>
      <c r="H52" s="225">
        <f t="shared" si="4"/>
        <v>0.64772465146395442</v>
      </c>
      <c r="I52" s="225">
        <f t="shared" si="5"/>
        <v>2.3749903887011663</v>
      </c>
    </row>
    <row r="53" spans="1:9" ht="13">
      <c r="A53" s="223"/>
      <c r="B53" s="218">
        <v>2022</v>
      </c>
      <c r="C53" s="219">
        <v>44562</v>
      </c>
      <c r="D53" s="220">
        <v>44926</v>
      </c>
      <c r="E53" s="224">
        <f t="shared" si="2"/>
        <v>1</v>
      </c>
      <c r="F53" s="222">
        <v>5.8274822443900369</v>
      </c>
      <c r="G53" s="225">
        <f t="shared" si="3"/>
        <v>0.1111500000000003</v>
      </c>
      <c r="H53" s="225">
        <f t="shared" si="4"/>
        <v>0.64772465146395442</v>
      </c>
      <c r="I53" s="225">
        <f t="shared" si="5"/>
        <v>2.3749903887011663</v>
      </c>
    </row>
    <row r="54" spans="1:9" ht="13">
      <c r="A54" s="223"/>
      <c r="B54" s="218">
        <v>2023</v>
      </c>
      <c r="C54" s="219">
        <v>44927</v>
      </c>
      <c r="D54" s="220">
        <v>45291</v>
      </c>
      <c r="E54" s="224">
        <f t="shared" si="2"/>
        <v>1</v>
      </c>
      <c r="F54" s="222">
        <v>5.8274822443900369</v>
      </c>
      <c r="G54" s="225">
        <f t="shared" si="3"/>
        <v>0.1111500000000003</v>
      </c>
      <c r="H54" s="225">
        <f t="shared" si="4"/>
        <v>0.64772465146395442</v>
      </c>
      <c r="I54" s="225">
        <f t="shared" si="5"/>
        <v>2.3749903887011663</v>
      </c>
    </row>
    <row r="55" spans="1:9" ht="13">
      <c r="A55" s="223"/>
      <c r="B55" s="218">
        <v>2024</v>
      </c>
      <c r="C55" s="219">
        <v>45292</v>
      </c>
      <c r="D55" s="220">
        <v>45300</v>
      </c>
      <c r="E55" s="224">
        <f t="shared" si="2"/>
        <v>2.2222222222222223E-2</v>
      </c>
      <c r="F55" s="222">
        <v>5.8274822443900369</v>
      </c>
      <c r="G55" s="225">
        <f t="shared" si="3"/>
        <v>0.1111500000000003</v>
      </c>
      <c r="H55" s="225">
        <f t="shared" si="4"/>
        <v>1.4393881143643431E-2</v>
      </c>
      <c r="I55" s="225">
        <f t="shared" si="5"/>
        <v>5.2777564193359244E-2</v>
      </c>
    </row>
    <row r="56" spans="1:9" ht="13">
      <c r="A56" s="217" t="s">
        <v>14</v>
      </c>
      <c r="B56" s="218">
        <v>2019</v>
      </c>
      <c r="C56" s="219">
        <v>43559</v>
      </c>
      <c r="D56" s="220">
        <v>43830</v>
      </c>
      <c r="E56" s="224">
        <f t="shared" si="2"/>
        <v>0.7416666666666667</v>
      </c>
      <c r="F56" s="222">
        <v>27.518666154064061</v>
      </c>
      <c r="G56" s="225">
        <f t="shared" ref="G56:G61" si="6">I$3</f>
        <v>5.8500000000000087E-2</v>
      </c>
      <c r="H56" s="225">
        <f t="shared" si="4"/>
        <v>1.1939661277594562</v>
      </c>
      <c r="I56" s="225">
        <f t="shared" si="5"/>
        <v>4.3778758017846728</v>
      </c>
    </row>
    <row r="57" spans="1:9" ht="13">
      <c r="A57" s="223"/>
      <c r="B57" s="218">
        <v>2020</v>
      </c>
      <c r="C57" s="219">
        <v>43831</v>
      </c>
      <c r="D57" s="220">
        <v>44196</v>
      </c>
      <c r="E57" s="224">
        <f t="shared" si="2"/>
        <v>1</v>
      </c>
      <c r="F57" s="222">
        <v>27.518666154064061</v>
      </c>
      <c r="G57" s="225">
        <f t="shared" si="6"/>
        <v>5.8500000000000087E-2</v>
      </c>
      <c r="H57" s="225">
        <f t="shared" si="4"/>
        <v>1.60984197001275</v>
      </c>
      <c r="I57" s="225">
        <f t="shared" si="5"/>
        <v>5.9027538900467498</v>
      </c>
    </row>
    <row r="58" spans="1:9" ht="13">
      <c r="A58" s="223"/>
      <c r="B58" s="218">
        <v>2021</v>
      </c>
      <c r="C58" s="219">
        <v>44197</v>
      </c>
      <c r="D58" s="220">
        <v>44561</v>
      </c>
      <c r="E58" s="224">
        <f t="shared" si="2"/>
        <v>1</v>
      </c>
      <c r="F58" s="222">
        <v>27.518666154064061</v>
      </c>
      <c r="G58" s="225">
        <f t="shared" si="6"/>
        <v>5.8500000000000087E-2</v>
      </c>
      <c r="H58" s="225">
        <f t="shared" si="4"/>
        <v>1.60984197001275</v>
      </c>
      <c r="I58" s="225">
        <f t="shared" si="5"/>
        <v>5.9027538900467498</v>
      </c>
    </row>
    <row r="59" spans="1:9" ht="13">
      <c r="A59" s="223"/>
      <c r="B59" s="218">
        <v>2022</v>
      </c>
      <c r="C59" s="219">
        <v>44562</v>
      </c>
      <c r="D59" s="220">
        <v>44926</v>
      </c>
      <c r="E59" s="224">
        <f t="shared" si="2"/>
        <v>1</v>
      </c>
      <c r="F59" s="222">
        <v>27.518666154064061</v>
      </c>
      <c r="G59" s="225">
        <f t="shared" si="6"/>
        <v>5.8500000000000087E-2</v>
      </c>
      <c r="H59" s="225">
        <f t="shared" si="4"/>
        <v>1.60984197001275</v>
      </c>
      <c r="I59" s="225">
        <f t="shared" si="5"/>
        <v>5.9027538900467498</v>
      </c>
    </row>
    <row r="60" spans="1:9" ht="13">
      <c r="A60" s="223"/>
      <c r="B60" s="218">
        <v>2023</v>
      </c>
      <c r="C60" s="219">
        <v>44927</v>
      </c>
      <c r="D60" s="220">
        <v>45291</v>
      </c>
      <c r="E60" s="224">
        <f t="shared" si="2"/>
        <v>1</v>
      </c>
      <c r="F60" s="222">
        <v>27.518666154064061</v>
      </c>
      <c r="G60" s="225">
        <f t="shared" si="6"/>
        <v>5.8500000000000087E-2</v>
      </c>
      <c r="H60" s="225">
        <f t="shared" si="4"/>
        <v>1.60984197001275</v>
      </c>
      <c r="I60" s="225">
        <f t="shared" si="5"/>
        <v>5.9027538900467498</v>
      </c>
    </row>
    <row r="61" spans="1:9" ht="13">
      <c r="A61" s="223"/>
      <c r="B61" s="218">
        <v>2024</v>
      </c>
      <c r="C61" s="219">
        <v>45292</v>
      </c>
      <c r="D61" s="220">
        <v>45300</v>
      </c>
      <c r="E61" s="224">
        <f t="shared" si="2"/>
        <v>2.2222222222222223E-2</v>
      </c>
      <c r="F61" s="222">
        <v>27.518666154064061</v>
      </c>
      <c r="G61" s="225">
        <f t="shared" si="6"/>
        <v>5.8500000000000087E-2</v>
      </c>
      <c r="H61" s="225">
        <f t="shared" si="4"/>
        <v>3.5774266000283335E-2</v>
      </c>
      <c r="I61" s="225">
        <f t="shared" si="5"/>
        <v>0.13117230866770554</v>
      </c>
    </row>
    <row r="62" spans="1:9" ht="13">
      <c r="A62" s="217" t="s">
        <v>20</v>
      </c>
      <c r="B62" s="218">
        <v>2019</v>
      </c>
      <c r="C62" s="219">
        <v>43592</v>
      </c>
      <c r="D62" s="220">
        <v>43830</v>
      </c>
      <c r="E62" s="224">
        <f t="shared" si="2"/>
        <v>0.65</v>
      </c>
      <c r="F62" s="222">
        <v>6.151231257967261</v>
      </c>
      <c r="G62" s="225">
        <f t="shared" ref="G62:G79" si="7">I$4</f>
        <v>0.1111500000000003</v>
      </c>
      <c r="H62" s="225">
        <f t="shared" si="4"/>
        <v>0.44441108030999088</v>
      </c>
      <c r="I62" s="225">
        <f t="shared" si="5"/>
        <v>1.6295072944699667</v>
      </c>
    </row>
    <row r="63" spans="1:9" ht="13">
      <c r="A63" s="223"/>
      <c r="B63" s="218">
        <v>2020</v>
      </c>
      <c r="C63" s="219">
        <v>43831</v>
      </c>
      <c r="D63" s="220">
        <v>44196</v>
      </c>
      <c r="E63" s="224">
        <f t="shared" si="2"/>
        <v>1</v>
      </c>
      <c r="F63" s="222">
        <v>6.151231257967261</v>
      </c>
      <c r="G63" s="225">
        <f t="shared" si="7"/>
        <v>0.1111500000000003</v>
      </c>
      <c r="H63" s="225">
        <f t="shared" si="4"/>
        <v>0.6837093543230629</v>
      </c>
      <c r="I63" s="225">
        <f t="shared" si="5"/>
        <v>2.506934299184564</v>
      </c>
    </row>
    <row r="64" spans="1:9" ht="13">
      <c r="A64" s="223"/>
      <c r="B64" s="218">
        <v>2021</v>
      </c>
      <c r="C64" s="219">
        <v>44197</v>
      </c>
      <c r="D64" s="220">
        <v>44561</v>
      </c>
      <c r="E64" s="224">
        <f t="shared" si="2"/>
        <v>1</v>
      </c>
      <c r="F64" s="222">
        <v>6.151231257967261</v>
      </c>
      <c r="G64" s="225">
        <f t="shared" si="7"/>
        <v>0.1111500000000003</v>
      </c>
      <c r="H64" s="225">
        <f t="shared" si="4"/>
        <v>0.6837093543230629</v>
      </c>
      <c r="I64" s="225">
        <f t="shared" si="5"/>
        <v>2.506934299184564</v>
      </c>
    </row>
    <row r="65" spans="1:9" ht="13">
      <c r="A65" s="223"/>
      <c r="B65" s="218">
        <v>2022</v>
      </c>
      <c r="C65" s="219">
        <v>44562</v>
      </c>
      <c r="D65" s="220">
        <v>44926</v>
      </c>
      <c r="E65" s="224">
        <f t="shared" si="2"/>
        <v>1</v>
      </c>
      <c r="F65" s="222">
        <v>6.151231257967261</v>
      </c>
      <c r="G65" s="225">
        <f t="shared" si="7"/>
        <v>0.1111500000000003</v>
      </c>
      <c r="H65" s="225">
        <f t="shared" si="4"/>
        <v>0.6837093543230629</v>
      </c>
      <c r="I65" s="225">
        <f t="shared" si="5"/>
        <v>2.506934299184564</v>
      </c>
    </row>
    <row r="66" spans="1:9" ht="13">
      <c r="A66" s="223"/>
      <c r="B66" s="218">
        <v>2023</v>
      </c>
      <c r="C66" s="219">
        <v>44927</v>
      </c>
      <c r="D66" s="220">
        <v>45291</v>
      </c>
      <c r="E66" s="224">
        <f t="shared" si="2"/>
        <v>1</v>
      </c>
      <c r="F66" s="222">
        <v>6.151231257967261</v>
      </c>
      <c r="G66" s="225">
        <f t="shared" si="7"/>
        <v>0.1111500000000003</v>
      </c>
      <c r="H66" s="225">
        <f t="shared" si="4"/>
        <v>0.6837093543230629</v>
      </c>
      <c r="I66" s="225">
        <f t="shared" si="5"/>
        <v>2.506934299184564</v>
      </c>
    </row>
    <row r="67" spans="1:9" ht="13">
      <c r="A67" s="223"/>
      <c r="B67" s="218">
        <v>2024</v>
      </c>
      <c r="C67" s="219">
        <v>45292</v>
      </c>
      <c r="D67" s="220">
        <v>45300</v>
      </c>
      <c r="E67" s="224">
        <f t="shared" si="2"/>
        <v>2.2222222222222223E-2</v>
      </c>
      <c r="F67" s="222">
        <v>6.151231257967261</v>
      </c>
      <c r="G67" s="225">
        <f t="shared" si="7"/>
        <v>0.1111500000000003</v>
      </c>
      <c r="H67" s="225">
        <f t="shared" si="4"/>
        <v>1.5193541207179176E-2</v>
      </c>
      <c r="I67" s="225">
        <f t="shared" si="5"/>
        <v>5.5709651092990309E-2</v>
      </c>
    </row>
    <row r="68" spans="1:9" ht="13">
      <c r="A68" s="217" t="s">
        <v>21</v>
      </c>
      <c r="B68" s="218">
        <v>2019</v>
      </c>
      <c r="C68" s="219">
        <v>43593</v>
      </c>
      <c r="D68" s="220">
        <v>43830</v>
      </c>
      <c r="E68" s="224">
        <f t="shared" si="2"/>
        <v>0.64722222222222225</v>
      </c>
      <c r="F68" s="222">
        <v>7.5676331923676168</v>
      </c>
      <c r="G68" s="225">
        <f t="shared" si="7"/>
        <v>0.1111500000000003</v>
      </c>
      <c r="H68" s="225">
        <f t="shared" si="4"/>
        <v>0.54440607231743743</v>
      </c>
      <c r="I68" s="225">
        <f t="shared" si="5"/>
        <v>1.9961555984972705</v>
      </c>
    </row>
    <row r="69" spans="1:9" ht="13">
      <c r="A69" s="223"/>
      <c r="B69" s="218">
        <v>2020</v>
      </c>
      <c r="C69" s="219">
        <v>43831</v>
      </c>
      <c r="D69" s="220">
        <v>44196</v>
      </c>
      <c r="E69" s="224">
        <f t="shared" si="2"/>
        <v>1</v>
      </c>
      <c r="F69" s="222">
        <v>7.5676331923676168</v>
      </c>
      <c r="G69" s="225">
        <f t="shared" si="7"/>
        <v>0.1111500000000003</v>
      </c>
      <c r="H69" s="225">
        <f t="shared" si="4"/>
        <v>0.84114242933166294</v>
      </c>
      <c r="I69" s="225">
        <f t="shared" si="5"/>
        <v>3.0841889075494309</v>
      </c>
    </row>
    <row r="70" spans="1:9" ht="13">
      <c r="A70" s="223"/>
      <c r="B70" s="218">
        <v>2021</v>
      </c>
      <c r="C70" s="219">
        <v>44197</v>
      </c>
      <c r="D70" s="220">
        <v>44561</v>
      </c>
      <c r="E70" s="224">
        <f t="shared" si="2"/>
        <v>1</v>
      </c>
      <c r="F70" s="222">
        <v>7.5676331923676168</v>
      </c>
      <c r="G70" s="225">
        <f t="shared" si="7"/>
        <v>0.1111500000000003</v>
      </c>
      <c r="H70" s="225">
        <f t="shared" si="4"/>
        <v>0.84114242933166294</v>
      </c>
      <c r="I70" s="225">
        <f t="shared" si="5"/>
        <v>3.0841889075494309</v>
      </c>
    </row>
    <row r="71" spans="1:9" ht="13">
      <c r="A71" s="223"/>
      <c r="B71" s="218">
        <v>2022</v>
      </c>
      <c r="C71" s="219">
        <v>44562</v>
      </c>
      <c r="D71" s="220">
        <v>44926</v>
      </c>
      <c r="E71" s="224">
        <f t="shared" si="2"/>
        <v>1</v>
      </c>
      <c r="F71" s="222">
        <v>7.5676331923676168</v>
      </c>
      <c r="G71" s="225">
        <f t="shared" si="7"/>
        <v>0.1111500000000003</v>
      </c>
      <c r="H71" s="225">
        <f t="shared" si="4"/>
        <v>0.84114242933166294</v>
      </c>
      <c r="I71" s="225">
        <f t="shared" si="5"/>
        <v>3.0841889075494309</v>
      </c>
    </row>
    <row r="72" spans="1:9" ht="13">
      <c r="A72" s="223"/>
      <c r="B72" s="218">
        <v>2023</v>
      </c>
      <c r="C72" s="219">
        <v>44927</v>
      </c>
      <c r="D72" s="220">
        <v>45291</v>
      </c>
      <c r="E72" s="224">
        <f t="shared" si="2"/>
        <v>1</v>
      </c>
      <c r="F72" s="222">
        <v>7.5676331923676168</v>
      </c>
      <c r="G72" s="225">
        <f t="shared" si="7"/>
        <v>0.1111500000000003</v>
      </c>
      <c r="H72" s="225">
        <f t="shared" si="4"/>
        <v>0.84114242933166294</v>
      </c>
      <c r="I72" s="225">
        <f t="shared" si="5"/>
        <v>3.0841889075494309</v>
      </c>
    </row>
    <row r="73" spans="1:9" ht="13">
      <c r="A73" s="223"/>
      <c r="B73" s="218">
        <v>2024</v>
      </c>
      <c r="C73" s="219">
        <v>45292</v>
      </c>
      <c r="D73" s="220">
        <v>45300</v>
      </c>
      <c r="E73" s="224">
        <f t="shared" si="2"/>
        <v>2.2222222222222223E-2</v>
      </c>
      <c r="F73" s="222">
        <v>7.5676331923676168</v>
      </c>
      <c r="G73" s="225">
        <f t="shared" si="7"/>
        <v>0.1111500000000003</v>
      </c>
      <c r="H73" s="225">
        <f t="shared" si="4"/>
        <v>1.8692053985148067E-2</v>
      </c>
      <c r="I73" s="225">
        <f t="shared" si="5"/>
        <v>6.8537531278876254E-2</v>
      </c>
    </row>
    <row r="74" spans="1:9" ht="13">
      <c r="A74" s="217" t="s">
        <v>131</v>
      </c>
      <c r="B74" s="218">
        <v>2019</v>
      </c>
      <c r="C74" s="219">
        <v>43594</v>
      </c>
      <c r="D74" s="220">
        <v>43830</v>
      </c>
      <c r="E74" s="224">
        <f t="shared" si="2"/>
        <v>0.64444444444444449</v>
      </c>
      <c r="F74" s="222">
        <v>7.6890390724590763</v>
      </c>
      <c r="G74" s="225">
        <f t="shared" si="7"/>
        <v>0.1111500000000003</v>
      </c>
      <c r="H74" s="225">
        <f t="shared" si="4"/>
        <v>0.55076586876024525</v>
      </c>
      <c r="I74" s="225">
        <f t="shared" si="5"/>
        <v>2.0194748521208994</v>
      </c>
    </row>
    <row r="75" spans="1:9" ht="13">
      <c r="A75" s="223"/>
      <c r="B75" s="218">
        <v>2020</v>
      </c>
      <c r="C75" s="219">
        <v>43831</v>
      </c>
      <c r="D75" s="220">
        <v>44196</v>
      </c>
      <c r="E75" s="224">
        <f t="shared" si="2"/>
        <v>1</v>
      </c>
      <c r="F75" s="222">
        <v>7.6890390724590763</v>
      </c>
      <c r="G75" s="225">
        <f t="shared" si="7"/>
        <v>0.1111500000000003</v>
      </c>
      <c r="H75" s="225">
        <f t="shared" si="4"/>
        <v>0.85463669290382871</v>
      </c>
      <c r="I75" s="225">
        <f t="shared" si="5"/>
        <v>3.1336678739807056</v>
      </c>
    </row>
    <row r="76" spans="1:9" ht="13">
      <c r="A76" s="223"/>
      <c r="B76" s="218">
        <v>2021</v>
      </c>
      <c r="C76" s="219">
        <v>44197</v>
      </c>
      <c r="D76" s="220">
        <v>44561</v>
      </c>
      <c r="E76" s="224">
        <f t="shared" si="2"/>
        <v>1</v>
      </c>
      <c r="F76" s="222">
        <v>7.6890390724590763</v>
      </c>
      <c r="G76" s="225">
        <f t="shared" si="7"/>
        <v>0.1111500000000003</v>
      </c>
      <c r="H76" s="225">
        <f t="shared" si="4"/>
        <v>0.85463669290382871</v>
      </c>
      <c r="I76" s="225">
        <f t="shared" si="5"/>
        <v>3.1336678739807056</v>
      </c>
    </row>
    <row r="77" spans="1:9" ht="13">
      <c r="A77" s="223"/>
      <c r="B77" s="218">
        <v>2022</v>
      </c>
      <c r="C77" s="219">
        <v>44562</v>
      </c>
      <c r="D77" s="220">
        <v>44926</v>
      </c>
      <c r="E77" s="224">
        <f t="shared" si="2"/>
        <v>1</v>
      </c>
      <c r="F77" s="222">
        <v>7.6890390724590763</v>
      </c>
      <c r="G77" s="225">
        <f t="shared" si="7"/>
        <v>0.1111500000000003</v>
      </c>
      <c r="H77" s="225">
        <f t="shared" si="4"/>
        <v>0.85463669290382871</v>
      </c>
      <c r="I77" s="225">
        <f t="shared" si="5"/>
        <v>3.1336678739807056</v>
      </c>
    </row>
    <row r="78" spans="1:9" ht="13">
      <c r="A78" s="223"/>
      <c r="B78" s="218">
        <v>2023</v>
      </c>
      <c r="C78" s="219">
        <v>44927</v>
      </c>
      <c r="D78" s="220">
        <v>45291</v>
      </c>
      <c r="E78" s="224">
        <f t="shared" si="2"/>
        <v>1</v>
      </c>
      <c r="F78" s="222">
        <v>7.6890390724590763</v>
      </c>
      <c r="G78" s="225">
        <f t="shared" si="7"/>
        <v>0.1111500000000003</v>
      </c>
      <c r="H78" s="225">
        <f t="shared" si="4"/>
        <v>0.85463669290382871</v>
      </c>
      <c r="I78" s="225">
        <f t="shared" si="5"/>
        <v>3.1336678739807056</v>
      </c>
    </row>
    <row r="79" spans="1:9" ht="13">
      <c r="A79" s="223"/>
      <c r="B79" s="218">
        <v>2024</v>
      </c>
      <c r="C79" s="219">
        <v>45292</v>
      </c>
      <c r="D79" s="220">
        <v>45300</v>
      </c>
      <c r="E79" s="224">
        <f t="shared" si="2"/>
        <v>2.2222222222222223E-2</v>
      </c>
      <c r="F79" s="222">
        <v>7.6890390724590763</v>
      </c>
      <c r="G79" s="225">
        <f t="shared" si="7"/>
        <v>0.1111500000000003</v>
      </c>
      <c r="H79" s="225">
        <f t="shared" si="4"/>
        <v>1.8991926508973973E-2</v>
      </c>
      <c r="I79" s="225">
        <f t="shared" si="5"/>
        <v>6.96370638662379E-2</v>
      </c>
    </row>
    <row r="80" spans="1:9" ht="13">
      <c r="A80" s="217" t="s">
        <v>15</v>
      </c>
      <c r="B80" s="218">
        <v>2019</v>
      </c>
      <c r="C80" s="219">
        <v>43619</v>
      </c>
      <c r="D80" s="220">
        <v>43830</v>
      </c>
      <c r="E80" s="224">
        <f t="shared" si="2"/>
        <v>0.57777777777777772</v>
      </c>
      <c r="F80" s="222">
        <v>19.424940814633455</v>
      </c>
      <c r="G80" s="225">
        <f t="shared" ref="G80:G85" si="8">I$3</f>
        <v>5.8500000000000087E-2</v>
      </c>
      <c r="H80" s="225">
        <f t="shared" si="4"/>
        <v>0.65656299953461172</v>
      </c>
      <c r="I80" s="225">
        <f t="shared" si="5"/>
        <v>2.4073976649602429</v>
      </c>
    </row>
    <row r="81" spans="1:9" ht="13">
      <c r="A81" s="223"/>
      <c r="B81" s="218">
        <v>2020</v>
      </c>
      <c r="C81" s="219">
        <v>43831</v>
      </c>
      <c r="D81" s="220">
        <v>44196</v>
      </c>
      <c r="E81" s="224">
        <f t="shared" si="2"/>
        <v>1</v>
      </c>
      <c r="F81" s="222">
        <v>19.424940814633455</v>
      </c>
      <c r="G81" s="225">
        <f t="shared" si="8"/>
        <v>5.8500000000000087E-2</v>
      </c>
      <c r="H81" s="225">
        <f t="shared" si="4"/>
        <v>1.1363590376560588</v>
      </c>
      <c r="I81" s="225">
        <f t="shared" si="5"/>
        <v>4.1666498047388822</v>
      </c>
    </row>
    <row r="82" spans="1:9" ht="13">
      <c r="A82" s="223"/>
      <c r="B82" s="218">
        <v>2021</v>
      </c>
      <c r="C82" s="219">
        <v>44197</v>
      </c>
      <c r="D82" s="220">
        <v>44561</v>
      </c>
      <c r="E82" s="224">
        <f t="shared" si="2"/>
        <v>1</v>
      </c>
      <c r="F82" s="222">
        <v>19.424940814633455</v>
      </c>
      <c r="G82" s="225">
        <f t="shared" si="8"/>
        <v>5.8500000000000087E-2</v>
      </c>
      <c r="H82" s="225">
        <f t="shared" si="4"/>
        <v>1.1363590376560588</v>
      </c>
      <c r="I82" s="225">
        <f t="shared" si="5"/>
        <v>4.1666498047388822</v>
      </c>
    </row>
    <row r="83" spans="1:9" ht="13">
      <c r="A83" s="223"/>
      <c r="B83" s="218">
        <v>2022</v>
      </c>
      <c r="C83" s="219">
        <v>44562</v>
      </c>
      <c r="D83" s="220">
        <v>44926</v>
      </c>
      <c r="E83" s="224">
        <f t="shared" si="2"/>
        <v>1</v>
      </c>
      <c r="F83" s="222">
        <v>19.424940814633455</v>
      </c>
      <c r="G83" s="225">
        <f t="shared" si="8"/>
        <v>5.8500000000000087E-2</v>
      </c>
      <c r="H83" s="225">
        <f t="shared" si="4"/>
        <v>1.1363590376560588</v>
      </c>
      <c r="I83" s="225">
        <f t="shared" si="5"/>
        <v>4.1666498047388822</v>
      </c>
    </row>
    <row r="84" spans="1:9" ht="13">
      <c r="A84" s="223"/>
      <c r="B84" s="218">
        <v>2023</v>
      </c>
      <c r="C84" s="219">
        <v>44927</v>
      </c>
      <c r="D84" s="220">
        <v>45291</v>
      </c>
      <c r="E84" s="224">
        <f t="shared" si="2"/>
        <v>1</v>
      </c>
      <c r="F84" s="222">
        <v>19.424940814633455</v>
      </c>
      <c r="G84" s="225">
        <f t="shared" si="8"/>
        <v>5.8500000000000087E-2</v>
      </c>
      <c r="H84" s="225">
        <f t="shared" si="4"/>
        <v>1.1363590376560588</v>
      </c>
      <c r="I84" s="225">
        <f t="shared" si="5"/>
        <v>4.1666498047388822</v>
      </c>
    </row>
    <row r="85" spans="1:9" ht="13">
      <c r="A85" s="223"/>
      <c r="B85" s="218">
        <v>2024</v>
      </c>
      <c r="C85" s="219">
        <v>45292</v>
      </c>
      <c r="D85" s="220">
        <v>45300</v>
      </c>
      <c r="E85" s="224">
        <f t="shared" si="2"/>
        <v>2.2222222222222223E-2</v>
      </c>
      <c r="F85" s="222">
        <v>19.424940814633455</v>
      </c>
      <c r="G85" s="225">
        <f t="shared" si="8"/>
        <v>5.8500000000000087E-2</v>
      </c>
      <c r="H85" s="225">
        <f t="shared" si="4"/>
        <v>2.5252423059023532E-2</v>
      </c>
      <c r="I85" s="225">
        <f t="shared" si="5"/>
        <v>9.2592217883086289E-2</v>
      </c>
    </row>
    <row r="86" spans="1:9" ht="13">
      <c r="A86" s="217" t="s">
        <v>24</v>
      </c>
      <c r="B86" s="218">
        <v>2019</v>
      </c>
      <c r="C86" s="219">
        <v>43675</v>
      </c>
      <c r="D86" s="220">
        <v>43830</v>
      </c>
      <c r="E86" s="224">
        <f t="shared" si="2"/>
        <v>0.42222222222222222</v>
      </c>
      <c r="F86" s="222">
        <v>14.164019344003561</v>
      </c>
      <c r="G86" s="225">
        <f t="shared" ref="G86:G91" si="9">IF(I$5&gt;0.8, 0.8)</f>
        <v>0.8</v>
      </c>
      <c r="H86" s="225">
        <f t="shared" si="4"/>
        <v>4.7842909784189809</v>
      </c>
      <c r="I86" s="225">
        <f t="shared" si="5"/>
        <v>17.542400254202928</v>
      </c>
    </row>
    <row r="87" spans="1:9" ht="13">
      <c r="A87" s="223"/>
      <c r="B87" s="218">
        <v>2020</v>
      </c>
      <c r="C87" s="219">
        <v>43831</v>
      </c>
      <c r="D87" s="220">
        <v>44196</v>
      </c>
      <c r="E87" s="224">
        <f t="shared" si="2"/>
        <v>1</v>
      </c>
      <c r="F87" s="222">
        <v>14.164019344003561</v>
      </c>
      <c r="G87" s="225">
        <f t="shared" si="9"/>
        <v>0.8</v>
      </c>
      <c r="H87" s="225">
        <f t="shared" si="4"/>
        <v>11.33121547520285</v>
      </c>
      <c r="I87" s="225">
        <f t="shared" si="5"/>
        <v>41.547790075743784</v>
      </c>
    </row>
    <row r="88" spans="1:9" ht="13">
      <c r="A88" s="223"/>
      <c r="B88" s="218">
        <v>2021</v>
      </c>
      <c r="C88" s="219">
        <v>44197</v>
      </c>
      <c r="D88" s="220">
        <v>44561</v>
      </c>
      <c r="E88" s="224">
        <f t="shared" si="2"/>
        <v>1</v>
      </c>
      <c r="F88" s="222">
        <v>14.164019344003561</v>
      </c>
      <c r="G88" s="225">
        <f t="shared" si="9"/>
        <v>0.8</v>
      </c>
      <c r="H88" s="225">
        <f t="shared" si="4"/>
        <v>11.33121547520285</v>
      </c>
      <c r="I88" s="225">
        <f t="shared" si="5"/>
        <v>41.547790075743784</v>
      </c>
    </row>
    <row r="89" spans="1:9" ht="13">
      <c r="A89" s="223"/>
      <c r="B89" s="218">
        <v>2022</v>
      </c>
      <c r="C89" s="219">
        <v>44562</v>
      </c>
      <c r="D89" s="220">
        <v>44926</v>
      </c>
      <c r="E89" s="224">
        <f t="shared" si="2"/>
        <v>1</v>
      </c>
      <c r="F89" s="222">
        <v>14.164019344003561</v>
      </c>
      <c r="G89" s="225">
        <f t="shared" si="9"/>
        <v>0.8</v>
      </c>
      <c r="H89" s="225">
        <f t="shared" si="4"/>
        <v>11.33121547520285</v>
      </c>
      <c r="I89" s="225">
        <f t="shared" si="5"/>
        <v>41.547790075743784</v>
      </c>
    </row>
    <row r="90" spans="1:9" ht="13">
      <c r="A90" s="223"/>
      <c r="B90" s="218">
        <v>2023</v>
      </c>
      <c r="C90" s="219">
        <v>44927</v>
      </c>
      <c r="D90" s="220">
        <v>45291</v>
      </c>
      <c r="E90" s="224">
        <f t="shared" si="2"/>
        <v>1</v>
      </c>
      <c r="F90" s="222">
        <v>14.164019344003561</v>
      </c>
      <c r="G90" s="225">
        <f t="shared" si="9"/>
        <v>0.8</v>
      </c>
      <c r="H90" s="225">
        <f t="shared" si="4"/>
        <v>11.33121547520285</v>
      </c>
      <c r="I90" s="225">
        <f t="shared" si="5"/>
        <v>41.547790075743784</v>
      </c>
    </row>
    <row r="91" spans="1:9" ht="13">
      <c r="A91" s="223"/>
      <c r="B91" s="218">
        <v>2024</v>
      </c>
      <c r="C91" s="219">
        <v>45292</v>
      </c>
      <c r="D91" s="220">
        <v>45300</v>
      </c>
      <c r="E91" s="224">
        <f t="shared" si="2"/>
        <v>2.2222222222222223E-2</v>
      </c>
      <c r="F91" s="222">
        <v>14.164019344003561</v>
      </c>
      <c r="G91" s="225">
        <f t="shared" si="9"/>
        <v>0.8</v>
      </c>
      <c r="H91" s="225">
        <f t="shared" si="4"/>
        <v>0.25180478833784109</v>
      </c>
      <c r="I91" s="225">
        <f t="shared" si="5"/>
        <v>0.92328422390541742</v>
      </c>
    </row>
    <row r="92" spans="1:9" ht="13">
      <c r="A92" s="217" t="s">
        <v>132</v>
      </c>
      <c r="B92" s="218">
        <v>2019</v>
      </c>
      <c r="C92" s="219">
        <v>43678</v>
      </c>
      <c r="D92" s="220">
        <v>43830</v>
      </c>
      <c r="E92" s="224">
        <f t="shared" si="2"/>
        <v>0.41666666666666669</v>
      </c>
      <c r="F92" s="222">
        <v>7.8104449525505357</v>
      </c>
      <c r="G92" s="225">
        <f t="shared" ref="G92:G103" si="10">I$4</f>
        <v>0.1111500000000003</v>
      </c>
      <c r="H92" s="225">
        <f t="shared" si="4"/>
        <v>0.36172123186499772</v>
      </c>
      <c r="I92" s="225">
        <f t="shared" si="5"/>
        <v>1.3263111835049917</v>
      </c>
    </row>
    <row r="93" spans="1:9" ht="13">
      <c r="A93" s="223"/>
      <c r="B93" s="218">
        <v>2020</v>
      </c>
      <c r="C93" s="219">
        <v>43831</v>
      </c>
      <c r="D93" s="220">
        <v>44196</v>
      </c>
      <c r="E93" s="224">
        <f t="shared" si="2"/>
        <v>1</v>
      </c>
      <c r="F93" s="222">
        <v>7.8104449525505357</v>
      </c>
      <c r="G93" s="225">
        <f t="shared" si="10"/>
        <v>0.1111500000000003</v>
      </c>
      <c r="H93" s="225">
        <f t="shared" si="4"/>
        <v>0.86813095647599448</v>
      </c>
      <c r="I93" s="225">
        <f t="shared" si="5"/>
        <v>3.1831468404119794</v>
      </c>
    </row>
    <row r="94" spans="1:9" ht="13">
      <c r="A94" s="223"/>
      <c r="B94" s="218">
        <v>2021</v>
      </c>
      <c r="C94" s="219">
        <v>44197</v>
      </c>
      <c r="D94" s="220">
        <v>44561</v>
      </c>
      <c r="E94" s="224">
        <f t="shared" si="2"/>
        <v>1</v>
      </c>
      <c r="F94" s="222">
        <v>7.8104449525505357</v>
      </c>
      <c r="G94" s="225">
        <f t="shared" si="10"/>
        <v>0.1111500000000003</v>
      </c>
      <c r="H94" s="225">
        <f t="shared" si="4"/>
        <v>0.86813095647599448</v>
      </c>
      <c r="I94" s="225">
        <f t="shared" si="5"/>
        <v>3.1831468404119794</v>
      </c>
    </row>
    <row r="95" spans="1:9" ht="13">
      <c r="A95" s="223"/>
      <c r="B95" s="218">
        <v>2022</v>
      </c>
      <c r="C95" s="219">
        <v>44562</v>
      </c>
      <c r="D95" s="220">
        <v>44926</v>
      </c>
      <c r="E95" s="224">
        <f t="shared" si="2"/>
        <v>1</v>
      </c>
      <c r="F95" s="222">
        <v>7.8104449525505357</v>
      </c>
      <c r="G95" s="225">
        <f t="shared" si="10"/>
        <v>0.1111500000000003</v>
      </c>
      <c r="H95" s="225">
        <f t="shared" si="4"/>
        <v>0.86813095647599448</v>
      </c>
      <c r="I95" s="225">
        <f t="shared" si="5"/>
        <v>3.1831468404119794</v>
      </c>
    </row>
    <row r="96" spans="1:9" ht="13">
      <c r="A96" s="223"/>
      <c r="B96" s="218">
        <v>2023</v>
      </c>
      <c r="C96" s="219">
        <v>44927</v>
      </c>
      <c r="D96" s="220">
        <v>45291</v>
      </c>
      <c r="E96" s="224">
        <f t="shared" si="2"/>
        <v>1</v>
      </c>
      <c r="F96" s="222">
        <v>7.8104449525505357</v>
      </c>
      <c r="G96" s="225">
        <f t="shared" si="10"/>
        <v>0.1111500000000003</v>
      </c>
      <c r="H96" s="225">
        <f t="shared" si="4"/>
        <v>0.86813095647599448</v>
      </c>
      <c r="I96" s="225">
        <f t="shared" si="5"/>
        <v>3.1831468404119794</v>
      </c>
    </row>
    <row r="97" spans="1:9" ht="13">
      <c r="A97" s="223"/>
      <c r="B97" s="218">
        <v>2024</v>
      </c>
      <c r="C97" s="219">
        <v>45292</v>
      </c>
      <c r="D97" s="220">
        <v>45300</v>
      </c>
      <c r="E97" s="224">
        <f t="shared" si="2"/>
        <v>2.2222222222222223E-2</v>
      </c>
      <c r="F97" s="222">
        <v>7.8104449525505357</v>
      </c>
      <c r="G97" s="225">
        <f t="shared" si="10"/>
        <v>0.1111500000000003</v>
      </c>
      <c r="H97" s="225">
        <f t="shared" si="4"/>
        <v>1.9291799032799879E-2</v>
      </c>
      <c r="I97" s="225">
        <f t="shared" si="5"/>
        <v>7.0736596453599559E-2</v>
      </c>
    </row>
    <row r="98" spans="1:9" ht="13">
      <c r="A98" s="217" t="s">
        <v>133</v>
      </c>
      <c r="B98" s="218">
        <v>2019</v>
      </c>
      <c r="C98" s="219">
        <v>43678</v>
      </c>
      <c r="D98" s="220">
        <v>43830</v>
      </c>
      <c r="E98" s="224">
        <f t="shared" si="2"/>
        <v>0.41666666666666669</v>
      </c>
      <c r="F98" s="222">
        <v>7.8913822059448417</v>
      </c>
      <c r="G98" s="225">
        <f t="shared" si="10"/>
        <v>0.1111500000000003</v>
      </c>
      <c r="H98" s="225">
        <f t="shared" si="4"/>
        <v>0.36546963841282148</v>
      </c>
      <c r="I98" s="225">
        <f t="shared" si="5"/>
        <v>1.3400553408470122</v>
      </c>
    </row>
    <row r="99" spans="1:9" ht="13">
      <c r="A99" s="223"/>
      <c r="B99" s="218">
        <v>2020</v>
      </c>
      <c r="C99" s="219">
        <v>43831</v>
      </c>
      <c r="D99" s="220">
        <v>44196</v>
      </c>
      <c r="E99" s="224">
        <f t="shared" si="2"/>
        <v>1</v>
      </c>
      <c r="F99" s="222">
        <v>7.8913822059448417</v>
      </c>
      <c r="G99" s="225">
        <f t="shared" si="10"/>
        <v>0.1111500000000003</v>
      </c>
      <c r="H99" s="225">
        <f t="shared" si="4"/>
        <v>0.87712713219077154</v>
      </c>
      <c r="I99" s="225">
        <f t="shared" si="5"/>
        <v>3.216132818032829</v>
      </c>
    </row>
    <row r="100" spans="1:9" ht="13">
      <c r="A100" s="223"/>
      <c r="B100" s="218">
        <v>2021</v>
      </c>
      <c r="C100" s="219">
        <v>44197</v>
      </c>
      <c r="D100" s="220">
        <v>44561</v>
      </c>
      <c r="E100" s="224">
        <f t="shared" si="2"/>
        <v>1</v>
      </c>
      <c r="F100" s="222">
        <v>7.8913822059448417</v>
      </c>
      <c r="G100" s="225">
        <f t="shared" si="10"/>
        <v>0.1111500000000003</v>
      </c>
      <c r="H100" s="225">
        <f t="shared" si="4"/>
        <v>0.87712713219077154</v>
      </c>
      <c r="I100" s="225">
        <f t="shared" si="5"/>
        <v>3.216132818032829</v>
      </c>
    </row>
    <row r="101" spans="1:9" ht="13">
      <c r="A101" s="223"/>
      <c r="B101" s="218">
        <v>2022</v>
      </c>
      <c r="C101" s="219">
        <v>44562</v>
      </c>
      <c r="D101" s="220">
        <v>44926</v>
      </c>
      <c r="E101" s="224">
        <f t="shared" si="2"/>
        <v>1</v>
      </c>
      <c r="F101" s="222">
        <v>7.8913822059448417</v>
      </c>
      <c r="G101" s="225">
        <f t="shared" si="10"/>
        <v>0.1111500000000003</v>
      </c>
      <c r="H101" s="225">
        <f t="shared" si="4"/>
        <v>0.87712713219077154</v>
      </c>
      <c r="I101" s="225">
        <f t="shared" si="5"/>
        <v>3.216132818032829</v>
      </c>
    </row>
    <row r="102" spans="1:9" ht="13">
      <c r="A102" s="223"/>
      <c r="B102" s="218">
        <v>2023</v>
      </c>
      <c r="C102" s="219">
        <v>44927</v>
      </c>
      <c r="D102" s="220">
        <v>45291</v>
      </c>
      <c r="E102" s="224">
        <f t="shared" si="2"/>
        <v>1</v>
      </c>
      <c r="F102" s="222">
        <v>7.8913822059448417</v>
      </c>
      <c r="G102" s="225">
        <f t="shared" si="10"/>
        <v>0.1111500000000003</v>
      </c>
      <c r="H102" s="225">
        <f t="shared" si="4"/>
        <v>0.87712713219077154</v>
      </c>
      <c r="I102" s="225">
        <f t="shared" si="5"/>
        <v>3.216132818032829</v>
      </c>
    </row>
    <row r="103" spans="1:9" ht="13">
      <c r="A103" s="223"/>
      <c r="B103" s="218">
        <v>2024</v>
      </c>
      <c r="C103" s="219">
        <v>45292</v>
      </c>
      <c r="D103" s="220">
        <v>45300</v>
      </c>
      <c r="E103" s="224">
        <f t="shared" si="2"/>
        <v>2.2222222222222223E-2</v>
      </c>
      <c r="F103" s="222">
        <v>7.8913822059448417</v>
      </c>
      <c r="G103" s="225">
        <f t="shared" si="10"/>
        <v>0.1111500000000003</v>
      </c>
      <c r="H103" s="225">
        <f t="shared" si="4"/>
        <v>1.9491714048683814E-2</v>
      </c>
      <c r="I103" s="225">
        <f t="shared" si="5"/>
        <v>7.1469618178507319E-2</v>
      </c>
    </row>
    <row r="104" spans="1:9" ht="13">
      <c r="A104" s="217" t="s">
        <v>25</v>
      </c>
      <c r="B104" s="218">
        <v>2019</v>
      </c>
      <c r="C104" s="219">
        <v>43678</v>
      </c>
      <c r="D104" s="220">
        <v>43830</v>
      </c>
      <c r="E104" s="224">
        <f t="shared" si="2"/>
        <v>0.41666666666666669</v>
      </c>
      <c r="F104" s="222">
        <v>13.799801703729186</v>
      </c>
      <c r="G104" s="225">
        <f t="shared" ref="G104:G109" si="11">IF(I$5&gt;0.8, 0.8)</f>
        <v>0.8</v>
      </c>
      <c r="H104" s="225">
        <f t="shared" si="4"/>
        <v>4.5999339012430625</v>
      </c>
      <c r="I104" s="225">
        <f t="shared" si="5"/>
        <v>16.866424304557896</v>
      </c>
    </row>
    <row r="105" spans="1:9" ht="13">
      <c r="A105" s="223"/>
      <c r="B105" s="218">
        <v>2020</v>
      </c>
      <c r="C105" s="219">
        <v>43831</v>
      </c>
      <c r="D105" s="220">
        <v>44196</v>
      </c>
      <c r="E105" s="224">
        <f t="shared" si="2"/>
        <v>1</v>
      </c>
      <c r="F105" s="222">
        <v>13.799801703729186</v>
      </c>
      <c r="G105" s="225">
        <f t="shared" si="11"/>
        <v>0.8</v>
      </c>
      <c r="H105" s="225">
        <f t="shared" si="4"/>
        <v>11.039841362983349</v>
      </c>
      <c r="I105" s="225">
        <f t="shared" si="5"/>
        <v>40.479418330938948</v>
      </c>
    </row>
    <row r="106" spans="1:9" ht="13">
      <c r="A106" s="223"/>
      <c r="B106" s="218">
        <v>2021</v>
      </c>
      <c r="C106" s="219">
        <v>44197</v>
      </c>
      <c r="D106" s="220">
        <v>44561</v>
      </c>
      <c r="E106" s="224">
        <f t="shared" si="2"/>
        <v>1</v>
      </c>
      <c r="F106" s="222">
        <v>13.799801703729186</v>
      </c>
      <c r="G106" s="225">
        <f t="shared" si="11"/>
        <v>0.8</v>
      </c>
      <c r="H106" s="225">
        <f t="shared" si="4"/>
        <v>11.039841362983349</v>
      </c>
      <c r="I106" s="225">
        <f t="shared" si="5"/>
        <v>40.479418330938948</v>
      </c>
    </row>
    <row r="107" spans="1:9" ht="13">
      <c r="A107" s="223"/>
      <c r="B107" s="218">
        <v>2022</v>
      </c>
      <c r="C107" s="219">
        <v>44562</v>
      </c>
      <c r="D107" s="220">
        <v>44926</v>
      </c>
      <c r="E107" s="224">
        <f t="shared" si="2"/>
        <v>1</v>
      </c>
      <c r="F107" s="222">
        <v>13.799801703729186</v>
      </c>
      <c r="G107" s="225">
        <f t="shared" si="11"/>
        <v>0.8</v>
      </c>
      <c r="H107" s="225">
        <f t="shared" si="4"/>
        <v>11.039841362983349</v>
      </c>
      <c r="I107" s="225">
        <f t="shared" si="5"/>
        <v>40.479418330938948</v>
      </c>
    </row>
    <row r="108" spans="1:9" ht="13">
      <c r="A108" s="223"/>
      <c r="B108" s="218">
        <v>2023</v>
      </c>
      <c r="C108" s="219">
        <v>44927</v>
      </c>
      <c r="D108" s="220">
        <v>45291</v>
      </c>
      <c r="E108" s="224">
        <f t="shared" si="2"/>
        <v>1</v>
      </c>
      <c r="F108" s="222">
        <v>13.799801703729186</v>
      </c>
      <c r="G108" s="225">
        <f t="shared" si="11"/>
        <v>0.8</v>
      </c>
      <c r="H108" s="225">
        <f t="shared" si="4"/>
        <v>11.039841362983349</v>
      </c>
      <c r="I108" s="225">
        <f t="shared" si="5"/>
        <v>40.479418330938948</v>
      </c>
    </row>
    <row r="109" spans="1:9" ht="13">
      <c r="A109" s="223"/>
      <c r="B109" s="218">
        <v>2024</v>
      </c>
      <c r="C109" s="219">
        <v>45292</v>
      </c>
      <c r="D109" s="220">
        <v>45300</v>
      </c>
      <c r="E109" s="224">
        <f t="shared" si="2"/>
        <v>2.2222222222222223E-2</v>
      </c>
      <c r="F109" s="222">
        <v>13.799801703729186</v>
      </c>
      <c r="G109" s="225">
        <f t="shared" si="11"/>
        <v>0.8</v>
      </c>
      <c r="H109" s="225">
        <f t="shared" si="4"/>
        <v>0.24532980806629665</v>
      </c>
      <c r="I109" s="225">
        <f t="shared" si="5"/>
        <v>0.89954262957642106</v>
      </c>
    </row>
    <row r="110" spans="1:9" ht="13">
      <c r="A110" s="217" t="s">
        <v>134</v>
      </c>
      <c r="B110" s="218">
        <v>2020</v>
      </c>
      <c r="C110" s="219">
        <v>43899</v>
      </c>
      <c r="D110" s="220">
        <v>44196</v>
      </c>
      <c r="E110" s="224">
        <f t="shared" si="2"/>
        <v>0.81111111111111112</v>
      </c>
      <c r="F110" s="222">
        <v>14.487768357580785</v>
      </c>
      <c r="G110" s="225">
        <f t="shared" ref="G110:G154" si="12">I$4</f>
        <v>0.1111500000000003</v>
      </c>
      <c r="H110" s="225">
        <f t="shared" si="4"/>
        <v>1.3061447562776993</v>
      </c>
      <c r="I110" s="225">
        <f t="shared" si="5"/>
        <v>4.7891974396848971</v>
      </c>
    </row>
    <row r="111" spans="1:9" ht="13">
      <c r="A111" s="223"/>
      <c r="B111" s="218">
        <v>2021</v>
      </c>
      <c r="C111" s="219">
        <v>44197</v>
      </c>
      <c r="D111" s="220">
        <v>44561</v>
      </c>
      <c r="E111" s="224">
        <f t="shared" si="2"/>
        <v>1</v>
      </c>
      <c r="F111" s="222">
        <v>14.487768357580785</v>
      </c>
      <c r="G111" s="225">
        <f t="shared" si="12"/>
        <v>0.1111500000000003</v>
      </c>
      <c r="H111" s="225">
        <f t="shared" si="4"/>
        <v>1.6103154529451087</v>
      </c>
      <c r="I111" s="225">
        <f t="shared" si="5"/>
        <v>5.9044899941320645</v>
      </c>
    </row>
    <row r="112" spans="1:9" ht="13">
      <c r="A112" s="223"/>
      <c r="B112" s="218">
        <v>2022</v>
      </c>
      <c r="C112" s="219">
        <v>44562</v>
      </c>
      <c r="D112" s="220">
        <v>44926</v>
      </c>
      <c r="E112" s="224">
        <f t="shared" si="2"/>
        <v>1</v>
      </c>
      <c r="F112" s="222">
        <v>14.487768357580785</v>
      </c>
      <c r="G112" s="225">
        <f t="shared" si="12"/>
        <v>0.1111500000000003</v>
      </c>
      <c r="H112" s="225">
        <f t="shared" si="4"/>
        <v>1.6103154529451087</v>
      </c>
      <c r="I112" s="225">
        <f t="shared" si="5"/>
        <v>5.9044899941320645</v>
      </c>
    </row>
    <row r="113" spans="1:9" ht="13">
      <c r="A113" s="223"/>
      <c r="B113" s="218">
        <v>2023</v>
      </c>
      <c r="C113" s="219">
        <v>44927</v>
      </c>
      <c r="D113" s="220">
        <v>45291</v>
      </c>
      <c r="E113" s="224">
        <f t="shared" si="2"/>
        <v>1</v>
      </c>
      <c r="F113" s="222">
        <v>14.4877683575808</v>
      </c>
      <c r="G113" s="225">
        <f t="shared" si="12"/>
        <v>0.1111500000000003</v>
      </c>
      <c r="H113" s="225">
        <f t="shared" si="4"/>
        <v>1.6103154529451102</v>
      </c>
      <c r="I113" s="225">
        <f t="shared" si="5"/>
        <v>5.9044899941320708</v>
      </c>
    </row>
    <row r="114" spans="1:9" ht="13">
      <c r="A114" s="223"/>
      <c r="B114" s="218">
        <v>2024</v>
      </c>
      <c r="C114" s="219">
        <v>45292</v>
      </c>
      <c r="D114" s="220">
        <v>45300</v>
      </c>
      <c r="E114" s="224">
        <f t="shared" si="2"/>
        <v>2.2222222222222223E-2</v>
      </c>
      <c r="F114" s="222">
        <v>14.4877683575808</v>
      </c>
      <c r="G114" s="225">
        <f t="shared" si="12"/>
        <v>0.1111500000000003</v>
      </c>
      <c r="H114" s="225">
        <f t="shared" si="4"/>
        <v>3.5784787843224676E-2</v>
      </c>
      <c r="I114" s="225">
        <f t="shared" si="5"/>
        <v>0.13121088875849049</v>
      </c>
    </row>
    <row r="115" spans="1:9" ht="13">
      <c r="A115" s="217" t="s">
        <v>135</v>
      </c>
      <c r="B115" s="218">
        <v>2020</v>
      </c>
      <c r="C115" s="219">
        <v>43906</v>
      </c>
      <c r="D115" s="220">
        <v>44196</v>
      </c>
      <c r="E115" s="224">
        <f t="shared" si="2"/>
        <v>0.79166666666666663</v>
      </c>
      <c r="F115" s="222">
        <v>14.5</v>
      </c>
      <c r="G115" s="225">
        <f t="shared" si="12"/>
        <v>0.1111500000000003</v>
      </c>
      <c r="H115" s="225">
        <f t="shared" si="4"/>
        <v>1.2759093750000035</v>
      </c>
      <c r="I115" s="225">
        <f t="shared" si="5"/>
        <v>4.6783343750000128</v>
      </c>
    </row>
    <row r="116" spans="1:9" ht="13">
      <c r="A116" s="223"/>
      <c r="B116" s="218">
        <v>2021</v>
      </c>
      <c r="C116" s="219">
        <v>44197</v>
      </c>
      <c r="D116" s="220">
        <v>44561</v>
      </c>
      <c r="E116" s="224">
        <f t="shared" si="2"/>
        <v>1</v>
      </c>
      <c r="F116" s="222">
        <v>14.5</v>
      </c>
      <c r="G116" s="225">
        <f t="shared" si="12"/>
        <v>0.1111500000000003</v>
      </c>
      <c r="H116" s="225">
        <f t="shared" si="4"/>
        <v>1.6116750000000044</v>
      </c>
      <c r="I116" s="225">
        <f t="shared" si="5"/>
        <v>5.9094750000000156</v>
      </c>
    </row>
    <row r="117" spans="1:9" ht="13">
      <c r="A117" s="223"/>
      <c r="B117" s="218">
        <v>2022</v>
      </c>
      <c r="C117" s="219">
        <v>44562</v>
      </c>
      <c r="D117" s="220">
        <v>44926</v>
      </c>
      <c r="E117" s="224">
        <f t="shared" si="2"/>
        <v>1</v>
      </c>
      <c r="F117" s="222">
        <v>14.5</v>
      </c>
      <c r="G117" s="225">
        <f t="shared" si="12"/>
        <v>0.1111500000000003</v>
      </c>
      <c r="H117" s="225">
        <f t="shared" si="4"/>
        <v>1.6116750000000044</v>
      </c>
      <c r="I117" s="225">
        <f t="shared" si="5"/>
        <v>5.9094750000000156</v>
      </c>
    </row>
    <row r="118" spans="1:9" ht="13">
      <c r="A118" s="223"/>
      <c r="B118" s="218">
        <v>2023</v>
      </c>
      <c r="C118" s="219">
        <v>44927</v>
      </c>
      <c r="D118" s="220">
        <v>45291</v>
      </c>
      <c r="E118" s="224">
        <f t="shared" si="2"/>
        <v>1</v>
      </c>
      <c r="F118" s="222">
        <v>14.5</v>
      </c>
      <c r="G118" s="225">
        <f t="shared" si="12"/>
        <v>0.1111500000000003</v>
      </c>
      <c r="H118" s="225">
        <f t="shared" si="4"/>
        <v>1.6116750000000044</v>
      </c>
      <c r="I118" s="225">
        <f t="shared" si="5"/>
        <v>5.9094750000000156</v>
      </c>
    </row>
    <row r="119" spans="1:9" ht="13">
      <c r="A119" s="223"/>
      <c r="B119" s="218">
        <v>2024</v>
      </c>
      <c r="C119" s="219">
        <v>45292</v>
      </c>
      <c r="D119" s="220">
        <v>45300</v>
      </c>
      <c r="E119" s="224">
        <f t="shared" si="2"/>
        <v>2.2222222222222223E-2</v>
      </c>
      <c r="F119" s="222">
        <v>14.5</v>
      </c>
      <c r="G119" s="225">
        <f t="shared" si="12"/>
        <v>0.1111500000000003</v>
      </c>
      <c r="H119" s="225">
        <f t="shared" si="4"/>
        <v>3.5815000000000097E-2</v>
      </c>
      <c r="I119" s="225">
        <f t="shared" si="5"/>
        <v>0.13132166666666703</v>
      </c>
    </row>
    <row r="120" spans="1:9" ht="13">
      <c r="A120" s="217" t="s">
        <v>30</v>
      </c>
      <c r="B120" s="218">
        <v>2020</v>
      </c>
      <c r="C120" s="219">
        <v>43941</v>
      </c>
      <c r="D120" s="220">
        <v>44196</v>
      </c>
      <c r="E120" s="224">
        <f t="shared" si="2"/>
        <v>0.69722222222222219</v>
      </c>
      <c r="F120" s="222">
        <v>3.4074583679002854</v>
      </c>
      <c r="G120" s="225">
        <f t="shared" si="12"/>
        <v>0.1111500000000003</v>
      </c>
      <c r="H120" s="225">
        <f t="shared" si="4"/>
        <v>0.26406524554339322</v>
      </c>
      <c r="I120" s="225">
        <f t="shared" si="5"/>
        <v>0.96823923365910847</v>
      </c>
    </row>
    <row r="121" spans="1:9" ht="13">
      <c r="A121" s="223"/>
      <c r="B121" s="218">
        <v>2021</v>
      </c>
      <c r="C121" s="219">
        <v>44197</v>
      </c>
      <c r="D121" s="220">
        <v>44561</v>
      </c>
      <c r="E121" s="224">
        <f t="shared" si="2"/>
        <v>1</v>
      </c>
      <c r="F121" s="222">
        <v>3.4074583679002854</v>
      </c>
      <c r="G121" s="225">
        <f t="shared" si="12"/>
        <v>0.1111500000000003</v>
      </c>
      <c r="H121" s="225">
        <f t="shared" si="4"/>
        <v>0.37873899759211777</v>
      </c>
      <c r="I121" s="225">
        <f t="shared" si="5"/>
        <v>1.3887096578377651</v>
      </c>
    </row>
    <row r="122" spans="1:9" ht="13">
      <c r="A122" s="223"/>
      <c r="B122" s="218">
        <v>2022</v>
      </c>
      <c r="C122" s="219">
        <v>44562</v>
      </c>
      <c r="D122" s="220">
        <v>44926</v>
      </c>
      <c r="E122" s="224">
        <f t="shared" si="2"/>
        <v>1</v>
      </c>
      <c r="F122" s="222">
        <v>3.4074583679002854</v>
      </c>
      <c r="G122" s="225">
        <f t="shared" si="12"/>
        <v>0.1111500000000003</v>
      </c>
      <c r="H122" s="225">
        <f t="shared" si="4"/>
        <v>0.37873899759211777</v>
      </c>
      <c r="I122" s="225">
        <f t="shared" si="5"/>
        <v>1.3887096578377651</v>
      </c>
    </row>
    <row r="123" spans="1:9" ht="13">
      <c r="A123" s="223"/>
      <c r="B123" s="218">
        <v>2023</v>
      </c>
      <c r="C123" s="219">
        <v>44927</v>
      </c>
      <c r="D123" s="220">
        <v>45291</v>
      </c>
      <c r="E123" s="224">
        <f t="shared" si="2"/>
        <v>1</v>
      </c>
      <c r="F123" s="222">
        <v>3.4074583679002854</v>
      </c>
      <c r="G123" s="225">
        <f t="shared" si="12"/>
        <v>0.1111500000000003</v>
      </c>
      <c r="H123" s="225">
        <f t="shared" si="4"/>
        <v>0.37873899759211777</v>
      </c>
      <c r="I123" s="225">
        <f t="shared" si="5"/>
        <v>1.3887096578377651</v>
      </c>
    </row>
    <row r="124" spans="1:9" ht="13">
      <c r="A124" s="223"/>
      <c r="B124" s="218">
        <v>2024</v>
      </c>
      <c r="C124" s="219">
        <v>45292</v>
      </c>
      <c r="D124" s="220">
        <v>45300</v>
      </c>
      <c r="E124" s="224">
        <f t="shared" si="2"/>
        <v>2.2222222222222223E-2</v>
      </c>
      <c r="F124" s="222">
        <v>3.4074583679002854</v>
      </c>
      <c r="G124" s="225">
        <f t="shared" si="12"/>
        <v>0.1111500000000003</v>
      </c>
      <c r="H124" s="225">
        <f t="shared" si="4"/>
        <v>8.4164221687137285E-3</v>
      </c>
      <c r="I124" s="225">
        <f t="shared" si="5"/>
        <v>3.0860214618617005E-2</v>
      </c>
    </row>
    <row r="125" spans="1:9" ht="13">
      <c r="A125" s="217" t="s">
        <v>136</v>
      </c>
      <c r="B125" s="218">
        <v>2020</v>
      </c>
      <c r="C125" s="219">
        <v>43941</v>
      </c>
      <c r="D125" s="220">
        <v>44196</v>
      </c>
      <c r="E125" s="224">
        <f t="shared" si="2"/>
        <v>0.69722222222222219</v>
      </c>
      <c r="F125" s="222">
        <v>8.5793488597964433</v>
      </c>
      <c r="G125" s="225">
        <f t="shared" si="12"/>
        <v>0.1111500000000003</v>
      </c>
      <c r="H125" s="225">
        <f t="shared" si="4"/>
        <v>0.66486736407600189</v>
      </c>
      <c r="I125" s="225">
        <f t="shared" si="5"/>
        <v>2.4378470016120066</v>
      </c>
    </row>
    <row r="126" spans="1:9" ht="13">
      <c r="A126" s="223"/>
      <c r="B126" s="218">
        <v>2021</v>
      </c>
      <c r="C126" s="219">
        <v>44197</v>
      </c>
      <c r="D126" s="220">
        <v>44561</v>
      </c>
      <c r="E126" s="224">
        <f t="shared" si="2"/>
        <v>1</v>
      </c>
      <c r="F126" s="222">
        <v>8.5793488597964433</v>
      </c>
      <c r="G126" s="225">
        <f t="shared" si="12"/>
        <v>0.1111500000000003</v>
      </c>
      <c r="H126" s="225">
        <f t="shared" si="4"/>
        <v>0.95359462576637732</v>
      </c>
      <c r="I126" s="225">
        <f t="shared" si="5"/>
        <v>3.4965136278100499</v>
      </c>
    </row>
    <row r="127" spans="1:9" ht="13">
      <c r="A127" s="223"/>
      <c r="B127" s="218">
        <v>2022</v>
      </c>
      <c r="C127" s="219">
        <v>44562</v>
      </c>
      <c r="D127" s="220">
        <v>44926</v>
      </c>
      <c r="E127" s="224">
        <f t="shared" si="2"/>
        <v>1</v>
      </c>
      <c r="F127" s="222">
        <v>8.5793488597964433</v>
      </c>
      <c r="G127" s="225">
        <f t="shared" si="12"/>
        <v>0.1111500000000003</v>
      </c>
      <c r="H127" s="225">
        <f t="shared" si="4"/>
        <v>0.95359462576637732</v>
      </c>
      <c r="I127" s="225">
        <f t="shared" si="5"/>
        <v>3.4965136278100499</v>
      </c>
    </row>
    <row r="128" spans="1:9" ht="13">
      <c r="A128" s="223"/>
      <c r="B128" s="218">
        <v>2023</v>
      </c>
      <c r="C128" s="219">
        <v>44927</v>
      </c>
      <c r="D128" s="220">
        <v>45291</v>
      </c>
      <c r="E128" s="224">
        <f t="shared" si="2"/>
        <v>1</v>
      </c>
      <c r="F128" s="222">
        <v>8.5793488597964433</v>
      </c>
      <c r="G128" s="225">
        <f t="shared" si="12"/>
        <v>0.1111500000000003</v>
      </c>
      <c r="H128" s="225">
        <f t="shared" si="4"/>
        <v>0.95359462576637732</v>
      </c>
      <c r="I128" s="225">
        <f t="shared" si="5"/>
        <v>3.4965136278100499</v>
      </c>
    </row>
    <row r="129" spans="1:9" ht="13">
      <c r="A129" s="223"/>
      <c r="B129" s="218">
        <v>2024</v>
      </c>
      <c r="C129" s="219">
        <v>45292</v>
      </c>
      <c r="D129" s="220">
        <v>45300</v>
      </c>
      <c r="E129" s="224">
        <f t="shared" si="2"/>
        <v>2.2222222222222223E-2</v>
      </c>
      <c r="F129" s="222">
        <v>8.5793488597964433</v>
      </c>
      <c r="G129" s="225">
        <f t="shared" si="12"/>
        <v>0.1111500000000003</v>
      </c>
      <c r="H129" s="225">
        <f t="shared" si="4"/>
        <v>2.1190991683697275E-2</v>
      </c>
      <c r="I129" s="225">
        <f t="shared" si="5"/>
        <v>7.7700302840223348E-2</v>
      </c>
    </row>
    <row r="130" spans="1:9" ht="13">
      <c r="A130" s="217" t="s">
        <v>137</v>
      </c>
      <c r="B130" s="218">
        <v>2020</v>
      </c>
      <c r="C130" s="219">
        <v>43948</v>
      </c>
      <c r="D130" s="220">
        <v>44196</v>
      </c>
      <c r="E130" s="224">
        <f t="shared" si="2"/>
        <v>0.67777777777777781</v>
      </c>
      <c r="F130" s="222">
        <v>12.828554662997512</v>
      </c>
      <c r="G130" s="225">
        <f t="shared" si="12"/>
        <v>0.1111500000000003</v>
      </c>
      <c r="H130" s="225">
        <f t="shared" si="4"/>
        <v>0.96643916553692022</v>
      </c>
      <c r="I130" s="225">
        <f t="shared" si="5"/>
        <v>3.5436102736353745</v>
      </c>
    </row>
    <row r="131" spans="1:9" ht="13">
      <c r="A131" s="223"/>
      <c r="B131" s="218">
        <v>2021</v>
      </c>
      <c r="C131" s="219">
        <v>44197</v>
      </c>
      <c r="D131" s="220">
        <v>44561</v>
      </c>
      <c r="E131" s="224">
        <f t="shared" si="2"/>
        <v>1</v>
      </c>
      <c r="F131" s="222">
        <v>12.828554662997512</v>
      </c>
      <c r="G131" s="225">
        <f t="shared" si="12"/>
        <v>0.1111500000000003</v>
      </c>
      <c r="H131" s="225">
        <f t="shared" si="4"/>
        <v>1.4258938507921772</v>
      </c>
      <c r="I131" s="225">
        <f t="shared" si="5"/>
        <v>5.2282774529046501</v>
      </c>
    </row>
    <row r="132" spans="1:9" ht="13">
      <c r="A132" s="223"/>
      <c r="B132" s="218">
        <v>2022</v>
      </c>
      <c r="C132" s="219">
        <v>44562</v>
      </c>
      <c r="D132" s="220">
        <v>44926</v>
      </c>
      <c r="E132" s="224">
        <f t="shared" si="2"/>
        <v>1</v>
      </c>
      <c r="F132" s="222">
        <v>12.828554662997512</v>
      </c>
      <c r="G132" s="225">
        <f t="shared" si="12"/>
        <v>0.1111500000000003</v>
      </c>
      <c r="H132" s="225">
        <f t="shared" si="4"/>
        <v>1.4258938507921772</v>
      </c>
      <c r="I132" s="225">
        <f t="shared" si="5"/>
        <v>5.2282774529046501</v>
      </c>
    </row>
    <row r="133" spans="1:9" ht="13">
      <c r="A133" s="223"/>
      <c r="B133" s="218">
        <v>2023</v>
      </c>
      <c r="C133" s="219">
        <v>44927</v>
      </c>
      <c r="D133" s="220">
        <v>45291</v>
      </c>
      <c r="E133" s="224">
        <f t="shared" si="2"/>
        <v>1</v>
      </c>
      <c r="F133" s="222">
        <v>12.828554662997512</v>
      </c>
      <c r="G133" s="225">
        <f t="shared" si="12"/>
        <v>0.1111500000000003</v>
      </c>
      <c r="H133" s="225">
        <f t="shared" si="4"/>
        <v>1.4258938507921772</v>
      </c>
      <c r="I133" s="225">
        <f t="shared" si="5"/>
        <v>5.2282774529046501</v>
      </c>
    </row>
    <row r="134" spans="1:9" ht="13">
      <c r="A134" s="223"/>
      <c r="B134" s="218">
        <v>2024</v>
      </c>
      <c r="C134" s="219">
        <v>45292</v>
      </c>
      <c r="D134" s="220">
        <v>45300</v>
      </c>
      <c r="E134" s="224">
        <f t="shared" si="2"/>
        <v>2.2222222222222223E-2</v>
      </c>
      <c r="F134" s="222">
        <v>12.828554662997512</v>
      </c>
      <c r="G134" s="225">
        <f t="shared" si="12"/>
        <v>0.1111500000000003</v>
      </c>
      <c r="H134" s="225">
        <f t="shared" si="4"/>
        <v>3.1686530017603937E-2</v>
      </c>
      <c r="I134" s="225">
        <f t="shared" si="5"/>
        <v>0.11618394339788111</v>
      </c>
    </row>
    <row r="135" spans="1:9" ht="13">
      <c r="A135" s="217" t="s">
        <v>138</v>
      </c>
      <c r="B135" s="218">
        <v>2020</v>
      </c>
      <c r="C135" s="219">
        <v>43948</v>
      </c>
      <c r="D135" s="220">
        <v>44196</v>
      </c>
      <c r="E135" s="224">
        <f t="shared" si="2"/>
        <v>0.67777777777777781</v>
      </c>
      <c r="F135" s="222">
        <v>12.909491916391817</v>
      </c>
      <c r="G135" s="225">
        <f t="shared" si="12"/>
        <v>0.1111500000000003</v>
      </c>
      <c r="H135" s="225">
        <f t="shared" si="4"/>
        <v>0.97253657352138023</v>
      </c>
      <c r="I135" s="225">
        <f t="shared" si="5"/>
        <v>3.5659674362450606</v>
      </c>
    </row>
    <row r="136" spans="1:9" ht="13">
      <c r="A136" s="223"/>
      <c r="B136" s="218">
        <v>2021</v>
      </c>
      <c r="C136" s="219">
        <v>44197</v>
      </c>
      <c r="D136" s="220">
        <v>44561</v>
      </c>
      <c r="E136" s="224">
        <f t="shared" si="2"/>
        <v>1</v>
      </c>
      <c r="F136" s="222">
        <v>12.909491916391817</v>
      </c>
      <c r="G136" s="225">
        <f t="shared" si="12"/>
        <v>0.1111500000000003</v>
      </c>
      <c r="H136" s="225">
        <f t="shared" si="4"/>
        <v>1.4348900265069544</v>
      </c>
      <c r="I136" s="225">
        <f t="shared" si="5"/>
        <v>5.2612634305254993</v>
      </c>
    </row>
    <row r="137" spans="1:9" ht="13">
      <c r="A137" s="223"/>
      <c r="B137" s="218">
        <v>2022</v>
      </c>
      <c r="C137" s="219">
        <v>44562</v>
      </c>
      <c r="D137" s="220">
        <v>44926</v>
      </c>
      <c r="E137" s="224">
        <f t="shared" si="2"/>
        <v>1</v>
      </c>
      <c r="F137" s="222">
        <v>12.909491916391817</v>
      </c>
      <c r="G137" s="225">
        <f t="shared" si="12"/>
        <v>0.1111500000000003</v>
      </c>
      <c r="H137" s="225">
        <f t="shared" si="4"/>
        <v>1.4348900265069544</v>
      </c>
      <c r="I137" s="225">
        <f t="shared" si="5"/>
        <v>5.2612634305254993</v>
      </c>
    </row>
    <row r="138" spans="1:9" ht="13">
      <c r="A138" s="223"/>
      <c r="B138" s="218">
        <v>2023</v>
      </c>
      <c r="C138" s="219">
        <v>44927</v>
      </c>
      <c r="D138" s="220">
        <v>45291</v>
      </c>
      <c r="E138" s="224">
        <f t="shared" si="2"/>
        <v>1</v>
      </c>
      <c r="F138" s="222">
        <v>12.909491916391817</v>
      </c>
      <c r="G138" s="225">
        <f t="shared" si="12"/>
        <v>0.1111500000000003</v>
      </c>
      <c r="H138" s="225">
        <f t="shared" si="4"/>
        <v>1.4348900265069544</v>
      </c>
      <c r="I138" s="225">
        <f t="shared" si="5"/>
        <v>5.2612634305254993</v>
      </c>
    </row>
    <row r="139" spans="1:9" ht="13">
      <c r="A139" s="223"/>
      <c r="B139" s="218">
        <v>2024</v>
      </c>
      <c r="C139" s="219">
        <v>45292</v>
      </c>
      <c r="D139" s="220">
        <v>45300</v>
      </c>
      <c r="E139" s="224">
        <f t="shared" si="2"/>
        <v>2.2222222222222223E-2</v>
      </c>
      <c r="F139" s="222">
        <v>12.909491916391817</v>
      </c>
      <c r="G139" s="225">
        <f t="shared" si="12"/>
        <v>0.1111500000000003</v>
      </c>
      <c r="H139" s="225">
        <f t="shared" si="4"/>
        <v>3.1886445033487879E-2</v>
      </c>
      <c r="I139" s="225">
        <f t="shared" si="5"/>
        <v>0.11691696512278889</v>
      </c>
    </row>
    <row r="140" spans="1:9" ht="13">
      <c r="A140" s="217" t="s">
        <v>139</v>
      </c>
      <c r="B140" s="218">
        <v>2020</v>
      </c>
      <c r="C140" s="219">
        <v>43955</v>
      </c>
      <c r="D140" s="220">
        <v>44196</v>
      </c>
      <c r="E140" s="224">
        <f t="shared" si="2"/>
        <v>0.65833333333333333</v>
      </c>
      <c r="F140" s="222">
        <v>12.869023289694665</v>
      </c>
      <c r="G140" s="225">
        <f t="shared" si="12"/>
        <v>0.1111500000000003</v>
      </c>
      <c r="H140" s="225">
        <f t="shared" si="4"/>
        <v>0.94167469294429762</v>
      </c>
      <c r="I140" s="225">
        <f t="shared" si="5"/>
        <v>3.4528072074624245</v>
      </c>
    </row>
    <row r="141" spans="1:9" ht="13">
      <c r="A141" s="223"/>
      <c r="B141" s="218">
        <v>2021</v>
      </c>
      <c r="C141" s="219">
        <v>44197</v>
      </c>
      <c r="D141" s="220">
        <v>44561</v>
      </c>
      <c r="E141" s="224">
        <f t="shared" si="2"/>
        <v>1</v>
      </c>
      <c r="F141" s="222">
        <v>12.869023289694665</v>
      </c>
      <c r="G141" s="225">
        <f t="shared" si="12"/>
        <v>0.1111500000000003</v>
      </c>
      <c r="H141" s="225">
        <f t="shared" si="4"/>
        <v>1.430391938649566</v>
      </c>
      <c r="I141" s="225">
        <f t="shared" si="5"/>
        <v>5.2447704417150751</v>
      </c>
    </row>
    <row r="142" spans="1:9" ht="13">
      <c r="A142" s="223"/>
      <c r="B142" s="218">
        <v>2022</v>
      </c>
      <c r="C142" s="219">
        <v>44562</v>
      </c>
      <c r="D142" s="220">
        <v>44926</v>
      </c>
      <c r="E142" s="224">
        <f t="shared" si="2"/>
        <v>1</v>
      </c>
      <c r="F142" s="222">
        <v>12.869023289694665</v>
      </c>
      <c r="G142" s="225">
        <f t="shared" si="12"/>
        <v>0.1111500000000003</v>
      </c>
      <c r="H142" s="225">
        <f t="shared" si="4"/>
        <v>1.430391938649566</v>
      </c>
      <c r="I142" s="225">
        <f t="shared" si="5"/>
        <v>5.2447704417150751</v>
      </c>
    </row>
    <row r="143" spans="1:9" ht="13">
      <c r="A143" s="223"/>
      <c r="B143" s="218">
        <v>2023</v>
      </c>
      <c r="C143" s="219">
        <v>44927</v>
      </c>
      <c r="D143" s="220">
        <v>45291</v>
      </c>
      <c r="E143" s="224">
        <f t="shared" si="2"/>
        <v>1</v>
      </c>
      <c r="F143" s="222">
        <v>12.869023289694665</v>
      </c>
      <c r="G143" s="225">
        <f t="shared" si="12"/>
        <v>0.1111500000000003</v>
      </c>
      <c r="H143" s="225">
        <f t="shared" si="4"/>
        <v>1.430391938649566</v>
      </c>
      <c r="I143" s="225">
        <f t="shared" si="5"/>
        <v>5.2447704417150751</v>
      </c>
    </row>
    <row r="144" spans="1:9" ht="13">
      <c r="A144" s="223"/>
      <c r="B144" s="218">
        <v>2024</v>
      </c>
      <c r="C144" s="219">
        <v>45292</v>
      </c>
      <c r="D144" s="220">
        <v>45300</v>
      </c>
      <c r="E144" s="224">
        <f t="shared" si="2"/>
        <v>2.2222222222222223E-2</v>
      </c>
      <c r="F144" s="222">
        <v>12.869023289694665</v>
      </c>
      <c r="G144" s="225">
        <f t="shared" si="12"/>
        <v>0.1111500000000003</v>
      </c>
      <c r="H144" s="225">
        <f t="shared" si="4"/>
        <v>3.1786487525545915E-2</v>
      </c>
      <c r="I144" s="225">
        <f t="shared" si="5"/>
        <v>0.11655045426033502</v>
      </c>
    </row>
    <row r="145" spans="1:9" ht="13">
      <c r="A145" s="217" t="s">
        <v>140</v>
      </c>
      <c r="B145" s="218">
        <v>2020</v>
      </c>
      <c r="C145" s="219">
        <v>44011</v>
      </c>
      <c r="D145" s="220">
        <v>44196</v>
      </c>
      <c r="E145" s="224">
        <f t="shared" si="2"/>
        <v>0.50555555555555554</v>
      </c>
      <c r="F145" s="222">
        <v>6.717792031727404</v>
      </c>
      <c r="G145" s="225">
        <f t="shared" si="12"/>
        <v>0.1111500000000003</v>
      </c>
      <c r="H145" s="225">
        <f t="shared" si="4"/>
        <v>0.37748952874284319</v>
      </c>
      <c r="I145" s="225">
        <f t="shared" si="5"/>
        <v>1.3841282720570918</v>
      </c>
    </row>
    <row r="146" spans="1:9" ht="13">
      <c r="A146" s="223"/>
      <c r="B146" s="218">
        <v>2021</v>
      </c>
      <c r="C146" s="219">
        <v>44197</v>
      </c>
      <c r="D146" s="220">
        <v>44561</v>
      </c>
      <c r="E146" s="224">
        <f t="shared" si="2"/>
        <v>1</v>
      </c>
      <c r="F146" s="222">
        <v>6.717792031727404</v>
      </c>
      <c r="G146" s="225">
        <f t="shared" si="12"/>
        <v>0.1111500000000003</v>
      </c>
      <c r="H146" s="225">
        <f t="shared" si="4"/>
        <v>0.74668258432650303</v>
      </c>
      <c r="I146" s="225">
        <f t="shared" si="5"/>
        <v>2.7378361425305111</v>
      </c>
    </row>
    <row r="147" spans="1:9" ht="13">
      <c r="A147" s="223"/>
      <c r="B147" s="218">
        <v>2022</v>
      </c>
      <c r="C147" s="219">
        <v>44562</v>
      </c>
      <c r="D147" s="220">
        <v>44926</v>
      </c>
      <c r="E147" s="224">
        <f t="shared" si="2"/>
        <v>1</v>
      </c>
      <c r="F147" s="222">
        <v>6.717792031727404</v>
      </c>
      <c r="G147" s="225">
        <f t="shared" si="12"/>
        <v>0.1111500000000003</v>
      </c>
      <c r="H147" s="225">
        <f t="shared" si="4"/>
        <v>0.74668258432650303</v>
      </c>
      <c r="I147" s="225">
        <f t="shared" si="5"/>
        <v>2.7378361425305111</v>
      </c>
    </row>
    <row r="148" spans="1:9" ht="13">
      <c r="A148" s="223"/>
      <c r="B148" s="218">
        <v>2023</v>
      </c>
      <c r="C148" s="219">
        <v>44927</v>
      </c>
      <c r="D148" s="220">
        <v>45291</v>
      </c>
      <c r="E148" s="224">
        <f t="shared" si="2"/>
        <v>1</v>
      </c>
      <c r="F148" s="222">
        <v>6.717792031727404</v>
      </c>
      <c r="G148" s="225">
        <f t="shared" si="12"/>
        <v>0.1111500000000003</v>
      </c>
      <c r="H148" s="225">
        <f t="shared" si="4"/>
        <v>0.74668258432650303</v>
      </c>
      <c r="I148" s="225">
        <f t="shared" si="5"/>
        <v>2.7378361425305111</v>
      </c>
    </row>
    <row r="149" spans="1:9" ht="13">
      <c r="A149" s="223"/>
      <c r="B149" s="218">
        <v>2024</v>
      </c>
      <c r="C149" s="219">
        <v>45292</v>
      </c>
      <c r="D149" s="220">
        <v>45300</v>
      </c>
      <c r="E149" s="224">
        <f t="shared" si="2"/>
        <v>2.2222222222222223E-2</v>
      </c>
      <c r="F149" s="222">
        <v>6.717792031727404</v>
      </c>
      <c r="G149" s="225">
        <f t="shared" si="12"/>
        <v>0.1111500000000003</v>
      </c>
      <c r="H149" s="225">
        <f t="shared" si="4"/>
        <v>1.6592946318366733E-2</v>
      </c>
      <c r="I149" s="225">
        <f t="shared" si="5"/>
        <v>6.0840803167344693E-2</v>
      </c>
    </row>
    <row r="150" spans="1:9" ht="13">
      <c r="A150" s="217" t="s">
        <v>22</v>
      </c>
      <c r="B150" s="218">
        <v>2020</v>
      </c>
      <c r="C150" s="219">
        <v>44013</v>
      </c>
      <c r="D150" s="220">
        <v>44196</v>
      </c>
      <c r="E150" s="224">
        <f t="shared" si="2"/>
        <v>0.5</v>
      </c>
      <c r="F150" s="222">
        <v>6.5154488982416385</v>
      </c>
      <c r="G150" s="225">
        <f t="shared" si="12"/>
        <v>0.1111500000000003</v>
      </c>
      <c r="H150" s="225">
        <f t="shared" si="4"/>
        <v>0.36209607251978004</v>
      </c>
      <c r="I150" s="225">
        <f t="shared" si="5"/>
        <v>1.3276855992391934</v>
      </c>
    </row>
    <row r="151" spans="1:9" ht="13">
      <c r="A151" s="223"/>
      <c r="B151" s="218">
        <v>2021</v>
      </c>
      <c r="C151" s="219">
        <v>44197</v>
      </c>
      <c r="D151" s="220">
        <v>44561</v>
      </c>
      <c r="E151" s="224">
        <f t="shared" si="2"/>
        <v>1</v>
      </c>
      <c r="F151" s="222">
        <v>6.5154488982416385</v>
      </c>
      <c r="G151" s="225">
        <f t="shared" si="12"/>
        <v>0.1111500000000003</v>
      </c>
      <c r="H151" s="225">
        <f t="shared" si="4"/>
        <v>0.72419214503956009</v>
      </c>
      <c r="I151" s="225">
        <f t="shared" si="5"/>
        <v>2.6553711984783868</v>
      </c>
    </row>
    <row r="152" spans="1:9" ht="13">
      <c r="A152" s="223"/>
      <c r="B152" s="218">
        <v>2022</v>
      </c>
      <c r="C152" s="219">
        <v>44562</v>
      </c>
      <c r="D152" s="220">
        <v>44926</v>
      </c>
      <c r="E152" s="224">
        <f t="shared" si="2"/>
        <v>1</v>
      </c>
      <c r="F152" s="222">
        <v>6.5154488982416385</v>
      </c>
      <c r="G152" s="225">
        <f t="shared" si="12"/>
        <v>0.1111500000000003</v>
      </c>
      <c r="H152" s="225">
        <f t="shared" si="4"/>
        <v>0.72419214503956009</v>
      </c>
      <c r="I152" s="225">
        <f t="shared" si="5"/>
        <v>2.6553711984783868</v>
      </c>
    </row>
    <row r="153" spans="1:9" ht="13">
      <c r="A153" s="223"/>
      <c r="B153" s="218">
        <v>2023</v>
      </c>
      <c r="C153" s="219">
        <v>44927</v>
      </c>
      <c r="D153" s="220">
        <v>45291</v>
      </c>
      <c r="E153" s="224">
        <f t="shared" si="2"/>
        <v>1</v>
      </c>
      <c r="F153" s="222">
        <v>6.5154488982416385</v>
      </c>
      <c r="G153" s="225">
        <f t="shared" si="12"/>
        <v>0.1111500000000003</v>
      </c>
      <c r="H153" s="225">
        <f t="shared" si="4"/>
        <v>0.72419214503956009</v>
      </c>
      <c r="I153" s="225">
        <f t="shared" si="5"/>
        <v>2.6553711984783868</v>
      </c>
    </row>
    <row r="154" spans="1:9" ht="13">
      <c r="A154" s="223"/>
      <c r="B154" s="218">
        <v>2024</v>
      </c>
      <c r="C154" s="219">
        <v>45292</v>
      </c>
      <c r="D154" s="220">
        <v>45300</v>
      </c>
      <c r="E154" s="224">
        <f t="shared" si="2"/>
        <v>2.2222222222222223E-2</v>
      </c>
      <c r="F154" s="222">
        <v>6.5154488982416385</v>
      </c>
      <c r="G154" s="225">
        <f t="shared" si="12"/>
        <v>0.1111500000000003</v>
      </c>
      <c r="H154" s="225">
        <f t="shared" si="4"/>
        <v>1.6093158778656892E-2</v>
      </c>
      <c r="I154" s="225">
        <f t="shared" si="5"/>
        <v>5.9008248855075274E-2</v>
      </c>
    </row>
    <row r="155" spans="1:9" ht="13">
      <c r="A155" s="217" t="s">
        <v>16</v>
      </c>
      <c r="B155" s="218">
        <v>2020</v>
      </c>
      <c r="C155" s="219">
        <v>44039</v>
      </c>
      <c r="D155" s="220">
        <v>44196</v>
      </c>
      <c r="E155" s="224">
        <f t="shared" si="2"/>
        <v>0.42777777777777776</v>
      </c>
      <c r="F155" s="222">
        <v>39.011756136055524</v>
      </c>
      <c r="G155" s="225">
        <f t="shared" ref="G155:G159" si="13">I$3</f>
        <v>5.8500000000000087E-2</v>
      </c>
      <c r="H155" s="225">
        <f t="shared" si="4"/>
        <v>0.97626919730479089</v>
      </c>
      <c r="I155" s="225">
        <f t="shared" si="5"/>
        <v>3.5796537234509</v>
      </c>
    </row>
    <row r="156" spans="1:9" ht="13">
      <c r="A156" s="223"/>
      <c r="B156" s="218">
        <v>2021</v>
      </c>
      <c r="C156" s="219">
        <v>44197</v>
      </c>
      <c r="D156" s="220">
        <v>44561</v>
      </c>
      <c r="E156" s="224">
        <f t="shared" si="2"/>
        <v>1</v>
      </c>
      <c r="F156" s="222">
        <v>39.011756136055524</v>
      </c>
      <c r="G156" s="225">
        <f t="shared" si="13"/>
        <v>5.8500000000000087E-2</v>
      </c>
      <c r="H156" s="225">
        <f t="shared" si="4"/>
        <v>2.2821877339592516</v>
      </c>
      <c r="I156" s="225">
        <f t="shared" si="5"/>
        <v>8.3680216911839214</v>
      </c>
    </row>
    <row r="157" spans="1:9" ht="13">
      <c r="A157" s="223"/>
      <c r="B157" s="218">
        <v>2022</v>
      </c>
      <c r="C157" s="219">
        <v>44562</v>
      </c>
      <c r="D157" s="220">
        <v>44926</v>
      </c>
      <c r="E157" s="224">
        <f t="shared" si="2"/>
        <v>1</v>
      </c>
      <c r="F157" s="222">
        <v>39.011756136055524</v>
      </c>
      <c r="G157" s="225">
        <f t="shared" si="13"/>
        <v>5.8500000000000087E-2</v>
      </c>
      <c r="H157" s="225">
        <f t="shared" si="4"/>
        <v>2.2821877339592516</v>
      </c>
      <c r="I157" s="225">
        <f t="shared" si="5"/>
        <v>8.3680216911839214</v>
      </c>
    </row>
    <row r="158" spans="1:9" ht="13">
      <c r="A158" s="223"/>
      <c r="B158" s="218">
        <v>2023</v>
      </c>
      <c r="C158" s="219">
        <v>44927</v>
      </c>
      <c r="D158" s="220">
        <v>45291</v>
      </c>
      <c r="E158" s="224">
        <f t="shared" si="2"/>
        <v>1</v>
      </c>
      <c r="F158" s="222">
        <v>39.011756136055524</v>
      </c>
      <c r="G158" s="225">
        <f t="shared" si="13"/>
        <v>5.8500000000000087E-2</v>
      </c>
      <c r="H158" s="225">
        <f t="shared" si="4"/>
        <v>2.2821877339592516</v>
      </c>
      <c r="I158" s="225">
        <f t="shared" si="5"/>
        <v>8.3680216911839214</v>
      </c>
    </row>
    <row r="159" spans="1:9" ht="13">
      <c r="A159" s="223"/>
      <c r="B159" s="218">
        <v>2024</v>
      </c>
      <c r="C159" s="219">
        <v>45292</v>
      </c>
      <c r="D159" s="220">
        <v>45300</v>
      </c>
      <c r="E159" s="224">
        <f t="shared" si="2"/>
        <v>2.2222222222222223E-2</v>
      </c>
      <c r="F159" s="222">
        <v>39.011756136055524</v>
      </c>
      <c r="G159" s="225">
        <f t="shared" si="13"/>
        <v>5.8500000000000087E-2</v>
      </c>
      <c r="H159" s="225">
        <f t="shared" si="4"/>
        <v>5.0715282976872257E-2</v>
      </c>
      <c r="I159" s="225">
        <f t="shared" si="5"/>
        <v>0.18595603758186494</v>
      </c>
    </row>
    <row r="160" spans="1:9" ht="13">
      <c r="A160" s="217" t="s">
        <v>23</v>
      </c>
      <c r="B160" s="218">
        <v>2020</v>
      </c>
      <c r="C160" s="219">
        <v>44053</v>
      </c>
      <c r="D160" s="220">
        <v>44196</v>
      </c>
      <c r="E160" s="224">
        <f t="shared" si="2"/>
        <v>0.39166666666666666</v>
      </c>
      <c r="F160" s="222">
        <v>7.0010724186074746</v>
      </c>
      <c r="G160" s="225">
        <f t="shared" ref="G160:G194" si="14">I$4</f>
        <v>0.1111500000000003</v>
      </c>
      <c r="H160" s="225">
        <f t="shared" si="4"/>
        <v>0.30478293640355397</v>
      </c>
      <c r="I160" s="225">
        <f t="shared" si="5"/>
        <v>1.1175374334796979</v>
      </c>
    </row>
    <row r="161" spans="1:9" ht="13">
      <c r="A161" s="223"/>
      <c r="B161" s="218">
        <v>2021</v>
      </c>
      <c r="C161" s="219">
        <v>44197</v>
      </c>
      <c r="D161" s="220">
        <v>44561</v>
      </c>
      <c r="E161" s="224">
        <f t="shared" si="2"/>
        <v>1</v>
      </c>
      <c r="F161" s="222">
        <v>7.0010724186074746</v>
      </c>
      <c r="G161" s="225">
        <f t="shared" si="14"/>
        <v>0.1111500000000003</v>
      </c>
      <c r="H161" s="225">
        <f t="shared" si="4"/>
        <v>0.77816919932822293</v>
      </c>
      <c r="I161" s="225">
        <f t="shared" si="5"/>
        <v>2.8532870642034838</v>
      </c>
    </row>
    <row r="162" spans="1:9" ht="13">
      <c r="A162" s="223"/>
      <c r="B162" s="218">
        <v>2022</v>
      </c>
      <c r="C162" s="219">
        <v>44562</v>
      </c>
      <c r="D162" s="220">
        <v>44926</v>
      </c>
      <c r="E162" s="224">
        <f t="shared" si="2"/>
        <v>1</v>
      </c>
      <c r="F162" s="222">
        <v>7.0010724186074746</v>
      </c>
      <c r="G162" s="225">
        <f t="shared" si="14"/>
        <v>0.1111500000000003</v>
      </c>
      <c r="H162" s="225">
        <f t="shared" si="4"/>
        <v>0.77816919932822293</v>
      </c>
      <c r="I162" s="225">
        <f t="shared" si="5"/>
        <v>2.8532870642034838</v>
      </c>
    </row>
    <row r="163" spans="1:9" ht="13">
      <c r="A163" s="223"/>
      <c r="B163" s="218">
        <v>2023</v>
      </c>
      <c r="C163" s="219">
        <v>44927</v>
      </c>
      <c r="D163" s="220">
        <v>45291</v>
      </c>
      <c r="E163" s="224">
        <f t="shared" si="2"/>
        <v>1</v>
      </c>
      <c r="F163" s="222">
        <v>7.0010724186074746</v>
      </c>
      <c r="G163" s="225">
        <f t="shared" si="14"/>
        <v>0.1111500000000003</v>
      </c>
      <c r="H163" s="225">
        <f t="shared" si="4"/>
        <v>0.77816919932822293</v>
      </c>
      <c r="I163" s="225">
        <f t="shared" si="5"/>
        <v>2.8532870642034838</v>
      </c>
    </row>
    <row r="164" spans="1:9" ht="13">
      <c r="A164" s="223"/>
      <c r="B164" s="218">
        <v>2024</v>
      </c>
      <c r="C164" s="219">
        <v>45292</v>
      </c>
      <c r="D164" s="220">
        <v>45300</v>
      </c>
      <c r="E164" s="224">
        <f t="shared" si="2"/>
        <v>2.2222222222222223E-2</v>
      </c>
      <c r="F164" s="222">
        <v>7.0010724186074746</v>
      </c>
      <c r="G164" s="225">
        <f t="shared" si="14"/>
        <v>0.1111500000000003</v>
      </c>
      <c r="H164" s="225">
        <f t="shared" si="4"/>
        <v>1.7292648873960509E-2</v>
      </c>
      <c r="I164" s="225">
        <f t="shared" si="5"/>
        <v>6.340637920452187E-2</v>
      </c>
    </row>
    <row r="165" spans="1:9" ht="13">
      <c r="A165" s="217" t="s">
        <v>141</v>
      </c>
      <c r="B165" s="218">
        <v>2020</v>
      </c>
      <c r="C165" s="219">
        <v>44060</v>
      </c>
      <c r="D165" s="220">
        <v>44196</v>
      </c>
      <c r="E165" s="224">
        <f t="shared" si="2"/>
        <v>0.37222222222222223</v>
      </c>
      <c r="F165" s="222">
        <v>12.464337022723134</v>
      </c>
      <c r="G165" s="225">
        <f t="shared" si="14"/>
        <v>0.1111500000000003</v>
      </c>
      <c r="H165" s="225">
        <f t="shared" si="4"/>
        <v>0.51568078347261426</v>
      </c>
      <c r="I165" s="225">
        <f t="shared" si="5"/>
        <v>1.8908295393995855</v>
      </c>
    </row>
    <row r="166" spans="1:9" ht="13">
      <c r="A166" s="223"/>
      <c r="B166" s="218">
        <v>2021</v>
      </c>
      <c r="C166" s="219">
        <v>44197</v>
      </c>
      <c r="D166" s="220">
        <v>44561</v>
      </c>
      <c r="E166" s="224">
        <f t="shared" si="2"/>
        <v>1</v>
      </c>
      <c r="F166" s="222">
        <v>12.464337022723134</v>
      </c>
      <c r="G166" s="225">
        <f t="shared" si="14"/>
        <v>0.1111500000000003</v>
      </c>
      <c r="H166" s="225">
        <f t="shared" si="4"/>
        <v>1.3854110600756802</v>
      </c>
      <c r="I166" s="225">
        <f t="shared" si="5"/>
        <v>5.0798405536108273</v>
      </c>
    </row>
    <row r="167" spans="1:9" ht="13">
      <c r="A167" s="223"/>
      <c r="B167" s="218">
        <v>2022</v>
      </c>
      <c r="C167" s="219">
        <v>44562</v>
      </c>
      <c r="D167" s="220">
        <v>44926</v>
      </c>
      <c r="E167" s="224">
        <f t="shared" si="2"/>
        <v>1</v>
      </c>
      <c r="F167" s="222">
        <v>12.464337022723134</v>
      </c>
      <c r="G167" s="225">
        <f t="shared" si="14"/>
        <v>0.1111500000000003</v>
      </c>
      <c r="H167" s="225">
        <f t="shared" si="4"/>
        <v>1.3854110600756802</v>
      </c>
      <c r="I167" s="225">
        <f t="shared" si="5"/>
        <v>5.0798405536108273</v>
      </c>
    </row>
    <row r="168" spans="1:9" ht="13">
      <c r="A168" s="223"/>
      <c r="B168" s="218">
        <v>2023</v>
      </c>
      <c r="C168" s="219">
        <v>44927</v>
      </c>
      <c r="D168" s="220">
        <v>45291</v>
      </c>
      <c r="E168" s="224">
        <f t="shared" si="2"/>
        <v>1</v>
      </c>
      <c r="F168" s="222">
        <v>12.464337022723134</v>
      </c>
      <c r="G168" s="225">
        <f t="shared" si="14"/>
        <v>0.1111500000000003</v>
      </c>
      <c r="H168" s="225">
        <f t="shared" si="4"/>
        <v>1.3854110600756802</v>
      </c>
      <c r="I168" s="225">
        <f t="shared" si="5"/>
        <v>5.0798405536108273</v>
      </c>
    </row>
    <row r="169" spans="1:9" ht="13">
      <c r="A169" s="223"/>
      <c r="B169" s="218">
        <v>2024</v>
      </c>
      <c r="C169" s="219">
        <v>45292</v>
      </c>
      <c r="D169" s="220">
        <v>45300</v>
      </c>
      <c r="E169" s="224">
        <f t="shared" si="2"/>
        <v>2.2222222222222223E-2</v>
      </c>
      <c r="F169" s="222">
        <v>12.464337022723134</v>
      </c>
      <c r="G169" s="225">
        <f t="shared" si="14"/>
        <v>0.1111500000000003</v>
      </c>
      <c r="H169" s="225">
        <f t="shared" si="4"/>
        <v>3.0786912446126226E-2</v>
      </c>
      <c r="I169" s="225">
        <f t="shared" si="5"/>
        <v>0.11288534563579616</v>
      </c>
    </row>
    <row r="170" spans="1:9" ht="13">
      <c r="A170" s="217" t="s">
        <v>142</v>
      </c>
      <c r="B170" s="218">
        <v>2020</v>
      </c>
      <c r="C170" s="219">
        <v>44067</v>
      </c>
      <c r="D170" s="220">
        <v>44196</v>
      </c>
      <c r="E170" s="224">
        <f t="shared" si="2"/>
        <v>0.3527777777777778</v>
      </c>
      <c r="F170" s="222">
        <v>11.857307622265839</v>
      </c>
      <c r="G170" s="225">
        <f t="shared" si="14"/>
        <v>0.1111500000000003</v>
      </c>
      <c r="H170" s="225">
        <f t="shared" si="4"/>
        <v>0.46493985350357264</v>
      </c>
      <c r="I170" s="225">
        <f t="shared" si="5"/>
        <v>1.7047794628464332</v>
      </c>
    </row>
    <row r="171" spans="1:9" ht="13">
      <c r="A171" s="223"/>
      <c r="B171" s="218">
        <v>2021</v>
      </c>
      <c r="C171" s="219">
        <v>44197</v>
      </c>
      <c r="D171" s="220">
        <v>44561</v>
      </c>
      <c r="E171" s="224">
        <f t="shared" si="2"/>
        <v>1</v>
      </c>
      <c r="F171" s="222">
        <v>11.857307622265839</v>
      </c>
      <c r="G171" s="225">
        <f t="shared" si="14"/>
        <v>0.1111500000000003</v>
      </c>
      <c r="H171" s="225">
        <f t="shared" si="4"/>
        <v>1.3179397422148516</v>
      </c>
      <c r="I171" s="225">
        <f t="shared" si="5"/>
        <v>4.8324457214544561</v>
      </c>
    </row>
    <row r="172" spans="1:9" ht="13">
      <c r="A172" s="223"/>
      <c r="B172" s="218">
        <v>2022</v>
      </c>
      <c r="C172" s="219">
        <v>44562</v>
      </c>
      <c r="D172" s="220">
        <v>44926</v>
      </c>
      <c r="E172" s="224">
        <f t="shared" si="2"/>
        <v>1</v>
      </c>
      <c r="F172" s="222">
        <v>11.857307622265839</v>
      </c>
      <c r="G172" s="225">
        <f t="shared" si="14"/>
        <v>0.1111500000000003</v>
      </c>
      <c r="H172" s="225">
        <f t="shared" si="4"/>
        <v>1.3179397422148516</v>
      </c>
      <c r="I172" s="225">
        <f t="shared" si="5"/>
        <v>4.8324457214544561</v>
      </c>
    </row>
    <row r="173" spans="1:9" ht="13">
      <c r="A173" s="223"/>
      <c r="B173" s="218">
        <v>2023</v>
      </c>
      <c r="C173" s="219">
        <v>44927</v>
      </c>
      <c r="D173" s="220">
        <v>45291</v>
      </c>
      <c r="E173" s="224">
        <f t="shared" si="2"/>
        <v>1</v>
      </c>
      <c r="F173" s="222">
        <v>11.857307622265839</v>
      </c>
      <c r="G173" s="225">
        <f t="shared" si="14"/>
        <v>0.1111500000000003</v>
      </c>
      <c r="H173" s="225">
        <f t="shared" si="4"/>
        <v>1.3179397422148516</v>
      </c>
      <c r="I173" s="225">
        <f t="shared" si="5"/>
        <v>4.8324457214544561</v>
      </c>
    </row>
    <row r="174" spans="1:9" ht="13">
      <c r="A174" s="223"/>
      <c r="B174" s="218">
        <v>2024</v>
      </c>
      <c r="C174" s="219">
        <v>45292</v>
      </c>
      <c r="D174" s="220">
        <v>45300</v>
      </c>
      <c r="E174" s="224">
        <f t="shared" si="2"/>
        <v>2.2222222222222223E-2</v>
      </c>
      <c r="F174" s="222">
        <v>11.857307622265839</v>
      </c>
      <c r="G174" s="225">
        <f t="shared" si="14"/>
        <v>0.1111500000000003</v>
      </c>
      <c r="H174" s="225">
        <f t="shared" si="4"/>
        <v>2.9287549826996703E-2</v>
      </c>
      <c r="I174" s="225">
        <f t="shared" si="5"/>
        <v>0.10738768269898791</v>
      </c>
    </row>
    <row r="175" spans="1:9" ht="13">
      <c r="A175" s="217" t="s">
        <v>143</v>
      </c>
      <c r="B175" s="218">
        <v>2020</v>
      </c>
      <c r="C175" s="219">
        <v>44075</v>
      </c>
      <c r="D175" s="220">
        <v>44196</v>
      </c>
      <c r="E175" s="224">
        <f t="shared" si="2"/>
        <v>0.33333333333333331</v>
      </c>
      <c r="F175" s="222">
        <v>14.28542522409502</v>
      </c>
      <c r="G175" s="225">
        <f t="shared" si="14"/>
        <v>0.1111500000000003</v>
      </c>
      <c r="H175" s="225">
        <f t="shared" si="4"/>
        <v>0.52927500455272192</v>
      </c>
      <c r="I175" s="225">
        <f t="shared" si="5"/>
        <v>1.9406750166933138</v>
      </c>
    </row>
    <row r="176" spans="1:9" ht="13">
      <c r="A176" s="223"/>
      <c r="B176" s="218">
        <v>2021</v>
      </c>
      <c r="C176" s="219">
        <v>44197</v>
      </c>
      <c r="D176" s="220">
        <v>44561</v>
      </c>
      <c r="E176" s="224">
        <f t="shared" si="2"/>
        <v>1</v>
      </c>
      <c r="F176" s="222">
        <v>14.28542522409502</v>
      </c>
      <c r="G176" s="225">
        <f t="shared" si="14"/>
        <v>0.1111500000000003</v>
      </c>
      <c r="H176" s="225">
        <f t="shared" si="4"/>
        <v>1.5878250136581658</v>
      </c>
      <c r="I176" s="225">
        <f t="shared" si="5"/>
        <v>5.8220250500799411</v>
      </c>
    </row>
    <row r="177" spans="1:9" ht="13">
      <c r="A177" s="223"/>
      <c r="B177" s="218">
        <v>2022</v>
      </c>
      <c r="C177" s="219">
        <v>44562</v>
      </c>
      <c r="D177" s="220">
        <v>44926</v>
      </c>
      <c r="E177" s="224">
        <f t="shared" si="2"/>
        <v>1</v>
      </c>
      <c r="F177" s="222">
        <v>14.28542522409502</v>
      </c>
      <c r="G177" s="225">
        <f t="shared" si="14"/>
        <v>0.1111500000000003</v>
      </c>
      <c r="H177" s="225">
        <f t="shared" si="4"/>
        <v>1.5878250136581658</v>
      </c>
      <c r="I177" s="225">
        <f t="shared" si="5"/>
        <v>5.8220250500799411</v>
      </c>
    </row>
    <row r="178" spans="1:9" ht="13">
      <c r="A178" s="223"/>
      <c r="B178" s="218">
        <v>2023</v>
      </c>
      <c r="C178" s="219">
        <v>44927</v>
      </c>
      <c r="D178" s="220">
        <v>45291</v>
      </c>
      <c r="E178" s="224">
        <f t="shared" si="2"/>
        <v>1</v>
      </c>
      <c r="F178" s="222">
        <v>14.28542522409502</v>
      </c>
      <c r="G178" s="225">
        <f t="shared" si="14"/>
        <v>0.1111500000000003</v>
      </c>
      <c r="H178" s="225">
        <f t="shared" si="4"/>
        <v>1.5878250136581658</v>
      </c>
      <c r="I178" s="225">
        <f t="shared" si="5"/>
        <v>5.8220250500799411</v>
      </c>
    </row>
    <row r="179" spans="1:9" ht="13">
      <c r="A179" s="223"/>
      <c r="B179" s="218">
        <v>2024</v>
      </c>
      <c r="C179" s="219">
        <v>45292</v>
      </c>
      <c r="D179" s="220">
        <v>45300</v>
      </c>
      <c r="E179" s="224">
        <f t="shared" si="2"/>
        <v>2.2222222222222223E-2</v>
      </c>
      <c r="F179" s="222">
        <v>14.28542522409502</v>
      </c>
      <c r="G179" s="225">
        <f t="shared" si="14"/>
        <v>0.1111500000000003</v>
      </c>
      <c r="H179" s="225">
        <f t="shared" si="4"/>
        <v>3.5285000303514794E-2</v>
      </c>
      <c r="I179" s="225">
        <f t="shared" si="5"/>
        <v>0.12937833444622091</v>
      </c>
    </row>
    <row r="180" spans="1:9" ht="13">
      <c r="A180" s="217" t="s">
        <v>28</v>
      </c>
      <c r="B180" s="218">
        <v>2020</v>
      </c>
      <c r="C180" s="219">
        <v>44081</v>
      </c>
      <c r="D180" s="220">
        <v>44196</v>
      </c>
      <c r="E180" s="224">
        <f t="shared" si="2"/>
        <v>0.31666666666666665</v>
      </c>
      <c r="F180" s="222">
        <v>14.244956597397868</v>
      </c>
      <c r="G180" s="225">
        <f t="shared" si="14"/>
        <v>0.1111500000000003</v>
      </c>
      <c r="H180" s="225">
        <f t="shared" si="4"/>
        <v>0.50138685983691278</v>
      </c>
      <c r="I180" s="225">
        <f t="shared" si="5"/>
        <v>1.8384184860686803</v>
      </c>
    </row>
    <row r="181" spans="1:9" ht="13">
      <c r="A181" s="223"/>
      <c r="B181" s="218">
        <v>2021</v>
      </c>
      <c r="C181" s="219">
        <v>44197</v>
      </c>
      <c r="D181" s="220">
        <v>44561</v>
      </c>
      <c r="E181" s="224">
        <f t="shared" si="2"/>
        <v>1</v>
      </c>
      <c r="F181" s="222">
        <v>14.244956597397868</v>
      </c>
      <c r="G181" s="225">
        <f t="shared" si="14"/>
        <v>0.1111500000000003</v>
      </c>
      <c r="H181" s="225">
        <f t="shared" si="4"/>
        <v>1.5833269258007774</v>
      </c>
      <c r="I181" s="225">
        <f t="shared" si="5"/>
        <v>5.8055320612695169</v>
      </c>
    </row>
    <row r="182" spans="1:9" ht="13">
      <c r="A182" s="223"/>
      <c r="B182" s="218">
        <v>2022</v>
      </c>
      <c r="C182" s="219">
        <v>44562</v>
      </c>
      <c r="D182" s="220">
        <v>44926</v>
      </c>
      <c r="E182" s="224">
        <f t="shared" si="2"/>
        <v>1</v>
      </c>
      <c r="F182" s="222">
        <v>14.244956597397868</v>
      </c>
      <c r="G182" s="225">
        <f t="shared" si="14"/>
        <v>0.1111500000000003</v>
      </c>
      <c r="H182" s="225">
        <f t="shared" si="4"/>
        <v>1.5833269258007774</v>
      </c>
      <c r="I182" s="225">
        <f t="shared" si="5"/>
        <v>5.8055320612695169</v>
      </c>
    </row>
    <row r="183" spans="1:9" ht="13">
      <c r="A183" s="223"/>
      <c r="B183" s="218">
        <v>2023</v>
      </c>
      <c r="C183" s="219">
        <v>44927</v>
      </c>
      <c r="D183" s="220">
        <v>45291</v>
      </c>
      <c r="E183" s="224">
        <f t="shared" si="2"/>
        <v>1</v>
      </c>
      <c r="F183" s="222">
        <v>14.244956597397868</v>
      </c>
      <c r="G183" s="225">
        <f t="shared" si="14"/>
        <v>0.1111500000000003</v>
      </c>
      <c r="H183" s="225">
        <f t="shared" si="4"/>
        <v>1.5833269258007774</v>
      </c>
      <c r="I183" s="225">
        <f t="shared" si="5"/>
        <v>5.8055320612695169</v>
      </c>
    </row>
    <row r="184" spans="1:9" ht="13">
      <c r="A184" s="223"/>
      <c r="B184" s="218">
        <v>2024</v>
      </c>
      <c r="C184" s="219">
        <v>45292</v>
      </c>
      <c r="D184" s="220">
        <v>45300</v>
      </c>
      <c r="E184" s="224">
        <f t="shared" si="2"/>
        <v>2.2222222222222223E-2</v>
      </c>
      <c r="F184" s="222">
        <v>14.244956597397868</v>
      </c>
      <c r="G184" s="225">
        <f t="shared" si="14"/>
        <v>0.1111500000000003</v>
      </c>
      <c r="H184" s="225">
        <f t="shared" si="4"/>
        <v>3.518504279557283E-2</v>
      </c>
      <c r="I184" s="225">
        <f t="shared" si="5"/>
        <v>0.12901182358376703</v>
      </c>
    </row>
    <row r="185" spans="1:9" ht="13">
      <c r="A185" s="217" t="s">
        <v>29</v>
      </c>
      <c r="B185" s="218">
        <v>2020</v>
      </c>
      <c r="C185" s="219">
        <v>44088</v>
      </c>
      <c r="D185" s="220">
        <v>44196</v>
      </c>
      <c r="E185" s="224">
        <f t="shared" si="2"/>
        <v>0.29722222222222222</v>
      </c>
      <c r="F185" s="222">
        <v>12.707148782906051</v>
      </c>
      <c r="G185" s="225">
        <f t="shared" si="14"/>
        <v>0.1111500000000003</v>
      </c>
      <c r="H185" s="225">
        <f t="shared" si="4"/>
        <v>0.41979654397928118</v>
      </c>
      <c r="I185" s="225">
        <f t="shared" si="5"/>
        <v>1.5392539945906976</v>
      </c>
    </row>
    <row r="186" spans="1:9" ht="13">
      <c r="A186" s="223"/>
      <c r="B186" s="218">
        <v>2021</v>
      </c>
      <c r="C186" s="219">
        <v>44197</v>
      </c>
      <c r="D186" s="220">
        <v>44561</v>
      </c>
      <c r="E186" s="224">
        <f t="shared" si="2"/>
        <v>1</v>
      </c>
      <c r="F186" s="222">
        <v>12.707148782906051</v>
      </c>
      <c r="G186" s="225">
        <f t="shared" si="14"/>
        <v>0.1111500000000003</v>
      </c>
      <c r="H186" s="225">
        <f t="shared" si="4"/>
        <v>1.4123995872200115</v>
      </c>
      <c r="I186" s="225">
        <f t="shared" si="5"/>
        <v>5.1787984864733749</v>
      </c>
    </row>
    <row r="187" spans="1:9" ht="13">
      <c r="A187" s="223"/>
      <c r="B187" s="218">
        <v>2022</v>
      </c>
      <c r="C187" s="219">
        <v>44562</v>
      </c>
      <c r="D187" s="220">
        <v>44926</v>
      </c>
      <c r="E187" s="224">
        <f t="shared" si="2"/>
        <v>1</v>
      </c>
      <c r="F187" s="222">
        <v>12.707148782906051</v>
      </c>
      <c r="G187" s="225">
        <f t="shared" si="14"/>
        <v>0.1111500000000003</v>
      </c>
      <c r="H187" s="225">
        <f t="shared" si="4"/>
        <v>1.4123995872200115</v>
      </c>
      <c r="I187" s="225">
        <f t="shared" si="5"/>
        <v>5.1787984864733749</v>
      </c>
    </row>
    <row r="188" spans="1:9" ht="13">
      <c r="A188" s="223"/>
      <c r="B188" s="218">
        <v>2023</v>
      </c>
      <c r="C188" s="219">
        <v>44927</v>
      </c>
      <c r="D188" s="220">
        <v>45291</v>
      </c>
      <c r="E188" s="224">
        <f t="shared" si="2"/>
        <v>1</v>
      </c>
      <c r="F188" s="222">
        <v>12.707148782906051</v>
      </c>
      <c r="G188" s="225">
        <f t="shared" si="14"/>
        <v>0.1111500000000003</v>
      </c>
      <c r="H188" s="225">
        <f t="shared" si="4"/>
        <v>1.4123995872200115</v>
      </c>
      <c r="I188" s="225">
        <f t="shared" si="5"/>
        <v>5.1787984864733749</v>
      </c>
    </row>
    <row r="189" spans="1:9" ht="13">
      <c r="A189" s="223"/>
      <c r="B189" s="218">
        <v>2024</v>
      </c>
      <c r="C189" s="219">
        <v>45292</v>
      </c>
      <c r="D189" s="220">
        <v>45300</v>
      </c>
      <c r="E189" s="224">
        <f t="shared" si="2"/>
        <v>2.2222222222222223E-2</v>
      </c>
      <c r="F189" s="222">
        <v>12.707148782906051</v>
      </c>
      <c r="G189" s="225">
        <f t="shared" si="14"/>
        <v>0.1111500000000003</v>
      </c>
      <c r="H189" s="225">
        <f t="shared" si="4"/>
        <v>3.1386657493778031E-2</v>
      </c>
      <c r="I189" s="225">
        <f t="shared" si="5"/>
        <v>0.11508441081051946</v>
      </c>
    </row>
    <row r="190" spans="1:9" ht="13">
      <c r="A190" s="217" t="s">
        <v>144</v>
      </c>
      <c r="B190" s="218">
        <v>2020</v>
      </c>
      <c r="C190" s="219">
        <v>44095</v>
      </c>
      <c r="D190" s="220">
        <v>44196</v>
      </c>
      <c r="E190" s="224">
        <f t="shared" si="2"/>
        <v>0.27777777777777779</v>
      </c>
      <c r="F190" s="222">
        <v>14.528236984277939</v>
      </c>
      <c r="G190" s="225">
        <f t="shared" si="14"/>
        <v>0.1111500000000003</v>
      </c>
      <c r="H190" s="225">
        <f t="shared" si="4"/>
        <v>0.44855931688958262</v>
      </c>
      <c r="I190" s="225">
        <f t="shared" si="5"/>
        <v>1.6447174952618029</v>
      </c>
    </row>
    <row r="191" spans="1:9" ht="13">
      <c r="A191" s="223"/>
      <c r="B191" s="218">
        <v>2021</v>
      </c>
      <c r="C191" s="219">
        <v>44197</v>
      </c>
      <c r="D191" s="220">
        <v>44561</v>
      </c>
      <c r="E191" s="224">
        <f t="shared" si="2"/>
        <v>1</v>
      </c>
      <c r="F191" s="222">
        <v>14.528236984277939</v>
      </c>
      <c r="G191" s="225">
        <f t="shared" si="14"/>
        <v>0.1111500000000003</v>
      </c>
      <c r="H191" s="225">
        <f t="shared" si="4"/>
        <v>1.6148135408024973</v>
      </c>
      <c r="I191" s="225">
        <f t="shared" si="5"/>
        <v>5.9209829829424905</v>
      </c>
    </row>
    <row r="192" spans="1:9" ht="13">
      <c r="A192" s="223"/>
      <c r="B192" s="218">
        <v>2022</v>
      </c>
      <c r="C192" s="219">
        <v>44562</v>
      </c>
      <c r="D192" s="220">
        <v>44926</v>
      </c>
      <c r="E192" s="224">
        <f t="shared" si="2"/>
        <v>1</v>
      </c>
      <c r="F192" s="222">
        <v>14.528236984277939</v>
      </c>
      <c r="G192" s="225">
        <f t="shared" si="14"/>
        <v>0.1111500000000003</v>
      </c>
      <c r="H192" s="225">
        <f t="shared" si="4"/>
        <v>1.6148135408024973</v>
      </c>
      <c r="I192" s="225">
        <f t="shared" si="5"/>
        <v>5.9209829829424905</v>
      </c>
    </row>
    <row r="193" spans="1:9" ht="13">
      <c r="A193" s="223"/>
      <c r="B193" s="218">
        <v>2023</v>
      </c>
      <c r="C193" s="219">
        <v>44927</v>
      </c>
      <c r="D193" s="220">
        <v>45291</v>
      </c>
      <c r="E193" s="224">
        <f t="shared" si="2"/>
        <v>1</v>
      </c>
      <c r="F193" s="222">
        <v>14.528236984277939</v>
      </c>
      <c r="G193" s="225">
        <f t="shared" si="14"/>
        <v>0.1111500000000003</v>
      </c>
      <c r="H193" s="225">
        <f t="shared" si="4"/>
        <v>1.6148135408024973</v>
      </c>
      <c r="I193" s="225">
        <f t="shared" si="5"/>
        <v>5.9209829829424905</v>
      </c>
    </row>
    <row r="194" spans="1:9" ht="13">
      <c r="A194" s="223"/>
      <c r="B194" s="218">
        <v>2024</v>
      </c>
      <c r="C194" s="219">
        <v>45292</v>
      </c>
      <c r="D194" s="220">
        <v>45300</v>
      </c>
      <c r="E194" s="224">
        <f t="shared" si="2"/>
        <v>2.2222222222222223E-2</v>
      </c>
      <c r="F194" s="222">
        <v>14.528236984277939</v>
      </c>
      <c r="G194" s="225">
        <f t="shared" si="14"/>
        <v>0.1111500000000003</v>
      </c>
      <c r="H194" s="225">
        <f t="shared" si="4"/>
        <v>3.5884745351166605E-2</v>
      </c>
      <c r="I194" s="225">
        <f t="shared" si="5"/>
        <v>0.13157739962094422</v>
      </c>
    </row>
    <row r="195" spans="1:9" ht="13">
      <c r="A195" s="217" t="s">
        <v>145</v>
      </c>
      <c r="B195" s="218">
        <v>2021</v>
      </c>
      <c r="C195" s="219">
        <v>44209</v>
      </c>
      <c r="D195" s="220">
        <v>44561</v>
      </c>
      <c r="E195" s="224">
        <f t="shared" si="2"/>
        <v>0.96666666666666667</v>
      </c>
      <c r="F195" s="222">
        <v>13.111835049877582</v>
      </c>
      <c r="G195" s="225">
        <f t="shared" ref="G195:G220" si="15">IF(I$5&gt;0.8, 0.8)</f>
        <v>0.8</v>
      </c>
      <c r="H195" s="225">
        <f t="shared" si="4"/>
        <v>10.139819105238663</v>
      </c>
      <c r="I195" s="225">
        <f t="shared" si="5"/>
        <v>37.179336719208429</v>
      </c>
    </row>
    <row r="196" spans="1:9" ht="13">
      <c r="A196" s="223"/>
      <c r="B196" s="218">
        <v>2022</v>
      </c>
      <c r="C196" s="219">
        <v>44562</v>
      </c>
      <c r="D196" s="220">
        <v>44926</v>
      </c>
      <c r="E196" s="224">
        <f t="shared" si="2"/>
        <v>1</v>
      </c>
      <c r="F196" s="222">
        <v>13.111835049877582</v>
      </c>
      <c r="G196" s="225">
        <f t="shared" si="15"/>
        <v>0.8</v>
      </c>
      <c r="H196" s="225">
        <f t="shared" si="4"/>
        <v>10.489468039902066</v>
      </c>
      <c r="I196" s="225">
        <f t="shared" si="5"/>
        <v>38.461382812974243</v>
      </c>
    </row>
    <row r="197" spans="1:9" ht="13">
      <c r="A197" s="223"/>
      <c r="B197" s="218">
        <v>2023</v>
      </c>
      <c r="C197" s="219">
        <v>44927</v>
      </c>
      <c r="D197" s="220">
        <v>45291</v>
      </c>
      <c r="E197" s="224">
        <f t="shared" si="2"/>
        <v>1</v>
      </c>
      <c r="F197" s="222">
        <v>13.111835049877582</v>
      </c>
      <c r="G197" s="225">
        <f t="shared" si="15"/>
        <v>0.8</v>
      </c>
      <c r="H197" s="225">
        <f t="shared" si="4"/>
        <v>10.489468039902066</v>
      </c>
      <c r="I197" s="225">
        <f t="shared" si="5"/>
        <v>38.461382812974243</v>
      </c>
    </row>
    <row r="198" spans="1:9" ht="13">
      <c r="A198" s="223"/>
      <c r="B198" s="218">
        <v>2024</v>
      </c>
      <c r="C198" s="219">
        <v>45292</v>
      </c>
      <c r="D198" s="220">
        <v>45300</v>
      </c>
      <c r="E198" s="224">
        <f t="shared" si="2"/>
        <v>2.2222222222222223E-2</v>
      </c>
      <c r="F198" s="222">
        <v>13.111835049877582</v>
      </c>
      <c r="G198" s="225">
        <f t="shared" si="15"/>
        <v>0.8</v>
      </c>
      <c r="H198" s="225">
        <f t="shared" si="4"/>
        <v>0.23309928977560149</v>
      </c>
      <c r="I198" s="225">
        <f t="shared" si="5"/>
        <v>0.85469739584387217</v>
      </c>
    </row>
    <row r="199" spans="1:9" ht="13">
      <c r="A199" s="217" t="s">
        <v>146</v>
      </c>
      <c r="B199" s="218">
        <v>2021</v>
      </c>
      <c r="C199" s="219">
        <v>44428</v>
      </c>
      <c r="D199" s="220">
        <v>44561</v>
      </c>
      <c r="E199" s="224">
        <f t="shared" si="2"/>
        <v>0.36388888888888887</v>
      </c>
      <c r="F199" s="222">
        <v>9.6315331539224225</v>
      </c>
      <c r="G199" s="225">
        <f t="shared" si="15"/>
        <v>0.8</v>
      </c>
      <c r="H199" s="225">
        <f t="shared" si="4"/>
        <v>2.8038463181418605</v>
      </c>
      <c r="I199" s="225">
        <f t="shared" si="5"/>
        <v>10.280769833186822</v>
      </c>
    </row>
    <row r="200" spans="1:9" ht="13">
      <c r="A200" s="223"/>
      <c r="B200" s="218">
        <v>2022</v>
      </c>
      <c r="C200" s="219">
        <v>44562</v>
      </c>
      <c r="D200" s="220">
        <v>44926</v>
      </c>
      <c r="E200" s="224">
        <f t="shared" si="2"/>
        <v>1</v>
      </c>
      <c r="F200" s="222">
        <v>9.6315331539224225</v>
      </c>
      <c r="G200" s="225">
        <f t="shared" si="15"/>
        <v>0.8</v>
      </c>
      <c r="H200" s="225">
        <f t="shared" si="4"/>
        <v>7.705226523137938</v>
      </c>
      <c r="I200" s="225">
        <f t="shared" si="5"/>
        <v>28.252497251505773</v>
      </c>
    </row>
    <row r="201" spans="1:9" ht="13">
      <c r="A201" s="223"/>
      <c r="B201" s="218">
        <v>2023</v>
      </c>
      <c r="C201" s="219">
        <v>44927</v>
      </c>
      <c r="D201" s="220">
        <v>45291</v>
      </c>
      <c r="E201" s="224">
        <f t="shared" si="2"/>
        <v>1</v>
      </c>
      <c r="F201" s="222">
        <v>9.6315331539224225</v>
      </c>
      <c r="G201" s="225">
        <f t="shared" si="15"/>
        <v>0.8</v>
      </c>
      <c r="H201" s="225">
        <f t="shared" si="4"/>
        <v>7.705226523137938</v>
      </c>
      <c r="I201" s="225">
        <f t="shared" si="5"/>
        <v>28.252497251505773</v>
      </c>
    </row>
    <row r="202" spans="1:9" ht="13">
      <c r="A202" s="223"/>
      <c r="B202" s="218">
        <v>2024</v>
      </c>
      <c r="C202" s="219">
        <v>45292</v>
      </c>
      <c r="D202" s="220">
        <v>45300</v>
      </c>
      <c r="E202" s="224">
        <f t="shared" si="2"/>
        <v>2.2222222222222223E-2</v>
      </c>
      <c r="F202" s="222">
        <v>9.6315331539224225</v>
      </c>
      <c r="G202" s="225">
        <f t="shared" si="15"/>
        <v>0.8</v>
      </c>
      <c r="H202" s="225">
        <f t="shared" si="4"/>
        <v>0.17122725606973196</v>
      </c>
      <c r="I202" s="225">
        <f t="shared" si="5"/>
        <v>0.62783327225568386</v>
      </c>
    </row>
    <row r="203" spans="1:9" ht="13">
      <c r="A203" s="217" t="s">
        <v>147</v>
      </c>
      <c r="B203" s="218">
        <v>2021</v>
      </c>
      <c r="C203" s="219">
        <v>44433</v>
      </c>
      <c r="D203" s="220">
        <v>44561</v>
      </c>
      <c r="E203" s="224">
        <f t="shared" si="2"/>
        <v>0.35</v>
      </c>
      <c r="F203" s="222">
        <v>19.424940814633455</v>
      </c>
      <c r="G203" s="225">
        <f t="shared" si="15"/>
        <v>0.8</v>
      </c>
      <c r="H203" s="225">
        <f t="shared" si="4"/>
        <v>5.4389834280973677</v>
      </c>
      <c r="I203" s="225">
        <f t="shared" si="5"/>
        <v>19.942939236357017</v>
      </c>
    </row>
    <row r="204" spans="1:9" ht="13">
      <c r="A204" s="223"/>
      <c r="B204" s="218">
        <v>2022</v>
      </c>
      <c r="C204" s="219">
        <v>44562</v>
      </c>
      <c r="D204" s="220">
        <v>44926</v>
      </c>
      <c r="E204" s="224">
        <f t="shared" si="2"/>
        <v>1</v>
      </c>
      <c r="F204" s="222">
        <v>19.424940814633455</v>
      </c>
      <c r="G204" s="225">
        <f t="shared" si="15"/>
        <v>0.8</v>
      </c>
      <c r="H204" s="225">
        <f t="shared" si="4"/>
        <v>15.539952651706765</v>
      </c>
      <c r="I204" s="225">
        <f t="shared" si="5"/>
        <v>56.979826389591466</v>
      </c>
    </row>
    <row r="205" spans="1:9" ht="13">
      <c r="A205" s="223"/>
      <c r="B205" s="218">
        <v>2023</v>
      </c>
      <c r="C205" s="219">
        <v>44927</v>
      </c>
      <c r="D205" s="220">
        <v>45291</v>
      </c>
      <c r="E205" s="224">
        <f t="shared" si="2"/>
        <v>1</v>
      </c>
      <c r="F205" s="222">
        <v>19.424940814633455</v>
      </c>
      <c r="G205" s="225">
        <f t="shared" si="15"/>
        <v>0.8</v>
      </c>
      <c r="H205" s="225">
        <f t="shared" si="4"/>
        <v>15.539952651706765</v>
      </c>
      <c r="I205" s="225">
        <f t="shared" si="5"/>
        <v>56.979826389591466</v>
      </c>
    </row>
    <row r="206" spans="1:9" ht="13">
      <c r="A206" s="223"/>
      <c r="B206" s="218">
        <v>2024</v>
      </c>
      <c r="C206" s="219">
        <v>45292</v>
      </c>
      <c r="D206" s="220">
        <v>45300</v>
      </c>
      <c r="E206" s="224">
        <f t="shared" si="2"/>
        <v>2.2222222222222223E-2</v>
      </c>
      <c r="F206" s="222">
        <v>19.424940814633455</v>
      </c>
      <c r="G206" s="225">
        <f t="shared" si="15"/>
        <v>0.8</v>
      </c>
      <c r="H206" s="225">
        <f t="shared" si="4"/>
        <v>0.34533228114903924</v>
      </c>
      <c r="I206" s="225">
        <f t="shared" si="5"/>
        <v>1.2662183642131439</v>
      </c>
    </row>
    <row r="207" spans="1:9" ht="13">
      <c r="A207" s="217" t="s">
        <v>148</v>
      </c>
      <c r="B207" s="218">
        <v>2022</v>
      </c>
      <c r="C207" s="219">
        <v>44658</v>
      </c>
      <c r="D207" s="220">
        <v>44926</v>
      </c>
      <c r="E207" s="224">
        <f t="shared" si="2"/>
        <v>0.73333333333333328</v>
      </c>
      <c r="F207" s="222">
        <v>14.28542522409502</v>
      </c>
      <c r="G207" s="225">
        <f t="shared" si="15"/>
        <v>0.8</v>
      </c>
      <c r="H207" s="225">
        <f t="shared" si="4"/>
        <v>8.3807827981357441</v>
      </c>
      <c r="I207" s="225">
        <f t="shared" si="5"/>
        <v>30.72953692649773</v>
      </c>
    </row>
    <row r="208" spans="1:9" ht="13">
      <c r="A208" s="223"/>
      <c r="B208" s="218">
        <v>2023</v>
      </c>
      <c r="C208" s="219">
        <v>44927</v>
      </c>
      <c r="D208" s="220">
        <v>45291</v>
      </c>
      <c r="E208" s="224">
        <f t="shared" si="2"/>
        <v>1</v>
      </c>
      <c r="F208" s="222">
        <v>14.28542522409502</v>
      </c>
      <c r="G208" s="225">
        <f t="shared" si="15"/>
        <v>0.8</v>
      </c>
      <c r="H208" s="225">
        <f t="shared" si="4"/>
        <v>11.428340179276017</v>
      </c>
      <c r="I208" s="225">
        <f t="shared" si="5"/>
        <v>41.903913990678724</v>
      </c>
    </row>
    <row r="209" spans="1:9" ht="13">
      <c r="A209" s="223"/>
      <c r="B209" s="218">
        <v>2024</v>
      </c>
      <c r="C209" s="219">
        <v>45292</v>
      </c>
      <c r="D209" s="220">
        <v>45300</v>
      </c>
      <c r="E209" s="224">
        <f t="shared" si="2"/>
        <v>2.2222222222222223E-2</v>
      </c>
      <c r="F209" s="222">
        <v>14.28542522409502</v>
      </c>
      <c r="G209" s="225">
        <f t="shared" si="15"/>
        <v>0.8</v>
      </c>
      <c r="H209" s="225">
        <f t="shared" si="4"/>
        <v>0.25396311509502262</v>
      </c>
      <c r="I209" s="225">
        <f t="shared" si="5"/>
        <v>0.93119808868174958</v>
      </c>
    </row>
    <row r="210" spans="1:9" ht="13">
      <c r="A210" s="217" t="s">
        <v>149</v>
      </c>
      <c r="B210" s="218">
        <v>2022</v>
      </c>
      <c r="C210" s="219">
        <v>44701</v>
      </c>
      <c r="D210" s="226">
        <v>44926</v>
      </c>
      <c r="E210" s="224">
        <f t="shared" si="2"/>
        <v>0.61388888888888893</v>
      </c>
      <c r="F210" s="222">
        <v>19.829627081604986</v>
      </c>
      <c r="G210" s="225">
        <f t="shared" si="15"/>
        <v>0.8</v>
      </c>
      <c r="H210" s="225">
        <f t="shared" si="4"/>
        <v>9.7385501889660055</v>
      </c>
      <c r="I210" s="225">
        <f t="shared" si="5"/>
        <v>35.708017359542019</v>
      </c>
    </row>
    <row r="211" spans="1:9" ht="13">
      <c r="A211" s="223"/>
      <c r="B211" s="218">
        <v>2023</v>
      </c>
      <c r="C211" s="219">
        <v>44927</v>
      </c>
      <c r="D211" s="220">
        <v>45291</v>
      </c>
      <c r="E211" s="224">
        <f t="shared" si="2"/>
        <v>1</v>
      </c>
      <c r="F211" s="222">
        <v>19.829627081604986</v>
      </c>
      <c r="G211" s="225">
        <f t="shared" si="15"/>
        <v>0.8</v>
      </c>
      <c r="H211" s="225">
        <f t="shared" si="4"/>
        <v>15.86370166528399</v>
      </c>
      <c r="I211" s="225">
        <f t="shared" si="5"/>
        <v>58.166906106041296</v>
      </c>
    </row>
    <row r="212" spans="1:9" ht="13">
      <c r="A212" s="223"/>
      <c r="B212" s="218">
        <v>2024</v>
      </c>
      <c r="C212" s="219">
        <v>45292</v>
      </c>
      <c r="D212" s="220">
        <v>45300</v>
      </c>
      <c r="E212" s="224">
        <f t="shared" si="2"/>
        <v>2.2222222222222223E-2</v>
      </c>
      <c r="F212" s="222">
        <v>19.829627081604986</v>
      </c>
      <c r="G212" s="225">
        <f t="shared" si="15"/>
        <v>0.8</v>
      </c>
      <c r="H212" s="225">
        <f t="shared" si="4"/>
        <v>0.35252670367297756</v>
      </c>
      <c r="I212" s="225">
        <f t="shared" si="5"/>
        <v>1.2925979134675842</v>
      </c>
    </row>
    <row r="213" spans="1:9" ht="13">
      <c r="A213" s="217" t="s">
        <v>150</v>
      </c>
      <c r="B213" s="218">
        <v>2022</v>
      </c>
      <c r="C213" s="219">
        <v>44778</v>
      </c>
      <c r="D213" s="226">
        <v>44926</v>
      </c>
      <c r="E213" s="224">
        <f t="shared" si="2"/>
        <v>0.40555555555555556</v>
      </c>
      <c r="F213" s="222">
        <v>19.627283948119221</v>
      </c>
      <c r="G213" s="225">
        <f t="shared" si="15"/>
        <v>0.8</v>
      </c>
      <c r="H213" s="225">
        <f t="shared" si="4"/>
        <v>6.3679632365009029</v>
      </c>
      <c r="I213" s="225">
        <f t="shared" si="5"/>
        <v>23.349198533836642</v>
      </c>
    </row>
    <row r="214" spans="1:9" ht="13">
      <c r="A214" s="223"/>
      <c r="B214" s="218">
        <v>2023</v>
      </c>
      <c r="C214" s="219">
        <v>44927</v>
      </c>
      <c r="D214" s="220">
        <v>45291</v>
      </c>
      <c r="E214" s="224">
        <f t="shared" si="2"/>
        <v>1</v>
      </c>
      <c r="F214" s="222">
        <v>19.627283948119221</v>
      </c>
      <c r="G214" s="225">
        <f t="shared" si="15"/>
        <v>0.8</v>
      </c>
      <c r="H214" s="225">
        <f t="shared" si="4"/>
        <v>15.701827158495377</v>
      </c>
      <c r="I214" s="225">
        <f t="shared" si="5"/>
        <v>57.573366247816381</v>
      </c>
    </row>
    <row r="215" spans="1:9" ht="13">
      <c r="A215" s="223"/>
      <c r="B215" s="218">
        <v>2024</v>
      </c>
      <c r="C215" s="219">
        <v>45292</v>
      </c>
      <c r="D215" s="220">
        <v>45300</v>
      </c>
      <c r="E215" s="224">
        <f t="shared" si="2"/>
        <v>2.2222222222222223E-2</v>
      </c>
      <c r="F215" s="222">
        <v>19.627283948119221</v>
      </c>
      <c r="G215" s="225">
        <f t="shared" si="15"/>
        <v>0.8</v>
      </c>
      <c r="H215" s="225">
        <f t="shared" si="4"/>
        <v>0.3489294924110084</v>
      </c>
      <c r="I215" s="225">
        <f t="shared" si="5"/>
        <v>1.2794081388403642</v>
      </c>
    </row>
    <row r="216" spans="1:9" ht="13">
      <c r="A216" s="217" t="s">
        <v>151</v>
      </c>
      <c r="B216" s="218">
        <v>2022</v>
      </c>
      <c r="C216" s="219">
        <v>44813</v>
      </c>
      <c r="D216" s="226">
        <v>44926</v>
      </c>
      <c r="E216" s="224">
        <f t="shared" si="2"/>
        <v>0.31111111111111112</v>
      </c>
      <c r="F216" s="222">
        <v>8.4984116064021364</v>
      </c>
      <c r="G216" s="225">
        <f t="shared" si="15"/>
        <v>0.8</v>
      </c>
      <c r="H216" s="225">
        <f t="shared" si="4"/>
        <v>2.1151602220378649</v>
      </c>
      <c r="I216" s="225">
        <f t="shared" si="5"/>
        <v>7.755587480805505</v>
      </c>
    </row>
    <row r="217" spans="1:9" ht="13">
      <c r="A217" s="223"/>
      <c r="B217" s="218">
        <v>2023</v>
      </c>
      <c r="C217" s="219">
        <v>44927</v>
      </c>
      <c r="D217" s="220">
        <v>45291</v>
      </c>
      <c r="E217" s="224">
        <f t="shared" si="2"/>
        <v>1</v>
      </c>
      <c r="F217" s="222">
        <v>8.4984116064021364</v>
      </c>
      <c r="G217" s="225">
        <f t="shared" si="15"/>
        <v>0.8</v>
      </c>
      <c r="H217" s="225">
        <f t="shared" si="4"/>
        <v>6.7987292851217092</v>
      </c>
      <c r="I217" s="225">
        <f t="shared" si="5"/>
        <v>24.928674045446268</v>
      </c>
    </row>
    <row r="218" spans="1:9" ht="13">
      <c r="A218" s="223"/>
      <c r="B218" s="218">
        <v>2024</v>
      </c>
      <c r="C218" s="219">
        <v>45292</v>
      </c>
      <c r="D218" s="220">
        <v>45300</v>
      </c>
      <c r="E218" s="224">
        <f t="shared" si="2"/>
        <v>2.2222222222222223E-2</v>
      </c>
      <c r="F218" s="222">
        <v>8.4984116064021364</v>
      </c>
      <c r="G218" s="225">
        <f t="shared" si="15"/>
        <v>0.8</v>
      </c>
      <c r="H218" s="225">
        <f t="shared" si="4"/>
        <v>0.15108287300270465</v>
      </c>
      <c r="I218" s="225">
        <f t="shared" si="5"/>
        <v>0.55397053434325039</v>
      </c>
    </row>
    <row r="219" spans="1:9" ht="13">
      <c r="A219" s="217" t="s">
        <v>152</v>
      </c>
      <c r="B219" s="218">
        <v>2023</v>
      </c>
      <c r="C219" s="219">
        <v>45019</v>
      </c>
      <c r="D219" s="220">
        <v>45291</v>
      </c>
      <c r="E219" s="224">
        <f t="shared" si="2"/>
        <v>0.74444444444444446</v>
      </c>
      <c r="F219" s="222">
        <v>20.031970215090752</v>
      </c>
      <c r="G219" s="225">
        <f t="shared" si="15"/>
        <v>0.8</v>
      </c>
      <c r="H219" s="225">
        <f t="shared" si="4"/>
        <v>11.930151150320714</v>
      </c>
      <c r="I219" s="225">
        <f t="shared" si="5"/>
        <v>43.743887551175952</v>
      </c>
    </row>
    <row r="220" spans="1:9" ht="13">
      <c r="A220" s="223"/>
      <c r="B220" s="218">
        <v>2024</v>
      </c>
      <c r="C220" s="219">
        <v>45292</v>
      </c>
      <c r="D220" s="220">
        <v>45300</v>
      </c>
      <c r="E220" s="224">
        <f t="shared" si="2"/>
        <v>2.2222222222222223E-2</v>
      </c>
      <c r="F220" s="222">
        <v>20.031970215090752</v>
      </c>
      <c r="G220" s="225">
        <f t="shared" si="15"/>
        <v>0.8</v>
      </c>
      <c r="H220" s="225">
        <f t="shared" si="4"/>
        <v>0.35612391493494672</v>
      </c>
      <c r="I220" s="225">
        <f t="shared" si="5"/>
        <v>1.3057876880948045</v>
      </c>
    </row>
    <row r="221" spans="1:9" ht="13">
      <c r="A221" s="200"/>
      <c r="B221" s="200"/>
      <c r="C221" s="201"/>
    </row>
    <row r="222" spans="1:9" ht="13">
      <c r="A222" s="200"/>
      <c r="B222" s="200"/>
      <c r="C222" s="201"/>
    </row>
    <row r="223" spans="1:9" ht="13">
      <c r="A223" s="200"/>
      <c r="B223" s="200"/>
      <c r="C223" s="201"/>
    </row>
    <row r="224" spans="1:9" ht="13">
      <c r="A224" s="200"/>
      <c r="B224" s="200"/>
      <c r="C224" s="201"/>
    </row>
    <row r="225" spans="1:3" ht="13">
      <c r="A225" s="200"/>
      <c r="B225" s="200"/>
      <c r="C225" s="201"/>
    </row>
    <row r="226" spans="1:3" ht="13">
      <c r="A226" s="200"/>
      <c r="B226" s="200"/>
      <c r="C226" s="201"/>
    </row>
    <row r="227" spans="1:3" ht="13">
      <c r="A227" s="200"/>
      <c r="B227" s="200"/>
      <c r="C227" s="201"/>
    </row>
    <row r="228" spans="1:3" ht="13">
      <c r="A228" s="200"/>
      <c r="B228" s="200"/>
      <c r="C228" s="201"/>
    </row>
    <row r="229" spans="1:3" ht="13">
      <c r="A229" s="200"/>
      <c r="B229" s="200"/>
      <c r="C229" s="201"/>
    </row>
    <row r="230" spans="1:3" ht="13">
      <c r="A230" s="200"/>
      <c r="B230" s="200"/>
      <c r="C230" s="201"/>
    </row>
    <row r="231" spans="1:3" ht="13">
      <c r="A231" s="200"/>
      <c r="B231" s="200"/>
      <c r="C231" s="201"/>
    </row>
    <row r="232" spans="1:3" ht="13">
      <c r="A232" s="200"/>
      <c r="B232" s="200"/>
      <c r="C232" s="201"/>
    </row>
    <row r="233" spans="1:3" ht="13">
      <c r="A233" s="200"/>
      <c r="B233" s="200"/>
      <c r="C233" s="201"/>
    </row>
    <row r="234" spans="1:3" ht="13">
      <c r="A234" s="200"/>
      <c r="B234" s="200"/>
      <c r="C234" s="201"/>
    </row>
    <row r="235" spans="1:3" ht="13">
      <c r="A235" s="200"/>
      <c r="B235" s="200"/>
      <c r="C235" s="201"/>
    </row>
    <row r="236" spans="1:3" ht="13">
      <c r="A236" s="200"/>
      <c r="B236" s="200"/>
      <c r="C236" s="201"/>
    </row>
    <row r="237" spans="1:3" ht="13">
      <c r="A237" s="200"/>
      <c r="B237" s="200"/>
      <c r="C237" s="201"/>
    </row>
    <row r="238" spans="1:3" ht="13">
      <c r="A238" s="200"/>
      <c r="B238" s="200"/>
      <c r="C238" s="201"/>
    </row>
    <row r="239" spans="1:3" ht="13">
      <c r="A239" s="200"/>
      <c r="B239" s="200"/>
      <c r="C239" s="201"/>
    </row>
    <row r="240" spans="1:3" ht="13">
      <c r="A240" s="200"/>
      <c r="B240" s="200"/>
      <c r="C240" s="201"/>
    </row>
    <row r="241" spans="1:3" ht="13">
      <c r="A241" s="200"/>
      <c r="B241" s="200"/>
      <c r="C241" s="201"/>
    </row>
    <row r="242" spans="1:3" ht="13">
      <c r="A242" s="200"/>
      <c r="B242" s="200"/>
      <c r="C242" s="201"/>
    </row>
    <row r="243" spans="1:3" ht="13">
      <c r="A243" s="200"/>
      <c r="B243" s="200"/>
      <c r="C243" s="201"/>
    </row>
    <row r="244" spans="1:3" ht="13">
      <c r="A244" s="200"/>
      <c r="B244" s="200"/>
      <c r="C244" s="201"/>
    </row>
    <row r="245" spans="1:3" ht="13">
      <c r="A245" s="200"/>
      <c r="B245" s="200"/>
      <c r="C245" s="201"/>
    </row>
    <row r="246" spans="1:3" ht="13">
      <c r="A246" s="200"/>
      <c r="B246" s="200"/>
      <c r="C246" s="201"/>
    </row>
    <row r="247" spans="1:3" ht="13">
      <c r="A247" s="200"/>
      <c r="B247" s="200"/>
      <c r="C247" s="201"/>
    </row>
    <row r="248" spans="1:3" ht="13">
      <c r="A248" s="200"/>
      <c r="B248" s="200"/>
      <c r="C248" s="201"/>
    </row>
    <row r="249" spans="1:3" ht="13">
      <c r="A249" s="200"/>
      <c r="B249" s="200"/>
      <c r="C249" s="201"/>
    </row>
    <row r="250" spans="1:3" ht="13">
      <c r="A250" s="200"/>
      <c r="B250" s="200"/>
      <c r="C250" s="201"/>
    </row>
    <row r="251" spans="1:3" ht="13">
      <c r="A251" s="200"/>
      <c r="B251" s="200"/>
      <c r="C251" s="201"/>
    </row>
    <row r="252" spans="1:3" ht="13">
      <c r="A252" s="200"/>
      <c r="B252" s="200"/>
      <c r="C252" s="201"/>
    </row>
    <row r="253" spans="1:3" ht="13">
      <c r="A253" s="200"/>
      <c r="B253" s="200"/>
      <c r="C253" s="201"/>
    </row>
    <row r="254" spans="1:3" ht="13">
      <c r="A254" s="200"/>
      <c r="B254" s="200"/>
      <c r="C254" s="201"/>
    </row>
    <row r="255" spans="1:3" ht="13">
      <c r="A255" s="200"/>
      <c r="B255" s="200"/>
      <c r="C255" s="201"/>
    </row>
    <row r="256" spans="1:3" ht="13">
      <c r="A256" s="200"/>
      <c r="B256" s="200"/>
      <c r="C256" s="201"/>
    </row>
    <row r="257" spans="1:3" ht="13">
      <c r="A257" s="200"/>
      <c r="B257" s="200"/>
      <c r="C257" s="201"/>
    </row>
    <row r="258" spans="1:3" ht="13">
      <c r="A258" s="200"/>
      <c r="B258" s="200"/>
      <c r="C258" s="201"/>
    </row>
    <row r="259" spans="1:3" ht="13">
      <c r="A259" s="200"/>
      <c r="B259" s="200"/>
      <c r="C259" s="201"/>
    </row>
    <row r="260" spans="1:3" ht="13">
      <c r="A260" s="200"/>
      <c r="B260" s="200"/>
      <c r="C260" s="201"/>
    </row>
    <row r="261" spans="1:3" ht="13">
      <c r="A261" s="200"/>
      <c r="B261" s="200"/>
      <c r="C261" s="201"/>
    </row>
    <row r="262" spans="1:3" ht="13">
      <c r="A262" s="200"/>
      <c r="B262" s="200"/>
      <c r="C262" s="201"/>
    </row>
    <row r="263" spans="1:3" ht="13">
      <c r="A263" s="200"/>
      <c r="B263" s="200"/>
      <c r="C263" s="201"/>
    </row>
    <row r="264" spans="1:3" ht="13">
      <c r="A264" s="200"/>
      <c r="B264" s="200"/>
      <c r="C264" s="201"/>
    </row>
    <row r="265" spans="1:3" ht="13">
      <c r="A265" s="200"/>
      <c r="B265" s="200"/>
      <c r="C265" s="201"/>
    </row>
    <row r="266" spans="1:3" ht="13">
      <c r="A266" s="200"/>
      <c r="B266" s="200"/>
      <c r="C266" s="201"/>
    </row>
    <row r="267" spans="1:3" ht="13">
      <c r="A267" s="200"/>
      <c r="B267" s="200"/>
      <c r="C267" s="201"/>
    </row>
    <row r="268" spans="1:3" ht="13">
      <c r="A268" s="200"/>
      <c r="B268" s="200"/>
      <c r="C268" s="201"/>
    </row>
    <row r="269" spans="1:3" ht="13">
      <c r="A269" s="200"/>
      <c r="B269" s="200"/>
      <c r="C269" s="201"/>
    </row>
    <row r="270" spans="1:3" ht="13">
      <c r="A270" s="200"/>
      <c r="B270" s="200"/>
      <c r="C270" s="201"/>
    </row>
    <row r="271" spans="1:3" ht="13">
      <c r="A271" s="200"/>
      <c r="B271" s="200"/>
      <c r="C271" s="201"/>
    </row>
    <row r="272" spans="1:3" ht="13">
      <c r="A272" s="200"/>
      <c r="B272" s="200"/>
      <c r="C272" s="201"/>
    </row>
    <row r="273" spans="1:3" ht="13">
      <c r="A273" s="200"/>
      <c r="B273" s="200"/>
      <c r="C273" s="201"/>
    </row>
    <row r="274" spans="1:3" ht="13">
      <c r="A274" s="200"/>
      <c r="B274" s="200"/>
      <c r="C274" s="201"/>
    </row>
    <row r="275" spans="1:3" ht="13">
      <c r="A275" s="200"/>
      <c r="B275" s="200"/>
      <c r="C275" s="201"/>
    </row>
    <row r="276" spans="1:3" ht="13">
      <c r="A276" s="200"/>
      <c r="B276" s="200"/>
      <c r="C276" s="201"/>
    </row>
    <row r="277" spans="1:3" ht="13">
      <c r="A277" s="200"/>
      <c r="B277" s="200"/>
      <c r="C277" s="201"/>
    </row>
    <row r="278" spans="1:3" ht="13">
      <c r="A278" s="200"/>
      <c r="B278" s="200"/>
      <c r="C278" s="201"/>
    </row>
    <row r="279" spans="1:3" ht="13">
      <c r="A279" s="200"/>
      <c r="B279" s="200"/>
      <c r="C279" s="201"/>
    </row>
    <row r="280" spans="1:3" ht="13">
      <c r="A280" s="200"/>
      <c r="B280" s="200"/>
      <c r="C280" s="201"/>
    </row>
    <row r="281" spans="1:3" ht="13">
      <c r="A281" s="200"/>
      <c r="B281" s="200"/>
      <c r="C281" s="201"/>
    </row>
    <row r="282" spans="1:3" ht="13">
      <c r="A282" s="200"/>
      <c r="B282" s="200"/>
      <c r="C282" s="201"/>
    </row>
    <row r="283" spans="1:3" ht="13">
      <c r="A283" s="200"/>
      <c r="B283" s="200"/>
      <c r="C283" s="201"/>
    </row>
    <row r="284" spans="1:3" ht="13">
      <c r="A284" s="200"/>
      <c r="B284" s="200"/>
      <c r="C284" s="201"/>
    </row>
    <row r="285" spans="1:3" ht="13">
      <c r="A285" s="200"/>
      <c r="B285" s="200"/>
      <c r="C285" s="201"/>
    </row>
    <row r="286" spans="1:3" ht="13">
      <c r="A286" s="200"/>
      <c r="B286" s="200"/>
      <c r="C286" s="201"/>
    </row>
    <row r="287" spans="1:3" ht="13">
      <c r="A287" s="200"/>
      <c r="B287" s="200"/>
      <c r="C287" s="201"/>
    </row>
    <row r="288" spans="1:3" ht="13">
      <c r="A288" s="200"/>
      <c r="B288" s="200"/>
      <c r="C288" s="201"/>
    </row>
    <row r="289" spans="1:3" ht="13">
      <c r="A289" s="200"/>
      <c r="B289" s="200"/>
      <c r="C289" s="201"/>
    </row>
    <row r="290" spans="1:3" ht="13">
      <c r="A290" s="200"/>
      <c r="B290" s="200"/>
      <c r="C290" s="201"/>
    </row>
    <row r="291" spans="1:3" ht="13">
      <c r="A291" s="200"/>
      <c r="B291" s="200"/>
      <c r="C291" s="201"/>
    </row>
    <row r="292" spans="1:3" ht="13">
      <c r="A292" s="200"/>
      <c r="B292" s="200"/>
      <c r="C292" s="201"/>
    </row>
    <row r="293" spans="1:3" ht="13">
      <c r="A293" s="200"/>
      <c r="B293" s="200"/>
      <c r="C293" s="201"/>
    </row>
    <row r="294" spans="1:3" ht="13">
      <c r="A294" s="200"/>
      <c r="B294" s="200"/>
      <c r="C294" s="201"/>
    </row>
    <row r="295" spans="1:3" ht="13">
      <c r="A295" s="200"/>
      <c r="B295" s="200"/>
      <c r="C295" s="201"/>
    </row>
    <row r="296" spans="1:3" ht="13">
      <c r="A296" s="200"/>
      <c r="B296" s="200"/>
      <c r="C296" s="201"/>
    </row>
    <row r="297" spans="1:3" ht="13">
      <c r="A297" s="200"/>
      <c r="B297" s="200"/>
      <c r="C297" s="201"/>
    </row>
    <row r="298" spans="1:3" ht="13">
      <c r="A298" s="200"/>
      <c r="B298" s="200"/>
      <c r="C298" s="201"/>
    </row>
    <row r="299" spans="1:3" ht="13">
      <c r="A299" s="200"/>
      <c r="B299" s="200"/>
      <c r="C299" s="201"/>
    </row>
    <row r="300" spans="1:3" ht="13">
      <c r="A300" s="200"/>
      <c r="B300" s="200"/>
      <c r="C300" s="201"/>
    </row>
    <row r="301" spans="1:3" ht="13">
      <c r="A301" s="200"/>
      <c r="B301" s="200"/>
      <c r="C301" s="201"/>
    </row>
    <row r="302" spans="1:3" ht="13">
      <c r="A302" s="200"/>
      <c r="B302" s="200"/>
      <c r="C302" s="201"/>
    </row>
    <row r="303" spans="1:3" ht="13">
      <c r="A303" s="200"/>
      <c r="B303" s="200"/>
      <c r="C303" s="201"/>
    </row>
    <row r="304" spans="1:3" ht="13">
      <c r="A304" s="200"/>
      <c r="B304" s="200"/>
      <c r="C304" s="201"/>
    </row>
    <row r="305" spans="1:3" ht="13">
      <c r="A305" s="200"/>
      <c r="B305" s="200"/>
      <c r="C305" s="201"/>
    </row>
    <row r="306" spans="1:3" ht="13">
      <c r="A306" s="200"/>
      <c r="B306" s="200"/>
      <c r="C306" s="201"/>
    </row>
    <row r="307" spans="1:3" ht="13">
      <c r="A307" s="200"/>
      <c r="B307" s="200"/>
      <c r="C307" s="201"/>
    </row>
    <row r="308" spans="1:3" ht="13">
      <c r="A308" s="200"/>
      <c r="B308" s="200"/>
      <c r="C308" s="201"/>
    </row>
    <row r="309" spans="1:3" ht="13">
      <c r="A309" s="200"/>
      <c r="B309" s="200"/>
      <c r="C309" s="201"/>
    </row>
    <row r="310" spans="1:3" ht="13">
      <c r="A310" s="200"/>
      <c r="B310" s="200"/>
      <c r="C310" s="201"/>
    </row>
    <row r="311" spans="1:3" ht="13">
      <c r="A311" s="200"/>
      <c r="B311" s="200"/>
      <c r="C311" s="201"/>
    </row>
    <row r="312" spans="1:3" ht="13">
      <c r="A312" s="200"/>
      <c r="B312" s="200"/>
      <c r="C312" s="201"/>
    </row>
    <row r="313" spans="1:3" ht="13">
      <c r="A313" s="200"/>
      <c r="B313" s="200"/>
      <c r="C313" s="201"/>
    </row>
    <row r="314" spans="1:3" ht="13">
      <c r="A314" s="200"/>
      <c r="B314" s="200"/>
      <c r="C314" s="201"/>
    </row>
    <row r="315" spans="1:3" ht="13">
      <c r="A315" s="200"/>
      <c r="B315" s="200"/>
      <c r="C315" s="201"/>
    </row>
    <row r="316" spans="1:3" ht="13">
      <c r="A316" s="200"/>
      <c r="B316" s="200"/>
      <c r="C316" s="201"/>
    </row>
    <row r="317" spans="1:3" ht="13">
      <c r="A317" s="200"/>
      <c r="B317" s="200"/>
      <c r="C317" s="201"/>
    </row>
    <row r="318" spans="1:3" ht="13">
      <c r="A318" s="200"/>
      <c r="B318" s="200"/>
      <c r="C318" s="201"/>
    </row>
    <row r="319" spans="1:3" ht="13">
      <c r="A319" s="200"/>
      <c r="B319" s="200"/>
      <c r="C319" s="201"/>
    </row>
    <row r="320" spans="1:3" ht="13">
      <c r="A320" s="200"/>
      <c r="B320" s="200"/>
      <c r="C320" s="201"/>
    </row>
    <row r="321" spans="1:3" ht="13">
      <c r="A321" s="200"/>
      <c r="B321" s="200"/>
      <c r="C321" s="201"/>
    </row>
    <row r="322" spans="1:3" ht="13">
      <c r="A322" s="200"/>
      <c r="B322" s="200"/>
      <c r="C322" s="201"/>
    </row>
    <row r="323" spans="1:3" ht="13">
      <c r="A323" s="200"/>
      <c r="B323" s="200"/>
      <c r="C323" s="201"/>
    </row>
    <row r="324" spans="1:3" ht="13">
      <c r="A324" s="200"/>
      <c r="B324" s="200"/>
      <c r="C324" s="201"/>
    </row>
    <row r="325" spans="1:3" ht="13">
      <c r="A325" s="200"/>
      <c r="B325" s="200"/>
      <c r="C325" s="201"/>
    </row>
    <row r="326" spans="1:3" ht="13">
      <c r="A326" s="200"/>
      <c r="B326" s="200"/>
      <c r="C326" s="201"/>
    </row>
    <row r="327" spans="1:3" ht="13">
      <c r="A327" s="200"/>
      <c r="B327" s="200"/>
      <c r="C327" s="201"/>
    </row>
    <row r="328" spans="1:3" ht="13">
      <c r="A328" s="200"/>
      <c r="B328" s="200"/>
      <c r="C328" s="201"/>
    </row>
    <row r="329" spans="1:3" ht="13">
      <c r="A329" s="200"/>
      <c r="B329" s="200"/>
      <c r="C329" s="201"/>
    </row>
    <row r="330" spans="1:3" ht="13">
      <c r="A330" s="200"/>
      <c r="B330" s="200"/>
      <c r="C330" s="201"/>
    </row>
    <row r="331" spans="1:3" ht="13">
      <c r="A331" s="200"/>
      <c r="B331" s="200"/>
      <c r="C331" s="201"/>
    </row>
    <row r="332" spans="1:3" ht="13">
      <c r="A332" s="200"/>
      <c r="B332" s="200"/>
      <c r="C332" s="201"/>
    </row>
    <row r="333" spans="1:3" ht="13">
      <c r="A333" s="200"/>
      <c r="B333" s="200"/>
      <c r="C333" s="201"/>
    </row>
    <row r="334" spans="1:3" ht="13">
      <c r="A334" s="200"/>
      <c r="B334" s="200"/>
      <c r="C334" s="201"/>
    </row>
    <row r="335" spans="1:3" ht="13">
      <c r="A335" s="200"/>
      <c r="B335" s="200"/>
      <c r="C335" s="201"/>
    </row>
    <row r="336" spans="1:3" ht="13">
      <c r="A336" s="200"/>
      <c r="B336" s="200"/>
      <c r="C336" s="201"/>
    </row>
    <row r="337" spans="1:3" ht="13">
      <c r="A337" s="200"/>
      <c r="B337" s="200"/>
      <c r="C337" s="201"/>
    </row>
    <row r="338" spans="1:3" ht="13">
      <c r="A338" s="200"/>
      <c r="B338" s="200"/>
      <c r="C338" s="201"/>
    </row>
    <row r="339" spans="1:3" ht="13">
      <c r="A339" s="200"/>
      <c r="B339" s="200"/>
      <c r="C339" s="201"/>
    </row>
    <row r="340" spans="1:3" ht="13">
      <c r="A340" s="200"/>
      <c r="B340" s="200"/>
      <c r="C340" s="201"/>
    </row>
    <row r="341" spans="1:3" ht="13">
      <c r="A341" s="200"/>
      <c r="B341" s="200"/>
      <c r="C341" s="201"/>
    </row>
    <row r="342" spans="1:3" ht="13">
      <c r="A342" s="200"/>
      <c r="B342" s="200"/>
      <c r="C342" s="201"/>
    </row>
    <row r="343" spans="1:3" ht="13">
      <c r="A343" s="200"/>
      <c r="B343" s="200"/>
      <c r="C343" s="201"/>
    </row>
    <row r="344" spans="1:3" ht="13">
      <c r="A344" s="200"/>
      <c r="B344" s="200"/>
      <c r="C344" s="201"/>
    </row>
    <row r="345" spans="1:3" ht="13">
      <c r="A345" s="200"/>
      <c r="B345" s="200"/>
      <c r="C345" s="201"/>
    </row>
    <row r="346" spans="1:3" ht="13">
      <c r="A346" s="200"/>
      <c r="B346" s="200"/>
      <c r="C346" s="201"/>
    </row>
    <row r="347" spans="1:3" ht="13">
      <c r="A347" s="200"/>
      <c r="B347" s="200"/>
      <c r="C347" s="201"/>
    </row>
    <row r="348" spans="1:3" ht="13">
      <c r="A348" s="200"/>
      <c r="B348" s="200"/>
      <c r="C348" s="201"/>
    </row>
    <row r="349" spans="1:3" ht="13">
      <c r="A349" s="200"/>
      <c r="B349" s="200"/>
      <c r="C349" s="201"/>
    </row>
    <row r="350" spans="1:3" ht="13">
      <c r="A350" s="200"/>
      <c r="B350" s="200"/>
      <c r="C350" s="201"/>
    </row>
    <row r="351" spans="1:3" ht="13">
      <c r="A351" s="200"/>
      <c r="B351" s="200"/>
      <c r="C351" s="201"/>
    </row>
    <row r="352" spans="1:3" ht="13">
      <c r="A352" s="200"/>
      <c r="B352" s="200"/>
      <c r="C352" s="201"/>
    </row>
    <row r="353" spans="1:3" ht="13">
      <c r="A353" s="200"/>
      <c r="B353" s="200"/>
      <c r="C353" s="201"/>
    </row>
    <row r="354" spans="1:3" ht="13">
      <c r="A354" s="200"/>
      <c r="B354" s="200"/>
      <c r="C354" s="201"/>
    </row>
    <row r="355" spans="1:3" ht="13">
      <c r="A355" s="200"/>
      <c r="B355" s="200"/>
      <c r="C355" s="201"/>
    </row>
    <row r="356" spans="1:3" ht="13">
      <c r="A356" s="200"/>
      <c r="B356" s="200"/>
      <c r="C356" s="201"/>
    </row>
    <row r="357" spans="1:3" ht="13">
      <c r="A357" s="200"/>
      <c r="B357" s="200"/>
      <c r="C357" s="201"/>
    </row>
    <row r="358" spans="1:3" ht="13">
      <c r="A358" s="200"/>
      <c r="B358" s="200"/>
      <c r="C358" s="201"/>
    </row>
    <row r="359" spans="1:3" ht="13">
      <c r="A359" s="200"/>
      <c r="B359" s="200"/>
      <c r="C359" s="201"/>
    </row>
    <row r="360" spans="1:3" ht="13">
      <c r="A360" s="200"/>
      <c r="B360" s="200"/>
      <c r="C360" s="201"/>
    </row>
    <row r="361" spans="1:3" ht="13">
      <c r="A361" s="200"/>
      <c r="B361" s="200"/>
      <c r="C361" s="201"/>
    </row>
    <row r="362" spans="1:3" ht="13">
      <c r="A362" s="200"/>
      <c r="B362" s="200"/>
      <c r="C362" s="201"/>
    </row>
    <row r="363" spans="1:3" ht="13">
      <c r="A363" s="200"/>
      <c r="B363" s="200"/>
      <c r="C363" s="201"/>
    </row>
    <row r="364" spans="1:3" ht="13">
      <c r="A364" s="200"/>
      <c r="B364" s="200"/>
      <c r="C364" s="201"/>
    </row>
    <row r="365" spans="1:3" ht="13">
      <c r="A365" s="200"/>
      <c r="B365" s="200"/>
      <c r="C365" s="201"/>
    </row>
    <row r="366" spans="1:3" ht="13">
      <c r="A366" s="200"/>
      <c r="B366" s="200"/>
      <c r="C366" s="201"/>
    </row>
    <row r="367" spans="1:3" ht="13">
      <c r="A367" s="200"/>
      <c r="B367" s="200"/>
      <c r="C367" s="201"/>
    </row>
    <row r="368" spans="1:3" ht="13">
      <c r="A368" s="200"/>
      <c r="B368" s="200"/>
      <c r="C368" s="201"/>
    </row>
    <row r="369" spans="1:3" ht="13">
      <c r="A369" s="200"/>
      <c r="B369" s="200"/>
      <c r="C369" s="201"/>
    </row>
    <row r="370" spans="1:3" ht="13">
      <c r="A370" s="200"/>
      <c r="B370" s="200"/>
      <c r="C370" s="201"/>
    </row>
    <row r="371" spans="1:3" ht="13">
      <c r="A371" s="200"/>
      <c r="B371" s="200"/>
      <c r="C371" s="201"/>
    </row>
    <row r="372" spans="1:3" ht="13">
      <c r="A372" s="200"/>
      <c r="B372" s="200"/>
      <c r="C372" s="201"/>
    </row>
    <row r="373" spans="1:3" ht="13">
      <c r="A373" s="200"/>
      <c r="B373" s="200"/>
      <c r="C373" s="201"/>
    </row>
    <row r="374" spans="1:3" ht="13">
      <c r="A374" s="200"/>
      <c r="B374" s="200"/>
      <c r="C374" s="201"/>
    </row>
    <row r="375" spans="1:3" ht="13">
      <c r="A375" s="200"/>
      <c r="B375" s="200"/>
      <c r="C375" s="201"/>
    </row>
    <row r="376" spans="1:3" ht="13">
      <c r="A376" s="200"/>
      <c r="B376" s="200"/>
      <c r="C376" s="201"/>
    </row>
    <row r="377" spans="1:3" ht="13">
      <c r="A377" s="200"/>
      <c r="B377" s="200"/>
      <c r="C377" s="201"/>
    </row>
    <row r="378" spans="1:3" ht="13">
      <c r="A378" s="200"/>
      <c r="B378" s="200"/>
      <c r="C378" s="201"/>
    </row>
    <row r="379" spans="1:3" ht="13">
      <c r="A379" s="200"/>
      <c r="B379" s="200"/>
      <c r="C379" s="201"/>
    </row>
    <row r="380" spans="1:3" ht="13">
      <c r="A380" s="200"/>
      <c r="B380" s="200"/>
      <c r="C380" s="201"/>
    </row>
    <row r="381" spans="1:3" ht="13">
      <c r="A381" s="200"/>
      <c r="B381" s="200"/>
      <c r="C381" s="201"/>
    </row>
    <row r="382" spans="1:3" ht="13">
      <c r="A382" s="200"/>
      <c r="B382" s="200"/>
      <c r="C382" s="201"/>
    </row>
    <row r="383" spans="1:3" ht="13">
      <c r="A383" s="200"/>
      <c r="B383" s="200"/>
      <c r="C383" s="201"/>
    </row>
    <row r="384" spans="1:3" ht="13">
      <c r="A384" s="200"/>
      <c r="B384" s="200"/>
      <c r="C384" s="201"/>
    </row>
    <row r="385" spans="1:3" ht="13">
      <c r="A385" s="200"/>
      <c r="B385" s="200"/>
      <c r="C385" s="201"/>
    </row>
    <row r="386" spans="1:3" ht="13">
      <c r="A386" s="200"/>
      <c r="B386" s="200"/>
      <c r="C386" s="201"/>
    </row>
    <row r="387" spans="1:3" ht="13">
      <c r="A387" s="200"/>
      <c r="B387" s="200"/>
      <c r="C387" s="201"/>
    </row>
    <row r="388" spans="1:3" ht="13">
      <c r="A388" s="200"/>
      <c r="B388" s="200"/>
      <c r="C388" s="201"/>
    </row>
    <row r="389" spans="1:3" ht="13">
      <c r="A389" s="200"/>
      <c r="B389" s="200"/>
      <c r="C389" s="201"/>
    </row>
    <row r="390" spans="1:3" ht="13">
      <c r="A390" s="200"/>
      <c r="B390" s="200"/>
      <c r="C390" s="201"/>
    </row>
    <row r="391" spans="1:3" ht="13">
      <c r="A391" s="200"/>
      <c r="B391" s="200"/>
      <c r="C391" s="201"/>
    </row>
    <row r="392" spans="1:3" ht="13">
      <c r="A392" s="200"/>
      <c r="B392" s="200"/>
      <c r="C392" s="201"/>
    </row>
    <row r="393" spans="1:3" ht="13">
      <c r="A393" s="200"/>
      <c r="B393" s="200"/>
      <c r="C393" s="201"/>
    </row>
    <row r="394" spans="1:3" ht="13">
      <c r="A394" s="200"/>
      <c r="B394" s="200"/>
      <c r="C394" s="201"/>
    </row>
    <row r="395" spans="1:3" ht="13">
      <c r="A395" s="200"/>
      <c r="B395" s="200"/>
      <c r="C395" s="201"/>
    </row>
    <row r="396" spans="1:3" ht="13">
      <c r="A396" s="200"/>
      <c r="B396" s="200"/>
      <c r="C396" s="201"/>
    </row>
    <row r="397" spans="1:3" ht="13">
      <c r="A397" s="200"/>
      <c r="B397" s="200"/>
      <c r="C397" s="201"/>
    </row>
    <row r="398" spans="1:3" ht="13">
      <c r="A398" s="200"/>
      <c r="B398" s="200"/>
      <c r="C398" s="201"/>
    </row>
    <row r="399" spans="1:3" ht="13">
      <c r="A399" s="200"/>
      <c r="B399" s="200"/>
      <c r="C399" s="201"/>
    </row>
    <row r="400" spans="1:3" ht="13">
      <c r="A400" s="200"/>
      <c r="B400" s="200"/>
      <c r="C400" s="201"/>
    </row>
    <row r="401" spans="1:3" ht="13">
      <c r="A401" s="200"/>
      <c r="B401" s="200"/>
      <c r="C401" s="201"/>
    </row>
    <row r="402" spans="1:3" ht="13">
      <c r="A402" s="200"/>
      <c r="B402" s="200"/>
      <c r="C402" s="201"/>
    </row>
    <row r="403" spans="1:3" ht="13">
      <c r="A403" s="200"/>
      <c r="B403" s="200"/>
      <c r="C403" s="201"/>
    </row>
    <row r="404" spans="1:3" ht="13">
      <c r="A404" s="200"/>
      <c r="B404" s="200"/>
      <c r="C404" s="201"/>
    </row>
    <row r="405" spans="1:3" ht="13">
      <c r="A405" s="200"/>
      <c r="B405" s="200"/>
      <c r="C405" s="201"/>
    </row>
    <row r="406" spans="1:3" ht="13">
      <c r="A406" s="200"/>
      <c r="B406" s="200"/>
      <c r="C406" s="201"/>
    </row>
    <row r="407" spans="1:3" ht="13">
      <c r="A407" s="200"/>
      <c r="B407" s="200"/>
      <c r="C407" s="201"/>
    </row>
    <row r="408" spans="1:3" ht="13">
      <c r="A408" s="200"/>
      <c r="B408" s="200"/>
      <c r="C408" s="201"/>
    </row>
    <row r="409" spans="1:3" ht="13">
      <c r="A409" s="200"/>
      <c r="B409" s="200"/>
      <c r="C409" s="201"/>
    </row>
    <row r="410" spans="1:3" ht="13">
      <c r="A410" s="200"/>
      <c r="B410" s="200"/>
      <c r="C410" s="201"/>
    </row>
    <row r="411" spans="1:3" ht="13">
      <c r="A411" s="200"/>
      <c r="B411" s="200"/>
      <c r="C411" s="201"/>
    </row>
    <row r="412" spans="1:3" ht="13">
      <c r="A412" s="200"/>
      <c r="B412" s="200"/>
      <c r="C412" s="201"/>
    </row>
    <row r="413" spans="1:3" ht="13">
      <c r="A413" s="200"/>
      <c r="B413" s="200"/>
      <c r="C413" s="201"/>
    </row>
    <row r="414" spans="1:3" ht="13">
      <c r="A414" s="200"/>
      <c r="B414" s="200"/>
      <c r="C414" s="201"/>
    </row>
    <row r="415" spans="1:3" ht="13">
      <c r="A415" s="200"/>
      <c r="B415" s="200"/>
      <c r="C415" s="201"/>
    </row>
    <row r="416" spans="1:3" ht="13">
      <c r="A416" s="200"/>
      <c r="B416" s="200"/>
      <c r="C416" s="201"/>
    </row>
    <row r="417" spans="1:3" ht="13">
      <c r="A417" s="200"/>
      <c r="B417" s="200"/>
      <c r="C417" s="201"/>
    </row>
    <row r="418" spans="1:3" ht="13">
      <c r="A418" s="200"/>
      <c r="B418" s="200"/>
      <c r="C418" s="201"/>
    </row>
    <row r="419" spans="1:3" ht="13">
      <c r="A419" s="200"/>
      <c r="B419" s="200"/>
      <c r="C419" s="201"/>
    </row>
    <row r="420" spans="1:3" ht="13">
      <c r="A420" s="200"/>
      <c r="B420" s="200"/>
      <c r="C420" s="201"/>
    </row>
    <row r="421" spans="1:3" ht="13">
      <c r="A421" s="200"/>
      <c r="B421" s="200"/>
      <c r="C421" s="201"/>
    </row>
    <row r="422" spans="1:3" ht="13">
      <c r="A422" s="200"/>
      <c r="B422" s="200"/>
      <c r="C422" s="201"/>
    </row>
    <row r="423" spans="1:3" ht="13">
      <c r="A423" s="200"/>
      <c r="B423" s="200"/>
      <c r="C423" s="201"/>
    </row>
    <row r="424" spans="1:3" ht="13">
      <c r="A424" s="200"/>
      <c r="B424" s="200"/>
      <c r="C424" s="201"/>
    </row>
    <row r="425" spans="1:3" ht="13">
      <c r="A425" s="200"/>
      <c r="B425" s="200"/>
      <c r="C425" s="201"/>
    </row>
    <row r="426" spans="1:3" ht="13">
      <c r="A426" s="200"/>
      <c r="B426" s="200"/>
      <c r="C426" s="201"/>
    </row>
    <row r="427" spans="1:3" ht="13">
      <c r="A427" s="200"/>
      <c r="B427" s="200"/>
      <c r="C427" s="201"/>
    </row>
    <row r="428" spans="1:3" ht="13">
      <c r="A428" s="200"/>
      <c r="B428" s="200"/>
      <c r="C428" s="201"/>
    </row>
    <row r="429" spans="1:3" ht="13">
      <c r="A429" s="200"/>
      <c r="B429" s="200"/>
      <c r="C429" s="201"/>
    </row>
    <row r="430" spans="1:3" ht="13">
      <c r="A430" s="200"/>
      <c r="B430" s="200"/>
      <c r="C430" s="201"/>
    </row>
    <row r="431" spans="1:3" ht="13">
      <c r="A431" s="200"/>
      <c r="B431" s="200"/>
      <c r="C431" s="201"/>
    </row>
    <row r="432" spans="1:3" ht="13">
      <c r="A432" s="200"/>
      <c r="B432" s="200"/>
      <c r="C432" s="201"/>
    </row>
    <row r="433" spans="1:3" ht="13">
      <c r="A433" s="200"/>
      <c r="B433" s="200"/>
      <c r="C433" s="201"/>
    </row>
    <row r="434" spans="1:3" ht="13">
      <c r="A434" s="200"/>
      <c r="B434" s="200"/>
      <c r="C434" s="201"/>
    </row>
    <row r="435" spans="1:3" ht="13">
      <c r="A435" s="200"/>
      <c r="B435" s="200"/>
      <c r="C435" s="201"/>
    </row>
    <row r="436" spans="1:3" ht="13">
      <c r="A436" s="200"/>
      <c r="B436" s="200"/>
      <c r="C436" s="201"/>
    </row>
    <row r="437" spans="1:3" ht="13">
      <c r="A437" s="200"/>
      <c r="B437" s="200"/>
      <c r="C437" s="201"/>
    </row>
    <row r="438" spans="1:3" ht="13">
      <c r="A438" s="200"/>
      <c r="B438" s="200"/>
      <c r="C438" s="201"/>
    </row>
    <row r="439" spans="1:3" ht="13">
      <c r="A439" s="200"/>
      <c r="B439" s="200"/>
      <c r="C439" s="201"/>
    </row>
    <row r="440" spans="1:3" ht="13">
      <c r="A440" s="200"/>
      <c r="B440" s="200"/>
      <c r="C440" s="201"/>
    </row>
    <row r="441" spans="1:3" ht="13">
      <c r="A441" s="200"/>
      <c r="B441" s="200"/>
      <c r="C441" s="201"/>
    </row>
    <row r="442" spans="1:3" ht="13">
      <c r="A442" s="200"/>
      <c r="B442" s="200"/>
      <c r="C442" s="201"/>
    </row>
    <row r="443" spans="1:3" ht="13">
      <c r="A443" s="200"/>
      <c r="B443" s="200"/>
      <c r="C443" s="201"/>
    </row>
    <row r="444" spans="1:3" ht="13">
      <c r="A444" s="200"/>
      <c r="B444" s="200"/>
      <c r="C444" s="201"/>
    </row>
    <row r="445" spans="1:3" ht="13">
      <c r="A445" s="200"/>
      <c r="B445" s="200"/>
      <c r="C445" s="201"/>
    </row>
    <row r="446" spans="1:3" ht="13">
      <c r="A446" s="200"/>
      <c r="B446" s="200"/>
      <c r="C446" s="201"/>
    </row>
    <row r="447" spans="1:3" ht="13">
      <c r="A447" s="200"/>
      <c r="B447" s="200"/>
      <c r="C447" s="201"/>
    </row>
    <row r="448" spans="1:3" ht="13">
      <c r="A448" s="200"/>
      <c r="B448" s="200"/>
      <c r="C448" s="201"/>
    </row>
    <row r="449" spans="1:3" ht="13">
      <c r="A449" s="200"/>
      <c r="B449" s="200"/>
      <c r="C449" s="201"/>
    </row>
    <row r="450" spans="1:3" ht="13">
      <c r="A450" s="200"/>
      <c r="B450" s="200"/>
      <c r="C450" s="201"/>
    </row>
    <row r="451" spans="1:3" ht="13">
      <c r="A451" s="200"/>
      <c r="B451" s="200"/>
      <c r="C451" s="201"/>
    </row>
    <row r="452" spans="1:3" ht="13">
      <c r="A452" s="200"/>
      <c r="B452" s="200"/>
      <c r="C452" s="201"/>
    </row>
    <row r="453" spans="1:3" ht="13">
      <c r="A453" s="200"/>
      <c r="B453" s="200"/>
      <c r="C453" s="201"/>
    </row>
    <row r="454" spans="1:3" ht="13">
      <c r="A454" s="200"/>
      <c r="B454" s="200"/>
      <c r="C454" s="201"/>
    </row>
    <row r="455" spans="1:3" ht="13">
      <c r="A455" s="200"/>
      <c r="B455" s="200"/>
      <c r="C455" s="201"/>
    </row>
    <row r="456" spans="1:3" ht="13">
      <c r="A456" s="200"/>
      <c r="B456" s="200"/>
      <c r="C456" s="201"/>
    </row>
    <row r="457" spans="1:3" ht="13">
      <c r="A457" s="200"/>
      <c r="B457" s="200"/>
      <c r="C457" s="201"/>
    </row>
    <row r="458" spans="1:3" ht="13">
      <c r="A458" s="200"/>
      <c r="B458" s="200"/>
      <c r="C458" s="201"/>
    </row>
    <row r="459" spans="1:3" ht="13">
      <c r="A459" s="200"/>
      <c r="B459" s="200"/>
      <c r="C459" s="201"/>
    </row>
    <row r="460" spans="1:3" ht="13">
      <c r="A460" s="200"/>
      <c r="B460" s="200"/>
      <c r="C460" s="201"/>
    </row>
    <row r="461" spans="1:3" ht="13">
      <c r="A461" s="200"/>
      <c r="B461" s="200"/>
      <c r="C461" s="201"/>
    </row>
    <row r="462" spans="1:3" ht="13">
      <c r="A462" s="200"/>
      <c r="B462" s="200"/>
      <c r="C462" s="201"/>
    </row>
    <row r="463" spans="1:3" ht="13">
      <c r="A463" s="200"/>
      <c r="B463" s="200"/>
      <c r="C463" s="201"/>
    </row>
    <row r="464" spans="1:3" ht="13">
      <c r="A464" s="200"/>
      <c r="B464" s="200"/>
      <c r="C464" s="201"/>
    </row>
    <row r="465" spans="1:3" ht="13">
      <c r="A465" s="200"/>
      <c r="B465" s="200"/>
      <c r="C465" s="201"/>
    </row>
    <row r="466" spans="1:3" ht="13">
      <c r="A466" s="200"/>
      <c r="B466" s="200"/>
      <c r="C466" s="201"/>
    </row>
    <row r="467" spans="1:3" ht="13">
      <c r="A467" s="200"/>
      <c r="B467" s="200"/>
      <c r="C467" s="201"/>
    </row>
    <row r="468" spans="1:3" ht="13">
      <c r="A468" s="200"/>
      <c r="B468" s="200"/>
      <c r="C468" s="201"/>
    </row>
    <row r="469" spans="1:3" ht="13">
      <c r="A469" s="200"/>
      <c r="B469" s="200"/>
      <c r="C469" s="201"/>
    </row>
    <row r="470" spans="1:3" ht="13">
      <c r="A470" s="200"/>
      <c r="B470" s="200"/>
      <c r="C470" s="201"/>
    </row>
    <row r="471" spans="1:3" ht="13">
      <c r="A471" s="200"/>
      <c r="B471" s="200"/>
      <c r="C471" s="201"/>
    </row>
    <row r="472" spans="1:3" ht="13">
      <c r="A472" s="200"/>
      <c r="B472" s="200"/>
      <c r="C472" s="201"/>
    </row>
    <row r="473" spans="1:3" ht="13">
      <c r="A473" s="200"/>
      <c r="B473" s="200"/>
      <c r="C473" s="201"/>
    </row>
    <row r="474" spans="1:3" ht="13">
      <c r="A474" s="200"/>
      <c r="B474" s="200"/>
      <c r="C474" s="201"/>
    </row>
    <row r="475" spans="1:3" ht="13">
      <c r="A475" s="200"/>
      <c r="B475" s="200"/>
      <c r="C475" s="201"/>
    </row>
    <row r="476" spans="1:3" ht="13">
      <c r="A476" s="200"/>
      <c r="B476" s="200"/>
      <c r="C476" s="201"/>
    </row>
    <row r="477" spans="1:3" ht="13">
      <c r="A477" s="200"/>
      <c r="B477" s="200"/>
      <c r="C477" s="201"/>
    </row>
    <row r="478" spans="1:3" ht="13">
      <c r="A478" s="200"/>
      <c r="B478" s="200"/>
      <c r="C478" s="201"/>
    </row>
    <row r="479" spans="1:3" ht="13">
      <c r="A479" s="200"/>
      <c r="B479" s="200"/>
      <c r="C479" s="201"/>
    </row>
    <row r="480" spans="1:3" ht="13">
      <c r="A480" s="200"/>
      <c r="B480" s="200"/>
      <c r="C480" s="201"/>
    </row>
    <row r="481" spans="1:3" ht="13">
      <c r="A481" s="200"/>
      <c r="B481" s="200"/>
      <c r="C481" s="201"/>
    </row>
    <row r="482" spans="1:3" ht="13">
      <c r="A482" s="200"/>
      <c r="B482" s="200"/>
      <c r="C482" s="201"/>
    </row>
    <row r="483" spans="1:3" ht="13">
      <c r="A483" s="200"/>
      <c r="B483" s="200"/>
      <c r="C483" s="201"/>
    </row>
    <row r="484" spans="1:3" ht="13">
      <c r="A484" s="200"/>
      <c r="B484" s="200"/>
      <c r="C484" s="201"/>
    </row>
    <row r="485" spans="1:3" ht="13">
      <c r="A485" s="200"/>
      <c r="B485" s="200"/>
      <c r="C485" s="201"/>
    </row>
    <row r="486" spans="1:3" ht="13">
      <c r="A486" s="200"/>
      <c r="B486" s="200"/>
      <c r="C486" s="201"/>
    </row>
    <row r="487" spans="1:3" ht="13">
      <c r="A487" s="200"/>
      <c r="B487" s="200"/>
      <c r="C487" s="201"/>
    </row>
    <row r="488" spans="1:3" ht="13">
      <c r="A488" s="200"/>
      <c r="B488" s="200"/>
      <c r="C488" s="201"/>
    </row>
    <row r="489" spans="1:3" ht="13">
      <c r="A489" s="200"/>
      <c r="B489" s="200"/>
      <c r="C489" s="201"/>
    </row>
    <row r="490" spans="1:3" ht="13">
      <c r="A490" s="200"/>
      <c r="B490" s="200"/>
      <c r="C490" s="201"/>
    </row>
    <row r="491" spans="1:3" ht="13">
      <c r="A491" s="200"/>
      <c r="B491" s="200"/>
      <c r="C491" s="201"/>
    </row>
    <row r="492" spans="1:3" ht="13">
      <c r="A492" s="200"/>
      <c r="B492" s="200"/>
      <c r="C492" s="201"/>
    </row>
    <row r="493" spans="1:3" ht="13">
      <c r="A493" s="200"/>
      <c r="B493" s="200"/>
      <c r="C493" s="201"/>
    </row>
    <row r="494" spans="1:3" ht="13">
      <c r="A494" s="200"/>
      <c r="B494" s="200"/>
      <c r="C494" s="201"/>
    </row>
    <row r="495" spans="1:3" ht="13">
      <c r="A495" s="200"/>
      <c r="B495" s="200"/>
      <c r="C495" s="201"/>
    </row>
    <row r="496" spans="1:3" ht="13">
      <c r="A496" s="200"/>
      <c r="B496" s="200"/>
      <c r="C496" s="201"/>
    </row>
    <row r="497" spans="1:3" ht="13">
      <c r="A497" s="200"/>
      <c r="B497" s="200"/>
      <c r="C497" s="201"/>
    </row>
    <row r="498" spans="1:3" ht="13">
      <c r="A498" s="200"/>
      <c r="B498" s="200"/>
      <c r="C498" s="201"/>
    </row>
    <row r="499" spans="1:3" ht="13">
      <c r="A499" s="200"/>
      <c r="B499" s="200"/>
      <c r="C499" s="201"/>
    </row>
    <row r="500" spans="1:3" ht="13">
      <c r="A500" s="200"/>
      <c r="B500" s="200"/>
      <c r="C500" s="201"/>
    </row>
    <row r="501" spans="1:3" ht="13">
      <c r="A501" s="200"/>
      <c r="B501" s="200"/>
      <c r="C501" s="201"/>
    </row>
    <row r="502" spans="1:3" ht="13">
      <c r="A502" s="200"/>
      <c r="B502" s="200"/>
      <c r="C502" s="201"/>
    </row>
    <row r="503" spans="1:3" ht="13">
      <c r="A503" s="200"/>
      <c r="B503" s="200"/>
      <c r="C503" s="201"/>
    </row>
    <row r="504" spans="1:3" ht="13">
      <c r="A504" s="200"/>
      <c r="B504" s="200"/>
      <c r="C504" s="201"/>
    </row>
    <row r="505" spans="1:3" ht="13">
      <c r="A505" s="200"/>
      <c r="B505" s="200"/>
      <c r="C505" s="201"/>
    </row>
    <row r="506" spans="1:3" ht="13">
      <c r="A506" s="200"/>
      <c r="B506" s="200"/>
      <c r="C506" s="201"/>
    </row>
    <row r="507" spans="1:3" ht="13">
      <c r="A507" s="200"/>
      <c r="B507" s="200"/>
      <c r="C507" s="201"/>
    </row>
    <row r="508" spans="1:3" ht="13">
      <c r="A508" s="200"/>
      <c r="B508" s="200"/>
      <c r="C508" s="201"/>
    </row>
    <row r="509" spans="1:3" ht="13">
      <c r="A509" s="200"/>
      <c r="B509" s="200"/>
      <c r="C509" s="201"/>
    </row>
    <row r="510" spans="1:3" ht="13">
      <c r="A510" s="200"/>
      <c r="B510" s="200"/>
      <c r="C510" s="201"/>
    </row>
    <row r="511" spans="1:3" ht="13">
      <c r="A511" s="200"/>
      <c r="B511" s="200"/>
      <c r="C511" s="201"/>
    </row>
    <row r="512" spans="1:3" ht="13">
      <c r="A512" s="200"/>
      <c r="B512" s="200"/>
      <c r="C512" s="201"/>
    </row>
    <row r="513" spans="1:3" ht="13">
      <c r="A513" s="200"/>
      <c r="B513" s="200"/>
      <c r="C513" s="201"/>
    </row>
    <row r="514" spans="1:3" ht="13">
      <c r="A514" s="200"/>
      <c r="B514" s="200"/>
      <c r="C514" s="201"/>
    </row>
    <row r="515" spans="1:3" ht="13">
      <c r="A515" s="200"/>
      <c r="B515" s="200"/>
      <c r="C515" s="201"/>
    </row>
    <row r="516" spans="1:3" ht="13">
      <c r="A516" s="200"/>
      <c r="B516" s="200"/>
      <c r="C516" s="201"/>
    </row>
    <row r="517" spans="1:3" ht="13">
      <c r="A517" s="200"/>
      <c r="B517" s="200"/>
      <c r="C517" s="201"/>
    </row>
    <row r="518" spans="1:3" ht="13">
      <c r="A518" s="200"/>
      <c r="B518" s="200"/>
      <c r="C518" s="201"/>
    </row>
    <row r="519" spans="1:3" ht="13">
      <c r="A519" s="200"/>
      <c r="B519" s="200"/>
      <c r="C519" s="201"/>
    </row>
    <row r="520" spans="1:3" ht="13">
      <c r="A520" s="200"/>
      <c r="B520" s="200"/>
      <c r="C520" s="201"/>
    </row>
    <row r="521" spans="1:3" ht="13">
      <c r="A521" s="200"/>
      <c r="B521" s="200"/>
      <c r="C521" s="201"/>
    </row>
    <row r="522" spans="1:3" ht="13">
      <c r="A522" s="200"/>
      <c r="B522" s="200"/>
      <c r="C522" s="201"/>
    </row>
    <row r="523" spans="1:3" ht="13">
      <c r="A523" s="200"/>
      <c r="B523" s="200"/>
      <c r="C523" s="201"/>
    </row>
    <row r="524" spans="1:3" ht="13">
      <c r="A524" s="200"/>
      <c r="B524" s="200"/>
      <c r="C524" s="201"/>
    </row>
    <row r="525" spans="1:3" ht="13">
      <c r="A525" s="200"/>
      <c r="B525" s="200"/>
      <c r="C525" s="201"/>
    </row>
    <row r="526" spans="1:3" ht="13">
      <c r="A526" s="200"/>
      <c r="B526" s="200"/>
      <c r="C526" s="201"/>
    </row>
    <row r="527" spans="1:3" ht="13">
      <c r="A527" s="200"/>
      <c r="B527" s="200"/>
      <c r="C527" s="201"/>
    </row>
    <row r="528" spans="1:3" ht="13">
      <c r="A528" s="200"/>
      <c r="B528" s="200"/>
      <c r="C528" s="201"/>
    </row>
    <row r="529" spans="1:3" ht="13">
      <c r="A529" s="200"/>
      <c r="B529" s="200"/>
      <c r="C529" s="201"/>
    </row>
    <row r="530" spans="1:3" ht="13">
      <c r="A530" s="200"/>
      <c r="B530" s="200"/>
      <c r="C530" s="201"/>
    </row>
    <row r="531" spans="1:3" ht="13">
      <c r="A531" s="200"/>
      <c r="B531" s="200"/>
      <c r="C531" s="201"/>
    </row>
    <row r="532" spans="1:3" ht="13">
      <c r="A532" s="200"/>
      <c r="B532" s="200"/>
      <c r="C532" s="201"/>
    </row>
    <row r="533" spans="1:3" ht="13">
      <c r="A533" s="200"/>
      <c r="B533" s="200"/>
      <c r="C533" s="201"/>
    </row>
    <row r="534" spans="1:3" ht="13">
      <c r="A534" s="200"/>
      <c r="B534" s="200"/>
      <c r="C534" s="201"/>
    </row>
    <row r="535" spans="1:3" ht="13">
      <c r="A535" s="200"/>
      <c r="B535" s="200"/>
      <c r="C535" s="201"/>
    </row>
    <row r="536" spans="1:3" ht="13">
      <c r="A536" s="200"/>
      <c r="B536" s="200"/>
      <c r="C536" s="201"/>
    </row>
    <row r="537" spans="1:3" ht="13">
      <c r="A537" s="200"/>
      <c r="B537" s="200"/>
      <c r="C537" s="201"/>
    </row>
    <row r="538" spans="1:3" ht="13">
      <c r="A538" s="200"/>
      <c r="B538" s="200"/>
      <c r="C538" s="201"/>
    </row>
    <row r="539" spans="1:3" ht="13">
      <c r="A539" s="200"/>
      <c r="B539" s="200"/>
      <c r="C539" s="201"/>
    </row>
    <row r="540" spans="1:3" ht="13">
      <c r="A540" s="200"/>
      <c r="B540" s="200"/>
      <c r="C540" s="201"/>
    </row>
    <row r="541" spans="1:3" ht="13">
      <c r="A541" s="200"/>
      <c r="B541" s="200"/>
      <c r="C541" s="201"/>
    </row>
    <row r="542" spans="1:3" ht="13">
      <c r="A542" s="200"/>
      <c r="B542" s="200"/>
      <c r="C542" s="201"/>
    </row>
    <row r="543" spans="1:3" ht="13">
      <c r="A543" s="200"/>
      <c r="B543" s="200"/>
      <c r="C543" s="201"/>
    </row>
    <row r="544" spans="1:3" ht="13">
      <c r="A544" s="200"/>
      <c r="B544" s="200"/>
      <c r="C544" s="201"/>
    </row>
    <row r="545" spans="1:3" ht="13">
      <c r="A545" s="200"/>
      <c r="B545" s="200"/>
      <c r="C545" s="201"/>
    </row>
    <row r="546" spans="1:3" ht="13">
      <c r="A546" s="200"/>
      <c r="B546" s="200"/>
      <c r="C546" s="201"/>
    </row>
    <row r="547" spans="1:3" ht="13">
      <c r="A547" s="200"/>
      <c r="B547" s="200"/>
      <c r="C547" s="201"/>
    </row>
    <row r="548" spans="1:3" ht="13">
      <c r="A548" s="200"/>
      <c r="B548" s="200"/>
      <c r="C548" s="201"/>
    </row>
    <row r="549" spans="1:3" ht="13">
      <c r="A549" s="200"/>
      <c r="B549" s="200"/>
      <c r="C549" s="201"/>
    </row>
    <row r="550" spans="1:3" ht="13">
      <c r="A550" s="200"/>
      <c r="B550" s="200"/>
      <c r="C550" s="201"/>
    </row>
    <row r="551" spans="1:3" ht="13">
      <c r="A551" s="200"/>
      <c r="B551" s="200"/>
      <c r="C551" s="201"/>
    </row>
    <row r="552" spans="1:3" ht="13">
      <c r="A552" s="200"/>
      <c r="B552" s="200"/>
      <c r="C552" s="201"/>
    </row>
    <row r="553" spans="1:3" ht="13">
      <c r="A553" s="200"/>
      <c r="B553" s="200"/>
      <c r="C553" s="201"/>
    </row>
    <row r="554" spans="1:3" ht="13">
      <c r="A554" s="200"/>
      <c r="B554" s="200"/>
      <c r="C554" s="201"/>
    </row>
    <row r="555" spans="1:3" ht="13">
      <c r="A555" s="200"/>
      <c r="B555" s="200"/>
      <c r="C555" s="201"/>
    </row>
    <row r="556" spans="1:3" ht="13">
      <c r="A556" s="200"/>
      <c r="B556" s="200"/>
      <c r="C556" s="201"/>
    </row>
    <row r="557" spans="1:3" ht="13">
      <c r="A557" s="200"/>
      <c r="B557" s="200"/>
      <c r="C557" s="201"/>
    </row>
    <row r="558" spans="1:3" ht="13">
      <c r="A558" s="200"/>
      <c r="B558" s="200"/>
      <c r="C558" s="201"/>
    </row>
    <row r="559" spans="1:3" ht="13">
      <c r="A559" s="200"/>
      <c r="B559" s="200"/>
      <c r="C559" s="201"/>
    </row>
    <row r="560" spans="1:3" ht="13">
      <c r="A560" s="200"/>
      <c r="B560" s="200"/>
      <c r="C560" s="201"/>
    </row>
    <row r="561" spans="1:3" ht="13">
      <c r="A561" s="200"/>
      <c r="B561" s="200"/>
      <c r="C561" s="201"/>
    </row>
    <row r="562" spans="1:3" ht="13">
      <c r="A562" s="200"/>
      <c r="B562" s="200"/>
      <c r="C562" s="201"/>
    </row>
    <row r="563" spans="1:3" ht="13">
      <c r="A563" s="200"/>
      <c r="B563" s="200"/>
      <c r="C563" s="201"/>
    </row>
    <row r="564" spans="1:3" ht="13">
      <c r="A564" s="200"/>
      <c r="B564" s="200"/>
      <c r="C564" s="201"/>
    </row>
    <row r="565" spans="1:3" ht="13">
      <c r="A565" s="200"/>
      <c r="B565" s="200"/>
      <c r="C565" s="201"/>
    </row>
    <row r="566" spans="1:3" ht="13">
      <c r="A566" s="200"/>
      <c r="B566" s="200"/>
      <c r="C566" s="201"/>
    </row>
    <row r="567" spans="1:3" ht="13">
      <c r="A567" s="200"/>
      <c r="B567" s="200"/>
      <c r="C567" s="201"/>
    </row>
    <row r="568" spans="1:3" ht="13">
      <c r="A568" s="200"/>
      <c r="B568" s="200"/>
      <c r="C568" s="201"/>
    </row>
    <row r="569" spans="1:3" ht="13">
      <c r="A569" s="200"/>
      <c r="B569" s="200"/>
      <c r="C569" s="201"/>
    </row>
    <row r="570" spans="1:3" ht="13">
      <c r="A570" s="200"/>
      <c r="B570" s="200"/>
      <c r="C570" s="201"/>
    </row>
    <row r="571" spans="1:3" ht="13">
      <c r="A571" s="200"/>
      <c r="B571" s="200"/>
      <c r="C571" s="201"/>
    </row>
    <row r="572" spans="1:3" ht="13">
      <c r="A572" s="200"/>
      <c r="B572" s="200"/>
      <c r="C572" s="201"/>
    </row>
    <row r="573" spans="1:3" ht="13">
      <c r="A573" s="200"/>
      <c r="B573" s="200"/>
      <c r="C573" s="201"/>
    </row>
    <row r="574" spans="1:3" ht="13">
      <c r="A574" s="200"/>
      <c r="B574" s="200"/>
      <c r="C574" s="201"/>
    </row>
    <row r="575" spans="1:3" ht="13">
      <c r="A575" s="200"/>
      <c r="B575" s="200"/>
      <c r="C575" s="201"/>
    </row>
    <row r="576" spans="1:3" ht="13">
      <c r="A576" s="200"/>
      <c r="B576" s="200"/>
      <c r="C576" s="201"/>
    </row>
    <row r="577" spans="1:3" ht="13">
      <c r="A577" s="200"/>
      <c r="B577" s="200"/>
      <c r="C577" s="201"/>
    </row>
    <row r="578" spans="1:3" ht="13">
      <c r="A578" s="200"/>
      <c r="B578" s="200"/>
      <c r="C578" s="201"/>
    </row>
    <row r="579" spans="1:3" ht="13">
      <c r="A579" s="200"/>
      <c r="B579" s="200"/>
      <c r="C579" s="201"/>
    </row>
    <row r="580" spans="1:3" ht="13">
      <c r="A580" s="200"/>
      <c r="B580" s="200"/>
      <c r="C580" s="201"/>
    </row>
    <row r="581" spans="1:3" ht="13">
      <c r="A581" s="200"/>
      <c r="B581" s="200"/>
      <c r="C581" s="201"/>
    </row>
    <row r="582" spans="1:3" ht="13">
      <c r="A582" s="200"/>
      <c r="B582" s="200"/>
      <c r="C582" s="201"/>
    </row>
    <row r="583" spans="1:3" ht="13">
      <c r="A583" s="200"/>
      <c r="B583" s="200"/>
      <c r="C583" s="201"/>
    </row>
    <row r="584" spans="1:3" ht="13">
      <c r="A584" s="200"/>
      <c r="B584" s="200"/>
      <c r="C584" s="201"/>
    </row>
    <row r="585" spans="1:3" ht="13">
      <c r="A585" s="200"/>
      <c r="B585" s="200"/>
      <c r="C585" s="201"/>
    </row>
    <row r="586" spans="1:3" ht="13">
      <c r="A586" s="200"/>
      <c r="B586" s="200"/>
      <c r="C586" s="201"/>
    </row>
    <row r="587" spans="1:3" ht="13">
      <c r="A587" s="200"/>
      <c r="B587" s="200"/>
      <c r="C587" s="201"/>
    </row>
    <row r="588" spans="1:3" ht="13">
      <c r="A588" s="200"/>
      <c r="B588" s="200"/>
      <c r="C588" s="201"/>
    </row>
    <row r="589" spans="1:3" ht="13">
      <c r="A589" s="200"/>
      <c r="B589" s="200"/>
      <c r="C589" s="201"/>
    </row>
    <row r="590" spans="1:3" ht="13">
      <c r="A590" s="200"/>
      <c r="B590" s="200"/>
      <c r="C590" s="201"/>
    </row>
    <row r="591" spans="1:3" ht="13">
      <c r="A591" s="200"/>
      <c r="B591" s="200"/>
      <c r="C591" s="201"/>
    </row>
    <row r="592" spans="1:3" ht="13">
      <c r="A592" s="200"/>
      <c r="B592" s="200"/>
      <c r="C592" s="201"/>
    </row>
    <row r="593" spans="1:3" ht="13">
      <c r="A593" s="200"/>
      <c r="B593" s="200"/>
      <c r="C593" s="201"/>
    </row>
    <row r="594" spans="1:3" ht="13">
      <c r="A594" s="200"/>
      <c r="B594" s="200"/>
      <c r="C594" s="201"/>
    </row>
    <row r="595" spans="1:3" ht="13">
      <c r="A595" s="200"/>
      <c r="B595" s="200"/>
      <c r="C595" s="201"/>
    </row>
    <row r="596" spans="1:3" ht="13">
      <c r="A596" s="200"/>
      <c r="B596" s="200"/>
      <c r="C596" s="201"/>
    </row>
    <row r="597" spans="1:3" ht="13">
      <c r="A597" s="200"/>
      <c r="B597" s="200"/>
      <c r="C597" s="201"/>
    </row>
    <row r="598" spans="1:3" ht="13">
      <c r="A598" s="200"/>
      <c r="B598" s="200"/>
      <c r="C598" s="201"/>
    </row>
    <row r="599" spans="1:3" ht="13">
      <c r="A599" s="200"/>
      <c r="B599" s="200"/>
      <c r="C599" s="201"/>
    </row>
    <row r="600" spans="1:3" ht="13">
      <c r="A600" s="200"/>
      <c r="B600" s="200"/>
      <c r="C600" s="201"/>
    </row>
    <row r="601" spans="1:3" ht="13">
      <c r="A601" s="200"/>
      <c r="B601" s="200"/>
      <c r="C601" s="201"/>
    </row>
    <row r="602" spans="1:3" ht="13">
      <c r="A602" s="200"/>
      <c r="B602" s="200"/>
      <c r="C602" s="201"/>
    </row>
    <row r="603" spans="1:3" ht="13">
      <c r="A603" s="200"/>
      <c r="B603" s="200"/>
      <c r="C603" s="201"/>
    </row>
    <row r="604" spans="1:3" ht="13">
      <c r="A604" s="200"/>
      <c r="B604" s="200"/>
      <c r="C604" s="201"/>
    </row>
    <row r="605" spans="1:3" ht="13">
      <c r="A605" s="200"/>
      <c r="B605" s="200"/>
      <c r="C605" s="201"/>
    </row>
    <row r="606" spans="1:3" ht="13">
      <c r="A606" s="200"/>
      <c r="B606" s="200"/>
      <c r="C606" s="201"/>
    </row>
    <row r="607" spans="1:3" ht="13">
      <c r="A607" s="200"/>
      <c r="B607" s="200"/>
      <c r="C607" s="201"/>
    </row>
    <row r="608" spans="1:3" ht="13">
      <c r="A608" s="200"/>
      <c r="B608" s="200"/>
      <c r="C608" s="201"/>
    </row>
    <row r="609" spans="1:3" ht="13">
      <c r="A609" s="200"/>
      <c r="B609" s="200"/>
      <c r="C609" s="201"/>
    </row>
    <row r="610" spans="1:3" ht="13">
      <c r="A610" s="200"/>
      <c r="B610" s="200"/>
      <c r="C610" s="201"/>
    </row>
    <row r="611" spans="1:3" ht="13">
      <c r="A611" s="200"/>
      <c r="B611" s="200"/>
      <c r="C611" s="201"/>
    </row>
    <row r="612" spans="1:3" ht="13">
      <c r="A612" s="200"/>
      <c r="B612" s="200"/>
      <c r="C612" s="201"/>
    </row>
    <row r="613" spans="1:3" ht="13">
      <c r="A613" s="200"/>
      <c r="B613" s="200"/>
      <c r="C613" s="201"/>
    </row>
    <row r="614" spans="1:3" ht="13">
      <c r="A614" s="200"/>
      <c r="B614" s="200"/>
      <c r="C614" s="201"/>
    </row>
    <row r="615" spans="1:3" ht="13">
      <c r="A615" s="200"/>
      <c r="B615" s="200"/>
      <c r="C615" s="201"/>
    </row>
    <row r="616" spans="1:3" ht="13">
      <c r="A616" s="200"/>
      <c r="B616" s="200"/>
      <c r="C616" s="201"/>
    </row>
    <row r="617" spans="1:3" ht="13">
      <c r="A617" s="200"/>
      <c r="B617" s="200"/>
      <c r="C617" s="201"/>
    </row>
    <row r="618" spans="1:3" ht="13">
      <c r="A618" s="200"/>
      <c r="B618" s="200"/>
      <c r="C618" s="201"/>
    </row>
    <row r="619" spans="1:3" ht="13">
      <c r="A619" s="200"/>
      <c r="B619" s="200"/>
      <c r="C619" s="201"/>
    </row>
    <row r="620" spans="1:3" ht="13">
      <c r="A620" s="200"/>
      <c r="B620" s="200"/>
      <c r="C620" s="201"/>
    </row>
    <row r="621" spans="1:3" ht="13">
      <c r="A621" s="200"/>
      <c r="B621" s="200"/>
      <c r="C621" s="201"/>
    </row>
    <row r="622" spans="1:3" ht="13">
      <c r="A622" s="200"/>
      <c r="B622" s="200"/>
      <c r="C622" s="201"/>
    </row>
    <row r="623" spans="1:3" ht="13">
      <c r="A623" s="200"/>
      <c r="B623" s="200"/>
      <c r="C623" s="201"/>
    </row>
    <row r="624" spans="1:3" ht="13">
      <c r="A624" s="200"/>
      <c r="B624" s="200"/>
      <c r="C624" s="201"/>
    </row>
    <row r="625" spans="1:3" ht="13">
      <c r="A625" s="200"/>
      <c r="B625" s="200"/>
      <c r="C625" s="201"/>
    </row>
    <row r="626" spans="1:3" ht="13">
      <c r="A626" s="200"/>
      <c r="B626" s="200"/>
      <c r="C626" s="201"/>
    </row>
    <row r="627" spans="1:3" ht="13">
      <c r="A627" s="200"/>
      <c r="B627" s="200"/>
      <c r="C627" s="201"/>
    </row>
    <row r="628" spans="1:3" ht="13">
      <c r="A628" s="200"/>
      <c r="B628" s="200"/>
      <c r="C628" s="201"/>
    </row>
    <row r="629" spans="1:3" ht="13">
      <c r="A629" s="200"/>
      <c r="B629" s="200"/>
      <c r="C629" s="201"/>
    </row>
    <row r="630" spans="1:3" ht="13">
      <c r="A630" s="200"/>
      <c r="B630" s="200"/>
      <c r="C630" s="201"/>
    </row>
    <row r="631" spans="1:3" ht="13">
      <c r="A631" s="200"/>
      <c r="B631" s="200"/>
      <c r="C631" s="201"/>
    </row>
    <row r="632" spans="1:3" ht="13">
      <c r="A632" s="200"/>
      <c r="B632" s="200"/>
      <c r="C632" s="201"/>
    </row>
    <row r="633" spans="1:3" ht="13">
      <c r="A633" s="200"/>
      <c r="B633" s="200"/>
      <c r="C633" s="201"/>
    </row>
    <row r="634" spans="1:3" ht="13">
      <c r="A634" s="200"/>
      <c r="B634" s="200"/>
      <c r="C634" s="201"/>
    </row>
    <row r="635" spans="1:3" ht="13">
      <c r="A635" s="200"/>
      <c r="B635" s="200"/>
      <c r="C635" s="201"/>
    </row>
    <row r="636" spans="1:3" ht="13">
      <c r="A636" s="200"/>
      <c r="B636" s="200"/>
      <c r="C636" s="201"/>
    </row>
    <row r="637" spans="1:3" ht="13">
      <c r="A637" s="200"/>
      <c r="B637" s="200"/>
      <c r="C637" s="201"/>
    </row>
    <row r="638" spans="1:3" ht="13">
      <c r="A638" s="200"/>
      <c r="B638" s="200"/>
      <c r="C638" s="201"/>
    </row>
    <row r="639" spans="1:3" ht="13">
      <c r="A639" s="200"/>
      <c r="B639" s="200"/>
      <c r="C639" s="201"/>
    </row>
    <row r="640" spans="1:3" ht="13">
      <c r="A640" s="200"/>
      <c r="B640" s="200"/>
      <c r="C640" s="201"/>
    </row>
    <row r="641" spans="1:3" ht="13">
      <c r="A641" s="200"/>
      <c r="B641" s="200"/>
      <c r="C641" s="201"/>
    </row>
    <row r="642" spans="1:3" ht="13">
      <c r="A642" s="200"/>
      <c r="B642" s="200"/>
      <c r="C642" s="201"/>
    </row>
    <row r="643" spans="1:3" ht="13">
      <c r="A643" s="200"/>
      <c r="B643" s="200"/>
      <c r="C643" s="201"/>
    </row>
    <row r="644" spans="1:3" ht="13">
      <c r="A644" s="200"/>
      <c r="B644" s="200"/>
      <c r="C644" s="201"/>
    </row>
    <row r="645" spans="1:3" ht="13">
      <c r="A645" s="200"/>
      <c r="B645" s="200"/>
      <c r="C645" s="201"/>
    </row>
    <row r="646" spans="1:3" ht="13">
      <c r="A646" s="200"/>
      <c r="B646" s="200"/>
      <c r="C646" s="201"/>
    </row>
    <row r="647" spans="1:3" ht="13">
      <c r="A647" s="200"/>
      <c r="B647" s="200"/>
      <c r="C647" s="201"/>
    </row>
    <row r="648" spans="1:3" ht="13">
      <c r="A648" s="200"/>
      <c r="B648" s="200"/>
      <c r="C648" s="201"/>
    </row>
    <row r="649" spans="1:3" ht="13">
      <c r="A649" s="200"/>
      <c r="B649" s="200"/>
      <c r="C649" s="201"/>
    </row>
    <row r="650" spans="1:3" ht="13">
      <c r="A650" s="200"/>
      <c r="B650" s="200"/>
      <c r="C650" s="201"/>
    </row>
    <row r="651" spans="1:3" ht="13">
      <c r="A651" s="200"/>
      <c r="B651" s="200"/>
      <c r="C651" s="201"/>
    </row>
    <row r="652" spans="1:3" ht="13">
      <c r="A652" s="200"/>
      <c r="B652" s="200"/>
      <c r="C652" s="201"/>
    </row>
    <row r="653" spans="1:3" ht="13">
      <c r="A653" s="200"/>
      <c r="B653" s="200"/>
      <c r="C653" s="201"/>
    </row>
    <row r="654" spans="1:3" ht="13">
      <c r="A654" s="200"/>
      <c r="B654" s="200"/>
      <c r="C654" s="201"/>
    </row>
    <row r="655" spans="1:3" ht="13">
      <c r="A655" s="200"/>
      <c r="B655" s="200"/>
      <c r="C655" s="201"/>
    </row>
    <row r="656" spans="1:3" ht="13">
      <c r="A656" s="200"/>
      <c r="B656" s="200"/>
      <c r="C656" s="201"/>
    </row>
    <row r="657" spans="1:3" ht="13">
      <c r="A657" s="200"/>
      <c r="B657" s="200"/>
      <c r="C657" s="201"/>
    </row>
    <row r="658" spans="1:3" ht="13">
      <c r="A658" s="200"/>
      <c r="B658" s="200"/>
      <c r="C658" s="201"/>
    </row>
    <row r="659" spans="1:3" ht="13">
      <c r="A659" s="200"/>
      <c r="B659" s="200"/>
      <c r="C659" s="201"/>
    </row>
    <row r="660" spans="1:3" ht="13">
      <c r="A660" s="200"/>
      <c r="B660" s="200"/>
      <c r="C660" s="201"/>
    </row>
    <row r="661" spans="1:3" ht="13">
      <c r="A661" s="200"/>
      <c r="B661" s="200"/>
      <c r="C661" s="201"/>
    </row>
    <row r="662" spans="1:3" ht="13">
      <c r="A662" s="200"/>
      <c r="B662" s="200"/>
      <c r="C662" s="201"/>
    </row>
    <row r="663" spans="1:3" ht="13">
      <c r="A663" s="200"/>
      <c r="B663" s="200"/>
      <c r="C663" s="201"/>
    </row>
    <row r="664" spans="1:3" ht="13">
      <c r="A664" s="200"/>
      <c r="B664" s="200"/>
      <c r="C664" s="201"/>
    </row>
    <row r="665" spans="1:3" ht="13">
      <c r="A665" s="200"/>
      <c r="B665" s="200"/>
      <c r="C665" s="201"/>
    </row>
    <row r="666" spans="1:3" ht="13">
      <c r="A666" s="200"/>
      <c r="B666" s="200"/>
      <c r="C666" s="201"/>
    </row>
    <row r="667" spans="1:3" ht="13">
      <c r="A667" s="200"/>
      <c r="B667" s="200"/>
      <c r="C667" s="201"/>
    </row>
    <row r="668" spans="1:3" ht="13">
      <c r="A668" s="200"/>
      <c r="B668" s="200"/>
      <c r="C668" s="201"/>
    </row>
    <row r="669" spans="1:3" ht="13">
      <c r="A669" s="200"/>
      <c r="B669" s="200"/>
      <c r="C669" s="201"/>
    </row>
    <row r="670" spans="1:3" ht="13">
      <c r="A670" s="200"/>
      <c r="B670" s="200"/>
      <c r="C670" s="201"/>
    </row>
    <row r="671" spans="1:3" ht="13">
      <c r="A671" s="200"/>
      <c r="B671" s="200"/>
      <c r="C671" s="201"/>
    </row>
    <row r="672" spans="1:3" ht="13">
      <c r="A672" s="200"/>
      <c r="B672" s="200"/>
      <c r="C672" s="201"/>
    </row>
    <row r="673" spans="1:3" ht="13">
      <c r="A673" s="200"/>
      <c r="B673" s="200"/>
      <c r="C673" s="201"/>
    </row>
    <row r="674" spans="1:3" ht="13">
      <c r="A674" s="200"/>
      <c r="B674" s="200"/>
      <c r="C674" s="201"/>
    </row>
    <row r="675" spans="1:3" ht="13">
      <c r="A675" s="200"/>
      <c r="B675" s="200"/>
      <c r="C675" s="201"/>
    </row>
    <row r="676" spans="1:3" ht="13">
      <c r="A676" s="200"/>
      <c r="B676" s="200"/>
      <c r="C676" s="201"/>
    </row>
    <row r="677" spans="1:3" ht="13">
      <c r="A677" s="200"/>
      <c r="B677" s="200"/>
      <c r="C677" s="201"/>
    </row>
    <row r="678" spans="1:3" ht="13">
      <c r="A678" s="200"/>
      <c r="B678" s="200"/>
      <c r="C678" s="201"/>
    </row>
    <row r="679" spans="1:3" ht="13">
      <c r="A679" s="200"/>
      <c r="B679" s="200"/>
      <c r="C679" s="201"/>
    </row>
    <row r="680" spans="1:3" ht="13">
      <c r="A680" s="200"/>
      <c r="B680" s="200"/>
      <c r="C680" s="201"/>
    </row>
    <row r="681" spans="1:3" ht="13">
      <c r="A681" s="200"/>
      <c r="B681" s="200"/>
      <c r="C681" s="201"/>
    </row>
    <row r="682" spans="1:3" ht="13">
      <c r="A682" s="200"/>
      <c r="B682" s="200"/>
      <c r="C682" s="201"/>
    </row>
    <row r="683" spans="1:3" ht="13">
      <c r="A683" s="200"/>
      <c r="B683" s="200"/>
      <c r="C683" s="201"/>
    </row>
    <row r="684" spans="1:3" ht="13">
      <c r="A684" s="200"/>
      <c r="B684" s="200"/>
      <c r="C684" s="201"/>
    </row>
    <row r="685" spans="1:3" ht="13">
      <c r="A685" s="200"/>
      <c r="B685" s="200"/>
      <c r="C685" s="201"/>
    </row>
    <row r="686" spans="1:3" ht="13">
      <c r="A686" s="200"/>
      <c r="B686" s="200"/>
      <c r="C686" s="201"/>
    </row>
    <row r="687" spans="1:3" ht="13">
      <c r="A687" s="200"/>
      <c r="B687" s="200"/>
      <c r="C687" s="201"/>
    </row>
    <row r="688" spans="1:3" ht="13">
      <c r="A688" s="200"/>
      <c r="B688" s="200"/>
      <c r="C688" s="201"/>
    </row>
    <row r="689" spans="1:3" ht="13">
      <c r="A689" s="200"/>
      <c r="B689" s="200"/>
      <c r="C689" s="201"/>
    </row>
    <row r="690" spans="1:3" ht="13">
      <c r="A690" s="200"/>
      <c r="B690" s="200"/>
      <c r="C690" s="201"/>
    </row>
    <row r="691" spans="1:3" ht="13">
      <c r="A691" s="200"/>
      <c r="B691" s="200"/>
      <c r="C691" s="201"/>
    </row>
    <row r="692" spans="1:3" ht="13">
      <c r="A692" s="200"/>
      <c r="B692" s="200"/>
      <c r="C692" s="201"/>
    </row>
    <row r="693" spans="1:3" ht="13">
      <c r="A693" s="200"/>
      <c r="B693" s="200"/>
      <c r="C693" s="201"/>
    </row>
    <row r="694" spans="1:3" ht="13">
      <c r="A694" s="200"/>
      <c r="B694" s="200"/>
      <c r="C694" s="201"/>
    </row>
    <row r="695" spans="1:3" ht="13">
      <c r="A695" s="200"/>
      <c r="B695" s="200"/>
      <c r="C695" s="201"/>
    </row>
    <row r="696" spans="1:3" ht="13">
      <c r="A696" s="200"/>
      <c r="B696" s="200"/>
      <c r="C696" s="201"/>
    </row>
    <row r="697" spans="1:3" ht="13">
      <c r="A697" s="200"/>
      <c r="B697" s="200"/>
      <c r="C697" s="201"/>
    </row>
    <row r="698" spans="1:3" ht="13">
      <c r="A698" s="200"/>
      <c r="B698" s="200"/>
      <c r="C698" s="201"/>
    </row>
    <row r="699" spans="1:3" ht="13">
      <c r="A699" s="200"/>
      <c r="B699" s="200"/>
      <c r="C699" s="201"/>
    </row>
    <row r="700" spans="1:3" ht="13">
      <c r="A700" s="200"/>
      <c r="B700" s="200"/>
      <c r="C700" s="201"/>
    </row>
    <row r="701" spans="1:3" ht="13">
      <c r="A701" s="200"/>
      <c r="B701" s="200"/>
      <c r="C701" s="201"/>
    </row>
    <row r="702" spans="1:3" ht="13">
      <c r="A702" s="200"/>
      <c r="B702" s="200"/>
      <c r="C702" s="201"/>
    </row>
    <row r="703" spans="1:3" ht="13">
      <c r="A703" s="200"/>
      <c r="B703" s="200"/>
      <c r="C703" s="201"/>
    </row>
    <row r="704" spans="1:3" ht="13">
      <c r="A704" s="200"/>
      <c r="B704" s="200"/>
      <c r="C704" s="201"/>
    </row>
    <row r="705" spans="1:3" ht="13">
      <c r="A705" s="200"/>
      <c r="B705" s="200"/>
      <c r="C705" s="201"/>
    </row>
    <row r="706" spans="1:3" ht="13">
      <c r="A706" s="200"/>
      <c r="B706" s="200"/>
      <c r="C706" s="201"/>
    </row>
    <row r="707" spans="1:3" ht="13">
      <c r="A707" s="200"/>
      <c r="B707" s="200"/>
      <c r="C707" s="201"/>
    </row>
    <row r="708" spans="1:3" ht="13">
      <c r="A708" s="200"/>
      <c r="B708" s="200"/>
      <c r="C708" s="201"/>
    </row>
    <row r="709" spans="1:3" ht="13">
      <c r="A709" s="200"/>
      <c r="B709" s="200"/>
      <c r="C709" s="201"/>
    </row>
    <row r="710" spans="1:3" ht="13">
      <c r="A710" s="200"/>
      <c r="B710" s="200"/>
      <c r="C710" s="201"/>
    </row>
    <row r="711" spans="1:3" ht="13">
      <c r="A711" s="200"/>
      <c r="B711" s="200"/>
      <c r="C711" s="201"/>
    </row>
    <row r="712" spans="1:3" ht="13">
      <c r="A712" s="200"/>
      <c r="B712" s="200"/>
      <c r="C712" s="201"/>
    </row>
    <row r="713" spans="1:3" ht="13">
      <c r="A713" s="200"/>
      <c r="B713" s="200"/>
      <c r="C713" s="201"/>
    </row>
    <row r="714" spans="1:3" ht="13">
      <c r="A714" s="200"/>
      <c r="B714" s="200"/>
      <c r="C714" s="201"/>
    </row>
    <row r="715" spans="1:3" ht="13">
      <c r="A715" s="200"/>
      <c r="B715" s="200"/>
      <c r="C715" s="201"/>
    </row>
    <row r="716" spans="1:3" ht="13">
      <c r="A716" s="200"/>
      <c r="B716" s="200"/>
      <c r="C716" s="201"/>
    </row>
    <row r="717" spans="1:3" ht="13">
      <c r="A717" s="200"/>
      <c r="B717" s="200"/>
      <c r="C717" s="201"/>
    </row>
    <row r="718" spans="1:3" ht="13">
      <c r="A718" s="200"/>
      <c r="B718" s="200"/>
      <c r="C718" s="201"/>
    </row>
    <row r="719" spans="1:3" ht="13">
      <c r="A719" s="200"/>
      <c r="B719" s="200"/>
      <c r="C719" s="201"/>
    </row>
    <row r="720" spans="1:3" ht="13">
      <c r="A720" s="200"/>
      <c r="B720" s="200"/>
      <c r="C720" s="201"/>
    </row>
    <row r="721" spans="1:3" ht="13">
      <c r="A721" s="200"/>
      <c r="B721" s="200"/>
      <c r="C721" s="201"/>
    </row>
    <row r="722" spans="1:3" ht="13">
      <c r="A722" s="200"/>
      <c r="B722" s="200"/>
      <c r="C722" s="201"/>
    </row>
    <row r="723" spans="1:3" ht="13">
      <c r="A723" s="200"/>
      <c r="B723" s="200"/>
      <c r="C723" s="201"/>
    </row>
    <row r="724" spans="1:3" ht="13">
      <c r="A724" s="200"/>
      <c r="B724" s="200"/>
      <c r="C724" s="201"/>
    </row>
    <row r="725" spans="1:3" ht="13">
      <c r="A725" s="200"/>
      <c r="B725" s="200"/>
      <c r="C725" s="201"/>
    </row>
    <row r="726" spans="1:3" ht="13">
      <c r="A726" s="200"/>
      <c r="B726" s="200"/>
      <c r="C726" s="201"/>
    </row>
    <row r="727" spans="1:3" ht="13">
      <c r="A727" s="200"/>
      <c r="B727" s="200"/>
      <c r="C727" s="201"/>
    </row>
    <row r="728" spans="1:3" ht="13">
      <c r="A728" s="200"/>
      <c r="B728" s="200"/>
      <c r="C728" s="201"/>
    </row>
    <row r="729" spans="1:3" ht="13">
      <c r="A729" s="200"/>
      <c r="B729" s="200"/>
      <c r="C729" s="201"/>
    </row>
    <row r="730" spans="1:3" ht="13">
      <c r="A730" s="200"/>
      <c r="B730" s="200"/>
      <c r="C730" s="201"/>
    </row>
    <row r="731" spans="1:3" ht="13">
      <c r="A731" s="200"/>
      <c r="B731" s="200"/>
      <c r="C731" s="201"/>
    </row>
    <row r="732" spans="1:3" ht="13">
      <c r="A732" s="200"/>
      <c r="B732" s="200"/>
      <c r="C732" s="201"/>
    </row>
    <row r="733" spans="1:3" ht="13">
      <c r="A733" s="200"/>
      <c r="B733" s="200"/>
      <c r="C733" s="201"/>
    </row>
    <row r="734" spans="1:3" ht="13">
      <c r="A734" s="200"/>
      <c r="B734" s="200"/>
      <c r="C734" s="201"/>
    </row>
    <row r="735" spans="1:3" ht="13">
      <c r="A735" s="200"/>
      <c r="B735" s="200"/>
      <c r="C735" s="201"/>
    </row>
    <row r="736" spans="1:3" ht="13">
      <c r="A736" s="200"/>
      <c r="B736" s="200"/>
      <c r="C736" s="201"/>
    </row>
    <row r="737" spans="1:3" ht="13">
      <c r="A737" s="200"/>
      <c r="B737" s="200"/>
      <c r="C737" s="201"/>
    </row>
    <row r="738" spans="1:3" ht="13">
      <c r="A738" s="200"/>
      <c r="B738" s="200"/>
      <c r="C738" s="201"/>
    </row>
    <row r="739" spans="1:3" ht="13">
      <c r="A739" s="200"/>
      <c r="B739" s="200"/>
      <c r="C739" s="201"/>
    </row>
    <row r="740" spans="1:3" ht="13">
      <c r="A740" s="200"/>
      <c r="B740" s="200"/>
      <c r="C740" s="201"/>
    </row>
    <row r="741" spans="1:3" ht="13">
      <c r="A741" s="200"/>
      <c r="B741" s="200"/>
      <c r="C741" s="201"/>
    </row>
    <row r="742" spans="1:3" ht="13">
      <c r="A742" s="200"/>
      <c r="B742" s="200"/>
      <c r="C742" s="201"/>
    </row>
    <row r="743" spans="1:3" ht="13">
      <c r="A743" s="200"/>
      <c r="B743" s="200"/>
      <c r="C743" s="201"/>
    </row>
    <row r="744" spans="1:3" ht="13">
      <c r="A744" s="200"/>
      <c r="B744" s="200"/>
      <c r="C744" s="201"/>
    </row>
    <row r="745" spans="1:3" ht="13">
      <c r="A745" s="200"/>
      <c r="B745" s="200"/>
      <c r="C745" s="201"/>
    </row>
    <row r="746" spans="1:3" ht="13">
      <c r="A746" s="200"/>
      <c r="B746" s="200"/>
      <c r="C746" s="201"/>
    </row>
    <row r="747" spans="1:3" ht="13">
      <c r="A747" s="200"/>
      <c r="B747" s="200"/>
      <c r="C747" s="201"/>
    </row>
    <row r="748" spans="1:3" ht="13">
      <c r="A748" s="200"/>
      <c r="B748" s="200"/>
      <c r="C748" s="201"/>
    </row>
    <row r="749" spans="1:3" ht="13">
      <c r="A749" s="200"/>
      <c r="B749" s="200"/>
      <c r="C749" s="201"/>
    </row>
    <row r="750" spans="1:3" ht="13">
      <c r="A750" s="200"/>
      <c r="B750" s="200"/>
      <c r="C750" s="201"/>
    </row>
    <row r="751" spans="1:3" ht="13">
      <c r="A751" s="200"/>
      <c r="B751" s="200"/>
      <c r="C751" s="201"/>
    </row>
    <row r="752" spans="1:3" ht="13">
      <c r="A752" s="200"/>
      <c r="B752" s="200"/>
      <c r="C752" s="201"/>
    </row>
    <row r="753" spans="1:3" ht="13">
      <c r="A753" s="200"/>
      <c r="B753" s="200"/>
      <c r="C753" s="201"/>
    </row>
    <row r="754" spans="1:3" ht="13">
      <c r="A754" s="200"/>
      <c r="B754" s="200"/>
      <c r="C754" s="201"/>
    </row>
    <row r="755" spans="1:3" ht="13">
      <c r="A755" s="200"/>
      <c r="B755" s="200"/>
      <c r="C755" s="201"/>
    </row>
    <row r="756" spans="1:3" ht="13">
      <c r="A756" s="200"/>
      <c r="B756" s="200"/>
      <c r="C756" s="201"/>
    </row>
    <row r="757" spans="1:3" ht="13">
      <c r="A757" s="200"/>
      <c r="B757" s="200"/>
      <c r="C757" s="201"/>
    </row>
    <row r="758" spans="1:3" ht="13">
      <c r="A758" s="200"/>
      <c r="B758" s="200"/>
      <c r="C758" s="201"/>
    </row>
    <row r="759" spans="1:3" ht="13">
      <c r="A759" s="200"/>
      <c r="B759" s="200"/>
      <c r="C759" s="201"/>
    </row>
    <row r="760" spans="1:3" ht="13">
      <c r="A760" s="200"/>
      <c r="B760" s="200"/>
      <c r="C760" s="201"/>
    </row>
    <row r="761" spans="1:3" ht="13">
      <c r="A761" s="200"/>
      <c r="B761" s="200"/>
      <c r="C761" s="201"/>
    </row>
    <row r="762" spans="1:3" ht="13">
      <c r="A762" s="200"/>
      <c r="B762" s="200"/>
      <c r="C762" s="201"/>
    </row>
    <row r="763" spans="1:3" ht="13">
      <c r="A763" s="200"/>
      <c r="B763" s="200"/>
      <c r="C763" s="201"/>
    </row>
    <row r="764" spans="1:3" ht="13">
      <c r="A764" s="200"/>
      <c r="B764" s="200"/>
      <c r="C764" s="201"/>
    </row>
    <row r="765" spans="1:3" ht="13">
      <c r="A765" s="200"/>
      <c r="B765" s="200"/>
      <c r="C765" s="201"/>
    </row>
    <row r="766" spans="1:3" ht="13">
      <c r="A766" s="200"/>
      <c r="B766" s="200"/>
      <c r="C766" s="201"/>
    </row>
    <row r="767" spans="1:3" ht="13">
      <c r="A767" s="200"/>
      <c r="B767" s="200"/>
      <c r="C767" s="201"/>
    </row>
    <row r="768" spans="1:3" ht="13">
      <c r="A768" s="200"/>
      <c r="B768" s="200"/>
      <c r="C768" s="201"/>
    </row>
    <row r="769" spans="1:3" ht="13">
      <c r="A769" s="200"/>
      <c r="B769" s="200"/>
      <c r="C769" s="201"/>
    </row>
    <row r="770" spans="1:3" ht="13">
      <c r="A770" s="200"/>
      <c r="B770" s="200"/>
      <c r="C770" s="201"/>
    </row>
    <row r="771" spans="1:3" ht="13">
      <c r="A771" s="200"/>
      <c r="B771" s="200"/>
      <c r="C771" s="201"/>
    </row>
    <row r="772" spans="1:3" ht="13">
      <c r="A772" s="200"/>
      <c r="B772" s="200"/>
      <c r="C772" s="201"/>
    </row>
    <row r="773" spans="1:3" ht="13">
      <c r="A773" s="200"/>
      <c r="B773" s="200"/>
      <c r="C773" s="201"/>
    </row>
    <row r="774" spans="1:3" ht="13">
      <c r="A774" s="200"/>
      <c r="B774" s="200"/>
      <c r="C774" s="201"/>
    </row>
    <row r="775" spans="1:3" ht="13">
      <c r="A775" s="200"/>
      <c r="B775" s="200"/>
      <c r="C775" s="201"/>
    </row>
    <row r="776" spans="1:3" ht="13">
      <c r="A776" s="200"/>
      <c r="B776" s="200"/>
      <c r="C776" s="201"/>
    </row>
    <row r="777" spans="1:3" ht="13">
      <c r="A777" s="200"/>
      <c r="B777" s="200"/>
      <c r="C777" s="201"/>
    </row>
    <row r="778" spans="1:3" ht="13">
      <c r="A778" s="200"/>
      <c r="B778" s="200"/>
      <c r="C778" s="201"/>
    </row>
    <row r="779" spans="1:3" ht="13">
      <c r="A779" s="200"/>
      <c r="B779" s="200"/>
      <c r="C779" s="201"/>
    </row>
    <row r="780" spans="1:3" ht="13">
      <c r="A780" s="200"/>
      <c r="B780" s="200"/>
      <c r="C780" s="201"/>
    </row>
    <row r="781" spans="1:3" ht="13">
      <c r="A781" s="200"/>
      <c r="B781" s="200"/>
      <c r="C781" s="201"/>
    </row>
    <row r="782" spans="1:3" ht="13">
      <c r="A782" s="200"/>
      <c r="B782" s="200"/>
      <c r="C782" s="201"/>
    </row>
    <row r="783" spans="1:3" ht="13">
      <c r="A783" s="200"/>
      <c r="B783" s="200"/>
      <c r="C783" s="201"/>
    </row>
    <row r="784" spans="1:3" ht="13">
      <c r="A784" s="200"/>
      <c r="B784" s="200"/>
      <c r="C784" s="201"/>
    </row>
    <row r="785" spans="1:3" ht="13">
      <c r="A785" s="200"/>
      <c r="B785" s="200"/>
      <c r="C785" s="201"/>
    </row>
    <row r="786" spans="1:3" ht="13">
      <c r="A786" s="200"/>
      <c r="B786" s="200"/>
      <c r="C786" s="201"/>
    </row>
    <row r="787" spans="1:3" ht="13">
      <c r="A787" s="200"/>
      <c r="B787" s="200"/>
      <c r="C787" s="201"/>
    </row>
    <row r="788" spans="1:3" ht="13">
      <c r="A788" s="200"/>
      <c r="B788" s="200"/>
      <c r="C788" s="201"/>
    </row>
    <row r="789" spans="1:3" ht="13">
      <c r="A789" s="200"/>
      <c r="B789" s="200"/>
      <c r="C789" s="201"/>
    </row>
    <row r="790" spans="1:3" ht="13">
      <c r="A790" s="200"/>
      <c r="B790" s="200"/>
      <c r="C790" s="201"/>
    </row>
    <row r="791" spans="1:3" ht="13">
      <c r="A791" s="200"/>
      <c r="B791" s="200"/>
      <c r="C791" s="201"/>
    </row>
    <row r="792" spans="1:3" ht="13">
      <c r="A792" s="200"/>
      <c r="B792" s="200"/>
      <c r="C792" s="201"/>
    </row>
    <row r="793" spans="1:3" ht="13">
      <c r="A793" s="200"/>
      <c r="B793" s="200"/>
      <c r="C793" s="201"/>
    </row>
    <row r="794" spans="1:3" ht="13">
      <c r="A794" s="200"/>
      <c r="B794" s="200"/>
      <c r="C794" s="201"/>
    </row>
    <row r="795" spans="1:3" ht="13">
      <c r="A795" s="200"/>
      <c r="B795" s="200"/>
      <c r="C795" s="201"/>
    </row>
    <row r="796" spans="1:3" ht="13">
      <c r="A796" s="200"/>
      <c r="B796" s="200"/>
      <c r="C796" s="201"/>
    </row>
    <row r="797" spans="1:3" ht="13">
      <c r="A797" s="200"/>
      <c r="B797" s="200"/>
      <c r="C797" s="201"/>
    </row>
    <row r="798" spans="1:3" ht="13">
      <c r="A798" s="200"/>
      <c r="B798" s="200"/>
      <c r="C798" s="201"/>
    </row>
    <row r="799" spans="1:3" ht="13">
      <c r="A799" s="200"/>
      <c r="B799" s="200"/>
      <c r="C799" s="201"/>
    </row>
    <row r="800" spans="1:3" ht="13">
      <c r="A800" s="200"/>
      <c r="B800" s="200"/>
      <c r="C800" s="201"/>
    </row>
    <row r="801" spans="1:3" ht="13">
      <c r="A801" s="200"/>
      <c r="B801" s="200"/>
      <c r="C801" s="201"/>
    </row>
    <row r="802" spans="1:3" ht="13">
      <c r="A802" s="200"/>
      <c r="B802" s="200"/>
      <c r="C802" s="201"/>
    </row>
    <row r="803" spans="1:3" ht="13">
      <c r="A803" s="200"/>
      <c r="B803" s="200"/>
      <c r="C803" s="201"/>
    </row>
    <row r="804" spans="1:3" ht="13">
      <c r="A804" s="200"/>
      <c r="B804" s="200"/>
      <c r="C804" s="201"/>
    </row>
    <row r="805" spans="1:3" ht="13">
      <c r="A805" s="200"/>
      <c r="B805" s="200"/>
      <c r="C805" s="201"/>
    </row>
    <row r="806" spans="1:3" ht="13">
      <c r="A806" s="200"/>
      <c r="B806" s="200"/>
      <c r="C806" s="201"/>
    </row>
    <row r="807" spans="1:3" ht="13">
      <c r="A807" s="200"/>
      <c r="B807" s="200"/>
      <c r="C807" s="201"/>
    </row>
    <row r="808" spans="1:3" ht="13">
      <c r="A808" s="200"/>
      <c r="B808" s="200"/>
      <c r="C808" s="201"/>
    </row>
    <row r="809" spans="1:3" ht="13">
      <c r="A809" s="200"/>
      <c r="B809" s="200"/>
      <c r="C809" s="201"/>
    </row>
    <row r="810" spans="1:3" ht="13">
      <c r="A810" s="200"/>
      <c r="B810" s="200"/>
      <c r="C810" s="201"/>
    </row>
    <row r="811" spans="1:3" ht="13">
      <c r="A811" s="200"/>
      <c r="B811" s="200"/>
      <c r="C811" s="201"/>
    </row>
    <row r="812" spans="1:3" ht="13">
      <c r="A812" s="200"/>
      <c r="B812" s="200"/>
      <c r="C812" s="201"/>
    </row>
    <row r="813" spans="1:3" ht="13">
      <c r="A813" s="200"/>
      <c r="B813" s="200"/>
      <c r="C813" s="201"/>
    </row>
    <row r="814" spans="1:3" ht="13">
      <c r="A814" s="200"/>
      <c r="B814" s="200"/>
      <c r="C814" s="201"/>
    </row>
    <row r="815" spans="1:3" ht="13">
      <c r="A815" s="200"/>
      <c r="B815" s="200"/>
      <c r="C815" s="201"/>
    </row>
    <row r="816" spans="1:3" ht="13">
      <c r="A816" s="200"/>
      <c r="B816" s="200"/>
      <c r="C816" s="201"/>
    </row>
    <row r="817" spans="1:3" ht="13">
      <c r="A817" s="200"/>
      <c r="B817" s="200"/>
      <c r="C817" s="201"/>
    </row>
    <row r="818" spans="1:3" ht="13">
      <c r="A818" s="200"/>
      <c r="B818" s="200"/>
      <c r="C818" s="201"/>
    </row>
    <row r="819" spans="1:3" ht="13">
      <c r="A819" s="200"/>
      <c r="B819" s="200"/>
      <c r="C819" s="201"/>
    </row>
    <row r="820" spans="1:3" ht="13">
      <c r="A820" s="200"/>
      <c r="B820" s="200"/>
      <c r="C820" s="201"/>
    </row>
    <row r="821" spans="1:3" ht="13">
      <c r="A821" s="200"/>
      <c r="B821" s="200"/>
      <c r="C821" s="201"/>
    </row>
    <row r="822" spans="1:3" ht="13">
      <c r="A822" s="200"/>
      <c r="B822" s="200"/>
      <c r="C822" s="201"/>
    </row>
    <row r="823" spans="1:3" ht="13">
      <c r="A823" s="200"/>
      <c r="B823" s="200"/>
      <c r="C823" s="201"/>
    </row>
    <row r="824" spans="1:3" ht="13">
      <c r="A824" s="200"/>
      <c r="B824" s="200"/>
      <c r="C824" s="201"/>
    </row>
    <row r="825" spans="1:3" ht="13">
      <c r="A825" s="200"/>
      <c r="B825" s="200"/>
      <c r="C825" s="201"/>
    </row>
    <row r="826" spans="1:3" ht="13">
      <c r="A826" s="200"/>
      <c r="B826" s="200"/>
      <c r="C826" s="201"/>
    </row>
    <row r="827" spans="1:3" ht="13">
      <c r="A827" s="200"/>
      <c r="B827" s="200"/>
      <c r="C827" s="201"/>
    </row>
    <row r="828" spans="1:3" ht="13">
      <c r="A828" s="200"/>
      <c r="B828" s="200"/>
      <c r="C828" s="201"/>
    </row>
    <row r="829" spans="1:3" ht="13">
      <c r="A829" s="200"/>
      <c r="B829" s="200"/>
      <c r="C829" s="201"/>
    </row>
    <row r="830" spans="1:3" ht="13">
      <c r="A830" s="200"/>
      <c r="B830" s="200"/>
      <c r="C830" s="201"/>
    </row>
    <row r="831" spans="1:3" ht="13">
      <c r="A831" s="200"/>
      <c r="B831" s="200"/>
      <c r="C831" s="201"/>
    </row>
    <row r="832" spans="1:3" ht="13">
      <c r="A832" s="200"/>
      <c r="B832" s="200"/>
      <c r="C832" s="201"/>
    </row>
    <row r="833" spans="1:3" ht="13">
      <c r="A833" s="200"/>
      <c r="B833" s="200"/>
      <c r="C833" s="201"/>
    </row>
    <row r="834" spans="1:3" ht="13">
      <c r="A834" s="200"/>
      <c r="B834" s="200"/>
      <c r="C834" s="201"/>
    </row>
    <row r="835" spans="1:3" ht="13">
      <c r="A835" s="200"/>
      <c r="B835" s="200"/>
      <c r="C835" s="201"/>
    </row>
    <row r="836" spans="1:3" ht="13">
      <c r="A836" s="200"/>
      <c r="B836" s="200"/>
      <c r="C836" s="201"/>
    </row>
    <row r="837" spans="1:3" ht="13">
      <c r="A837" s="200"/>
      <c r="B837" s="200"/>
      <c r="C837" s="201"/>
    </row>
    <row r="838" spans="1:3" ht="13">
      <c r="A838" s="200"/>
      <c r="B838" s="200"/>
      <c r="C838" s="201"/>
    </row>
    <row r="839" spans="1:3" ht="13">
      <c r="A839" s="200"/>
      <c r="B839" s="200"/>
      <c r="C839" s="201"/>
    </row>
    <row r="840" spans="1:3" ht="13">
      <c r="A840" s="200"/>
      <c r="B840" s="200"/>
      <c r="C840" s="201"/>
    </row>
    <row r="841" spans="1:3" ht="13">
      <c r="A841" s="200"/>
      <c r="B841" s="200"/>
      <c r="C841" s="201"/>
    </row>
    <row r="842" spans="1:3" ht="13">
      <c r="A842" s="200"/>
      <c r="B842" s="200"/>
      <c r="C842" s="201"/>
    </row>
    <row r="843" spans="1:3" ht="13">
      <c r="A843" s="200"/>
      <c r="B843" s="200"/>
      <c r="C843" s="201"/>
    </row>
    <row r="844" spans="1:3" ht="13">
      <c r="A844" s="200"/>
      <c r="B844" s="200"/>
      <c r="C844" s="201"/>
    </row>
    <row r="845" spans="1:3" ht="13">
      <c r="A845" s="200"/>
      <c r="B845" s="200"/>
      <c r="C845" s="201"/>
    </row>
    <row r="846" spans="1:3" ht="13">
      <c r="A846" s="200"/>
      <c r="B846" s="200"/>
      <c r="C846" s="201"/>
    </row>
    <row r="847" spans="1:3" ht="13">
      <c r="A847" s="200"/>
      <c r="B847" s="200"/>
      <c r="C847" s="201"/>
    </row>
    <row r="848" spans="1:3" ht="13">
      <c r="A848" s="200"/>
      <c r="B848" s="200"/>
      <c r="C848" s="201"/>
    </row>
    <row r="849" spans="1:3" ht="13">
      <c r="A849" s="200"/>
      <c r="B849" s="200"/>
      <c r="C849" s="201"/>
    </row>
    <row r="850" spans="1:3" ht="13">
      <c r="A850" s="200"/>
      <c r="B850" s="200"/>
      <c r="C850" s="201"/>
    </row>
    <row r="851" spans="1:3" ht="13">
      <c r="A851" s="200"/>
      <c r="B851" s="200"/>
      <c r="C851" s="201"/>
    </row>
    <row r="852" spans="1:3" ht="13">
      <c r="A852" s="200"/>
      <c r="B852" s="200"/>
      <c r="C852" s="201"/>
    </row>
    <row r="853" spans="1:3" ht="13">
      <c r="A853" s="200"/>
      <c r="B853" s="200"/>
      <c r="C853" s="201"/>
    </row>
    <row r="854" spans="1:3" ht="13">
      <c r="A854" s="200"/>
      <c r="B854" s="200"/>
      <c r="C854" s="201"/>
    </row>
    <row r="855" spans="1:3" ht="13">
      <c r="A855" s="200"/>
      <c r="B855" s="200"/>
      <c r="C855" s="201"/>
    </row>
    <row r="856" spans="1:3" ht="13">
      <c r="A856" s="200"/>
      <c r="B856" s="200"/>
      <c r="C856" s="201"/>
    </row>
    <row r="857" spans="1:3" ht="13">
      <c r="A857" s="200"/>
      <c r="B857" s="200"/>
      <c r="C857" s="201"/>
    </row>
    <row r="858" spans="1:3" ht="13">
      <c r="A858" s="200"/>
      <c r="B858" s="200"/>
      <c r="C858" s="201"/>
    </row>
    <row r="859" spans="1:3" ht="13">
      <c r="A859" s="200"/>
      <c r="B859" s="200"/>
      <c r="C859" s="201"/>
    </row>
    <row r="860" spans="1:3" ht="13">
      <c r="A860" s="200"/>
      <c r="B860" s="200"/>
      <c r="C860" s="201"/>
    </row>
    <row r="861" spans="1:3" ht="13">
      <c r="A861" s="200"/>
      <c r="B861" s="200"/>
      <c r="C861" s="201"/>
    </row>
    <row r="862" spans="1:3" ht="13">
      <c r="A862" s="200"/>
      <c r="B862" s="200"/>
      <c r="C862" s="201"/>
    </row>
    <row r="863" spans="1:3" ht="13">
      <c r="A863" s="200"/>
      <c r="B863" s="200"/>
      <c r="C863" s="201"/>
    </row>
    <row r="864" spans="1:3" ht="13">
      <c r="A864" s="200"/>
      <c r="B864" s="200"/>
      <c r="C864" s="201"/>
    </row>
    <row r="865" spans="1:3" ht="13">
      <c r="A865" s="200"/>
      <c r="B865" s="200"/>
      <c r="C865" s="201"/>
    </row>
    <row r="866" spans="1:3" ht="13">
      <c r="A866" s="200"/>
      <c r="B866" s="200"/>
      <c r="C866" s="201"/>
    </row>
    <row r="867" spans="1:3" ht="13">
      <c r="A867" s="200"/>
      <c r="B867" s="200"/>
      <c r="C867" s="201"/>
    </row>
    <row r="868" spans="1:3" ht="13">
      <c r="A868" s="200"/>
      <c r="B868" s="200"/>
      <c r="C868" s="201"/>
    </row>
    <row r="869" spans="1:3" ht="13">
      <c r="A869" s="200"/>
      <c r="B869" s="200"/>
      <c r="C869" s="201"/>
    </row>
    <row r="870" spans="1:3" ht="13">
      <c r="A870" s="200"/>
      <c r="B870" s="200"/>
      <c r="C870" s="201"/>
    </row>
    <row r="871" spans="1:3" ht="13">
      <c r="A871" s="200"/>
      <c r="B871" s="200"/>
      <c r="C871" s="201"/>
    </row>
    <row r="872" spans="1:3" ht="13">
      <c r="A872" s="200"/>
      <c r="B872" s="200"/>
      <c r="C872" s="201"/>
    </row>
    <row r="873" spans="1:3" ht="13">
      <c r="A873" s="200"/>
      <c r="B873" s="200"/>
      <c r="C873" s="201"/>
    </row>
    <row r="874" spans="1:3" ht="13">
      <c r="A874" s="200"/>
      <c r="B874" s="200"/>
      <c r="C874" s="201"/>
    </row>
    <row r="875" spans="1:3" ht="13">
      <c r="A875" s="200"/>
      <c r="B875" s="200"/>
      <c r="C875" s="201"/>
    </row>
    <row r="876" spans="1:3" ht="13">
      <c r="A876" s="200"/>
      <c r="B876" s="200"/>
      <c r="C876" s="201"/>
    </row>
    <row r="877" spans="1:3" ht="13">
      <c r="A877" s="200"/>
      <c r="B877" s="200"/>
      <c r="C877" s="201"/>
    </row>
    <row r="878" spans="1:3" ht="13">
      <c r="A878" s="200"/>
      <c r="B878" s="200"/>
      <c r="C878" s="201"/>
    </row>
    <row r="879" spans="1:3" ht="13">
      <c r="A879" s="200"/>
      <c r="B879" s="200"/>
      <c r="C879" s="201"/>
    </row>
    <row r="880" spans="1:3" ht="13">
      <c r="A880" s="200"/>
      <c r="B880" s="200"/>
      <c r="C880" s="201"/>
    </row>
    <row r="881" spans="1:3" ht="13">
      <c r="A881" s="200"/>
      <c r="B881" s="200"/>
      <c r="C881" s="201"/>
    </row>
    <row r="882" spans="1:3" ht="13">
      <c r="A882" s="200"/>
      <c r="B882" s="200"/>
      <c r="C882" s="201"/>
    </row>
    <row r="883" spans="1:3" ht="13">
      <c r="A883" s="200"/>
      <c r="B883" s="200"/>
      <c r="C883" s="201"/>
    </row>
    <row r="884" spans="1:3" ht="13">
      <c r="A884" s="200"/>
      <c r="B884" s="200"/>
      <c r="C884" s="201"/>
    </row>
    <row r="885" spans="1:3" ht="13">
      <c r="A885" s="200"/>
      <c r="B885" s="200"/>
      <c r="C885" s="201"/>
    </row>
    <row r="886" spans="1:3" ht="13">
      <c r="A886" s="200"/>
      <c r="B886" s="200"/>
      <c r="C886" s="201"/>
    </row>
    <row r="887" spans="1:3" ht="13">
      <c r="A887" s="200"/>
      <c r="B887" s="200"/>
      <c r="C887" s="201"/>
    </row>
    <row r="888" spans="1:3" ht="13">
      <c r="A888" s="200"/>
      <c r="B888" s="200"/>
      <c r="C888" s="201"/>
    </row>
    <row r="889" spans="1:3" ht="13">
      <c r="A889" s="200"/>
      <c r="B889" s="200"/>
      <c r="C889" s="201"/>
    </row>
    <row r="890" spans="1:3" ht="13">
      <c r="A890" s="200"/>
      <c r="B890" s="200"/>
      <c r="C890" s="201"/>
    </row>
    <row r="891" spans="1:3" ht="13">
      <c r="A891" s="200"/>
      <c r="B891" s="200"/>
      <c r="C891" s="201"/>
    </row>
    <row r="892" spans="1:3" ht="13">
      <c r="A892" s="200"/>
      <c r="B892" s="200"/>
      <c r="C892" s="201"/>
    </row>
    <row r="893" spans="1:3" ht="13">
      <c r="A893" s="200"/>
      <c r="B893" s="200"/>
      <c r="C893" s="201"/>
    </row>
    <row r="894" spans="1:3" ht="13">
      <c r="A894" s="200"/>
      <c r="B894" s="200"/>
      <c r="C894" s="201"/>
    </row>
    <row r="895" spans="1:3" ht="13">
      <c r="A895" s="200"/>
      <c r="B895" s="200"/>
      <c r="C895" s="201"/>
    </row>
    <row r="896" spans="1:3" ht="13">
      <c r="A896" s="200"/>
      <c r="B896" s="200"/>
      <c r="C896" s="201"/>
    </row>
    <row r="897" spans="1:3" ht="13">
      <c r="A897" s="200"/>
      <c r="B897" s="200"/>
      <c r="C897" s="201"/>
    </row>
    <row r="898" spans="1:3" ht="13">
      <c r="A898" s="200"/>
      <c r="B898" s="200"/>
      <c r="C898" s="201"/>
    </row>
    <row r="899" spans="1:3" ht="13">
      <c r="A899" s="200"/>
      <c r="B899" s="200"/>
      <c r="C899" s="201"/>
    </row>
    <row r="900" spans="1:3" ht="13">
      <c r="A900" s="200"/>
      <c r="B900" s="200"/>
      <c r="C900" s="201"/>
    </row>
    <row r="901" spans="1:3" ht="13">
      <c r="A901" s="200"/>
      <c r="B901" s="200"/>
      <c r="C901" s="201"/>
    </row>
    <row r="902" spans="1:3" ht="13">
      <c r="A902" s="200"/>
      <c r="B902" s="200"/>
      <c r="C902" s="201"/>
    </row>
    <row r="903" spans="1:3" ht="13">
      <c r="A903" s="200"/>
      <c r="B903" s="200"/>
      <c r="C903" s="201"/>
    </row>
    <row r="904" spans="1:3" ht="13">
      <c r="A904" s="200"/>
      <c r="B904" s="200"/>
      <c r="C904" s="201"/>
    </row>
    <row r="905" spans="1:3" ht="13">
      <c r="A905" s="200"/>
      <c r="B905" s="200"/>
      <c r="C905" s="201"/>
    </row>
    <row r="906" spans="1:3" ht="13">
      <c r="A906" s="200"/>
      <c r="B906" s="200"/>
      <c r="C906" s="201"/>
    </row>
    <row r="907" spans="1:3" ht="13">
      <c r="A907" s="200"/>
      <c r="B907" s="200"/>
      <c r="C907" s="201"/>
    </row>
    <row r="908" spans="1:3" ht="13">
      <c r="A908" s="200"/>
      <c r="B908" s="200"/>
      <c r="C908" s="201"/>
    </row>
    <row r="909" spans="1:3" ht="13">
      <c r="A909" s="200"/>
      <c r="B909" s="200"/>
      <c r="C909" s="201"/>
    </row>
    <row r="910" spans="1:3" ht="13">
      <c r="A910" s="200"/>
      <c r="B910" s="200"/>
      <c r="C910" s="201"/>
    </row>
    <row r="911" spans="1:3" ht="13">
      <c r="A911" s="200"/>
      <c r="B911" s="200"/>
      <c r="C911" s="201"/>
    </row>
    <row r="912" spans="1:3" ht="13">
      <c r="A912" s="200"/>
      <c r="B912" s="200"/>
      <c r="C912" s="201"/>
    </row>
    <row r="913" spans="1:3" ht="13">
      <c r="A913" s="200"/>
      <c r="B913" s="200"/>
      <c r="C913" s="201"/>
    </row>
    <row r="914" spans="1:3" ht="13">
      <c r="A914" s="200"/>
      <c r="B914" s="200"/>
      <c r="C914" s="201"/>
    </row>
    <row r="915" spans="1:3" ht="13">
      <c r="A915" s="200"/>
      <c r="B915" s="200"/>
      <c r="C915" s="201"/>
    </row>
    <row r="916" spans="1:3" ht="13">
      <c r="A916" s="200"/>
      <c r="B916" s="200"/>
      <c r="C916" s="201"/>
    </row>
    <row r="917" spans="1:3" ht="13">
      <c r="A917" s="200"/>
      <c r="B917" s="200"/>
      <c r="C917" s="201"/>
    </row>
    <row r="918" spans="1:3" ht="13">
      <c r="A918" s="200"/>
      <c r="B918" s="200"/>
      <c r="C918" s="201"/>
    </row>
    <row r="919" spans="1:3" ht="13">
      <c r="A919" s="200"/>
      <c r="B919" s="200"/>
      <c r="C919" s="201"/>
    </row>
    <row r="920" spans="1:3" ht="13">
      <c r="A920" s="200"/>
      <c r="B920" s="200"/>
      <c r="C920" s="201"/>
    </row>
    <row r="921" spans="1:3" ht="13">
      <c r="A921" s="200"/>
      <c r="B921" s="200"/>
      <c r="C921" s="201"/>
    </row>
    <row r="922" spans="1:3" ht="13">
      <c r="A922" s="200"/>
      <c r="B922" s="200"/>
      <c r="C922" s="201"/>
    </row>
    <row r="923" spans="1:3" ht="13">
      <c r="A923" s="200"/>
      <c r="B923" s="200"/>
      <c r="C923" s="201"/>
    </row>
    <row r="924" spans="1:3" ht="13">
      <c r="A924" s="200"/>
      <c r="B924" s="200"/>
      <c r="C924" s="201"/>
    </row>
    <row r="925" spans="1:3" ht="13">
      <c r="A925" s="200"/>
      <c r="B925" s="200"/>
      <c r="C925" s="201"/>
    </row>
    <row r="926" spans="1:3" ht="13">
      <c r="A926" s="200"/>
      <c r="B926" s="200"/>
      <c r="C926" s="201"/>
    </row>
    <row r="927" spans="1:3" ht="13">
      <c r="A927" s="200"/>
      <c r="B927" s="200"/>
      <c r="C927" s="201"/>
    </row>
    <row r="928" spans="1:3" ht="13">
      <c r="A928" s="200"/>
      <c r="B928" s="200"/>
      <c r="C928" s="201"/>
    </row>
    <row r="929" spans="1:3" ht="13">
      <c r="A929" s="200"/>
      <c r="B929" s="200"/>
      <c r="C929" s="201"/>
    </row>
    <row r="930" spans="1:3" ht="13">
      <c r="A930" s="200"/>
      <c r="B930" s="200"/>
      <c r="C930" s="201"/>
    </row>
    <row r="931" spans="1:3" ht="13">
      <c r="A931" s="200"/>
      <c r="B931" s="200"/>
      <c r="C931" s="201"/>
    </row>
    <row r="932" spans="1:3" ht="13">
      <c r="A932" s="200"/>
      <c r="B932" s="200"/>
      <c r="C932" s="201"/>
    </row>
    <row r="933" spans="1:3" ht="13">
      <c r="A933" s="200"/>
      <c r="B933" s="200"/>
      <c r="C933" s="201"/>
    </row>
    <row r="934" spans="1:3" ht="13">
      <c r="A934" s="200"/>
      <c r="B934" s="200"/>
      <c r="C934" s="201"/>
    </row>
    <row r="935" spans="1:3" ht="13">
      <c r="A935" s="200"/>
      <c r="B935" s="200"/>
      <c r="C935" s="201"/>
    </row>
    <row r="936" spans="1:3" ht="13">
      <c r="A936" s="200"/>
      <c r="B936" s="200"/>
      <c r="C936" s="201"/>
    </row>
    <row r="937" spans="1:3" ht="13">
      <c r="A937" s="200"/>
      <c r="B937" s="200"/>
      <c r="C937" s="201"/>
    </row>
    <row r="938" spans="1:3" ht="13">
      <c r="A938" s="200"/>
      <c r="B938" s="200"/>
      <c r="C938" s="201"/>
    </row>
    <row r="939" spans="1:3" ht="13">
      <c r="A939" s="200"/>
      <c r="B939" s="200"/>
      <c r="C939" s="201"/>
    </row>
    <row r="940" spans="1:3" ht="13">
      <c r="A940" s="200"/>
      <c r="B940" s="200"/>
      <c r="C940" s="201"/>
    </row>
    <row r="941" spans="1:3" ht="13">
      <c r="A941" s="200"/>
      <c r="B941" s="200"/>
      <c r="C941" s="201"/>
    </row>
    <row r="942" spans="1:3" ht="13">
      <c r="A942" s="200"/>
      <c r="B942" s="200"/>
      <c r="C942" s="201"/>
    </row>
    <row r="943" spans="1:3" ht="13">
      <c r="A943" s="200"/>
      <c r="B943" s="200"/>
      <c r="C943" s="201"/>
    </row>
    <row r="944" spans="1:3" ht="13">
      <c r="A944" s="200"/>
      <c r="B944" s="200"/>
      <c r="C944" s="201"/>
    </row>
    <row r="945" spans="1:3" ht="13">
      <c r="A945" s="200"/>
      <c r="B945" s="200"/>
      <c r="C945" s="201"/>
    </row>
    <row r="946" spans="1:3" ht="13">
      <c r="A946" s="200"/>
      <c r="B946" s="200"/>
      <c r="C946" s="201"/>
    </row>
    <row r="947" spans="1:3" ht="13">
      <c r="A947" s="200"/>
      <c r="B947" s="200"/>
      <c r="C947" s="201"/>
    </row>
    <row r="948" spans="1:3" ht="13">
      <c r="A948" s="200"/>
      <c r="B948" s="200"/>
      <c r="C948" s="201"/>
    </row>
    <row r="949" spans="1:3" ht="13">
      <c r="A949" s="200"/>
      <c r="B949" s="200"/>
      <c r="C949" s="201"/>
    </row>
    <row r="950" spans="1:3" ht="13">
      <c r="A950" s="200"/>
      <c r="B950" s="200"/>
      <c r="C950" s="201"/>
    </row>
    <row r="951" spans="1:3" ht="13">
      <c r="A951" s="200"/>
      <c r="B951" s="200"/>
      <c r="C951" s="201"/>
    </row>
    <row r="952" spans="1:3" ht="13">
      <c r="A952" s="200"/>
      <c r="B952" s="200"/>
      <c r="C952" s="201"/>
    </row>
    <row r="953" spans="1:3" ht="13">
      <c r="A953" s="200"/>
      <c r="B953" s="200"/>
      <c r="C953" s="201"/>
    </row>
    <row r="954" spans="1:3" ht="13">
      <c r="A954" s="200"/>
      <c r="B954" s="200"/>
      <c r="C954" s="201"/>
    </row>
    <row r="955" spans="1:3" ht="13">
      <c r="A955" s="200"/>
      <c r="B955" s="200"/>
      <c r="C955" s="201"/>
    </row>
    <row r="956" spans="1:3" ht="13">
      <c r="A956" s="200"/>
      <c r="B956" s="200"/>
      <c r="C956" s="201"/>
    </row>
    <row r="957" spans="1:3" ht="13">
      <c r="A957" s="200"/>
      <c r="B957" s="200"/>
      <c r="C957" s="201"/>
    </row>
    <row r="958" spans="1:3" ht="13">
      <c r="A958" s="200"/>
      <c r="B958" s="200"/>
      <c r="C958" s="201"/>
    </row>
    <row r="959" spans="1:3" ht="13">
      <c r="A959" s="200"/>
      <c r="B959" s="200"/>
      <c r="C959" s="201"/>
    </row>
    <row r="960" spans="1:3" ht="13">
      <c r="A960" s="200"/>
      <c r="B960" s="200"/>
      <c r="C960" s="201"/>
    </row>
    <row r="961" spans="1:3" ht="13">
      <c r="A961" s="200"/>
      <c r="B961" s="200"/>
      <c r="C961" s="201"/>
    </row>
    <row r="962" spans="1:3" ht="13">
      <c r="A962" s="200"/>
      <c r="B962" s="200"/>
      <c r="C962" s="201"/>
    </row>
    <row r="963" spans="1:3" ht="13">
      <c r="A963" s="200"/>
      <c r="B963" s="200"/>
      <c r="C963" s="201"/>
    </row>
    <row r="964" spans="1:3" ht="13">
      <c r="A964" s="200"/>
      <c r="B964" s="200"/>
      <c r="C964" s="201"/>
    </row>
    <row r="965" spans="1:3" ht="13">
      <c r="A965" s="200"/>
      <c r="B965" s="200"/>
      <c r="C965" s="201"/>
    </row>
    <row r="966" spans="1:3" ht="13">
      <c r="A966" s="200"/>
      <c r="B966" s="200"/>
      <c r="C966" s="201"/>
    </row>
    <row r="967" spans="1:3" ht="13">
      <c r="A967" s="200"/>
      <c r="B967" s="200"/>
      <c r="C967" s="201"/>
    </row>
    <row r="968" spans="1:3" ht="13">
      <c r="A968" s="200"/>
      <c r="B968" s="200"/>
      <c r="C968" s="201"/>
    </row>
    <row r="969" spans="1:3" ht="13">
      <c r="A969" s="200"/>
      <c r="B969" s="200"/>
      <c r="C969" s="201"/>
    </row>
    <row r="970" spans="1:3" ht="13">
      <c r="A970" s="200"/>
      <c r="B970" s="200"/>
      <c r="C970" s="201"/>
    </row>
    <row r="971" spans="1:3" ht="13">
      <c r="A971" s="200"/>
      <c r="B971" s="200"/>
      <c r="C971" s="201"/>
    </row>
    <row r="972" spans="1:3" ht="13">
      <c r="A972" s="200"/>
      <c r="B972" s="200"/>
      <c r="C972" s="201"/>
    </row>
    <row r="973" spans="1:3" ht="13">
      <c r="A973" s="200"/>
      <c r="B973" s="200"/>
      <c r="C973" s="201"/>
    </row>
    <row r="974" spans="1:3" ht="13">
      <c r="A974" s="200"/>
      <c r="B974" s="200"/>
      <c r="C974" s="201"/>
    </row>
    <row r="975" spans="1:3" ht="13">
      <c r="A975" s="200"/>
      <c r="B975" s="200"/>
      <c r="C975" s="201"/>
    </row>
    <row r="976" spans="1:3" ht="13">
      <c r="A976" s="200"/>
      <c r="B976" s="200"/>
      <c r="C976" s="201"/>
    </row>
    <row r="977" spans="1:3" ht="13">
      <c r="A977" s="200"/>
      <c r="B977" s="200"/>
      <c r="C977" s="201"/>
    </row>
    <row r="978" spans="1:3" ht="13">
      <c r="A978" s="200"/>
      <c r="B978" s="200"/>
      <c r="C978" s="201"/>
    </row>
    <row r="979" spans="1:3" ht="13">
      <c r="A979" s="200"/>
      <c r="B979" s="200"/>
      <c r="C979" s="201"/>
    </row>
    <row r="980" spans="1:3" ht="13">
      <c r="A980" s="200"/>
      <c r="B980" s="200"/>
      <c r="C980" s="201"/>
    </row>
    <row r="981" spans="1:3" ht="13">
      <c r="A981" s="200"/>
      <c r="B981" s="200"/>
      <c r="C981" s="201"/>
    </row>
    <row r="982" spans="1:3" ht="13">
      <c r="A982" s="200"/>
      <c r="B982" s="200"/>
      <c r="C982" s="201"/>
    </row>
    <row r="983" spans="1:3" ht="13">
      <c r="A983" s="200"/>
      <c r="B983" s="200"/>
      <c r="C983" s="201"/>
    </row>
    <row r="984" spans="1:3" ht="13">
      <c r="A984" s="200"/>
      <c r="B984" s="200"/>
      <c r="C984" s="201"/>
    </row>
    <row r="985" spans="1:3" ht="13">
      <c r="A985" s="200"/>
      <c r="B985" s="200"/>
      <c r="C985" s="201"/>
    </row>
    <row r="986" spans="1:3" ht="13">
      <c r="A986" s="200"/>
      <c r="B986" s="200"/>
      <c r="C986" s="201"/>
    </row>
    <row r="987" spans="1:3" ht="13">
      <c r="A987" s="200"/>
      <c r="B987" s="200"/>
      <c r="C987" s="201"/>
    </row>
    <row r="988" spans="1:3" ht="13">
      <c r="A988" s="200"/>
      <c r="B988" s="200"/>
      <c r="C988" s="201"/>
    </row>
    <row r="989" spans="1:3" ht="13">
      <c r="A989" s="200"/>
      <c r="B989" s="200"/>
      <c r="C989" s="201"/>
    </row>
    <row r="990" spans="1:3" ht="13">
      <c r="A990" s="200"/>
      <c r="B990" s="200"/>
      <c r="C990" s="201"/>
    </row>
    <row r="991" spans="1:3" ht="13">
      <c r="A991" s="200"/>
      <c r="B991" s="200"/>
      <c r="C991" s="201"/>
    </row>
    <row r="992" spans="1:3" ht="13">
      <c r="A992" s="200"/>
      <c r="B992" s="200"/>
      <c r="C992" s="201"/>
    </row>
    <row r="993" spans="1:3" ht="13">
      <c r="A993" s="200"/>
      <c r="B993" s="200"/>
      <c r="C993" s="201"/>
    </row>
    <row r="994" spans="1:3" ht="13">
      <c r="A994" s="200"/>
      <c r="B994" s="200"/>
      <c r="C994" s="201"/>
    </row>
    <row r="995" spans="1:3" ht="13">
      <c r="A995" s="200"/>
      <c r="B995" s="200"/>
      <c r="C995" s="201"/>
    </row>
    <row r="996" spans="1:3" ht="13">
      <c r="A996" s="200"/>
      <c r="B996" s="200"/>
      <c r="C996" s="201"/>
    </row>
    <row r="997" spans="1:3" ht="13">
      <c r="A997" s="200"/>
      <c r="B997" s="200"/>
      <c r="C997" s="201"/>
    </row>
    <row r="998" spans="1:3" ht="13">
      <c r="A998" s="200"/>
      <c r="B998" s="200"/>
      <c r="C998" s="201"/>
    </row>
    <row r="999" spans="1:3" ht="13">
      <c r="A999" s="200"/>
      <c r="B999" s="200"/>
      <c r="C999" s="201"/>
    </row>
    <row r="1000" spans="1:3" ht="13">
      <c r="A1000" s="200"/>
      <c r="B1000" s="200"/>
      <c r="C1000" s="201"/>
    </row>
    <row r="1001" spans="1:3" ht="13">
      <c r="A1001" s="200"/>
      <c r="B1001" s="200"/>
      <c r="C1001" s="201"/>
    </row>
    <row r="1002" spans="1:3" ht="13">
      <c r="A1002" s="200"/>
      <c r="B1002" s="200"/>
      <c r="C1002" s="201"/>
    </row>
    <row r="1003" spans="1:3" ht="13">
      <c r="A1003" s="200"/>
      <c r="B1003" s="200"/>
      <c r="C1003" s="201"/>
    </row>
    <row r="1004" spans="1:3" ht="13">
      <c r="A1004" s="200"/>
      <c r="B1004" s="200"/>
      <c r="C1004" s="201"/>
    </row>
    <row r="1005" spans="1:3" ht="13">
      <c r="A1005" s="200"/>
      <c r="B1005" s="200"/>
      <c r="C1005" s="201"/>
    </row>
    <row r="1006" spans="1:3" ht="13">
      <c r="A1006" s="200"/>
      <c r="B1006" s="200"/>
      <c r="C1006" s="201"/>
    </row>
    <row r="1007" spans="1:3" ht="13">
      <c r="A1007" s="200"/>
      <c r="B1007" s="200"/>
      <c r="C1007" s="201"/>
    </row>
    <row r="1008" spans="1:3" ht="13">
      <c r="A1008" s="200"/>
      <c r="B1008" s="200"/>
      <c r="C1008" s="201"/>
    </row>
    <row r="1009" spans="1:3" ht="13">
      <c r="A1009" s="200"/>
      <c r="B1009" s="200"/>
      <c r="C1009" s="201"/>
    </row>
    <row r="1010" spans="1:3" ht="13">
      <c r="A1010" s="200"/>
      <c r="B1010" s="200"/>
      <c r="C1010" s="201"/>
    </row>
    <row r="1011" spans="1:3" ht="13">
      <c r="A1011" s="200"/>
      <c r="B1011" s="200"/>
      <c r="C1011" s="201"/>
    </row>
    <row r="1012" spans="1:3" ht="13">
      <c r="A1012" s="200"/>
      <c r="B1012" s="200"/>
      <c r="C1012" s="201"/>
    </row>
    <row r="1013" spans="1:3" ht="13">
      <c r="A1013" s="200"/>
      <c r="B1013" s="200"/>
      <c r="C1013" s="201"/>
    </row>
    <row r="1014" spans="1:3" ht="13">
      <c r="A1014" s="200"/>
      <c r="B1014" s="200"/>
      <c r="C1014" s="201"/>
    </row>
    <row r="1015" spans="1:3" ht="13">
      <c r="A1015" s="200"/>
      <c r="B1015" s="200"/>
      <c r="C1015" s="201"/>
    </row>
    <row r="1016" spans="1:3" ht="13">
      <c r="A1016" s="200"/>
      <c r="B1016" s="200"/>
      <c r="C1016" s="201"/>
    </row>
    <row r="1017" spans="1:3" ht="13">
      <c r="A1017" s="200"/>
      <c r="B1017" s="200"/>
      <c r="C1017" s="201"/>
    </row>
    <row r="1018" spans="1:3" ht="13">
      <c r="A1018" s="200"/>
      <c r="B1018" s="200"/>
      <c r="C1018" s="201"/>
    </row>
    <row r="1019" spans="1:3" ht="13">
      <c r="A1019" s="200"/>
      <c r="B1019" s="200"/>
      <c r="C1019" s="201"/>
    </row>
    <row r="1020" spans="1:3" ht="13">
      <c r="A1020" s="200"/>
      <c r="B1020" s="200"/>
      <c r="C1020" s="201"/>
    </row>
    <row r="1021" spans="1:3" ht="13">
      <c r="A1021" s="200"/>
      <c r="B1021" s="200"/>
      <c r="C1021" s="201"/>
    </row>
    <row r="1022" spans="1:3" ht="13">
      <c r="A1022" s="200"/>
      <c r="B1022" s="200"/>
      <c r="C1022" s="201"/>
    </row>
    <row r="1023" spans="1:3" ht="13">
      <c r="A1023" s="200"/>
      <c r="B1023" s="200"/>
      <c r="C1023" s="201"/>
    </row>
    <row r="1024" spans="1:3" ht="13">
      <c r="A1024" s="200"/>
      <c r="B1024" s="200"/>
      <c r="C1024" s="201"/>
    </row>
    <row r="1025" spans="1:3" ht="13">
      <c r="A1025" s="200"/>
      <c r="B1025" s="200"/>
      <c r="C1025" s="201"/>
    </row>
    <row r="1026" spans="1:3" ht="13">
      <c r="A1026" s="200"/>
      <c r="B1026" s="200"/>
      <c r="C1026" s="201"/>
    </row>
    <row r="1027" spans="1:3" ht="13">
      <c r="A1027" s="200"/>
      <c r="B1027" s="200"/>
      <c r="C1027" s="201"/>
    </row>
    <row r="1028" spans="1:3" ht="13">
      <c r="A1028" s="200"/>
      <c r="B1028" s="200"/>
      <c r="C1028" s="201"/>
    </row>
    <row r="1029" spans="1:3" ht="13">
      <c r="A1029" s="200"/>
      <c r="B1029" s="200"/>
      <c r="C1029" s="201"/>
    </row>
    <row r="1030" spans="1:3" ht="13">
      <c r="A1030" s="200"/>
      <c r="B1030" s="200"/>
      <c r="C1030" s="201"/>
    </row>
    <row r="1031" spans="1:3" ht="13">
      <c r="A1031" s="200"/>
      <c r="B1031" s="200"/>
      <c r="C1031" s="201"/>
    </row>
    <row r="1032" spans="1:3" ht="13">
      <c r="A1032" s="200"/>
      <c r="B1032" s="200"/>
      <c r="C1032" s="201"/>
    </row>
    <row r="1033" spans="1:3" ht="13">
      <c r="A1033" s="200"/>
      <c r="B1033" s="200"/>
      <c r="C1033" s="201"/>
    </row>
    <row r="1034" spans="1:3" ht="13">
      <c r="A1034" s="200"/>
      <c r="B1034" s="200"/>
      <c r="C1034" s="201"/>
    </row>
    <row r="1035" spans="1:3" ht="13">
      <c r="A1035" s="200"/>
      <c r="B1035" s="200"/>
      <c r="C1035" s="201"/>
    </row>
    <row r="1036" spans="1:3" ht="13">
      <c r="A1036" s="200"/>
      <c r="B1036" s="200"/>
      <c r="C1036" s="201"/>
    </row>
    <row r="1037" spans="1:3" ht="13">
      <c r="A1037" s="200"/>
      <c r="B1037" s="200"/>
      <c r="C1037" s="201"/>
    </row>
    <row r="1038" spans="1:3" ht="13">
      <c r="A1038" s="200"/>
      <c r="B1038" s="200"/>
      <c r="C1038" s="201"/>
    </row>
    <row r="1039" spans="1:3" ht="13">
      <c r="A1039" s="200"/>
      <c r="B1039" s="200"/>
      <c r="C1039" s="201"/>
    </row>
    <row r="1040" spans="1:3" ht="13">
      <c r="A1040" s="200"/>
      <c r="B1040" s="200"/>
      <c r="C1040" s="201"/>
    </row>
    <row r="1041" spans="1:3" ht="13">
      <c r="A1041" s="200"/>
      <c r="B1041" s="200"/>
      <c r="C1041" s="201"/>
    </row>
    <row r="1042" spans="1:3" ht="13">
      <c r="A1042" s="200"/>
      <c r="B1042" s="200"/>
      <c r="C1042" s="201"/>
    </row>
    <row r="1043" spans="1:3" ht="13">
      <c r="A1043" s="200"/>
      <c r="B1043" s="200"/>
      <c r="C1043" s="201"/>
    </row>
    <row r="1044" spans="1:3" ht="13">
      <c r="A1044" s="200"/>
      <c r="B1044" s="200"/>
      <c r="C1044" s="201"/>
    </row>
    <row r="1045" spans="1:3" ht="13">
      <c r="A1045" s="200"/>
      <c r="B1045" s="200"/>
      <c r="C1045" s="201"/>
    </row>
    <row r="1046" spans="1:3" ht="13">
      <c r="A1046" s="200"/>
      <c r="B1046" s="200"/>
      <c r="C1046" s="201"/>
    </row>
    <row r="1047" spans="1:3" ht="13">
      <c r="A1047" s="200"/>
      <c r="B1047" s="200"/>
      <c r="C1047" s="201"/>
    </row>
    <row r="1048" spans="1:3" ht="13">
      <c r="A1048" s="200"/>
      <c r="B1048" s="200"/>
      <c r="C1048" s="201"/>
    </row>
    <row r="1049" spans="1:3" ht="13">
      <c r="A1049" s="200"/>
      <c r="B1049" s="200"/>
      <c r="C1049" s="201"/>
    </row>
    <row r="1050" spans="1:3" ht="13">
      <c r="A1050" s="200"/>
      <c r="B1050" s="200"/>
      <c r="C1050" s="201"/>
    </row>
    <row r="1051" spans="1:3" ht="13">
      <c r="A1051" s="200"/>
      <c r="B1051" s="200"/>
      <c r="C1051" s="201"/>
    </row>
    <row r="1052" spans="1:3" ht="13">
      <c r="A1052" s="200"/>
      <c r="B1052" s="200"/>
      <c r="C1052" s="201"/>
    </row>
    <row r="1053" spans="1:3" ht="13">
      <c r="A1053" s="200"/>
      <c r="B1053" s="200"/>
      <c r="C1053" s="201"/>
    </row>
    <row r="1054" spans="1:3" ht="13">
      <c r="A1054" s="200"/>
      <c r="B1054" s="200"/>
      <c r="C1054" s="201"/>
    </row>
    <row r="1055" spans="1:3" ht="13">
      <c r="A1055" s="200"/>
      <c r="B1055" s="200"/>
      <c r="C1055" s="201"/>
    </row>
    <row r="1056" spans="1:3" ht="13">
      <c r="A1056" s="200"/>
      <c r="B1056" s="200"/>
      <c r="C1056" s="201"/>
    </row>
    <row r="1057" spans="1:3" ht="13">
      <c r="A1057" s="200"/>
      <c r="B1057" s="200"/>
      <c r="C1057" s="201"/>
    </row>
    <row r="1058" spans="1:3" ht="13">
      <c r="A1058" s="200"/>
      <c r="B1058" s="200"/>
      <c r="C1058" s="201"/>
    </row>
    <row r="1059" spans="1:3" ht="13">
      <c r="A1059" s="200"/>
      <c r="B1059" s="200"/>
      <c r="C1059" s="201"/>
    </row>
    <row r="1060" spans="1:3" ht="13">
      <c r="A1060" s="200"/>
      <c r="B1060" s="200"/>
      <c r="C1060" s="201"/>
    </row>
    <row r="1061" spans="1:3" ht="13">
      <c r="A1061" s="200"/>
      <c r="B1061" s="200"/>
      <c r="C1061" s="201"/>
    </row>
    <row r="1062" spans="1:3" ht="13">
      <c r="A1062" s="200"/>
      <c r="B1062" s="200"/>
      <c r="C1062" s="201"/>
    </row>
    <row r="1063" spans="1:3" ht="13">
      <c r="A1063" s="200"/>
      <c r="B1063" s="200"/>
      <c r="C1063" s="201"/>
    </row>
    <row r="1064" spans="1:3" ht="13">
      <c r="A1064" s="200"/>
      <c r="B1064" s="200"/>
      <c r="C1064" s="201"/>
    </row>
    <row r="1065" spans="1:3" ht="13">
      <c r="A1065" s="200"/>
      <c r="B1065" s="200"/>
      <c r="C1065" s="201"/>
    </row>
    <row r="1066" spans="1:3" ht="13">
      <c r="A1066" s="200"/>
      <c r="B1066" s="200"/>
      <c r="C1066" s="201"/>
    </row>
    <row r="1067" spans="1:3" ht="13">
      <c r="A1067" s="200"/>
      <c r="B1067" s="200"/>
      <c r="C1067" s="201"/>
    </row>
    <row r="1068" spans="1:3" ht="13">
      <c r="A1068" s="200"/>
      <c r="B1068" s="200"/>
      <c r="C1068" s="201"/>
    </row>
    <row r="1069" spans="1:3" ht="13">
      <c r="A1069" s="200"/>
      <c r="B1069" s="200"/>
      <c r="C1069" s="201"/>
    </row>
    <row r="1070" spans="1:3" ht="13">
      <c r="A1070" s="200"/>
      <c r="B1070" s="200"/>
      <c r="C1070" s="201"/>
    </row>
    <row r="1071" spans="1:3" ht="13">
      <c r="A1071" s="200"/>
      <c r="B1071" s="200"/>
      <c r="C1071" s="201"/>
    </row>
    <row r="1072" spans="1:3" ht="13">
      <c r="A1072" s="200"/>
      <c r="B1072" s="200"/>
      <c r="C1072" s="201"/>
    </row>
    <row r="1073" spans="1:3" ht="13">
      <c r="A1073" s="200"/>
      <c r="B1073" s="200"/>
      <c r="C1073" s="201"/>
    </row>
    <row r="1074" spans="1:3" ht="13">
      <c r="A1074" s="200"/>
      <c r="B1074" s="200"/>
      <c r="C1074" s="201"/>
    </row>
    <row r="1075" spans="1:3" ht="13">
      <c r="A1075" s="200"/>
      <c r="B1075" s="200"/>
      <c r="C1075" s="201"/>
    </row>
    <row r="1076" spans="1:3" ht="13">
      <c r="A1076" s="200"/>
      <c r="B1076" s="200"/>
      <c r="C1076" s="201"/>
    </row>
    <row r="1077" spans="1:3" ht="13">
      <c r="A1077" s="200"/>
      <c r="B1077" s="200"/>
      <c r="C1077" s="201"/>
    </row>
    <row r="1078" spans="1:3" ht="13">
      <c r="A1078" s="200"/>
      <c r="B1078" s="200"/>
      <c r="C1078" s="201"/>
    </row>
    <row r="1079" spans="1:3" ht="13">
      <c r="A1079" s="200"/>
      <c r="B1079" s="200"/>
      <c r="C1079" s="201"/>
    </row>
    <row r="1080" spans="1:3" ht="13">
      <c r="A1080" s="200"/>
      <c r="B1080" s="200"/>
      <c r="C1080" s="201"/>
    </row>
    <row r="1081" spans="1:3" ht="13">
      <c r="A1081" s="200"/>
      <c r="B1081" s="200"/>
      <c r="C1081" s="201"/>
    </row>
    <row r="1082" spans="1:3" ht="13">
      <c r="A1082" s="200"/>
      <c r="B1082" s="200"/>
      <c r="C1082" s="201"/>
    </row>
    <row r="1083" spans="1:3" ht="13">
      <c r="A1083" s="200"/>
      <c r="B1083" s="200"/>
      <c r="C1083" s="201"/>
    </row>
    <row r="1084" spans="1:3" ht="13">
      <c r="A1084" s="200"/>
      <c r="B1084" s="200"/>
      <c r="C1084" s="201"/>
    </row>
    <row r="1085" spans="1:3" ht="13">
      <c r="A1085" s="200"/>
      <c r="B1085" s="200"/>
      <c r="C1085" s="201"/>
    </row>
    <row r="1086" spans="1:3" ht="13">
      <c r="A1086" s="200"/>
      <c r="B1086" s="200"/>
      <c r="C1086" s="201"/>
    </row>
    <row r="1087" spans="1:3" ht="13">
      <c r="A1087" s="200"/>
      <c r="B1087" s="200"/>
      <c r="C1087" s="201"/>
    </row>
    <row r="1088" spans="1:3" ht="13">
      <c r="A1088" s="200"/>
      <c r="B1088" s="200"/>
      <c r="C1088" s="201"/>
    </row>
    <row r="1089" spans="1:3" ht="13">
      <c r="A1089" s="200"/>
      <c r="B1089" s="200"/>
      <c r="C1089" s="201"/>
    </row>
    <row r="1090" spans="1:3" ht="13">
      <c r="A1090" s="200"/>
      <c r="B1090" s="200"/>
      <c r="C1090" s="201"/>
    </row>
    <row r="1091" spans="1:3" ht="13">
      <c r="A1091" s="200"/>
      <c r="B1091" s="200"/>
      <c r="C1091" s="201"/>
    </row>
    <row r="1092" spans="1:3" ht="13">
      <c r="A1092" s="200"/>
      <c r="B1092" s="200"/>
      <c r="C1092" s="201"/>
    </row>
    <row r="1093" spans="1:3" ht="13">
      <c r="A1093" s="200"/>
      <c r="B1093" s="200"/>
      <c r="C1093" s="201"/>
    </row>
    <row r="1094" spans="1:3" ht="13">
      <c r="A1094" s="200"/>
      <c r="B1094" s="200"/>
      <c r="C1094" s="201"/>
    </row>
    <row r="1095" spans="1:3" ht="13">
      <c r="A1095" s="200"/>
      <c r="B1095" s="200"/>
      <c r="C1095" s="201"/>
    </row>
    <row r="1096" spans="1:3" ht="13">
      <c r="A1096" s="200"/>
      <c r="B1096" s="200"/>
      <c r="C1096" s="201"/>
    </row>
    <row r="1097" spans="1:3" ht="13">
      <c r="A1097" s="200"/>
      <c r="B1097" s="200"/>
      <c r="C1097" s="201"/>
    </row>
    <row r="1098" spans="1:3" ht="13">
      <c r="A1098" s="200"/>
      <c r="B1098" s="200"/>
      <c r="C1098" s="201"/>
    </row>
    <row r="1099" spans="1:3" ht="13">
      <c r="A1099" s="200"/>
      <c r="B1099" s="200"/>
      <c r="C1099" s="201"/>
    </row>
    <row r="1100" spans="1:3" ht="13">
      <c r="A1100" s="200"/>
      <c r="B1100" s="200"/>
      <c r="C1100" s="201"/>
    </row>
    <row r="1101" spans="1:3" ht="13">
      <c r="A1101" s="200"/>
      <c r="B1101" s="200"/>
      <c r="C1101" s="201"/>
    </row>
    <row r="1102" spans="1:3" ht="13">
      <c r="A1102" s="200"/>
      <c r="B1102" s="200"/>
      <c r="C1102" s="201"/>
    </row>
    <row r="1103" spans="1:3" ht="13">
      <c r="A1103" s="200"/>
      <c r="B1103" s="200"/>
      <c r="C1103" s="201"/>
    </row>
    <row r="1104" spans="1:3" ht="13">
      <c r="A1104" s="200"/>
      <c r="B1104" s="200"/>
      <c r="C1104" s="201"/>
    </row>
    <row r="1105" spans="1:3" ht="13">
      <c r="A1105" s="200"/>
      <c r="B1105" s="200"/>
      <c r="C1105" s="201"/>
    </row>
    <row r="1106" spans="1:3" ht="13">
      <c r="A1106" s="200"/>
      <c r="B1106" s="200"/>
      <c r="C1106" s="201"/>
    </row>
    <row r="1107" spans="1:3" ht="13">
      <c r="A1107" s="200"/>
      <c r="B1107" s="200"/>
      <c r="C1107" s="201"/>
    </row>
    <row r="1108" spans="1:3" ht="13">
      <c r="A1108" s="200"/>
      <c r="B1108" s="200"/>
      <c r="C1108" s="201"/>
    </row>
    <row r="1109" spans="1:3" ht="13">
      <c r="A1109" s="200"/>
      <c r="B1109" s="200"/>
      <c r="C1109" s="201"/>
    </row>
    <row r="1110" spans="1:3" ht="13">
      <c r="A1110" s="200"/>
      <c r="B1110" s="200"/>
      <c r="C1110" s="201"/>
    </row>
    <row r="1111" spans="1:3" ht="13">
      <c r="A1111" s="200"/>
      <c r="B1111" s="200"/>
      <c r="C1111" s="201"/>
    </row>
    <row r="1112" spans="1:3" ht="13">
      <c r="A1112" s="200"/>
      <c r="B1112" s="200"/>
      <c r="C1112" s="201"/>
    </row>
    <row r="1113" spans="1:3" ht="13">
      <c r="A1113" s="200"/>
      <c r="B1113" s="200"/>
      <c r="C1113" s="201"/>
    </row>
    <row r="1114" spans="1:3" ht="13">
      <c r="A1114" s="200"/>
      <c r="B1114" s="200"/>
      <c r="C1114" s="201"/>
    </row>
    <row r="1115" spans="1:3" ht="13">
      <c r="A1115" s="200"/>
      <c r="B1115" s="200"/>
      <c r="C1115" s="201"/>
    </row>
    <row r="1116" spans="1:3" ht="13">
      <c r="A1116" s="200"/>
      <c r="B1116" s="200"/>
      <c r="C1116" s="201"/>
    </row>
    <row r="1117" spans="1:3" ht="13">
      <c r="A1117" s="200"/>
      <c r="B1117" s="200"/>
      <c r="C1117" s="201"/>
    </row>
    <row r="1118" spans="1:3" ht="13">
      <c r="A1118" s="200"/>
      <c r="B1118" s="200"/>
      <c r="C1118" s="201"/>
    </row>
    <row r="1119" spans="1:3" ht="13">
      <c r="A1119" s="200"/>
      <c r="B1119" s="200"/>
      <c r="C1119" s="201"/>
    </row>
    <row r="1120" spans="1:3" ht="13">
      <c r="A1120" s="200"/>
      <c r="B1120" s="200"/>
      <c r="C1120" s="201"/>
    </row>
    <row r="1121" spans="1:3" ht="13">
      <c r="A1121" s="200"/>
      <c r="B1121" s="200"/>
      <c r="C1121" s="201"/>
    </row>
    <row r="1122" spans="1:3" ht="13">
      <c r="A1122" s="200"/>
      <c r="B1122" s="200"/>
      <c r="C1122" s="201"/>
    </row>
    <row r="1123" spans="1:3" ht="13">
      <c r="A1123" s="200"/>
      <c r="B1123" s="200"/>
      <c r="C1123" s="201"/>
    </row>
    <row r="1124" spans="1:3" ht="13">
      <c r="A1124" s="200"/>
      <c r="B1124" s="200"/>
      <c r="C1124" s="201"/>
    </row>
    <row r="1125" spans="1:3" ht="13">
      <c r="A1125" s="200"/>
      <c r="B1125" s="200"/>
      <c r="C1125" s="201"/>
    </row>
    <row r="1126" spans="1:3" ht="13">
      <c r="A1126" s="200"/>
      <c r="B1126" s="200"/>
      <c r="C1126" s="201"/>
    </row>
    <row r="1127" spans="1:3" ht="13">
      <c r="A1127" s="200"/>
      <c r="B1127" s="200"/>
      <c r="C1127" s="201"/>
    </row>
    <row r="1128" spans="1:3" ht="13">
      <c r="A1128" s="200"/>
      <c r="B1128" s="200"/>
      <c r="C1128" s="201"/>
    </row>
    <row r="1129" spans="1:3" ht="13">
      <c r="A1129" s="200"/>
      <c r="B1129" s="200"/>
      <c r="C1129" s="201"/>
    </row>
    <row r="1130" spans="1:3" ht="13">
      <c r="A1130" s="200"/>
      <c r="B1130" s="200"/>
      <c r="C1130" s="201"/>
    </row>
    <row r="1131" spans="1:3" ht="13">
      <c r="A1131" s="200"/>
      <c r="B1131" s="200"/>
      <c r="C1131" s="201"/>
    </row>
    <row r="1132" spans="1:3" ht="13">
      <c r="A1132" s="200"/>
      <c r="B1132" s="200"/>
      <c r="C1132" s="201"/>
    </row>
  </sheetData>
  <mergeCells count="39">
    <mergeCell ref="A216:A218"/>
    <mergeCell ref="A219:A220"/>
    <mergeCell ref="A180:A184"/>
    <mergeCell ref="A185:A189"/>
    <mergeCell ref="A190:A194"/>
    <mergeCell ref="A195:A198"/>
    <mergeCell ref="A199:A202"/>
    <mergeCell ref="A203:A206"/>
    <mergeCell ref="A207:A209"/>
    <mergeCell ref="A165:A169"/>
    <mergeCell ref="A170:A174"/>
    <mergeCell ref="A175:A179"/>
    <mergeCell ref="A210:A212"/>
    <mergeCell ref="A213:A215"/>
    <mergeCell ref="A140:A144"/>
    <mergeCell ref="A145:A149"/>
    <mergeCell ref="A150:A154"/>
    <mergeCell ref="A155:A159"/>
    <mergeCell ref="A160:A164"/>
    <mergeCell ref="A115:A119"/>
    <mergeCell ref="A120:A124"/>
    <mergeCell ref="A125:A129"/>
    <mergeCell ref="A130:A134"/>
    <mergeCell ref="A135:A139"/>
    <mergeCell ref="A86:A91"/>
    <mergeCell ref="A92:A97"/>
    <mergeCell ref="A98:A103"/>
    <mergeCell ref="A104:A109"/>
    <mergeCell ref="A110:A114"/>
    <mergeCell ref="A56:A61"/>
    <mergeCell ref="A62:A67"/>
    <mergeCell ref="A68:A73"/>
    <mergeCell ref="A74:A79"/>
    <mergeCell ref="A80:A85"/>
    <mergeCell ref="A21:A27"/>
    <mergeCell ref="A28:A34"/>
    <mergeCell ref="A35:A41"/>
    <mergeCell ref="A42:A48"/>
    <mergeCell ref="A49:A5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Y1020"/>
  <sheetViews>
    <sheetView workbookViewId="0">
      <selection activeCell="B17" sqref="B17"/>
    </sheetView>
  </sheetViews>
  <sheetFormatPr baseColWidth="10" defaultColWidth="12.6640625" defaultRowHeight="15.75" customHeight="1"/>
  <cols>
    <col min="1" max="1" width="15.6640625" customWidth="1"/>
    <col min="2" max="3" width="32.83203125" customWidth="1"/>
    <col min="4" max="4" width="21.6640625" customWidth="1"/>
    <col min="5" max="25" width="12.6640625" hidden="1"/>
  </cols>
  <sheetData>
    <row r="1" spans="1:25" ht="15.75" customHeight="1">
      <c r="A1" s="77" t="s">
        <v>153</v>
      </c>
      <c r="B1" s="78"/>
      <c r="C1" s="17"/>
      <c r="D1" s="17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</row>
    <row r="2" spans="1:25" ht="15.75" customHeight="1">
      <c r="A2" s="75" t="s">
        <v>122</v>
      </c>
      <c r="B2" s="74" t="s">
        <v>154</v>
      </c>
      <c r="C2" s="32" t="s">
        <v>114</v>
      </c>
      <c r="D2" s="40" t="s">
        <v>155</v>
      </c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</row>
    <row r="3" spans="1:25" ht="15.75" customHeight="1">
      <c r="A3" s="229">
        <v>2018</v>
      </c>
      <c r="B3" s="230">
        <v>18.057428821392591</v>
      </c>
      <c r="C3" s="231">
        <f>'ΔSOC_AL,t'!B10</f>
        <v>3.6077038607069971</v>
      </c>
      <c r="D3" s="230">
        <f t="shared" ref="D3:D10" si="0">SUM(B3,C3)</f>
        <v>21.665132682099589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</row>
    <row r="4" spans="1:25" ht="15.75" customHeight="1">
      <c r="A4" s="229">
        <v>2019</v>
      </c>
      <c r="B4" s="230">
        <v>226.80742397199108</v>
      </c>
      <c r="C4" s="231">
        <f>'ΔSOC_AL,t'!B11</f>
        <v>68.835385180763694</v>
      </c>
      <c r="D4" s="230">
        <f t="shared" si="0"/>
        <v>295.64280915275481</v>
      </c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</row>
    <row r="5" spans="1:25" ht="15.75" customHeight="1">
      <c r="A5" s="229">
        <v>2020</v>
      </c>
      <c r="B5" s="230">
        <v>548.61323231702613</v>
      </c>
      <c r="C5" s="231">
        <f>'ΔSOC_AL,t'!B12</f>
        <v>167.95414771683204</v>
      </c>
      <c r="D5" s="230">
        <f t="shared" si="0"/>
        <v>716.56738003385817</v>
      </c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</row>
    <row r="6" spans="1:25" ht="15.75" customHeight="1">
      <c r="A6" s="229">
        <v>2021</v>
      </c>
      <c r="B6" s="230">
        <v>771.8144145445151</v>
      </c>
      <c r="C6" s="231">
        <f>'ΔSOC_AL,t'!B13</f>
        <v>275.64115207234994</v>
      </c>
      <c r="D6" s="230">
        <f t="shared" si="0"/>
        <v>1047.4555666168651</v>
      </c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</row>
    <row r="7" spans="1:25" ht="15.75" customHeight="1">
      <c r="A7" s="229">
        <v>2022</v>
      </c>
      <c r="B7" s="230">
        <v>771.8144145445151</v>
      </c>
      <c r="C7" s="231">
        <f>'ΔSOC_AL,t'!B14</f>
        <v>429.47415303835101</v>
      </c>
      <c r="D7" s="230">
        <f t="shared" si="0"/>
        <v>1201.2885675828661</v>
      </c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</row>
    <row r="8" spans="1:25" ht="15.75" customHeight="1">
      <c r="A8" s="229">
        <v>2023</v>
      </c>
      <c r="B8" s="230">
        <v>771.8144145445151</v>
      </c>
      <c r="C8" s="231">
        <f>'ΔSOC_AL,t'!B15</f>
        <v>558.24856067882774</v>
      </c>
      <c r="D8" s="230">
        <f t="shared" si="0"/>
        <v>1330.0629752233428</v>
      </c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</row>
    <row r="9" spans="1:25" ht="15.75" customHeight="1">
      <c r="A9" s="232">
        <v>2024</v>
      </c>
      <c r="B9" s="230">
        <v>17.151431434322564</v>
      </c>
      <c r="C9" s="233">
        <f>'ΔSOC_AL,t'!B16</f>
        <v>12.739224868709291</v>
      </c>
      <c r="D9" s="230">
        <f t="shared" si="0"/>
        <v>29.890656303031854</v>
      </c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</row>
    <row r="10" spans="1:25" ht="15.75" customHeight="1">
      <c r="A10" s="79" t="s">
        <v>123</v>
      </c>
      <c r="B10" s="227">
        <f ca="1">ΔCTREE_PROJ!S3</f>
        <v>3126.0727601782851</v>
      </c>
      <c r="C10" s="227">
        <f>SUM(C3:C9)</f>
        <v>1516.5003274165406</v>
      </c>
      <c r="D10" s="228">
        <f t="shared" ca="1" si="0"/>
        <v>4642.5730875948257</v>
      </c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</row>
    <row r="11" spans="1:25" ht="15.75" customHeight="1">
      <c r="A11" s="58"/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</row>
    <row r="12" spans="1:25" ht="15.75" customHeight="1">
      <c r="A12" s="58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</row>
    <row r="13" spans="1:25" ht="15.75" customHeight="1">
      <c r="A13" s="58"/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</row>
    <row r="14" spans="1:25" ht="15.75" customHeight="1">
      <c r="A14" s="58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</row>
    <row r="15" spans="1:25" ht="15.75" customHeight="1">
      <c r="A15" s="58"/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</row>
    <row r="16" spans="1:25" ht="15.75" customHeight="1">
      <c r="A16" s="58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</row>
    <row r="17" spans="1:25" ht="15.75" customHeight="1">
      <c r="A17" s="58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</row>
    <row r="18" spans="1:25" ht="15.75" customHeight="1">
      <c r="A18" s="5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</row>
    <row r="19" spans="1:25" ht="15.75" customHeight="1">
      <c r="A19" s="58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</row>
    <row r="20" spans="1:25" ht="15.75" customHeight="1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</row>
    <row r="21" spans="1:25" ht="15.75" customHeight="1">
      <c r="A21" s="58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</row>
    <row r="22" spans="1:25" ht="15.75" customHeight="1">
      <c r="A22" s="5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</row>
    <row r="23" spans="1:25" ht="15.75" customHeight="1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</row>
    <row r="24" spans="1:25" ht="15.75" customHeight="1">
      <c r="A24" s="5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</row>
    <row r="25" spans="1:25" ht="15.75" customHeight="1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</row>
    <row r="26" spans="1:25" ht="15.75" customHeight="1">
      <c r="A26" s="5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</row>
    <row r="27" spans="1:25" ht="15.75" customHeight="1">
      <c r="A27" s="58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</row>
    <row r="28" spans="1:25" ht="15.75" customHeight="1">
      <c r="A28" s="5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</row>
    <row r="29" spans="1:25" ht="15.75" customHeight="1">
      <c r="A29" s="58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</row>
    <row r="30" spans="1:25" ht="15.75" customHeight="1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</row>
    <row r="31" spans="1:25" ht="15.75" customHeight="1">
      <c r="A31" s="58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</row>
    <row r="32" spans="1:25" ht="15.75" customHeight="1">
      <c r="A32" s="5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</row>
    <row r="33" spans="1:25" ht="15.75" customHeight="1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</row>
    <row r="34" spans="1:25" ht="15.75" customHeight="1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</row>
    <row r="35" spans="1:25" ht="15.75" customHeight="1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</row>
    <row r="36" spans="1:25" ht="15.75" customHeight="1">
      <c r="A36" s="58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</row>
    <row r="37" spans="1:25" ht="15.75" customHeight="1">
      <c r="A37" s="58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</row>
    <row r="38" spans="1:25" ht="15.75" customHeight="1">
      <c r="A38" s="58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</row>
    <row r="39" spans="1:25" ht="15.75" customHeight="1">
      <c r="A39" s="58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</row>
    <row r="40" spans="1:25" ht="15.75" customHeight="1">
      <c r="A40" s="58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</row>
    <row r="41" spans="1:25" ht="15.75" customHeight="1">
      <c r="A41" s="58"/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</row>
    <row r="42" spans="1:25" ht="15.75" customHeight="1">
      <c r="A42" s="58"/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</row>
    <row r="43" spans="1:25" ht="15.75" customHeight="1">
      <c r="A43" s="58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</row>
    <row r="44" spans="1:25" ht="15.75" customHeight="1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</row>
    <row r="45" spans="1:25" ht="15.75" customHeight="1">
      <c r="A45" s="58"/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</row>
    <row r="46" spans="1:25" ht="15.75" customHeight="1">
      <c r="A46" s="58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</row>
    <row r="47" spans="1:25" ht="15.75" customHeight="1">
      <c r="A47" s="58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</row>
    <row r="48" spans="1:25" ht="15.75" customHeight="1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</row>
    <row r="49" spans="1:25" ht="15.75" customHeight="1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</row>
    <row r="50" spans="1:25" ht="15.75" customHeight="1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</row>
    <row r="51" spans="1:25" ht="15.75" customHeight="1">
      <c r="A51" s="39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</row>
    <row r="52" spans="1:25" ht="15.75" customHeight="1">
      <c r="A52" s="39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</row>
    <row r="53" spans="1:25" ht="15.75" customHeight="1">
      <c r="A53" s="39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</row>
    <row r="54" spans="1:25" ht="13">
      <c r="A54" s="39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</row>
    <row r="55" spans="1:25" ht="13">
      <c r="A55" s="80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</row>
    <row r="56" spans="1:25" ht="13">
      <c r="A56" s="80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</row>
    <row r="57" spans="1:25" ht="13">
      <c r="A57" s="80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</row>
    <row r="58" spans="1:25" ht="13">
      <c r="A58" s="58"/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</row>
    <row r="59" spans="1:25" ht="13">
      <c r="A59" s="58"/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</row>
    <row r="60" spans="1:25" ht="13">
      <c r="A60" s="58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</row>
    <row r="61" spans="1:25" ht="13">
      <c r="A61" s="58"/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</row>
    <row r="62" spans="1:25" ht="13">
      <c r="A62" s="58"/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</row>
    <row r="63" spans="1:25" ht="13">
      <c r="A63" s="58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</row>
    <row r="64" spans="1:25" ht="13">
      <c r="A64" s="58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</row>
    <row r="65" spans="1:25" ht="13">
      <c r="A65" s="58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</row>
    <row r="66" spans="1:25" ht="13">
      <c r="A66" s="58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</row>
    <row r="67" spans="1:25" ht="13">
      <c r="A67" s="58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</row>
    <row r="68" spans="1:25" ht="13">
      <c r="A68" s="58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</row>
    <row r="69" spans="1:25" ht="13">
      <c r="A69" s="58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</row>
    <row r="70" spans="1:25" ht="13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</row>
    <row r="71" spans="1:25" ht="13">
      <c r="A71" s="58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</row>
    <row r="72" spans="1:25" ht="13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</row>
    <row r="73" spans="1:25" ht="13">
      <c r="A73" s="58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</row>
    <row r="74" spans="1:25" ht="13">
      <c r="A74" s="58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</row>
    <row r="75" spans="1:25" ht="13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</row>
    <row r="76" spans="1:25" ht="13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</row>
    <row r="77" spans="1:25" ht="13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</row>
    <row r="78" spans="1:25" ht="13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</row>
    <row r="79" spans="1:25" ht="13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</row>
    <row r="80" spans="1:25" ht="13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</row>
    <row r="81" spans="1:25" ht="13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</row>
    <row r="82" spans="1:25" ht="13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</row>
    <row r="83" spans="1:25" ht="13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</row>
    <row r="84" spans="1:25" ht="13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</row>
    <row r="85" spans="1:25" ht="13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</row>
    <row r="86" spans="1:25" ht="13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</row>
    <row r="87" spans="1:25" ht="13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</row>
    <row r="88" spans="1:25" ht="13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</row>
    <row r="89" spans="1:25" ht="13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</row>
    <row r="90" spans="1:25" ht="13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</row>
    <row r="91" spans="1:25" ht="13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</row>
    <row r="92" spans="1:25" ht="13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</row>
    <row r="93" spans="1:25" ht="13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</row>
    <row r="94" spans="1:25" ht="13">
      <c r="A94" s="58"/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</row>
    <row r="95" spans="1:25" ht="13">
      <c r="A95" s="58"/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</row>
    <row r="96" spans="1:25" ht="13">
      <c r="A96" s="58"/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</row>
    <row r="97" spans="1:25" ht="13">
      <c r="A97" s="58"/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</row>
    <row r="98" spans="1:25" ht="13">
      <c r="A98" s="58"/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</row>
    <row r="99" spans="1:25" ht="13">
      <c r="A99" s="58"/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</row>
    <row r="100" spans="1:25" ht="13">
      <c r="A100" s="58"/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</row>
    <row r="101" spans="1:25" ht="13">
      <c r="A101" s="58"/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</row>
    <row r="102" spans="1:25" ht="13">
      <c r="A102" s="58"/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</row>
    <row r="103" spans="1:25" ht="13">
      <c r="A103" s="58"/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</row>
    <row r="104" spans="1:25" ht="13">
      <c r="A104" s="58"/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</row>
    <row r="105" spans="1:25" ht="13">
      <c r="A105" s="58"/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</row>
    <row r="106" spans="1:25" ht="13">
      <c r="A106" s="58"/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</row>
    <row r="107" spans="1:25" ht="13">
      <c r="A107" s="58"/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</row>
    <row r="108" spans="1:25" ht="13">
      <c r="A108" s="58"/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</row>
    <row r="109" spans="1:25" ht="13">
      <c r="A109" s="58"/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</row>
    <row r="110" spans="1:25" ht="13">
      <c r="A110" s="58"/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</row>
    <row r="111" spans="1:25" ht="13">
      <c r="A111" s="58"/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</row>
    <row r="112" spans="1:25" ht="13">
      <c r="A112" s="58"/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</row>
    <row r="113" spans="1:25" ht="13">
      <c r="A113" s="58"/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</row>
    <row r="114" spans="1:25" ht="13">
      <c r="A114" s="58"/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</row>
    <row r="115" spans="1:25" ht="13">
      <c r="A115" s="58"/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</row>
    <row r="116" spans="1:25" ht="13">
      <c r="A116" s="58"/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</row>
    <row r="117" spans="1:25" ht="13">
      <c r="A117" s="58"/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</row>
    <row r="118" spans="1:25" ht="13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</row>
    <row r="119" spans="1:25" ht="13">
      <c r="A119" s="58"/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</row>
    <row r="120" spans="1:25" ht="13">
      <c r="A120" s="58"/>
      <c r="B120" s="58"/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</row>
    <row r="121" spans="1:25" ht="13">
      <c r="A121" s="58"/>
      <c r="B121" s="58"/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</row>
    <row r="122" spans="1:25" ht="13">
      <c r="A122" s="58"/>
      <c r="B122" s="58"/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</row>
    <row r="123" spans="1:25" ht="13">
      <c r="A123" s="58"/>
      <c r="B123" s="58"/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</row>
    <row r="124" spans="1:25" ht="13">
      <c r="A124" s="58"/>
      <c r="B124" s="58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</row>
    <row r="125" spans="1:25" ht="13">
      <c r="A125" s="58"/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</row>
    <row r="126" spans="1:25" ht="13">
      <c r="A126" s="58"/>
      <c r="B126" s="58"/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</row>
    <row r="127" spans="1:25" ht="13">
      <c r="A127" s="58"/>
      <c r="B127" s="58"/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</row>
    <row r="128" spans="1:25" ht="13">
      <c r="A128" s="58"/>
      <c r="B128" s="58"/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</row>
    <row r="129" spans="1:25" ht="13">
      <c r="A129" s="58"/>
      <c r="B129" s="58"/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</row>
    <row r="130" spans="1:25" ht="13">
      <c r="A130" s="58"/>
      <c r="B130" s="58"/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</row>
    <row r="131" spans="1:25" ht="13">
      <c r="A131" s="58"/>
      <c r="B131" s="58"/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</row>
    <row r="132" spans="1:25" ht="13">
      <c r="A132" s="58"/>
      <c r="B132" s="58"/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</row>
    <row r="133" spans="1:25" ht="13">
      <c r="A133" s="58"/>
      <c r="B133" s="58"/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</row>
    <row r="134" spans="1:25" ht="13">
      <c r="A134" s="58"/>
      <c r="B134" s="58"/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</row>
    <row r="135" spans="1:25" ht="13">
      <c r="A135" s="58"/>
      <c r="B135" s="58"/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</row>
    <row r="136" spans="1:25" ht="13">
      <c r="A136" s="58"/>
      <c r="B136" s="58"/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</row>
    <row r="137" spans="1:25" ht="13">
      <c r="A137" s="58"/>
      <c r="B137" s="58"/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</row>
    <row r="138" spans="1:25" ht="13">
      <c r="A138" s="58"/>
      <c r="B138" s="58"/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</row>
    <row r="139" spans="1:25" ht="13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</row>
    <row r="140" spans="1:25" ht="13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</row>
    <row r="141" spans="1:25" ht="13">
      <c r="A141" s="58"/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</row>
    <row r="142" spans="1:25" ht="13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</row>
    <row r="143" spans="1:25" ht="13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</row>
    <row r="144" spans="1:25" ht="13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</row>
    <row r="145" spans="1:25" ht="13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</row>
    <row r="146" spans="1:25" ht="13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</row>
    <row r="147" spans="1:25" ht="13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</row>
    <row r="148" spans="1:25" ht="13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</row>
    <row r="149" spans="1:25" ht="13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</row>
    <row r="150" spans="1:25" ht="13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</row>
    <row r="151" spans="1:25" ht="13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</row>
    <row r="152" spans="1:25" ht="13">
      <c r="A152" s="58"/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</row>
    <row r="153" spans="1:25" ht="13">
      <c r="A153" s="58"/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  <c r="S153" s="58"/>
      <c r="T153" s="58"/>
      <c r="U153" s="58"/>
      <c r="V153" s="58"/>
      <c r="W153" s="58"/>
      <c r="X153" s="58"/>
      <c r="Y153" s="58"/>
    </row>
    <row r="154" spans="1:25" ht="13">
      <c r="A154" s="58"/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  <c r="S154" s="58"/>
      <c r="T154" s="58"/>
      <c r="U154" s="58"/>
      <c r="V154" s="58"/>
      <c r="W154" s="58"/>
      <c r="X154" s="58"/>
      <c r="Y154" s="58"/>
    </row>
    <row r="155" spans="1:25" ht="13">
      <c r="A155" s="58"/>
      <c r="B155" s="58"/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  <c r="S155" s="58"/>
      <c r="T155" s="58"/>
      <c r="U155" s="58"/>
      <c r="V155" s="58"/>
      <c r="W155" s="58"/>
      <c r="X155" s="58"/>
      <c r="Y155" s="58"/>
    </row>
    <row r="156" spans="1:25" ht="13">
      <c r="A156" s="58"/>
      <c r="B156" s="58"/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  <c r="S156" s="58"/>
      <c r="T156" s="58"/>
      <c r="U156" s="58"/>
      <c r="V156" s="58"/>
      <c r="W156" s="58"/>
      <c r="X156" s="58"/>
      <c r="Y156" s="58"/>
    </row>
    <row r="157" spans="1:25" ht="13">
      <c r="A157" s="58"/>
      <c r="B157" s="58"/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</row>
    <row r="158" spans="1:25" ht="13">
      <c r="A158" s="58"/>
      <c r="B158" s="58"/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  <c r="S158" s="58"/>
      <c r="T158" s="58"/>
      <c r="U158" s="58"/>
      <c r="V158" s="58"/>
      <c r="W158" s="58"/>
      <c r="X158" s="58"/>
      <c r="Y158" s="58"/>
    </row>
    <row r="159" spans="1:25" ht="13">
      <c r="A159" s="58"/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</row>
    <row r="160" spans="1:25" ht="13">
      <c r="A160" s="58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</row>
    <row r="161" spans="1:25" ht="13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</row>
    <row r="162" spans="1:25" ht="13">
      <c r="A162" s="58"/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</row>
    <row r="163" spans="1:25" ht="13">
      <c r="A163" s="58"/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</row>
    <row r="164" spans="1:25" ht="13">
      <c r="A164" s="58"/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</row>
    <row r="165" spans="1:25" ht="13">
      <c r="A165" s="58"/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</row>
    <row r="166" spans="1:25" ht="13">
      <c r="A166" s="58"/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</row>
    <row r="167" spans="1:25" ht="13">
      <c r="A167" s="58"/>
      <c r="B167" s="58"/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</row>
    <row r="168" spans="1:25" ht="13">
      <c r="A168" s="58"/>
      <c r="B168" s="58"/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</row>
    <row r="169" spans="1:25" ht="13">
      <c r="A169" s="58"/>
      <c r="B169" s="58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</row>
    <row r="170" spans="1:25" ht="13">
      <c r="A170" s="58"/>
      <c r="B170" s="58"/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</row>
    <row r="171" spans="1:25" ht="13">
      <c r="A171" s="58"/>
      <c r="B171" s="58"/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</row>
    <row r="172" spans="1:25" ht="13">
      <c r="A172" s="58"/>
      <c r="B172" s="58"/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</row>
    <row r="173" spans="1:25" ht="13">
      <c r="A173" s="58"/>
      <c r="B173" s="58"/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  <c r="V173" s="58"/>
      <c r="W173" s="58"/>
      <c r="X173" s="58"/>
      <c r="Y173" s="58"/>
    </row>
    <row r="174" spans="1:25" ht="13">
      <c r="A174" s="58"/>
      <c r="B174" s="58"/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</row>
    <row r="175" spans="1:25" ht="13">
      <c r="A175" s="58"/>
      <c r="B175" s="58"/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  <c r="V175" s="58"/>
      <c r="W175" s="58"/>
      <c r="X175" s="58"/>
      <c r="Y175" s="58"/>
    </row>
    <row r="176" spans="1:25" ht="13">
      <c r="A176" s="58"/>
      <c r="B176" s="58"/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</row>
    <row r="177" spans="1:25" ht="13">
      <c r="A177" s="58"/>
      <c r="B177" s="58"/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</row>
    <row r="178" spans="1:25" ht="13">
      <c r="A178" s="58"/>
      <c r="B178" s="58"/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</row>
    <row r="179" spans="1:25" ht="13">
      <c r="A179" s="58"/>
      <c r="B179" s="58"/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  <c r="V179" s="58"/>
      <c r="W179" s="58"/>
      <c r="X179" s="58"/>
      <c r="Y179" s="58"/>
    </row>
    <row r="180" spans="1:25" ht="13">
      <c r="A180" s="58"/>
      <c r="B180" s="58"/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8"/>
      <c r="Y180" s="58"/>
    </row>
    <row r="181" spans="1:25" ht="13">
      <c r="A181" s="58"/>
      <c r="B181" s="58"/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  <c r="S181" s="58"/>
      <c r="T181" s="58"/>
      <c r="U181" s="58"/>
      <c r="V181" s="58"/>
      <c r="W181" s="58"/>
      <c r="X181" s="58"/>
      <c r="Y181" s="58"/>
    </row>
    <row r="182" spans="1:25" ht="13">
      <c r="A182" s="58"/>
      <c r="B182" s="58"/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  <c r="V182" s="58"/>
      <c r="W182" s="58"/>
      <c r="X182" s="58"/>
      <c r="Y182" s="58"/>
    </row>
    <row r="183" spans="1:25" ht="13">
      <c r="A183" s="58"/>
      <c r="B183" s="58"/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58"/>
      <c r="Y183" s="58"/>
    </row>
    <row r="184" spans="1:25" ht="13">
      <c r="A184" s="58"/>
      <c r="B184" s="58"/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  <c r="S184" s="58"/>
      <c r="T184" s="58"/>
      <c r="U184" s="58"/>
      <c r="V184" s="58"/>
      <c r="W184" s="58"/>
      <c r="X184" s="58"/>
      <c r="Y184" s="58"/>
    </row>
    <row r="185" spans="1:25" ht="13">
      <c r="A185" s="58"/>
      <c r="B185" s="58"/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  <c r="S185" s="58"/>
      <c r="T185" s="58"/>
      <c r="U185" s="58"/>
      <c r="V185" s="58"/>
      <c r="W185" s="58"/>
      <c r="X185" s="58"/>
      <c r="Y185" s="58"/>
    </row>
    <row r="186" spans="1:25" ht="13">
      <c r="A186" s="58"/>
      <c r="B186" s="58"/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  <c r="S186" s="58"/>
      <c r="T186" s="58"/>
      <c r="U186" s="58"/>
      <c r="V186" s="58"/>
      <c r="W186" s="58"/>
      <c r="X186" s="58"/>
      <c r="Y186" s="58"/>
    </row>
    <row r="187" spans="1:25" ht="13">
      <c r="A187" s="58"/>
      <c r="B187" s="58"/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  <c r="S187" s="58"/>
      <c r="T187" s="58"/>
      <c r="U187" s="58"/>
      <c r="V187" s="58"/>
      <c r="W187" s="58"/>
      <c r="X187" s="58"/>
      <c r="Y187" s="58"/>
    </row>
    <row r="188" spans="1:25" ht="13">
      <c r="A188" s="58"/>
      <c r="B188" s="58"/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  <c r="S188" s="58"/>
      <c r="T188" s="58"/>
      <c r="U188" s="58"/>
      <c r="V188" s="58"/>
      <c r="W188" s="58"/>
      <c r="X188" s="58"/>
      <c r="Y188" s="58"/>
    </row>
    <row r="189" spans="1:25" ht="13">
      <c r="A189" s="58"/>
      <c r="B189" s="58"/>
      <c r="C189" s="58"/>
      <c r="D189" s="58"/>
      <c r="E189" s="58"/>
      <c r="F189" s="58"/>
      <c r="G189" s="58"/>
      <c r="H189" s="58"/>
      <c r="I189" s="58"/>
      <c r="J189" s="58"/>
      <c r="K189" s="58"/>
      <c r="L189" s="58"/>
      <c r="M189" s="58"/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8"/>
      <c r="Y189" s="58"/>
    </row>
    <row r="190" spans="1:25" ht="13">
      <c r="A190" s="58"/>
      <c r="B190" s="58"/>
      <c r="C190" s="58"/>
      <c r="D190" s="58"/>
      <c r="E190" s="58"/>
      <c r="F190" s="58"/>
      <c r="G190" s="58"/>
      <c r="H190" s="58"/>
      <c r="I190" s="58"/>
      <c r="J190" s="58"/>
      <c r="K190" s="58"/>
      <c r="L190" s="58"/>
      <c r="M190" s="58"/>
      <c r="N190" s="58"/>
      <c r="O190" s="58"/>
      <c r="P190" s="58"/>
      <c r="Q190" s="58"/>
      <c r="R190" s="58"/>
      <c r="S190" s="58"/>
      <c r="T190" s="58"/>
      <c r="U190" s="58"/>
      <c r="V190" s="58"/>
      <c r="W190" s="58"/>
      <c r="X190" s="58"/>
      <c r="Y190" s="58"/>
    </row>
    <row r="191" spans="1:25" ht="13">
      <c r="A191" s="58"/>
      <c r="B191" s="58"/>
      <c r="C191" s="58"/>
      <c r="D191" s="58"/>
      <c r="E191" s="58"/>
      <c r="F191" s="58"/>
      <c r="G191" s="58"/>
      <c r="H191" s="58"/>
      <c r="I191" s="58"/>
      <c r="J191" s="58"/>
      <c r="K191" s="58"/>
      <c r="L191" s="58"/>
      <c r="M191" s="58"/>
      <c r="N191" s="58"/>
      <c r="O191" s="58"/>
      <c r="P191" s="58"/>
      <c r="Q191" s="58"/>
      <c r="R191" s="58"/>
      <c r="S191" s="58"/>
      <c r="T191" s="58"/>
      <c r="U191" s="58"/>
      <c r="V191" s="58"/>
      <c r="W191" s="58"/>
      <c r="X191" s="58"/>
      <c r="Y191" s="58"/>
    </row>
    <row r="192" spans="1:25" ht="13">
      <c r="A192" s="58"/>
      <c r="B192" s="58"/>
      <c r="C192" s="58"/>
      <c r="D192" s="58"/>
      <c r="E192" s="58"/>
      <c r="F192" s="58"/>
      <c r="G192" s="58"/>
      <c r="H192" s="58"/>
      <c r="I192" s="58"/>
      <c r="J192" s="58"/>
      <c r="K192" s="58"/>
      <c r="L192" s="58"/>
      <c r="M192" s="58"/>
      <c r="N192" s="58"/>
      <c r="O192" s="58"/>
      <c r="P192" s="58"/>
      <c r="Q192" s="58"/>
      <c r="R192" s="58"/>
      <c r="S192" s="58"/>
      <c r="T192" s="58"/>
      <c r="U192" s="58"/>
      <c r="V192" s="58"/>
      <c r="W192" s="58"/>
      <c r="X192" s="58"/>
      <c r="Y192" s="58"/>
    </row>
    <row r="193" spans="1:25" ht="13">
      <c r="A193" s="58"/>
      <c r="B193" s="58"/>
      <c r="C193" s="58"/>
      <c r="D193" s="58"/>
      <c r="E193" s="58"/>
      <c r="F193" s="58"/>
      <c r="G193" s="58"/>
      <c r="H193" s="58"/>
      <c r="I193" s="58"/>
      <c r="J193" s="58"/>
      <c r="K193" s="58"/>
      <c r="L193" s="58"/>
      <c r="M193" s="58"/>
      <c r="N193" s="58"/>
      <c r="O193" s="58"/>
      <c r="P193" s="58"/>
      <c r="Q193" s="58"/>
      <c r="R193" s="58"/>
      <c r="S193" s="58"/>
      <c r="T193" s="58"/>
      <c r="U193" s="58"/>
      <c r="V193" s="58"/>
      <c r="W193" s="58"/>
      <c r="X193" s="58"/>
      <c r="Y193" s="58"/>
    </row>
    <row r="194" spans="1:25" ht="13">
      <c r="A194" s="58"/>
      <c r="B194" s="58"/>
      <c r="C194" s="58"/>
      <c r="D194" s="58"/>
      <c r="E194" s="58"/>
      <c r="F194" s="58"/>
      <c r="G194" s="58"/>
      <c r="H194" s="58"/>
      <c r="I194" s="58"/>
      <c r="J194" s="58"/>
      <c r="K194" s="58"/>
      <c r="L194" s="58"/>
      <c r="M194" s="58"/>
      <c r="N194" s="58"/>
      <c r="O194" s="58"/>
      <c r="P194" s="58"/>
      <c r="Q194" s="58"/>
      <c r="R194" s="58"/>
      <c r="S194" s="58"/>
      <c r="T194" s="58"/>
      <c r="U194" s="58"/>
      <c r="V194" s="58"/>
      <c r="W194" s="58"/>
      <c r="X194" s="58"/>
      <c r="Y194" s="58"/>
    </row>
    <row r="195" spans="1:25" ht="13">
      <c r="A195" s="58"/>
      <c r="B195" s="58"/>
      <c r="C195" s="58"/>
      <c r="D195" s="58"/>
      <c r="E195" s="58"/>
      <c r="F195" s="58"/>
      <c r="G195" s="58"/>
      <c r="H195" s="58"/>
      <c r="I195" s="58"/>
      <c r="J195" s="58"/>
      <c r="K195" s="58"/>
      <c r="L195" s="58"/>
      <c r="M195" s="58"/>
      <c r="N195" s="58"/>
      <c r="O195" s="58"/>
      <c r="P195" s="58"/>
      <c r="Q195" s="58"/>
      <c r="R195" s="58"/>
      <c r="S195" s="58"/>
      <c r="T195" s="58"/>
      <c r="U195" s="58"/>
      <c r="V195" s="58"/>
      <c r="W195" s="58"/>
      <c r="X195" s="58"/>
      <c r="Y195" s="58"/>
    </row>
    <row r="196" spans="1:25" ht="13">
      <c r="A196" s="58"/>
      <c r="B196" s="58"/>
      <c r="C196" s="58"/>
      <c r="D196" s="58"/>
      <c r="E196" s="58"/>
      <c r="F196" s="58"/>
      <c r="G196" s="58"/>
      <c r="H196" s="58"/>
      <c r="I196" s="58"/>
      <c r="J196" s="58"/>
      <c r="K196" s="58"/>
      <c r="L196" s="58"/>
      <c r="M196" s="58"/>
      <c r="N196" s="58"/>
      <c r="O196" s="58"/>
      <c r="P196" s="58"/>
      <c r="Q196" s="58"/>
      <c r="R196" s="58"/>
      <c r="S196" s="58"/>
      <c r="T196" s="58"/>
      <c r="U196" s="58"/>
      <c r="V196" s="58"/>
      <c r="W196" s="58"/>
      <c r="X196" s="58"/>
      <c r="Y196" s="58"/>
    </row>
    <row r="197" spans="1:25" ht="13">
      <c r="A197" s="58"/>
      <c r="B197" s="58"/>
      <c r="C197" s="58"/>
      <c r="D197" s="58"/>
      <c r="E197" s="58"/>
      <c r="F197" s="58"/>
      <c r="G197" s="58"/>
      <c r="H197" s="58"/>
      <c r="I197" s="58"/>
      <c r="J197" s="58"/>
      <c r="K197" s="58"/>
      <c r="L197" s="58"/>
      <c r="M197" s="58"/>
      <c r="N197" s="58"/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</row>
    <row r="198" spans="1:25" ht="13">
      <c r="A198" s="58"/>
      <c r="B198" s="58"/>
      <c r="C198" s="58"/>
      <c r="D198" s="58"/>
      <c r="E198" s="58"/>
      <c r="F198" s="58"/>
      <c r="G198" s="58"/>
      <c r="H198" s="58"/>
      <c r="I198" s="58"/>
      <c r="J198" s="58"/>
      <c r="K198" s="58"/>
      <c r="L198" s="58"/>
      <c r="M198" s="58"/>
      <c r="N198" s="58"/>
      <c r="O198" s="58"/>
      <c r="P198" s="58"/>
      <c r="Q198" s="58"/>
      <c r="R198" s="58"/>
      <c r="S198" s="58"/>
      <c r="T198" s="58"/>
      <c r="U198" s="58"/>
      <c r="V198" s="58"/>
      <c r="W198" s="58"/>
      <c r="X198" s="58"/>
      <c r="Y198" s="58"/>
    </row>
    <row r="199" spans="1:25" ht="13">
      <c r="A199" s="58"/>
      <c r="B199" s="58"/>
      <c r="C199" s="58"/>
      <c r="D199" s="58"/>
      <c r="E199" s="58"/>
      <c r="F199" s="58"/>
      <c r="G199" s="58"/>
      <c r="H199" s="58"/>
      <c r="I199" s="58"/>
      <c r="J199" s="58"/>
      <c r="K199" s="58"/>
      <c r="L199" s="58"/>
      <c r="M199" s="58"/>
      <c r="N199" s="58"/>
      <c r="O199" s="58"/>
      <c r="P199" s="58"/>
      <c r="Q199" s="58"/>
      <c r="R199" s="58"/>
      <c r="S199" s="58"/>
      <c r="T199" s="58"/>
      <c r="U199" s="58"/>
      <c r="V199" s="58"/>
      <c r="W199" s="58"/>
      <c r="X199" s="58"/>
      <c r="Y199" s="58"/>
    </row>
    <row r="200" spans="1:25" ht="13">
      <c r="A200" s="58"/>
      <c r="B200" s="58"/>
      <c r="C200" s="58"/>
      <c r="D200" s="58"/>
      <c r="E200" s="58"/>
      <c r="F200" s="58"/>
      <c r="G200" s="58"/>
      <c r="H200" s="58"/>
      <c r="I200" s="58"/>
      <c r="J200" s="58"/>
      <c r="K200" s="58"/>
      <c r="L200" s="58"/>
      <c r="M200" s="58"/>
      <c r="N200" s="58"/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</row>
    <row r="201" spans="1:25" ht="13">
      <c r="A201" s="58"/>
      <c r="B201" s="58"/>
      <c r="C201" s="58"/>
      <c r="D201" s="58"/>
      <c r="E201" s="58"/>
      <c r="F201" s="58"/>
      <c r="G201" s="58"/>
      <c r="H201" s="58"/>
      <c r="I201" s="58"/>
      <c r="J201" s="58"/>
      <c r="K201" s="58"/>
      <c r="L201" s="58"/>
      <c r="M201" s="58"/>
      <c r="N201" s="58"/>
      <c r="O201" s="58"/>
      <c r="P201" s="58"/>
      <c r="Q201" s="58"/>
      <c r="R201" s="58"/>
      <c r="S201" s="58"/>
      <c r="T201" s="58"/>
      <c r="U201" s="58"/>
      <c r="V201" s="58"/>
      <c r="W201" s="58"/>
      <c r="X201" s="58"/>
      <c r="Y201" s="58"/>
    </row>
    <row r="202" spans="1:25" ht="13">
      <c r="A202" s="58"/>
      <c r="B202" s="58"/>
      <c r="C202" s="58"/>
      <c r="D202" s="58"/>
      <c r="E202" s="58"/>
      <c r="F202" s="58"/>
      <c r="G202" s="58"/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/>
      <c r="S202" s="58"/>
      <c r="T202" s="58"/>
      <c r="U202" s="58"/>
      <c r="V202" s="58"/>
      <c r="W202" s="58"/>
      <c r="X202" s="58"/>
      <c r="Y202" s="58"/>
    </row>
    <row r="203" spans="1:25" ht="13">
      <c r="A203" s="58"/>
      <c r="B203" s="58"/>
      <c r="C203" s="58"/>
      <c r="D203" s="58"/>
      <c r="E203" s="58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  <c r="S203" s="58"/>
      <c r="T203" s="58"/>
      <c r="U203" s="58"/>
      <c r="V203" s="58"/>
      <c r="W203" s="58"/>
      <c r="X203" s="58"/>
      <c r="Y203" s="58"/>
    </row>
    <row r="204" spans="1:25" ht="13">
      <c r="A204" s="58"/>
      <c r="B204" s="58"/>
      <c r="C204" s="58"/>
      <c r="D204" s="5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/>
      <c r="S204" s="58"/>
      <c r="T204" s="58"/>
      <c r="U204" s="58"/>
      <c r="V204" s="58"/>
      <c r="W204" s="58"/>
      <c r="X204" s="58"/>
      <c r="Y204" s="58"/>
    </row>
    <row r="205" spans="1:25" ht="13">
      <c r="A205" s="58"/>
      <c r="B205" s="58"/>
      <c r="C205" s="58"/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/>
      <c r="S205" s="58"/>
      <c r="T205" s="58"/>
      <c r="U205" s="58"/>
      <c r="V205" s="58"/>
      <c r="W205" s="58"/>
      <c r="X205" s="58"/>
      <c r="Y205" s="58"/>
    </row>
    <row r="206" spans="1:25" ht="13">
      <c r="A206" s="58"/>
      <c r="B206" s="58"/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/>
      <c r="S206" s="58"/>
      <c r="T206" s="58"/>
      <c r="U206" s="58"/>
      <c r="V206" s="58"/>
      <c r="W206" s="58"/>
      <c r="X206" s="58"/>
      <c r="Y206" s="58"/>
    </row>
    <row r="207" spans="1:25" ht="13">
      <c r="A207" s="58"/>
      <c r="B207" s="58"/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  <c r="S207" s="58"/>
      <c r="T207" s="58"/>
      <c r="U207" s="58"/>
      <c r="V207" s="58"/>
      <c r="W207" s="58"/>
      <c r="X207" s="58"/>
      <c r="Y207" s="58"/>
    </row>
    <row r="208" spans="1:25" ht="13">
      <c r="A208" s="58"/>
      <c r="B208" s="58"/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  <c r="S208" s="58"/>
      <c r="T208" s="58"/>
      <c r="U208" s="58"/>
      <c r="V208" s="58"/>
      <c r="W208" s="58"/>
      <c r="X208" s="58"/>
      <c r="Y208" s="58"/>
    </row>
    <row r="209" spans="1:25" ht="13">
      <c r="A209" s="58"/>
      <c r="B209" s="58"/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  <c r="S209" s="58"/>
      <c r="T209" s="58"/>
      <c r="U209" s="58"/>
      <c r="V209" s="58"/>
      <c r="W209" s="58"/>
      <c r="X209" s="58"/>
      <c r="Y209" s="58"/>
    </row>
    <row r="210" spans="1:25" ht="13">
      <c r="A210" s="58"/>
      <c r="B210" s="58"/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/>
      <c r="S210" s="58"/>
      <c r="T210" s="58"/>
      <c r="U210" s="58"/>
      <c r="V210" s="58"/>
      <c r="W210" s="58"/>
      <c r="X210" s="58"/>
      <c r="Y210" s="58"/>
    </row>
    <row r="211" spans="1:25" ht="13">
      <c r="A211" s="58"/>
      <c r="B211" s="58"/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  <c r="S211" s="58"/>
      <c r="T211" s="58"/>
      <c r="U211" s="58"/>
      <c r="V211" s="58"/>
      <c r="W211" s="58"/>
      <c r="X211" s="58"/>
      <c r="Y211" s="58"/>
    </row>
    <row r="212" spans="1:25" ht="13">
      <c r="A212" s="58"/>
      <c r="B212" s="58"/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  <c r="S212" s="58"/>
      <c r="T212" s="58"/>
      <c r="U212" s="58"/>
      <c r="V212" s="58"/>
      <c r="W212" s="58"/>
      <c r="X212" s="58"/>
      <c r="Y212" s="58"/>
    </row>
    <row r="213" spans="1:25" ht="13">
      <c r="A213" s="58"/>
      <c r="B213" s="58"/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  <c r="S213" s="58"/>
      <c r="T213" s="58"/>
      <c r="U213" s="58"/>
      <c r="V213" s="58"/>
      <c r="W213" s="58"/>
      <c r="X213" s="58"/>
      <c r="Y213" s="58"/>
    </row>
    <row r="214" spans="1:25" ht="13">
      <c r="A214" s="58"/>
      <c r="B214" s="58"/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  <c r="S214" s="58"/>
      <c r="T214" s="58"/>
      <c r="U214" s="58"/>
      <c r="V214" s="58"/>
      <c r="W214" s="58"/>
      <c r="X214" s="58"/>
      <c r="Y214" s="58"/>
    </row>
    <row r="215" spans="1:25" ht="13">
      <c r="A215" s="58"/>
      <c r="B215" s="58"/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  <c r="S215" s="58"/>
      <c r="T215" s="58"/>
      <c r="U215" s="58"/>
      <c r="V215" s="58"/>
      <c r="W215" s="58"/>
      <c r="X215" s="58"/>
      <c r="Y215" s="58"/>
    </row>
    <row r="216" spans="1:25" ht="13">
      <c r="A216" s="58"/>
      <c r="B216" s="58"/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  <c r="S216" s="58"/>
      <c r="T216" s="58"/>
      <c r="U216" s="58"/>
      <c r="V216" s="58"/>
      <c r="W216" s="58"/>
      <c r="X216" s="58"/>
      <c r="Y216" s="58"/>
    </row>
    <row r="217" spans="1:25" ht="13">
      <c r="A217" s="58"/>
      <c r="B217" s="58"/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  <c r="S217" s="58"/>
      <c r="T217" s="58"/>
      <c r="U217" s="58"/>
      <c r="V217" s="58"/>
      <c r="W217" s="58"/>
      <c r="X217" s="58"/>
      <c r="Y217" s="58"/>
    </row>
    <row r="218" spans="1:25" ht="13">
      <c r="A218" s="58"/>
      <c r="B218" s="58"/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  <c r="S218" s="58"/>
      <c r="T218" s="58"/>
      <c r="U218" s="58"/>
      <c r="V218" s="58"/>
      <c r="W218" s="58"/>
      <c r="X218" s="58"/>
      <c r="Y218" s="58"/>
    </row>
    <row r="219" spans="1:25" ht="13">
      <c r="A219" s="58"/>
      <c r="B219" s="58"/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  <c r="S219" s="58"/>
      <c r="T219" s="58"/>
      <c r="U219" s="58"/>
      <c r="V219" s="58"/>
      <c r="W219" s="58"/>
      <c r="X219" s="58"/>
      <c r="Y219" s="58"/>
    </row>
    <row r="220" spans="1:25" ht="13">
      <c r="A220" s="58"/>
      <c r="B220" s="58"/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  <c r="S220" s="58"/>
      <c r="T220" s="58"/>
      <c r="U220" s="58"/>
      <c r="V220" s="58"/>
      <c r="W220" s="58"/>
      <c r="X220" s="58"/>
      <c r="Y220" s="58"/>
    </row>
    <row r="221" spans="1:25" ht="13">
      <c r="A221" s="58"/>
      <c r="B221" s="58"/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  <c r="S221" s="58"/>
      <c r="T221" s="58"/>
      <c r="U221" s="58"/>
      <c r="V221" s="58"/>
      <c r="W221" s="58"/>
      <c r="X221" s="58"/>
      <c r="Y221" s="58"/>
    </row>
    <row r="222" spans="1:25" ht="13">
      <c r="A222" s="58"/>
      <c r="B222" s="58"/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  <c r="S222" s="58"/>
      <c r="T222" s="58"/>
      <c r="U222" s="58"/>
      <c r="V222" s="58"/>
      <c r="W222" s="58"/>
      <c r="X222" s="58"/>
      <c r="Y222" s="58"/>
    </row>
    <row r="223" spans="1:25" ht="13">
      <c r="A223" s="58"/>
      <c r="B223" s="58"/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  <c r="S223" s="58"/>
      <c r="T223" s="58"/>
      <c r="U223" s="58"/>
      <c r="V223" s="58"/>
      <c r="W223" s="58"/>
      <c r="X223" s="58"/>
      <c r="Y223" s="58"/>
    </row>
    <row r="224" spans="1:25" ht="13">
      <c r="A224" s="58"/>
      <c r="B224" s="58"/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  <c r="S224" s="58"/>
      <c r="T224" s="58"/>
      <c r="U224" s="58"/>
      <c r="V224" s="58"/>
      <c r="W224" s="58"/>
      <c r="X224" s="58"/>
      <c r="Y224" s="58"/>
    </row>
    <row r="225" spans="1:25" ht="13">
      <c r="A225" s="58"/>
      <c r="B225" s="58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</row>
    <row r="226" spans="1:25" ht="13">
      <c r="A226" s="58"/>
      <c r="B226" s="58"/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  <c r="S226" s="58"/>
      <c r="T226" s="58"/>
      <c r="U226" s="58"/>
      <c r="V226" s="58"/>
      <c r="W226" s="58"/>
      <c r="X226" s="58"/>
      <c r="Y226" s="58"/>
    </row>
    <row r="227" spans="1:25" ht="13">
      <c r="A227" s="58"/>
      <c r="B227" s="58"/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  <c r="S227" s="58"/>
      <c r="T227" s="58"/>
      <c r="U227" s="58"/>
      <c r="V227" s="58"/>
      <c r="W227" s="58"/>
      <c r="X227" s="58"/>
      <c r="Y227" s="58"/>
    </row>
    <row r="228" spans="1:25" ht="13">
      <c r="A228" s="58"/>
      <c r="B228" s="58"/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  <c r="S228" s="58"/>
      <c r="T228" s="58"/>
      <c r="U228" s="58"/>
      <c r="V228" s="58"/>
      <c r="W228" s="58"/>
      <c r="X228" s="58"/>
      <c r="Y228" s="58"/>
    </row>
    <row r="229" spans="1:25" ht="13">
      <c r="A229" s="58"/>
      <c r="B229" s="58"/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  <c r="S229" s="58"/>
      <c r="T229" s="58"/>
      <c r="U229" s="58"/>
      <c r="V229" s="58"/>
      <c r="W229" s="58"/>
      <c r="X229" s="58"/>
      <c r="Y229" s="58"/>
    </row>
    <row r="230" spans="1:25" ht="13">
      <c r="A230" s="58"/>
      <c r="B230" s="58"/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  <c r="S230" s="58"/>
      <c r="T230" s="58"/>
      <c r="U230" s="58"/>
      <c r="V230" s="58"/>
      <c r="W230" s="58"/>
      <c r="X230" s="58"/>
      <c r="Y230" s="58"/>
    </row>
    <row r="231" spans="1:25" ht="13">
      <c r="A231" s="58"/>
      <c r="B231" s="58"/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/>
      <c r="S231" s="58"/>
      <c r="T231" s="58"/>
      <c r="U231" s="58"/>
      <c r="V231" s="58"/>
      <c r="W231" s="58"/>
      <c r="X231" s="58"/>
      <c r="Y231" s="58"/>
    </row>
    <row r="232" spans="1:25" ht="13">
      <c r="A232" s="58"/>
      <c r="B232" s="58"/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  <c r="S232" s="58"/>
      <c r="T232" s="58"/>
      <c r="U232" s="58"/>
      <c r="V232" s="58"/>
      <c r="W232" s="58"/>
      <c r="X232" s="58"/>
      <c r="Y232" s="58"/>
    </row>
    <row r="233" spans="1:25" ht="13">
      <c r="A233" s="58"/>
      <c r="B233" s="58"/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  <c r="S233" s="58"/>
      <c r="T233" s="58"/>
      <c r="U233" s="58"/>
      <c r="V233" s="58"/>
      <c r="W233" s="58"/>
      <c r="X233" s="58"/>
      <c r="Y233" s="58"/>
    </row>
    <row r="234" spans="1:25" ht="13">
      <c r="A234" s="58"/>
      <c r="B234" s="58"/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  <c r="S234" s="58"/>
      <c r="T234" s="58"/>
      <c r="U234" s="58"/>
      <c r="V234" s="58"/>
      <c r="W234" s="58"/>
      <c r="X234" s="58"/>
      <c r="Y234" s="58"/>
    </row>
    <row r="235" spans="1:25" ht="13">
      <c r="A235" s="58"/>
      <c r="B235" s="58"/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  <c r="S235" s="58"/>
      <c r="T235" s="58"/>
      <c r="U235" s="58"/>
      <c r="V235" s="58"/>
      <c r="W235" s="58"/>
      <c r="X235" s="58"/>
      <c r="Y235" s="58"/>
    </row>
    <row r="236" spans="1:25" ht="13">
      <c r="A236" s="58"/>
      <c r="B236" s="58"/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  <c r="S236" s="58"/>
      <c r="T236" s="58"/>
      <c r="U236" s="58"/>
      <c r="V236" s="58"/>
      <c r="W236" s="58"/>
      <c r="X236" s="58"/>
      <c r="Y236" s="58"/>
    </row>
    <row r="237" spans="1:25" ht="13">
      <c r="A237" s="58"/>
      <c r="B237" s="58"/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  <c r="S237" s="58"/>
      <c r="T237" s="58"/>
      <c r="U237" s="58"/>
      <c r="V237" s="58"/>
      <c r="W237" s="58"/>
      <c r="X237" s="58"/>
      <c r="Y237" s="58"/>
    </row>
    <row r="238" spans="1:25" ht="13">
      <c r="A238" s="58"/>
      <c r="B238" s="58"/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  <c r="S238" s="58"/>
      <c r="T238" s="58"/>
      <c r="U238" s="58"/>
      <c r="V238" s="58"/>
      <c r="W238" s="58"/>
      <c r="X238" s="58"/>
      <c r="Y238" s="58"/>
    </row>
    <row r="239" spans="1:25" ht="13">
      <c r="A239" s="58"/>
      <c r="B239" s="58"/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  <c r="S239" s="58"/>
      <c r="T239" s="58"/>
      <c r="U239" s="58"/>
      <c r="V239" s="58"/>
      <c r="W239" s="58"/>
      <c r="X239" s="58"/>
      <c r="Y239" s="58"/>
    </row>
    <row r="240" spans="1:25" ht="13">
      <c r="A240" s="58"/>
      <c r="B240" s="58"/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  <c r="S240" s="58"/>
      <c r="T240" s="58"/>
      <c r="U240" s="58"/>
      <c r="V240" s="58"/>
      <c r="W240" s="58"/>
      <c r="X240" s="58"/>
      <c r="Y240" s="58"/>
    </row>
    <row r="241" spans="1:25" ht="13">
      <c r="A241" s="58"/>
      <c r="B241" s="58"/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  <c r="S241" s="58"/>
      <c r="T241" s="58"/>
      <c r="U241" s="58"/>
      <c r="V241" s="58"/>
      <c r="W241" s="58"/>
      <c r="X241" s="58"/>
      <c r="Y241" s="58"/>
    </row>
    <row r="242" spans="1:25" ht="13">
      <c r="A242" s="58"/>
      <c r="B242" s="58"/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  <c r="S242" s="58"/>
      <c r="T242" s="58"/>
      <c r="U242" s="58"/>
      <c r="V242" s="58"/>
      <c r="W242" s="58"/>
      <c r="X242" s="58"/>
      <c r="Y242" s="58"/>
    </row>
    <row r="243" spans="1:25" ht="13">
      <c r="A243" s="58"/>
      <c r="B243" s="58"/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  <c r="S243" s="58"/>
      <c r="T243" s="58"/>
      <c r="U243" s="58"/>
      <c r="V243" s="58"/>
      <c r="W243" s="58"/>
      <c r="X243" s="58"/>
      <c r="Y243" s="58"/>
    </row>
    <row r="244" spans="1:25" ht="13">
      <c r="A244" s="58"/>
      <c r="B244" s="58"/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  <c r="S244" s="58"/>
      <c r="T244" s="58"/>
      <c r="U244" s="58"/>
      <c r="V244" s="58"/>
      <c r="W244" s="58"/>
      <c r="X244" s="58"/>
      <c r="Y244" s="58"/>
    </row>
    <row r="245" spans="1:25" ht="13">
      <c r="A245" s="58"/>
      <c r="B245" s="58"/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  <c r="S245" s="58"/>
      <c r="T245" s="58"/>
      <c r="U245" s="58"/>
      <c r="V245" s="58"/>
      <c r="W245" s="58"/>
      <c r="X245" s="58"/>
      <c r="Y245" s="58"/>
    </row>
    <row r="246" spans="1:25" ht="13">
      <c r="A246" s="58"/>
      <c r="B246" s="58"/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  <c r="S246" s="58"/>
      <c r="T246" s="58"/>
      <c r="U246" s="58"/>
      <c r="V246" s="58"/>
      <c r="W246" s="58"/>
      <c r="X246" s="58"/>
      <c r="Y246" s="58"/>
    </row>
    <row r="247" spans="1:25" ht="13">
      <c r="A247" s="58"/>
      <c r="B247" s="58"/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  <c r="S247" s="58"/>
      <c r="T247" s="58"/>
      <c r="U247" s="58"/>
      <c r="V247" s="58"/>
      <c r="W247" s="58"/>
      <c r="X247" s="58"/>
      <c r="Y247" s="58"/>
    </row>
    <row r="248" spans="1:25" ht="13">
      <c r="A248" s="58"/>
      <c r="B248" s="58"/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  <c r="S248" s="58"/>
      <c r="T248" s="58"/>
      <c r="U248" s="58"/>
      <c r="V248" s="58"/>
      <c r="W248" s="58"/>
      <c r="X248" s="58"/>
      <c r="Y248" s="58"/>
    </row>
    <row r="249" spans="1:25" ht="13">
      <c r="A249" s="58"/>
      <c r="B249" s="58"/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  <c r="S249" s="58"/>
      <c r="T249" s="58"/>
      <c r="U249" s="58"/>
      <c r="V249" s="58"/>
      <c r="W249" s="58"/>
      <c r="X249" s="58"/>
      <c r="Y249" s="58"/>
    </row>
    <row r="250" spans="1:25" ht="13">
      <c r="A250" s="58"/>
      <c r="B250" s="58"/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  <c r="S250" s="58"/>
      <c r="T250" s="58"/>
      <c r="U250" s="58"/>
      <c r="V250" s="58"/>
      <c r="W250" s="58"/>
      <c r="X250" s="58"/>
      <c r="Y250" s="58"/>
    </row>
    <row r="251" spans="1:25" ht="13">
      <c r="A251" s="58"/>
      <c r="B251" s="58"/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  <c r="S251" s="58"/>
      <c r="T251" s="58"/>
      <c r="U251" s="58"/>
      <c r="V251" s="58"/>
      <c r="W251" s="58"/>
      <c r="X251" s="58"/>
      <c r="Y251" s="58"/>
    </row>
    <row r="252" spans="1:25" ht="13">
      <c r="A252" s="58"/>
      <c r="B252" s="58"/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  <c r="S252" s="58"/>
      <c r="T252" s="58"/>
      <c r="U252" s="58"/>
      <c r="V252" s="58"/>
      <c r="W252" s="58"/>
      <c r="X252" s="58"/>
      <c r="Y252" s="58"/>
    </row>
    <row r="253" spans="1:25" ht="13">
      <c r="A253" s="58"/>
      <c r="B253" s="58"/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  <c r="S253" s="58"/>
      <c r="T253" s="58"/>
      <c r="U253" s="58"/>
      <c r="V253" s="58"/>
      <c r="W253" s="58"/>
      <c r="X253" s="58"/>
      <c r="Y253" s="58"/>
    </row>
    <row r="254" spans="1:25" ht="13">
      <c r="A254" s="58"/>
      <c r="B254" s="58"/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  <c r="S254" s="58"/>
      <c r="T254" s="58"/>
      <c r="U254" s="58"/>
      <c r="V254" s="58"/>
      <c r="W254" s="58"/>
      <c r="X254" s="58"/>
      <c r="Y254" s="58"/>
    </row>
    <row r="255" spans="1:25" ht="13">
      <c r="A255" s="58"/>
      <c r="B255" s="58"/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  <c r="S255" s="58"/>
      <c r="T255" s="58"/>
      <c r="U255" s="58"/>
      <c r="V255" s="58"/>
      <c r="W255" s="58"/>
      <c r="X255" s="58"/>
      <c r="Y255" s="58"/>
    </row>
    <row r="256" spans="1:25" ht="13">
      <c r="A256" s="58"/>
      <c r="B256" s="58"/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  <c r="S256" s="58"/>
      <c r="T256" s="58"/>
      <c r="U256" s="58"/>
      <c r="V256" s="58"/>
      <c r="W256" s="58"/>
      <c r="X256" s="58"/>
      <c r="Y256" s="58"/>
    </row>
    <row r="257" spans="1:25" ht="13">
      <c r="A257" s="58"/>
      <c r="B257" s="58"/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  <c r="S257" s="58"/>
      <c r="T257" s="58"/>
      <c r="U257" s="58"/>
      <c r="V257" s="58"/>
      <c r="W257" s="58"/>
      <c r="X257" s="58"/>
      <c r="Y257" s="58"/>
    </row>
    <row r="258" spans="1:25" ht="13">
      <c r="A258" s="58"/>
      <c r="B258" s="58"/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  <c r="S258" s="58"/>
      <c r="T258" s="58"/>
      <c r="U258" s="58"/>
      <c r="V258" s="58"/>
      <c r="W258" s="58"/>
      <c r="X258" s="58"/>
      <c r="Y258" s="58"/>
    </row>
    <row r="259" spans="1:25" ht="13">
      <c r="A259" s="58"/>
      <c r="B259" s="58"/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  <c r="S259" s="58"/>
      <c r="T259" s="58"/>
      <c r="U259" s="58"/>
      <c r="V259" s="58"/>
      <c r="W259" s="58"/>
      <c r="X259" s="58"/>
      <c r="Y259" s="58"/>
    </row>
    <row r="260" spans="1:25" ht="13">
      <c r="A260" s="58"/>
      <c r="B260" s="58"/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  <c r="S260" s="58"/>
      <c r="T260" s="58"/>
      <c r="U260" s="58"/>
      <c r="V260" s="58"/>
      <c r="W260" s="58"/>
      <c r="X260" s="58"/>
      <c r="Y260" s="58"/>
    </row>
    <row r="261" spans="1:25" ht="13">
      <c r="A261" s="58"/>
      <c r="B261" s="58"/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  <c r="S261" s="58"/>
      <c r="T261" s="58"/>
      <c r="U261" s="58"/>
      <c r="V261" s="58"/>
      <c r="W261" s="58"/>
      <c r="X261" s="58"/>
      <c r="Y261" s="58"/>
    </row>
    <row r="262" spans="1:25" ht="13">
      <c r="A262" s="58"/>
      <c r="B262" s="58"/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  <c r="S262" s="58"/>
      <c r="T262" s="58"/>
      <c r="U262" s="58"/>
      <c r="V262" s="58"/>
      <c r="W262" s="58"/>
      <c r="X262" s="58"/>
      <c r="Y262" s="58"/>
    </row>
    <row r="263" spans="1:25" ht="13">
      <c r="A263" s="58"/>
      <c r="B263" s="58"/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  <c r="S263" s="58"/>
      <c r="T263" s="58"/>
      <c r="U263" s="58"/>
      <c r="V263" s="58"/>
      <c r="W263" s="58"/>
      <c r="X263" s="58"/>
      <c r="Y263" s="58"/>
    </row>
    <row r="264" spans="1:25" ht="13">
      <c r="A264" s="58"/>
      <c r="B264" s="58"/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  <c r="S264" s="58"/>
      <c r="T264" s="58"/>
      <c r="U264" s="58"/>
      <c r="V264" s="58"/>
      <c r="W264" s="58"/>
      <c r="X264" s="58"/>
      <c r="Y264" s="58"/>
    </row>
    <row r="265" spans="1:25" ht="13">
      <c r="A265" s="58"/>
      <c r="B265" s="58"/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  <c r="S265" s="58"/>
      <c r="T265" s="58"/>
      <c r="U265" s="58"/>
      <c r="V265" s="58"/>
      <c r="W265" s="58"/>
      <c r="X265" s="58"/>
      <c r="Y265" s="58"/>
    </row>
    <row r="266" spans="1:25" ht="13">
      <c r="A266" s="58"/>
      <c r="B266" s="58"/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  <c r="S266" s="58"/>
      <c r="T266" s="58"/>
      <c r="U266" s="58"/>
      <c r="V266" s="58"/>
      <c r="W266" s="58"/>
      <c r="X266" s="58"/>
      <c r="Y266" s="58"/>
    </row>
    <row r="267" spans="1:25" ht="13">
      <c r="A267" s="58"/>
      <c r="B267" s="58"/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  <c r="S267" s="58"/>
      <c r="T267" s="58"/>
      <c r="U267" s="58"/>
      <c r="V267" s="58"/>
      <c r="W267" s="58"/>
      <c r="X267" s="58"/>
      <c r="Y267" s="58"/>
    </row>
    <row r="268" spans="1:25" ht="13">
      <c r="A268" s="58"/>
      <c r="B268" s="58"/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  <c r="S268" s="58"/>
      <c r="T268" s="58"/>
      <c r="U268" s="58"/>
      <c r="V268" s="58"/>
      <c r="W268" s="58"/>
      <c r="X268" s="58"/>
      <c r="Y268" s="58"/>
    </row>
    <row r="269" spans="1:25" ht="13">
      <c r="A269" s="58"/>
      <c r="B269" s="58"/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  <c r="S269" s="58"/>
      <c r="T269" s="58"/>
      <c r="U269" s="58"/>
      <c r="V269" s="58"/>
      <c r="W269" s="58"/>
      <c r="X269" s="58"/>
      <c r="Y269" s="58"/>
    </row>
    <row r="270" spans="1:25" ht="13">
      <c r="A270" s="58"/>
      <c r="B270" s="58"/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  <c r="S270" s="58"/>
      <c r="T270" s="58"/>
      <c r="U270" s="58"/>
      <c r="V270" s="58"/>
      <c r="W270" s="58"/>
      <c r="X270" s="58"/>
      <c r="Y270" s="58"/>
    </row>
    <row r="271" spans="1:25" ht="13">
      <c r="A271" s="58"/>
      <c r="B271" s="58"/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  <c r="S271" s="58"/>
      <c r="T271" s="58"/>
      <c r="U271" s="58"/>
      <c r="V271" s="58"/>
      <c r="W271" s="58"/>
      <c r="X271" s="58"/>
      <c r="Y271" s="58"/>
    </row>
    <row r="272" spans="1:25" ht="13">
      <c r="A272" s="58"/>
      <c r="B272" s="58"/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  <c r="S272" s="58"/>
      <c r="T272" s="58"/>
      <c r="U272" s="58"/>
      <c r="V272" s="58"/>
      <c r="W272" s="58"/>
      <c r="X272" s="58"/>
      <c r="Y272" s="58"/>
    </row>
    <row r="273" spans="1:25" ht="13">
      <c r="A273" s="58"/>
      <c r="B273" s="58"/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  <c r="S273" s="58"/>
      <c r="T273" s="58"/>
      <c r="U273" s="58"/>
      <c r="V273" s="58"/>
      <c r="W273" s="58"/>
      <c r="X273" s="58"/>
      <c r="Y273" s="58"/>
    </row>
    <row r="274" spans="1:25" ht="13">
      <c r="A274" s="58"/>
      <c r="B274" s="58"/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  <c r="S274" s="58"/>
      <c r="T274" s="58"/>
      <c r="U274" s="58"/>
      <c r="V274" s="58"/>
      <c r="W274" s="58"/>
      <c r="X274" s="58"/>
      <c r="Y274" s="58"/>
    </row>
    <row r="275" spans="1:25" ht="13">
      <c r="A275" s="58"/>
      <c r="B275" s="58"/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  <c r="S275" s="58"/>
      <c r="T275" s="58"/>
      <c r="U275" s="58"/>
      <c r="V275" s="58"/>
      <c r="W275" s="58"/>
      <c r="X275" s="58"/>
      <c r="Y275" s="58"/>
    </row>
    <row r="276" spans="1:25" ht="13">
      <c r="A276" s="58"/>
      <c r="B276" s="58"/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  <c r="S276" s="58"/>
      <c r="T276" s="58"/>
      <c r="U276" s="58"/>
      <c r="V276" s="58"/>
      <c r="W276" s="58"/>
      <c r="X276" s="58"/>
      <c r="Y276" s="58"/>
    </row>
    <row r="277" spans="1:25" ht="13">
      <c r="A277" s="58"/>
      <c r="B277" s="58"/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  <c r="S277" s="58"/>
      <c r="T277" s="58"/>
      <c r="U277" s="58"/>
      <c r="V277" s="58"/>
      <c r="W277" s="58"/>
      <c r="X277" s="58"/>
      <c r="Y277" s="58"/>
    </row>
    <row r="278" spans="1:25" ht="13">
      <c r="A278" s="58"/>
      <c r="B278" s="58"/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  <c r="S278" s="58"/>
      <c r="T278" s="58"/>
      <c r="U278" s="58"/>
      <c r="V278" s="58"/>
      <c r="W278" s="58"/>
      <c r="X278" s="58"/>
      <c r="Y278" s="58"/>
    </row>
    <row r="279" spans="1:25" ht="13">
      <c r="A279" s="58"/>
      <c r="B279" s="58"/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  <c r="S279" s="58"/>
      <c r="T279" s="58"/>
      <c r="U279" s="58"/>
      <c r="V279" s="58"/>
      <c r="W279" s="58"/>
      <c r="X279" s="58"/>
      <c r="Y279" s="58"/>
    </row>
    <row r="280" spans="1:25" ht="13">
      <c r="A280" s="58"/>
      <c r="B280" s="58"/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  <c r="S280" s="58"/>
      <c r="T280" s="58"/>
      <c r="U280" s="58"/>
      <c r="V280" s="58"/>
      <c r="W280" s="58"/>
      <c r="X280" s="58"/>
      <c r="Y280" s="58"/>
    </row>
    <row r="281" spans="1:25" ht="13">
      <c r="A281" s="58"/>
      <c r="B281" s="58"/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  <c r="S281" s="58"/>
      <c r="T281" s="58"/>
      <c r="U281" s="58"/>
      <c r="V281" s="58"/>
      <c r="W281" s="58"/>
      <c r="X281" s="58"/>
      <c r="Y281" s="58"/>
    </row>
    <row r="282" spans="1:25" ht="13">
      <c r="A282" s="58"/>
      <c r="B282" s="58"/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  <c r="S282" s="58"/>
      <c r="T282" s="58"/>
      <c r="U282" s="58"/>
      <c r="V282" s="58"/>
      <c r="W282" s="58"/>
      <c r="X282" s="58"/>
      <c r="Y282" s="58"/>
    </row>
    <row r="283" spans="1:25" ht="13">
      <c r="A283" s="58"/>
      <c r="B283" s="58"/>
      <c r="C283" s="58"/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P283" s="58"/>
      <c r="Q283" s="58"/>
      <c r="R283" s="58"/>
      <c r="S283" s="58"/>
      <c r="T283" s="58"/>
      <c r="U283" s="58"/>
      <c r="V283" s="58"/>
      <c r="W283" s="58"/>
      <c r="X283" s="58"/>
      <c r="Y283" s="58"/>
    </row>
    <row r="284" spans="1:25" ht="13">
      <c r="A284" s="58"/>
      <c r="B284" s="58"/>
      <c r="C284" s="58"/>
      <c r="D284" s="58"/>
      <c r="E284" s="58"/>
      <c r="F284" s="58"/>
      <c r="G284" s="58"/>
      <c r="H284" s="58"/>
      <c r="I284" s="58"/>
      <c r="J284" s="58"/>
      <c r="K284" s="58"/>
      <c r="L284" s="58"/>
      <c r="M284" s="58"/>
      <c r="N284" s="58"/>
      <c r="O284" s="58"/>
      <c r="P284" s="58"/>
      <c r="Q284" s="58"/>
      <c r="R284" s="58"/>
      <c r="S284" s="58"/>
      <c r="T284" s="58"/>
      <c r="U284" s="58"/>
      <c r="V284" s="58"/>
      <c r="W284" s="58"/>
      <c r="X284" s="58"/>
      <c r="Y284" s="58"/>
    </row>
    <row r="285" spans="1:25" ht="13">
      <c r="A285" s="58"/>
      <c r="B285" s="58"/>
      <c r="C285" s="58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P285" s="58"/>
      <c r="Q285" s="58"/>
      <c r="R285" s="58"/>
      <c r="S285" s="58"/>
      <c r="T285" s="58"/>
      <c r="U285" s="58"/>
      <c r="V285" s="58"/>
      <c r="W285" s="58"/>
      <c r="X285" s="58"/>
      <c r="Y285" s="58"/>
    </row>
    <row r="286" spans="1:25" ht="13">
      <c r="A286" s="58"/>
      <c r="B286" s="58"/>
      <c r="C286" s="58"/>
      <c r="D286" s="58"/>
      <c r="E286" s="58"/>
      <c r="F286" s="58"/>
      <c r="G286" s="58"/>
      <c r="H286" s="58"/>
      <c r="I286" s="58"/>
      <c r="J286" s="58"/>
      <c r="K286" s="58"/>
      <c r="L286" s="58"/>
      <c r="M286" s="58"/>
      <c r="N286" s="58"/>
      <c r="O286" s="58"/>
      <c r="P286" s="58"/>
      <c r="Q286" s="58"/>
      <c r="R286" s="58"/>
      <c r="S286" s="58"/>
      <c r="T286" s="58"/>
      <c r="U286" s="58"/>
      <c r="V286" s="58"/>
      <c r="W286" s="58"/>
      <c r="X286" s="58"/>
      <c r="Y286" s="58"/>
    </row>
    <row r="287" spans="1:25" ht="13">
      <c r="A287" s="58"/>
      <c r="B287" s="58"/>
      <c r="C287" s="58"/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  <c r="P287" s="58"/>
      <c r="Q287" s="58"/>
      <c r="R287" s="58"/>
      <c r="S287" s="58"/>
      <c r="T287" s="58"/>
      <c r="U287" s="58"/>
      <c r="V287" s="58"/>
      <c r="W287" s="58"/>
      <c r="X287" s="58"/>
      <c r="Y287" s="58"/>
    </row>
    <row r="288" spans="1:25" ht="13">
      <c r="A288" s="58"/>
      <c r="B288" s="58"/>
      <c r="C288" s="58"/>
      <c r="D288" s="58"/>
      <c r="E288" s="58"/>
      <c r="F288" s="58"/>
      <c r="G288" s="58"/>
      <c r="H288" s="58"/>
      <c r="I288" s="58"/>
      <c r="J288" s="58"/>
      <c r="K288" s="58"/>
      <c r="L288" s="58"/>
      <c r="M288" s="58"/>
      <c r="N288" s="58"/>
      <c r="O288" s="58"/>
      <c r="P288" s="58"/>
      <c r="Q288" s="58"/>
      <c r="R288" s="58"/>
      <c r="S288" s="58"/>
      <c r="T288" s="58"/>
      <c r="U288" s="58"/>
      <c r="V288" s="58"/>
      <c r="W288" s="58"/>
      <c r="X288" s="58"/>
      <c r="Y288" s="58"/>
    </row>
    <row r="289" spans="1:25" ht="13">
      <c r="A289" s="58"/>
      <c r="B289" s="58"/>
      <c r="C289" s="58"/>
      <c r="D289" s="58"/>
      <c r="E289" s="58"/>
      <c r="F289" s="58"/>
      <c r="G289" s="58"/>
      <c r="H289" s="58"/>
      <c r="I289" s="58"/>
      <c r="J289" s="58"/>
      <c r="K289" s="58"/>
      <c r="L289" s="58"/>
      <c r="M289" s="58"/>
      <c r="N289" s="58"/>
      <c r="O289" s="58"/>
      <c r="P289" s="58"/>
      <c r="Q289" s="58"/>
      <c r="R289" s="58"/>
      <c r="S289" s="58"/>
      <c r="T289" s="58"/>
      <c r="U289" s="58"/>
      <c r="V289" s="58"/>
      <c r="W289" s="58"/>
      <c r="X289" s="58"/>
      <c r="Y289" s="58"/>
    </row>
    <row r="290" spans="1:25" ht="13">
      <c r="A290" s="58"/>
      <c r="B290" s="58"/>
      <c r="C290" s="58"/>
      <c r="D290" s="58"/>
      <c r="E290" s="58"/>
      <c r="F290" s="58"/>
      <c r="G290" s="58"/>
      <c r="H290" s="58"/>
      <c r="I290" s="58"/>
      <c r="J290" s="58"/>
      <c r="K290" s="58"/>
      <c r="L290" s="58"/>
      <c r="M290" s="58"/>
      <c r="N290" s="58"/>
      <c r="O290" s="58"/>
      <c r="P290" s="58"/>
      <c r="Q290" s="58"/>
      <c r="R290" s="58"/>
      <c r="S290" s="58"/>
      <c r="T290" s="58"/>
      <c r="U290" s="58"/>
      <c r="V290" s="58"/>
      <c r="W290" s="58"/>
      <c r="X290" s="58"/>
      <c r="Y290" s="58"/>
    </row>
    <row r="291" spans="1:25" ht="13">
      <c r="A291" s="58"/>
      <c r="B291" s="58"/>
      <c r="C291" s="58"/>
      <c r="D291" s="58"/>
      <c r="E291" s="58"/>
      <c r="F291" s="58"/>
      <c r="G291" s="58"/>
      <c r="H291" s="58"/>
      <c r="I291" s="58"/>
      <c r="J291" s="58"/>
      <c r="K291" s="58"/>
      <c r="L291" s="58"/>
      <c r="M291" s="58"/>
      <c r="N291" s="58"/>
      <c r="O291" s="58"/>
      <c r="P291" s="58"/>
      <c r="Q291" s="58"/>
      <c r="R291" s="58"/>
      <c r="S291" s="58"/>
      <c r="T291" s="58"/>
      <c r="U291" s="58"/>
      <c r="V291" s="58"/>
      <c r="W291" s="58"/>
      <c r="X291" s="58"/>
      <c r="Y291" s="58"/>
    </row>
    <row r="292" spans="1:25" ht="13">
      <c r="A292" s="58"/>
      <c r="B292" s="58"/>
      <c r="C292" s="58"/>
      <c r="D292" s="58"/>
      <c r="E292" s="58"/>
      <c r="F292" s="58"/>
      <c r="G292" s="58"/>
      <c r="H292" s="58"/>
      <c r="I292" s="58"/>
      <c r="J292" s="58"/>
      <c r="K292" s="58"/>
      <c r="L292" s="58"/>
      <c r="M292" s="58"/>
      <c r="N292" s="58"/>
      <c r="O292" s="58"/>
      <c r="P292" s="58"/>
      <c r="Q292" s="58"/>
      <c r="R292" s="58"/>
      <c r="S292" s="58"/>
      <c r="T292" s="58"/>
      <c r="U292" s="58"/>
      <c r="V292" s="58"/>
      <c r="W292" s="58"/>
      <c r="X292" s="58"/>
      <c r="Y292" s="58"/>
    </row>
    <row r="293" spans="1:25" ht="13">
      <c r="A293" s="58"/>
      <c r="B293" s="58"/>
      <c r="C293" s="58"/>
      <c r="D293" s="58"/>
      <c r="E293" s="58"/>
      <c r="F293" s="58"/>
      <c r="G293" s="58"/>
      <c r="H293" s="58"/>
      <c r="I293" s="58"/>
      <c r="J293" s="58"/>
      <c r="K293" s="58"/>
      <c r="L293" s="58"/>
      <c r="M293" s="58"/>
      <c r="N293" s="58"/>
      <c r="O293" s="58"/>
      <c r="P293" s="58"/>
      <c r="Q293" s="58"/>
      <c r="R293" s="58"/>
      <c r="S293" s="58"/>
      <c r="T293" s="58"/>
      <c r="U293" s="58"/>
      <c r="V293" s="58"/>
      <c r="W293" s="58"/>
      <c r="X293" s="58"/>
      <c r="Y293" s="58"/>
    </row>
    <row r="294" spans="1:25" ht="13">
      <c r="A294" s="58"/>
      <c r="B294" s="58"/>
      <c r="C294" s="58"/>
      <c r="D294" s="58"/>
      <c r="E294" s="58"/>
      <c r="F294" s="58"/>
      <c r="G294" s="58"/>
      <c r="H294" s="58"/>
      <c r="I294" s="58"/>
      <c r="J294" s="58"/>
      <c r="K294" s="58"/>
      <c r="L294" s="58"/>
      <c r="M294" s="58"/>
      <c r="N294" s="58"/>
      <c r="O294" s="58"/>
      <c r="P294" s="58"/>
      <c r="Q294" s="58"/>
      <c r="R294" s="58"/>
      <c r="S294" s="58"/>
      <c r="T294" s="58"/>
      <c r="U294" s="58"/>
      <c r="V294" s="58"/>
      <c r="W294" s="58"/>
      <c r="X294" s="58"/>
      <c r="Y294" s="58"/>
    </row>
    <row r="295" spans="1:25" ht="13">
      <c r="A295" s="58"/>
      <c r="B295" s="58"/>
      <c r="C295" s="58"/>
      <c r="D295" s="58"/>
      <c r="E295" s="58"/>
      <c r="F295" s="58"/>
      <c r="G295" s="5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  <c r="S295" s="58"/>
      <c r="T295" s="58"/>
      <c r="U295" s="58"/>
      <c r="V295" s="58"/>
      <c r="W295" s="58"/>
      <c r="X295" s="58"/>
      <c r="Y295" s="58"/>
    </row>
    <row r="296" spans="1:25" ht="13">
      <c r="A296" s="58"/>
      <c r="B296" s="58"/>
      <c r="C296" s="58"/>
      <c r="D296" s="58"/>
      <c r="E296" s="58"/>
      <c r="F296" s="5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  <c r="S296" s="58"/>
      <c r="T296" s="58"/>
      <c r="U296" s="58"/>
      <c r="V296" s="58"/>
      <c r="W296" s="58"/>
      <c r="X296" s="58"/>
      <c r="Y296" s="58"/>
    </row>
    <row r="297" spans="1:25" ht="13">
      <c r="A297" s="58"/>
      <c r="B297" s="58"/>
      <c r="C297" s="58"/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  <c r="S297" s="58"/>
      <c r="T297" s="58"/>
      <c r="U297" s="58"/>
      <c r="V297" s="58"/>
      <c r="W297" s="58"/>
      <c r="X297" s="58"/>
      <c r="Y297" s="58"/>
    </row>
    <row r="298" spans="1:25" ht="13">
      <c r="A298" s="58"/>
      <c r="B298" s="58"/>
      <c r="C298" s="58"/>
      <c r="D298" s="5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  <c r="S298" s="58"/>
      <c r="T298" s="58"/>
      <c r="U298" s="58"/>
      <c r="V298" s="58"/>
      <c r="W298" s="58"/>
      <c r="X298" s="58"/>
      <c r="Y298" s="58"/>
    </row>
    <row r="299" spans="1:25" ht="13">
      <c r="A299" s="58"/>
      <c r="B299" s="58"/>
      <c r="C299" s="5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  <c r="S299" s="58"/>
      <c r="T299" s="58"/>
      <c r="U299" s="58"/>
      <c r="V299" s="58"/>
      <c r="W299" s="58"/>
      <c r="X299" s="58"/>
      <c r="Y299" s="58"/>
    </row>
    <row r="300" spans="1:25" ht="13">
      <c r="A300" s="58"/>
      <c r="B300" s="58"/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  <c r="S300" s="58"/>
      <c r="T300" s="58"/>
      <c r="U300" s="58"/>
      <c r="V300" s="58"/>
      <c r="W300" s="58"/>
      <c r="X300" s="58"/>
      <c r="Y300" s="58"/>
    </row>
    <row r="301" spans="1:25" ht="13">
      <c r="A301" s="58"/>
      <c r="B301" s="58"/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  <c r="S301" s="58"/>
      <c r="T301" s="58"/>
      <c r="U301" s="58"/>
      <c r="V301" s="58"/>
      <c r="W301" s="58"/>
      <c r="X301" s="58"/>
      <c r="Y301" s="58"/>
    </row>
    <row r="302" spans="1:25" ht="13">
      <c r="A302" s="58"/>
      <c r="B302" s="58"/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  <c r="S302" s="58"/>
      <c r="T302" s="58"/>
      <c r="U302" s="58"/>
      <c r="V302" s="58"/>
      <c r="W302" s="58"/>
      <c r="X302" s="58"/>
      <c r="Y302" s="58"/>
    </row>
    <row r="303" spans="1:25" ht="13">
      <c r="A303" s="58"/>
      <c r="B303" s="58"/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  <c r="S303" s="58"/>
      <c r="T303" s="58"/>
      <c r="U303" s="58"/>
      <c r="V303" s="58"/>
      <c r="W303" s="58"/>
      <c r="X303" s="58"/>
      <c r="Y303" s="58"/>
    </row>
    <row r="304" spans="1:25" ht="13">
      <c r="A304" s="58"/>
      <c r="B304" s="58"/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  <c r="S304" s="58"/>
      <c r="T304" s="58"/>
      <c r="U304" s="58"/>
      <c r="V304" s="58"/>
      <c r="W304" s="58"/>
      <c r="X304" s="58"/>
      <c r="Y304" s="58"/>
    </row>
    <row r="305" spans="1:25" ht="13">
      <c r="A305" s="58"/>
      <c r="B305" s="58"/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  <c r="S305" s="58"/>
      <c r="T305" s="58"/>
      <c r="U305" s="58"/>
      <c r="V305" s="58"/>
      <c r="W305" s="58"/>
      <c r="X305" s="58"/>
      <c r="Y305" s="58"/>
    </row>
    <row r="306" spans="1:25" ht="13">
      <c r="A306" s="58"/>
      <c r="B306" s="58"/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  <c r="S306" s="58"/>
      <c r="T306" s="58"/>
      <c r="U306" s="58"/>
      <c r="V306" s="58"/>
      <c r="W306" s="58"/>
      <c r="X306" s="58"/>
      <c r="Y306" s="58"/>
    </row>
    <row r="307" spans="1:25" ht="13">
      <c r="A307" s="58"/>
      <c r="B307" s="58"/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  <c r="S307" s="58"/>
      <c r="T307" s="58"/>
      <c r="U307" s="58"/>
      <c r="V307" s="58"/>
      <c r="W307" s="58"/>
      <c r="X307" s="58"/>
      <c r="Y307" s="58"/>
    </row>
    <row r="308" spans="1:25" ht="13">
      <c r="A308" s="58"/>
      <c r="B308" s="58"/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  <c r="S308" s="58"/>
      <c r="T308" s="58"/>
      <c r="U308" s="58"/>
      <c r="V308" s="58"/>
      <c r="W308" s="58"/>
      <c r="X308" s="58"/>
      <c r="Y308" s="58"/>
    </row>
    <row r="309" spans="1:25" ht="13">
      <c r="A309" s="58"/>
      <c r="B309" s="58"/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  <c r="S309" s="58"/>
      <c r="T309" s="58"/>
      <c r="U309" s="58"/>
      <c r="V309" s="58"/>
      <c r="W309" s="58"/>
      <c r="X309" s="58"/>
      <c r="Y309" s="58"/>
    </row>
    <row r="310" spans="1:25" ht="13">
      <c r="A310" s="58"/>
      <c r="B310" s="58"/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  <c r="S310" s="58"/>
      <c r="T310" s="58"/>
      <c r="U310" s="58"/>
      <c r="V310" s="58"/>
      <c r="W310" s="58"/>
      <c r="X310" s="58"/>
      <c r="Y310" s="58"/>
    </row>
    <row r="311" spans="1:25" ht="13">
      <c r="A311" s="58"/>
      <c r="B311" s="58"/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  <c r="S311" s="58"/>
      <c r="T311" s="58"/>
      <c r="U311" s="58"/>
      <c r="V311" s="58"/>
      <c r="W311" s="58"/>
      <c r="X311" s="58"/>
      <c r="Y311" s="58"/>
    </row>
    <row r="312" spans="1:25" ht="13">
      <c r="A312" s="58"/>
      <c r="B312" s="58"/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  <c r="S312" s="58"/>
      <c r="T312" s="58"/>
      <c r="U312" s="58"/>
      <c r="V312" s="58"/>
      <c r="W312" s="58"/>
      <c r="X312" s="58"/>
      <c r="Y312" s="58"/>
    </row>
    <row r="313" spans="1:25" ht="13">
      <c r="A313" s="58"/>
      <c r="B313" s="58"/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  <c r="S313" s="58"/>
      <c r="T313" s="58"/>
      <c r="U313" s="58"/>
      <c r="V313" s="58"/>
      <c r="W313" s="58"/>
      <c r="X313" s="58"/>
      <c r="Y313" s="58"/>
    </row>
    <row r="314" spans="1:25" ht="13">
      <c r="A314" s="58"/>
      <c r="B314" s="58"/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  <c r="S314" s="58"/>
      <c r="T314" s="58"/>
      <c r="U314" s="58"/>
      <c r="V314" s="58"/>
      <c r="W314" s="58"/>
      <c r="X314" s="58"/>
      <c r="Y314" s="58"/>
    </row>
    <row r="315" spans="1:25" ht="13">
      <c r="A315" s="58"/>
      <c r="B315" s="58"/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  <c r="S315" s="58"/>
      <c r="T315" s="58"/>
      <c r="U315" s="58"/>
      <c r="V315" s="58"/>
      <c r="W315" s="58"/>
      <c r="X315" s="58"/>
      <c r="Y315" s="58"/>
    </row>
    <row r="316" spans="1:25" ht="13">
      <c r="A316" s="58"/>
      <c r="B316" s="58"/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  <c r="S316" s="58"/>
      <c r="T316" s="58"/>
      <c r="U316" s="58"/>
      <c r="V316" s="58"/>
      <c r="W316" s="58"/>
      <c r="X316" s="58"/>
      <c r="Y316" s="58"/>
    </row>
    <row r="317" spans="1:25" ht="13">
      <c r="A317" s="58"/>
      <c r="B317" s="58"/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  <c r="S317" s="58"/>
      <c r="T317" s="58"/>
      <c r="U317" s="58"/>
      <c r="V317" s="58"/>
      <c r="W317" s="58"/>
      <c r="X317" s="58"/>
      <c r="Y317" s="58"/>
    </row>
    <row r="318" spans="1:25" ht="13">
      <c r="A318" s="58"/>
      <c r="B318" s="58"/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  <c r="S318" s="58"/>
      <c r="T318" s="58"/>
      <c r="U318" s="58"/>
      <c r="V318" s="58"/>
      <c r="W318" s="58"/>
      <c r="X318" s="58"/>
      <c r="Y318" s="58"/>
    </row>
    <row r="319" spans="1:25" ht="13">
      <c r="A319" s="58"/>
      <c r="B319" s="58"/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  <c r="S319" s="58"/>
      <c r="T319" s="58"/>
      <c r="U319" s="58"/>
      <c r="V319" s="58"/>
      <c r="W319" s="58"/>
      <c r="X319" s="58"/>
      <c r="Y319" s="58"/>
    </row>
    <row r="320" spans="1:25" ht="13">
      <c r="A320" s="58"/>
      <c r="B320" s="58"/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  <c r="S320" s="58"/>
      <c r="T320" s="58"/>
      <c r="U320" s="58"/>
      <c r="V320" s="58"/>
      <c r="W320" s="58"/>
      <c r="X320" s="58"/>
      <c r="Y320" s="58"/>
    </row>
    <row r="321" spans="1:25" ht="13">
      <c r="A321" s="58"/>
      <c r="B321" s="58"/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  <c r="S321" s="58"/>
      <c r="T321" s="58"/>
      <c r="U321" s="58"/>
      <c r="V321" s="58"/>
      <c r="W321" s="58"/>
      <c r="X321" s="58"/>
      <c r="Y321" s="58"/>
    </row>
    <row r="322" spans="1:25" ht="13">
      <c r="A322" s="58"/>
      <c r="B322" s="58"/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  <c r="S322" s="58"/>
      <c r="T322" s="58"/>
      <c r="U322" s="58"/>
      <c r="V322" s="58"/>
      <c r="W322" s="58"/>
      <c r="X322" s="58"/>
      <c r="Y322" s="58"/>
    </row>
    <row r="323" spans="1:25" ht="13">
      <c r="A323" s="58"/>
      <c r="B323" s="58"/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  <c r="S323" s="58"/>
      <c r="T323" s="58"/>
      <c r="U323" s="58"/>
      <c r="V323" s="58"/>
      <c r="W323" s="58"/>
      <c r="X323" s="58"/>
      <c r="Y323" s="58"/>
    </row>
    <row r="324" spans="1:25" ht="13">
      <c r="A324" s="58"/>
      <c r="B324" s="58"/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  <c r="S324" s="58"/>
      <c r="T324" s="58"/>
      <c r="U324" s="58"/>
      <c r="V324" s="58"/>
      <c r="W324" s="58"/>
      <c r="X324" s="58"/>
      <c r="Y324" s="58"/>
    </row>
    <row r="325" spans="1:25" ht="13">
      <c r="A325" s="58"/>
      <c r="B325" s="58"/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  <c r="S325" s="58"/>
      <c r="T325" s="58"/>
      <c r="U325" s="58"/>
      <c r="V325" s="58"/>
      <c r="W325" s="58"/>
      <c r="X325" s="58"/>
      <c r="Y325" s="58"/>
    </row>
    <row r="326" spans="1:25" ht="13">
      <c r="A326" s="58"/>
      <c r="B326" s="58"/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  <c r="S326" s="58"/>
      <c r="T326" s="58"/>
      <c r="U326" s="58"/>
      <c r="V326" s="58"/>
      <c r="W326" s="58"/>
      <c r="X326" s="58"/>
      <c r="Y326" s="58"/>
    </row>
    <row r="327" spans="1:25" ht="13">
      <c r="A327" s="58"/>
      <c r="B327" s="58"/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  <c r="S327" s="58"/>
      <c r="T327" s="58"/>
      <c r="U327" s="58"/>
      <c r="V327" s="58"/>
      <c r="W327" s="58"/>
      <c r="X327" s="58"/>
      <c r="Y327" s="58"/>
    </row>
    <row r="328" spans="1:25" ht="13">
      <c r="A328" s="58"/>
      <c r="B328" s="58"/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  <c r="S328" s="58"/>
      <c r="T328" s="58"/>
      <c r="U328" s="58"/>
      <c r="V328" s="58"/>
      <c r="W328" s="58"/>
      <c r="X328" s="58"/>
      <c r="Y328" s="58"/>
    </row>
    <row r="329" spans="1:25" ht="13">
      <c r="A329" s="58"/>
      <c r="B329" s="58"/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  <c r="S329" s="58"/>
      <c r="T329" s="58"/>
      <c r="U329" s="58"/>
      <c r="V329" s="58"/>
      <c r="W329" s="58"/>
      <c r="X329" s="58"/>
      <c r="Y329" s="58"/>
    </row>
    <row r="330" spans="1:25" ht="13">
      <c r="A330" s="58"/>
      <c r="B330" s="58"/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  <c r="S330" s="58"/>
      <c r="T330" s="58"/>
      <c r="U330" s="58"/>
      <c r="V330" s="58"/>
      <c r="W330" s="58"/>
      <c r="X330" s="58"/>
      <c r="Y330" s="58"/>
    </row>
    <row r="331" spans="1:25" ht="13">
      <c r="A331" s="58"/>
      <c r="B331" s="58"/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  <c r="S331" s="58"/>
      <c r="T331" s="58"/>
      <c r="U331" s="58"/>
      <c r="V331" s="58"/>
      <c r="W331" s="58"/>
      <c r="X331" s="58"/>
      <c r="Y331" s="58"/>
    </row>
    <row r="332" spans="1:25" ht="13">
      <c r="A332" s="58"/>
      <c r="B332" s="58"/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  <c r="S332" s="58"/>
      <c r="T332" s="58"/>
      <c r="U332" s="58"/>
      <c r="V332" s="58"/>
      <c r="W332" s="58"/>
      <c r="X332" s="58"/>
      <c r="Y332" s="58"/>
    </row>
    <row r="333" spans="1:25" ht="13">
      <c r="A333" s="58"/>
      <c r="B333" s="58"/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  <c r="S333" s="58"/>
      <c r="T333" s="58"/>
      <c r="U333" s="58"/>
      <c r="V333" s="58"/>
      <c r="W333" s="58"/>
      <c r="X333" s="58"/>
      <c r="Y333" s="58"/>
    </row>
    <row r="334" spans="1:25" ht="13">
      <c r="A334" s="58"/>
      <c r="B334" s="58"/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  <c r="S334" s="58"/>
      <c r="T334" s="58"/>
      <c r="U334" s="58"/>
      <c r="V334" s="58"/>
      <c r="W334" s="58"/>
      <c r="X334" s="58"/>
      <c r="Y334" s="58"/>
    </row>
    <row r="335" spans="1:25" ht="13">
      <c r="A335" s="58"/>
      <c r="B335" s="58"/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  <c r="S335" s="58"/>
      <c r="T335" s="58"/>
      <c r="U335" s="58"/>
      <c r="V335" s="58"/>
      <c r="W335" s="58"/>
      <c r="X335" s="58"/>
      <c r="Y335" s="58"/>
    </row>
    <row r="336" spans="1:25" ht="13">
      <c r="A336" s="58"/>
      <c r="B336" s="58"/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  <c r="S336" s="58"/>
      <c r="T336" s="58"/>
      <c r="U336" s="58"/>
      <c r="V336" s="58"/>
      <c r="W336" s="58"/>
      <c r="X336" s="58"/>
      <c r="Y336" s="58"/>
    </row>
    <row r="337" spans="1:25" ht="13">
      <c r="A337" s="58"/>
      <c r="B337" s="58"/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  <c r="S337" s="58"/>
      <c r="T337" s="58"/>
      <c r="U337" s="58"/>
      <c r="V337" s="58"/>
      <c r="W337" s="58"/>
      <c r="X337" s="58"/>
      <c r="Y337" s="58"/>
    </row>
    <row r="338" spans="1:25" ht="13">
      <c r="A338" s="58"/>
      <c r="B338" s="58"/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  <c r="S338" s="58"/>
      <c r="T338" s="58"/>
      <c r="U338" s="58"/>
      <c r="V338" s="58"/>
      <c r="W338" s="58"/>
      <c r="X338" s="58"/>
      <c r="Y338" s="58"/>
    </row>
    <row r="339" spans="1:25" ht="13">
      <c r="A339" s="58"/>
      <c r="B339" s="58"/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  <c r="S339" s="58"/>
      <c r="T339" s="58"/>
      <c r="U339" s="58"/>
      <c r="V339" s="58"/>
      <c r="W339" s="58"/>
      <c r="X339" s="58"/>
      <c r="Y339" s="58"/>
    </row>
    <row r="340" spans="1:25" ht="13">
      <c r="A340" s="58"/>
      <c r="B340" s="58"/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  <c r="S340" s="58"/>
      <c r="T340" s="58"/>
      <c r="U340" s="58"/>
      <c r="V340" s="58"/>
      <c r="W340" s="58"/>
      <c r="X340" s="58"/>
      <c r="Y340" s="58"/>
    </row>
    <row r="341" spans="1:25" ht="13">
      <c r="A341" s="58"/>
      <c r="B341" s="58"/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/>
      <c r="S341" s="58"/>
      <c r="T341" s="58"/>
      <c r="U341" s="58"/>
      <c r="V341" s="58"/>
      <c r="W341" s="58"/>
      <c r="X341" s="58"/>
      <c r="Y341" s="58"/>
    </row>
    <row r="342" spans="1:25" ht="13">
      <c r="A342" s="58"/>
      <c r="B342" s="58"/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  <c r="S342" s="58"/>
      <c r="T342" s="58"/>
      <c r="U342" s="58"/>
      <c r="V342" s="58"/>
      <c r="W342" s="58"/>
      <c r="X342" s="58"/>
      <c r="Y342" s="58"/>
    </row>
    <row r="343" spans="1:25" ht="13">
      <c r="A343" s="58"/>
      <c r="B343" s="58"/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  <c r="S343" s="58"/>
      <c r="T343" s="58"/>
      <c r="U343" s="58"/>
      <c r="V343" s="58"/>
      <c r="W343" s="58"/>
      <c r="X343" s="58"/>
      <c r="Y343" s="58"/>
    </row>
    <row r="344" spans="1:25" ht="13">
      <c r="A344" s="58"/>
      <c r="B344" s="58"/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  <c r="S344" s="58"/>
      <c r="T344" s="58"/>
      <c r="U344" s="58"/>
      <c r="V344" s="58"/>
      <c r="W344" s="58"/>
      <c r="X344" s="58"/>
      <c r="Y344" s="58"/>
    </row>
    <row r="345" spans="1:25" ht="13">
      <c r="A345" s="58"/>
      <c r="B345" s="58"/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  <c r="S345" s="58"/>
      <c r="T345" s="58"/>
      <c r="U345" s="58"/>
      <c r="V345" s="58"/>
      <c r="W345" s="58"/>
      <c r="X345" s="58"/>
      <c r="Y345" s="58"/>
    </row>
    <row r="346" spans="1:25" ht="13">
      <c r="A346" s="58"/>
      <c r="B346" s="58"/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  <c r="S346" s="58"/>
      <c r="T346" s="58"/>
      <c r="U346" s="58"/>
      <c r="V346" s="58"/>
      <c r="W346" s="58"/>
      <c r="X346" s="58"/>
      <c r="Y346" s="58"/>
    </row>
    <row r="347" spans="1:25" ht="13">
      <c r="A347" s="58"/>
      <c r="B347" s="58"/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  <c r="S347" s="58"/>
      <c r="T347" s="58"/>
      <c r="U347" s="58"/>
      <c r="V347" s="58"/>
      <c r="W347" s="58"/>
      <c r="X347" s="58"/>
      <c r="Y347" s="58"/>
    </row>
    <row r="348" spans="1:25" ht="13">
      <c r="A348" s="58"/>
      <c r="B348" s="58"/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  <c r="S348" s="58"/>
      <c r="T348" s="58"/>
      <c r="U348" s="58"/>
      <c r="V348" s="58"/>
      <c r="W348" s="58"/>
      <c r="X348" s="58"/>
      <c r="Y348" s="58"/>
    </row>
    <row r="349" spans="1:25" ht="13">
      <c r="A349" s="58"/>
      <c r="B349" s="58"/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  <c r="S349" s="58"/>
      <c r="T349" s="58"/>
      <c r="U349" s="58"/>
      <c r="V349" s="58"/>
      <c r="W349" s="58"/>
      <c r="X349" s="58"/>
      <c r="Y349" s="58"/>
    </row>
    <row r="350" spans="1:25" ht="13">
      <c r="A350" s="58"/>
      <c r="B350" s="58"/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  <c r="S350" s="58"/>
      <c r="T350" s="58"/>
      <c r="U350" s="58"/>
      <c r="V350" s="58"/>
      <c r="W350" s="58"/>
      <c r="X350" s="58"/>
      <c r="Y350" s="58"/>
    </row>
    <row r="351" spans="1:25" ht="13">
      <c r="A351" s="58"/>
      <c r="B351" s="58"/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  <c r="S351" s="58"/>
      <c r="T351" s="58"/>
      <c r="U351" s="58"/>
      <c r="V351" s="58"/>
      <c r="W351" s="58"/>
      <c r="X351" s="58"/>
      <c r="Y351" s="58"/>
    </row>
    <row r="352" spans="1:25" ht="13">
      <c r="A352" s="58"/>
      <c r="B352" s="58"/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  <c r="S352" s="58"/>
      <c r="T352" s="58"/>
      <c r="U352" s="58"/>
      <c r="V352" s="58"/>
      <c r="W352" s="58"/>
      <c r="X352" s="58"/>
      <c r="Y352" s="58"/>
    </row>
    <row r="353" spans="1:25" ht="13">
      <c r="A353" s="58"/>
      <c r="B353" s="58"/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  <c r="S353" s="58"/>
      <c r="T353" s="58"/>
      <c r="U353" s="58"/>
      <c r="V353" s="58"/>
      <c r="W353" s="58"/>
      <c r="X353" s="58"/>
      <c r="Y353" s="58"/>
    </row>
    <row r="354" spans="1:25" ht="13">
      <c r="A354" s="58"/>
      <c r="B354" s="58"/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  <c r="S354" s="58"/>
      <c r="T354" s="58"/>
      <c r="U354" s="58"/>
      <c r="V354" s="58"/>
      <c r="W354" s="58"/>
      <c r="X354" s="58"/>
      <c r="Y354" s="58"/>
    </row>
    <row r="355" spans="1:25" ht="13">
      <c r="A355" s="58"/>
      <c r="B355" s="58"/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  <c r="S355" s="58"/>
      <c r="T355" s="58"/>
      <c r="U355" s="58"/>
      <c r="V355" s="58"/>
      <c r="W355" s="58"/>
      <c r="X355" s="58"/>
      <c r="Y355" s="58"/>
    </row>
    <row r="356" spans="1:25" ht="13">
      <c r="A356" s="58"/>
      <c r="B356" s="58"/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  <c r="S356" s="58"/>
      <c r="T356" s="58"/>
      <c r="U356" s="58"/>
      <c r="V356" s="58"/>
      <c r="W356" s="58"/>
      <c r="X356" s="58"/>
      <c r="Y356" s="58"/>
    </row>
    <row r="357" spans="1:25" ht="13">
      <c r="A357" s="58"/>
      <c r="B357" s="58"/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/>
      <c r="S357" s="58"/>
      <c r="T357" s="58"/>
      <c r="U357" s="58"/>
      <c r="V357" s="58"/>
      <c r="W357" s="58"/>
      <c r="X357" s="58"/>
      <c r="Y357" s="58"/>
    </row>
    <row r="358" spans="1:25" ht="13">
      <c r="A358" s="58"/>
      <c r="B358" s="58"/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/>
      <c r="S358" s="58"/>
      <c r="T358" s="58"/>
      <c r="U358" s="58"/>
      <c r="V358" s="58"/>
      <c r="W358" s="58"/>
      <c r="X358" s="58"/>
      <c r="Y358" s="58"/>
    </row>
    <row r="359" spans="1:25" ht="13">
      <c r="A359" s="58"/>
      <c r="B359" s="58"/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  <c r="S359" s="58"/>
      <c r="T359" s="58"/>
      <c r="U359" s="58"/>
      <c r="V359" s="58"/>
      <c r="W359" s="58"/>
      <c r="X359" s="58"/>
      <c r="Y359" s="58"/>
    </row>
    <row r="360" spans="1:25" ht="13">
      <c r="A360" s="58"/>
      <c r="B360" s="58"/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  <c r="S360" s="58"/>
      <c r="T360" s="58"/>
      <c r="U360" s="58"/>
      <c r="V360" s="58"/>
      <c r="W360" s="58"/>
      <c r="X360" s="58"/>
      <c r="Y360" s="58"/>
    </row>
    <row r="361" spans="1:25" ht="13">
      <c r="A361" s="58"/>
      <c r="B361" s="58"/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  <c r="S361" s="58"/>
      <c r="T361" s="58"/>
      <c r="U361" s="58"/>
      <c r="V361" s="58"/>
      <c r="W361" s="58"/>
      <c r="X361" s="58"/>
      <c r="Y361" s="58"/>
    </row>
    <row r="362" spans="1:25" ht="13">
      <c r="A362" s="58"/>
      <c r="B362" s="58"/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  <c r="S362" s="58"/>
      <c r="T362" s="58"/>
      <c r="U362" s="58"/>
      <c r="V362" s="58"/>
      <c r="W362" s="58"/>
      <c r="X362" s="58"/>
      <c r="Y362" s="58"/>
    </row>
    <row r="363" spans="1:25" ht="13">
      <c r="A363" s="58"/>
      <c r="B363" s="58"/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  <c r="S363" s="58"/>
      <c r="T363" s="58"/>
      <c r="U363" s="58"/>
      <c r="V363" s="58"/>
      <c r="W363" s="58"/>
      <c r="X363" s="58"/>
      <c r="Y363" s="58"/>
    </row>
    <row r="364" spans="1:25" ht="13">
      <c r="A364" s="58"/>
      <c r="B364" s="58"/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  <c r="S364" s="58"/>
      <c r="T364" s="58"/>
      <c r="U364" s="58"/>
      <c r="V364" s="58"/>
      <c r="W364" s="58"/>
      <c r="X364" s="58"/>
      <c r="Y364" s="58"/>
    </row>
    <row r="365" spans="1:25" ht="13">
      <c r="A365" s="58"/>
      <c r="B365" s="58"/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  <c r="S365" s="58"/>
      <c r="T365" s="58"/>
      <c r="U365" s="58"/>
      <c r="V365" s="58"/>
      <c r="W365" s="58"/>
      <c r="X365" s="58"/>
      <c r="Y365" s="58"/>
    </row>
    <row r="366" spans="1:25" ht="13">
      <c r="A366" s="58"/>
      <c r="B366" s="58"/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  <c r="S366" s="58"/>
      <c r="T366" s="58"/>
      <c r="U366" s="58"/>
      <c r="V366" s="58"/>
      <c r="W366" s="58"/>
      <c r="X366" s="58"/>
      <c r="Y366" s="58"/>
    </row>
    <row r="367" spans="1:25" ht="13">
      <c r="A367" s="58"/>
      <c r="B367" s="58"/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  <c r="S367" s="58"/>
      <c r="T367" s="58"/>
      <c r="U367" s="58"/>
      <c r="V367" s="58"/>
      <c r="W367" s="58"/>
      <c r="X367" s="58"/>
      <c r="Y367" s="58"/>
    </row>
    <row r="368" spans="1:25" ht="13">
      <c r="A368" s="58"/>
      <c r="B368" s="58"/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/>
      <c r="S368" s="58"/>
      <c r="T368" s="58"/>
      <c r="U368" s="58"/>
      <c r="V368" s="58"/>
      <c r="W368" s="58"/>
      <c r="X368" s="58"/>
      <c r="Y368" s="58"/>
    </row>
    <row r="369" spans="1:25" ht="13">
      <c r="A369" s="58"/>
      <c r="B369" s="58"/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/>
      <c r="S369" s="58"/>
      <c r="T369" s="58"/>
      <c r="U369" s="58"/>
      <c r="V369" s="58"/>
      <c r="W369" s="58"/>
      <c r="X369" s="58"/>
      <c r="Y369" s="58"/>
    </row>
    <row r="370" spans="1:25" ht="13">
      <c r="A370" s="58"/>
      <c r="B370" s="58"/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/>
      <c r="S370" s="58"/>
      <c r="T370" s="58"/>
      <c r="U370" s="58"/>
      <c r="V370" s="58"/>
      <c r="W370" s="58"/>
      <c r="X370" s="58"/>
      <c r="Y370" s="58"/>
    </row>
    <row r="371" spans="1:25" ht="13">
      <c r="A371" s="58"/>
      <c r="B371" s="58"/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/>
      <c r="S371" s="58"/>
      <c r="T371" s="58"/>
      <c r="U371" s="58"/>
      <c r="V371" s="58"/>
      <c r="W371" s="58"/>
      <c r="X371" s="58"/>
      <c r="Y371" s="58"/>
    </row>
    <row r="372" spans="1:25" ht="13">
      <c r="A372" s="58"/>
      <c r="B372" s="58"/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/>
      <c r="S372" s="58"/>
      <c r="T372" s="58"/>
      <c r="U372" s="58"/>
      <c r="V372" s="58"/>
      <c r="W372" s="58"/>
      <c r="X372" s="58"/>
      <c r="Y372" s="58"/>
    </row>
    <row r="373" spans="1:25" ht="13">
      <c r="A373" s="58"/>
      <c r="B373" s="58"/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  <c r="R373" s="58"/>
      <c r="S373" s="58"/>
      <c r="T373" s="58"/>
      <c r="U373" s="58"/>
      <c r="V373" s="58"/>
      <c r="W373" s="58"/>
      <c r="X373" s="58"/>
      <c r="Y373" s="58"/>
    </row>
    <row r="374" spans="1:25" ht="13">
      <c r="A374" s="58"/>
      <c r="B374" s="58"/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  <c r="R374" s="58"/>
      <c r="S374" s="58"/>
      <c r="T374" s="58"/>
      <c r="U374" s="58"/>
      <c r="V374" s="58"/>
      <c r="W374" s="58"/>
      <c r="X374" s="58"/>
      <c r="Y374" s="58"/>
    </row>
    <row r="375" spans="1:25" ht="13">
      <c r="A375" s="58"/>
      <c r="B375" s="58"/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/>
      <c r="S375" s="58"/>
      <c r="T375" s="58"/>
      <c r="U375" s="58"/>
      <c r="V375" s="58"/>
      <c r="W375" s="58"/>
      <c r="X375" s="58"/>
      <c r="Y375" s="58"/>
    </row>
    <row r="376" spans="1:25" ht="13">
      <c r="A376" s="58"/>
      <c r="B376" s="58"/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  <c r="S376" s="58"/>
      <c r="T376" s="58"/>
      <c r="U376" s="58"/>
      <c r="V376" s="58"/>
      <c r="W376" s="58"/>
      <c r="X376" s="58"/>
      <c r="Y376" s="58"/>
    </row>
    <row r="377" spans="1:25" ht="13">
      <c r="A377" s="58"/>
      <c r="B377" s="58"/>
      <c r="C377" s="58"/>
      <c r="D377" s="58"/>
      <c r="E377" s="58"/>
      <c r="F377" s="58"/>
      <c r="G377" s="58"/>
      <c r="H377" s="58"/>
      <c r="I377" s="58"/>
      <c r="J377" s="58"/>
      <c r="K377" s="58"/>
      <c r="L377" s="58"/>
      <c r="M377" s="58"/>
      <c r="N377" s="58"/>
      <c r="O377" s="58"/>
      <c r="P377" s="58"/>
      <c r="Q377" s="58"/>
      <c r="R377" s="58"/>
      <c r="S377" s="58"/>
      <c r="T377" s="58"/>
      <c r="U377" s="58"/>
      <c r="V377" s="58"/>
      <c r="W377" s="58"/>
      <c r="X377" s="58"/>
      <c r="Y377" s="58"/>
    </row>
    <row r="378" spans="1:25" ht="13">
      <c r="A378" s="58"/>
      <c r="B378" s="58"/>
      <c r="C378" s="58"/>
      <c r="D378" s="58"/>
      <c r="E378" s="58"/>
      <c r="F378" s="58"/>
      <c r="G378" s="58"/>
      <c r="H378" s="58"/>
      <c r="I378" s="58"/>
      <c r="J378" s="58"/>
      <c r="K378" s="58"/>
      <c r="L378" s="58"/>
      <c r="M378" s="58"/>
      <c r="N378" s="58"/>
      <c r="O378" s="58"/>
      <c r="P378" s="58"/>
      <c r="Q378" s="58"/>
      <c r="R378" s="58"/>
      <c r="S378" s="58"/>
      <c r="T378" s="58"/>
      <c r="U378" s="58"/>
      <c r="V378" s="58"/>
      <c r="W378" s="58"/>
      <c r="X378" s="58"/>
      <c r="Y378" s="58"/>
    </row>
    <row r="379" spans="1:25" ht="13">
      <c r="A379" s="58"/>
      <c r="B379" s="58"/>
      <c r="C379" s="58"/>
      <c r="D379" s="58"/>
      <c r="E379" s="58"/>
      <c r="F379" s="58"/>
      <c r="G379" s="58"/>
      <c r="H379" s="58"/>
      <c r="I379" s="58"/>
      <c r="J379" s="58"/>
      <c r="K379" s="58"/>
      <c r="L379" s="58"/>
      <c r="M379" s="58"/>
      <c r="N379" s="58"/>
      <c r="O379" s="58"/>
      <c r="P379" s="58"/>
      <c r="Q379" s="58"/>
      <c r="R379" s="58"/>
      <c r="S379" s="58"/>
      <c r="T379" s="58"/>
      <c r="U379" s="58"/>
      <c r="V379" s="58"/>
      <c r="W379" s="58"/>
      <c r="X379" s="58"/>
      <c r="Y379" s="58"/>
    </row>
    <row r="380" spans="1:25" ht="13">
      <c r="A380" s="58"/>
      <c r="B380" s="58"/>
      <c r="C380" s="58"/>
      <c r="D380" s="58"/>
      <c r="E380" s="58"/>
      <c r="F380" s="58"/>
      <c r="G380" s="58"/>
      <c r="H380" s="58"/>
      <c r="I380" s="58"/>
      <c r="J380" s="58"/>
      <c r="K380" s="58"/>
      <c r="L380" s="58"/>
      <c r="M380" s="58"/>
      <c r="N380" s="58"/>
      <c r="O380" s="58"/>
      <c r="P380" s="58"/>
      <c r="Q380" s="58"/>
      <c r="R380" s="58"/>
      <c r="S380" s="58"/>
      <c r="T380" s="58"/>
      <c r="U380" s="58"/>
      <c r="V380" s="58"/>
      <c r="W380" s="58"/>
      <c r="X380" s="58"/>
      <c r="Y380" s="58"/>
    </row>
    <row r="381" spans="1:25" ht="13">
      <c r="A381" s="58"/>
      <c r="B381" s="58"/>
      <c r="C381" s="58"/>
      <c r="D381" s="58"/>
      <c r="E381" s="58"/>
      <c r="F381" s="58"/>
      <c r="G381" s="58"/>
      <c r="H381" s="58"/>
      <c r="I381" s="58"/>
      <c r="J381" s="58"/>
      <c r="K381" s="58"/>
      <c r="L381" s="58"/>
      <c r="M381" s="58"/>
      <c r="N381" s="58"/>
      <c r="O381" s="58"/>
      <c r="P381" s="58"/>
      <c r="Q381" s="58"/>
      <c r="R381" s="58"/>
      <c r="S381" s="58"/>
      <c r="T381" s="58"/>
      <c r="U381" s="58"/>
      <c r="V381" s="58"/>
      <c r="W381" s="58"/>
      <c r="X381" s="58"/>
      <c r="Y381" s="58"/>
    </row>
    <row r="382" spans="1:25" ht="13">
      <c r="A382" s="58"/>
      <c r="B382" s="58"/>
      <c r="C382" s="58"/>
      <c r="D382" s="58"/>
      <c r="E382" s="58"/>
      <c r="F382" s="58"/>
      <c r="G382" s="58"/>
      <c r="H382" s="58"/>
      <c r="I382" s="58"/>
      <c r="J382" s="58"/>
      <c r="K382" s="58"/>
      <c r="L382" s="58"/>
      <c r="M382" s="58"/>
      <c r="N382" s="58"/>
      <c r="O382" s="58"/>
      <c r="P382" s="58"/>
      <c r="Q382" s="58"/>
      <c r="R382" s="58"/>
      <c r="S382" s="58"/>
      <c r="T382" s="58"/>
      <c r="U382" s="58"/>
      <c r="V382" s="58"/>
      <c r="W382" s="58"/>
      <c r="X382" s="58"/>
      <c r="Y382" s="58"/>
    </row>
    <row r="383" spans="1:25" ht="13">
      <c r="A383" s="58"/>
      <c r="B383" s="58"/>
      <c r="C383" s="58"/>
      <c r="D383" s="58"/>
      <c r="E383" s="58"/>
      <c r="F383" s="58"/>
      <c r="G383" s="58"/>
      <c r="H383" s="58"/>
      <c r="I383" s="58"/>
      <c r="J383" s="58"/>
      <c r="K383" s="58"/>
      <c r="L383" s="58"/>
      <c r="M383" s="58"/>
      <c r="N383" s="58"/>
      <c r="O383" s="58"/>
      <c r="P383" s="58"/>
      <c r="Q383" s="58"/>
      <c r="R383" s="58"/>
      <c r="S383" s="58"/>
      <c r="T383" s="58"/>
      <c r="U383" s="58"/>
      <c r="V383" s="58"/>
      <c r="W383" s="58"/>
      <c r="X383" s="58"/>
      <c r="Y383" s="58"/>
    </row>
    <row r="384" spans="1:25" ht="13">
      <c r="A384" s="58"/>
      <c r="B384" s="58"/>
      <c r="C384" s="58"/>
      <c r="D384" s="58"/>
      <c r="E384" s="58"/>
      <c r="F384" s="58"/>
      <c r="G384" s="58"/>
      <c r="H384" s="58"/>
      <c r="I384" s="58"/>
      <c r="J384" s="58"/>
      <c r="K384" s="58"/>
      <c r="L384" s="58"/>
      <c r="M384" s="58"/>
      <c r="N384" s="58"/>
      <c r="O384" s="58"/>
      <c r="P384" s="58"/>
      <c r="Q384" s="58"/>
      <c r="R384" s="58"/>
      <c r="S384" s="58"/>
      <c r="T384" s="58"/>
      <c r="U384" s="58"/>
      <c r="V384" s="58"/>
      <c r="W384" s="58"/>
      <c r="X384" s="58"/>
      <c r="Y384" s="58"/>
    </row>
    <row r="385" spans="1:25" ht="13">
      <c r="A385" s="58"/>
      <c r="B385" s="58"/>
      <c r="C385" s="58"/>
      <c r="D385" s="58"/>
      <c r="E385" s="58"/>
      <c r="F385" s="58"/>
      <c r="G385" s="58"/>
      <c r="H385" s="58"/>
      <c r="I385" s="58"/>
      <c r="J385" s="58"/>
      <c r="K385" s="58"/>
      <c r="L385" s="58"/>
      <c r="M385" s="58"/>
      <c r="N385" s="58"/>
      <c r="O385" s="58"/>
      <c r="P385" s="58"/>
      <c r="Q385" s="58"/>
      <c r="R385" s="58"/>
      <c r="S385" s="58"/>
      <c r="T385" s="58"/>
      <c r="U385" s="58"/>
      <c r="V385" s="58"/>
      <c r="W385" s="58"/>
      <c r="X385" s="58"/>
      <c r="Y385" s="58"/>
    </row>
    <row r="386" spans="1:25" ht="13">
      <c r="A386" s="58"/>
      <c r="B386" s="58"/>
      <c r="C386" s="58"/>
      <c r="D386" s="58"/>
      <c r="E386" s="58"/>
      <c r="F386" s="58"/>
      <c r="G386" s="58"/>
      <c r="H386" s="58"/>
      <c r="I386" s="58"/>
      <c r="J386" s="58"/>
      <c r="K386" s="58"/>
      <c r="L386" s="58"/>
      <c r="M386" s="58"/>
      <c r="N386" s="58"/>
      <c r="O386" s="58"/>
      <c r="P386" s="58"/>
      <c r="Q386" s="58"/>
      <c r="R386" s="58"/>
      <c r="S386" s="58"/>
      <c r="T386" s="58"/>
      <c r="U386" s="58"/>
      <c r="V386" s="58"/>
      <c r="W386" s="58"/>
      <c r="X386" s="58"/>
      <c r="Y386" s="58"/>
    </row>
    <row r="387" spans="1:25" ht="13">
      <c r="A387" s="58"/>
      <c r="B387" s="58"/>
      <c r="C387" s="58"/>
      <c r="D387" s="58"/>
      <c r="E387" s="58"/>
      <c r="F387" s="58"/>
      <c r="G387" s="58"/>
      <c r="H387" s="58"/>
      <c r="I387" s="58"/>
      <c r="J387" s="58"/>
      <c r="K387" s="58"/>
      <c r="L387" s="58"/>
      <c r="M387" s="58"/>
      <c r="N387" s="58"/>
      <c r="O387" s="58"/>
      <c r="P387" s="58"/>
      <c r="Q387" s="58"/>
      <c r="R387" s="58"/>
      <c r="S387" s="58"/>
      <c r="T387" s="58"/>
      <c r="U387" s="58"/>
      <c r="V387" s="58"/>
      <c r="W387" s="58"/>
      <c r="X387" s="58"/>
      <c r="Y387" s="58"/>
    </row>
    <row r="388" spans="1:25" ht="13">
      <c r="A388" s="58"/>
      <c r="B388" s="58"/>
      <c r="C388" s="58"/>
      <c r="D388" s="58"/>
      <c r="E388" s="58"/>
      <c r="F388" s="58"/>
      <c r="G388" s="58"/>
      <c r="H388" s="58"/>
      <c r="I388" s="58"/>
      <c r="J388" s="58"/>
      <c r="K388" s="58"/>
      <c r="L388" s="58"/>
      <c r="M388" s="58"/>
      <c r="N388" s="58"/>
      <c r="O388" s="58"/>
      <c r="P388" s="58"/>
      <c r="Q388" s="58"/>
      <c r="R388" s="58"/>
      <c r="S388" s="58"/>
      <c r="T388" s="58"/>
      <c r="U388" s="58"/>
      <c r="V388" s="58"/>
      <c r="W388" s="58"/>
      <c r="X388" s="58"/>
      <c r="Y388" s="58"/>
    </row>
    <row r="389" spans="1:25" ht="13">
      <c r="A389" s="58"/>
      <c r="B389" s="58"/>
      <c r="C389" s="58"/>
      <c r="D389" s="58"/>
      <c r="E389" s="58"/>
      <c r="F389" s="58"/>
      <c r="G389" s="58"/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/>
      <c r="S389" s="58"/>
      <c r="T389" s="58"/>
      <c r="U389" s="58"/>
      <c r="V389" s="58"/>
      <c r="W389" s="58"/>
      <c r="X389" s="58"/>
      <c r="Y389" s="58"/>
    </row>
    <row r="390" spans="1:25" ht="13">
      <c r="A390" s="58"/>
      <c r="B390" s="58"/>
      <c r="C390" s="58"/>
      <c r="D390" s="58"/>
      <c r="E390" s="58"/>
      <c r="F390" s="5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/>
      <c r="S390" s="58"/>
      <c r="T390" s="58"/>
      <c r="U390" s="58"/>
      <c r="V390" s="58"/>
      <c r="W390" s="58"/>
      <c r="X390" s="58"/>
      <c r="Y390" s="58"/>
    </row>
    <row r="391" spans="1:25" ht="13">
      <c r="A391" s="58"/>
      <c r="B391" s="58"/>
      <c r="C391" s="58"/>
      <c r="D391" s="58"/>
      <c r="E391" s="5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  <c r="S391" s="58"/>
      <c r="T391" s="58"/>
      <c r="U391" s="58"/>
      <c r="V391" s="58"/>
      <c r="W391" s="58"/>
      <c r="X391" s="58"/>
      <c r="Y391" s="58"/>
    </row>
    <row r="392" spans="1:25" ht="13">
      <c r="A392" s="58"/>
      <c r="B392" s="58"/>
      <c r="C392" s="58"/>
      <c r="D392" s="5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  <c r="S392" s="58"/>
      <c r="T392" s="58"/>
      <c r="U392" s="58"/>
      <c r="V392" s="58"/>
      <c r="W392" s="58"/>
      <c r="X392" s="58"/>
      <c r="Y392" s="58"/>
    </row>
    <row r="393" spans="1:25" ht="13">
      <c r="A393" s="58"/>
      <c r="B393" s="58"/>
      <c r="C393" s="5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  <c r="S393" s="58"/>
      <c r="T393" s="58"/>
      <c r="U393" s="58"/>
      <c r="V393" s="58"/>
      <c r="W393" s="58"/>
      <c r="X393" s="58"/>
      <c r="Y393" s="58"/>
    </row>
    <row r="394" spans="1:25" ht="13">
      <c r="A394" s="58"/>
      <c r="B394" s="58"/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  <c r="R394" s="58"/>
      <c r="S394" s="58"/>
      <c r="T394" s="58"/>
      <c r="U394" s="58"/>
      <c r="V394" s="58"/>
      <c r="W394" s="58"/>
      <c r="X394" s="58"/>
      <c r="Y394" s="58"/>
    </row>
    <row r="395" spans="1:25" ht="13">
      <c r="A395" s="58"/>
      <c r="B395" s="58"/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  <c r="R395" s="58"/>
      <c r="S395" s="58"/>
      <c r="T395" s="58"/>
      <c r="U395" s="58"/>
      <c r="V395" s="58"/>
      <c r="W395" s="58"/>
      <c r="X395" s="58"/>
      <c r="Y395" s="58"/>
    </row>
    <row r="396" spans="1:25" ht="13">
      <c r="A396" s="58"/>
      <c r="B396" s="58"/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  <c r="R396" s="58"/>
      <c r="S396" s="58"/>
      <c r="T396" s="58"/>
      <c r="U396" s="58"/>
      <c r="V396" s="58"/>
      <c r="W396" s="58"/>
      <c r="X396" s="58"/>
      <c r="Y396" s="58"/>
    </row>
    <row r="397" spans="1:25" ht="13">
      <c r="A397" s="58"/>
      <c r="B397" s="58"/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/>
      <c r="S397" s="58"/>
      <c r="T397" s="58"/>
      <c r="U397" s="58"/>
      <c r="V397" s="58"/>
      <c r="W397" s="58"/>
      <c r="X397" s="58"/>
      <c r="Y397" s="58"/>
    </row>
    <row r="398" spans="1:25" ht="13">
      <c r="A398" s="58"/>
      <c r="B398" s="58"/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  <c r="R398" s="58"/>
      <c r="S398" s="58"/>
      <c r="T398" s="58"/>
      <c r="U398" s="58"/>
      <c r="V398" s="58"/>
      <c r="W398" s="58"/>
      <c r="X398" s="58"/>
      <c r="Y398" s="58"/>
    </row>
    <row r="399" spans="1:25" ht="13">
      <c r="A399" s="58"/>
      <c r="B399" s="58"/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/>
      <c r="S399" s="58"/>
      <c r="T399" s="58"/>
      <c r="U399" s="58"/>
      <c r="V399" s="58"/>
      <c r="W399" s="58"/>
      <c r="X399" s="58"/>
      <c r="Y399" s="58"/>
    </row>
    <row r="400" spans="1:25" ht="13">
      <c r="A400" s="58"/>
      <c r="B400" s="58"/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/>
      <c r="S400" s="58"/>
      <c r="T400" s="58"/>
      <c r="U400" s="58"/>
      <c r="V400" s="58"/>
      <c r="W400" s="58"/>
      <c r="X400" s="58"/>
      <c r="Y400" s="58"/>
    </row>
    <row r="401" spans="1:25" ht="13">
      <c r="A401" s="58"/>
      <c r="B401" s="58"/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/>
      <c r="S401" s="58"/>
      <c r="T401" s="58"/>
      <c r="U401" s="58"/>
      <c r="V401" s="58"/>
      <c r="W401" s="58"/>
      <c r="X401" s="58"/>
      <c r="Y401" s="58"/>
    </row>
    <row r="402" spans="1:25" ht="13">
      <c r="A402" s="58"/>
      <c r="B402" s="58"/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/>
      <c r="S402" s="58"/>
      <c r="T402" s="58"/>
      <c r="U402" s="58"/>
      <c r="V402" s="58"/>
      <c r="W402" s="58"/>
      <c r="X402" s="58"/>
      <c r="Y402" s="58"/>
    </row>
    <row r="403" spans="1:25" ht="13">
      <c r="A403" s="58"/>
      <c r="B403" s="58"/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  <c r="R403" s="58"/>
      <c r="S403" s="58"/>
      <c r="T403" s="58"/>
      <c r="U403" s="58"/>
      <c r="V403" s="58"/>
      <c r="W403" s="58"/>
      <c r="X403" s="58"/>
      <c r="Y403" s="58"/>
    </row>
    <row r="404" spans="1:25" ht="13">
      <c r="A404" s="58"/>
      <c r="B404" s="58"/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/>
      <c r="S404" s="58"/>
      <c r="T404" s="58"/>
      <c r="U404" s="58"/>
      <c r="V404" s="58"/>
      <c r="W404" s="58"/>
      <c r="X404" s="58"/>
      <c r="Y404" s="58"/>
    </row>
    <row r="405" spans="1:25" ht="13">
      <c r="A405" s="58"/>
      <c r="B405" s="58"/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/>
      <c r="S405" s="58"/>
      <c r="T405" s="58"/>
      <c r="U405" s="58"/>
      <c r="V405" s="58"/>
      <c r="W405" s="58"/>
      <c r="X405" s="58"/>
      <c r="Y405" s="58"/>
    </row>
    <row r="406" spans="1:25" ht="13">
      <c r="A406" s="58"/>
      <c r="B406" s="58"/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  <c r="S406" s="58"/>
      <c r="T406" s="58"/>
      <c r="U406" s="58"/>
      <c r="V406" s="58"/>
      <c r="W406" s="58"/>
      <c r="X406" s="58"/>
      <c r="Y406" s="58"/>
    </row>
    <row r="407" spans="1:25" ht="13">
      <c r="A407" s="58"/>
      <c r="B407" s="58"/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/>
      <c r="S407" s="58"/>
      <c r="T407" s="58"/>
      <c r="U407" s="58"/>
      <c r="V407" s="58"/>
      <c r="W407" s="58"/>
      <c r="X407" s="58"/>
      <c r="Y407" s="58"/>
    </row>
    <row r="408" spans="1:25" ht="13">
      <c r="A408" s="58"/>
      <c r="B408" s="58"/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/>
      <c r="S408" s="58"/>
      <c r="T408" s="58"/>
      <c r="U408" s="58"/>
      <c r="V408" s="58"/>
      <c r="W408" s="58"/>
      <c r="X408" s="58"/>
      <c r="Y408" s="58"/>
    </row>
    <row r="409" spans="1:25" ht="13">
      <c r="A409" s="58"/>
      <c r="B409" s="58"/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/>
      <c r="S409" s="58"/>
      <c r="T409" s="58"/>
      <c r="U409" s="58"/>
      <c r="V409" s="58"/>
      <c r="W409" s="58"/>
      <c r="X409" s="58"/>
      <c r="Y409" s="58"/>
    </row>
    <row r="410" spans="1:25" ht="13">
      <c r="A410" s="58"/>
      <c r="B410" s="58"/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  <c r="S410" s="58"/>
      <c r="T410" s="58"/>
      <c r="U410" s="58"/>
      <c r="V410" s="58"/>
      <c r="W410" s="58"/>
      <c r="X410" s="58"/>
      <c r="Y410" s="58"/>
    </row>
    <row r="411" spans="1:25" ht="13">
      <c r="A411" s="58"/>
      <c r="B411" s="58"/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/>
      <c r="S411" s="58"/>
      <c r="T411" s="58"/>
      <c r="U411" s="58"/>
      <c r="V411" s="58"/>
      <c r="W411" s="58"/>
      <c r="X411" s="58"/>
      <c r="Y411" s="58"/>
    </row>
    <row r="412" spans="1:25" ht="13">
      <c r="A412" s="58"/>
      <c r="B412" s="58"/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/>
      <c r="S412" s="58"/>
      <c r="T412" s="58"/>
      <c r="U412" s="58"/>
      <c r="V412" s="58"/>
      <c r="W412" s="58"/>
      <c r="X412" s="58"/>
      <c r="Y412" s="58"/>
    </row>
    <row r="413" spans="1:25" ht="13">
      <c r="A413" s="58"/>
      <c r="B413" s="58"/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/>
      <c r="S413" s="58"/>
      <c r="T413" s="58"/>
      <c r="U413" s="58"/>
      <c r="V413" s="58"/>
      <c r="W413" s="58"/>
      <c r="X413" s="58"/>
      <c r="Y413" s="58"/>
    </row>
    <row r="414" spans="1:25" ht="13">
      <c r="A414" s="58"/>
      <c r="B414" s="58"/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  <c r="S414" s="58"/>
      <c r="T414" s="58"/>
      <c r="U414" s="58"/>
      <c r="V414" s="58"/>
      <c r="W414" s="58"/>
      <c r="X414" s="58"/>
      <c r="Y414" s="58"/>
    </row>
    <row r="415" spans="1:25" ht="13">
      <c r="A415" s="58"/>
      <c r="B415" s="58"/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  <c r="S415" s="58"/>
      <c r="T415" s="58"/>
      <c r="U415" s="58"/>
      <c r="V415" s="58"/>
      <c r="W415" s="58"/>
      <c r="X415" s="58"/>
      <c r="Y415" s="58"/>
    </row>
    <row r="416" spans="1:25" ht="13">
      <c r="A416" s="58"/>
      <c r="B416" s="58"/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/>
      <c r="S416" s="58"/>
      <c r="T416" s="58"/>
      <c r="U416" s="58"/>
      <c r="V416" s="58"/>
      <c r="W416" s="58"/>
      <c r="X416" s="58"/>
      <c r="Y416" s="58"/>
    </row>
    <row r="417" spans="1:25" ht="13">
      <c r="A417" s="58"/>
      <c r="B417" s="58"/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/>
      <c r="S417" s="58"/>
      <c r="T417" s="58"/>
      <c r="U417" s="58"/>
      <c r="V417" s="58"/>
      <c r="W417" s="58"/>
      <c r="X417" s="58"/>
      <c r="Y417" s="58"/>
    </row>
    <row r="418" spans="1:25" ht="13">
      <c r="A418" s="58"/>
      <c r="B418" s="58"/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/>
      <c r="S418" s="58"/>
      <c r="T418" s="58"/>
      <c r="U418" s="58"/>
      <c r="V418" s="58"/>
      <c r="W418" s="58"/>
      <c r="X418" s="58"/>
      <c r="Y418" s="58"/>
    </row>
    <row r="419" spans="1:25" ht="13">
      <c r="A419" s="58"/>
      <c r="B419" s="58"/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/>
      <c r="S419" s="58"/>
      <c r="T419" s="58"/>
      <c r="U419" s="58"/>
      <c r="V419" s="58"/>
      <c r="W419" s="58"/>
      <c r="X419" s="58"/>
      <c r="Y419" s="58"/>
    </row>
    <row r="420" spans="1:25" ht="13">
      <c r="A420" s="58"/>
      <c r="B420" s="58"/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/>
      <c r="S420" s="58"/>
      <c r="T420" s="58"/>
      <c r="U420" s="58"/>
      <c r="V420" s="58"/>
      <c r="W420" s="58"/>
      <c r="X420" s="58"/>
      <c r="Y420" s="58"/>
    </row>
    <row r="421" spans="1:25" ht="13">
      <c r="A421" s="58"/>
      <c r="B421" s="58"/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/>
      <c r="S421" s="58"/>
      <c r="T421" s="58"/>
      <c r="U421" s="58"/>
      <c r="V421" s="58"/>
      <c r="W421" s="58"/>
      <c r="X421" s="58"/>
      <c r="Y421" s="58"/>
    </row>
    <row r="422" spans="1:25" ht="13">
      <c r="A422" s="58"/>
      <c r="B422" s="58"/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/>
      <c r="S422" s="58"/>
      <c r="T422" s="58"/>
      <c r="U422" s="58"/>
      <c r="V422" s="58"/>
      <c r="W422" s="58"/>
      <c r="X422" s="58"/>
      <c r="Y422" s="58"/>
    </row>
    <row r="423" spans="1:25" ht="13">
      <c r="A423" s="58"/>
      <c r="B423" s="58"/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/>
      <c r="S423" s="58"/>
      <c r="T423" s="58"/>
      <c r="U423" s="58"/>
      <c r="V423" s="58"/>
      <c r="W423" s="58"/>
      <c r="X423" s="58"/>
      <c r="Y423" s="58"/>
    </row>
    <row r="424" spans="1:25" ht="13">
      <c r="A424" s="58"/>
      <c r="B424" s="58"/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/>
      <c r="S424" s="58"/>
      <c r="T424" s="58"/>
      <c r="U424" s="58"/>
      <c r="V424" s="58"/>
      <c r="W424" s="58"/>
      <c r="X424" s="58"/>
      <c r="Y424" s="58"/>
    </row>
    <row r="425" spans="1:25" ht="13">
      <c r="A425" s="58"/>
      <c r="B425" s="58"/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/>
      <c r="S425" s="58"/>
      <c r="T425" s="58"/>
      <c r="U425" s="58"/>
      <c r="V425" s="58"/>
      <c r="W425" s="58"/>
      <c r="X425" s="58"/>
      <c r="Y425" s="58"/>
    </row>
    <row r="426" spans="1:25" ht="13">
      <c r="A426" s="58"/>
      <c r="B426" s="58"/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/>
      <c r="S426" s="58"/>
      <c r="T426" s="58"/>
      <c r="U426" s="58"/>
      <c r="V426" s="58"/>
      <c r="W426" s="58"/>
      <c r="X426" s="58"/>
      <c r="Y426" s="58"/>
    </row>
    <row r="427" spans="1:25" ht="13">
      <c r="A427" s="58"/>
      <c r="B427" s="58"/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/>
      <c r="S427" s="58"/>
      <c r="T427" s="58"/>
      <c r="U427" s="58"/>
      <c r="V427" s="58"/>
      <c r="W427" s="58"/>
      <c r="X427" s="58"/>
      <c r="Y427" s="58"/>
    </row>
    <row r="428" spans="1:25" ht="13">
      <c r="A428" s="58"/>
      <c r="B428" s="58"/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/>
      <c r="S428" s="58"/>
      <c r="T428" s="58"/>
      <c r="U428" s="58"/>
      <c r="V428" s="58"/>
      <c r="W428" s="58"/>
      <c r="X428" s="58"/>
      <c r="Y428" s="58"/>
    </row>
    <row r="429" spans="1:25" ht="13">
      <c r="A429" s="58"/>
      <c r="B429" s="58"/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/>
      <c r="S429" s="58"/>
      <c r="T429" s="58"/>
      <c r="U429" s="58"/>
      <c r="V429" s="58"/>
      <c r="W429" s="58"/>
      <c r="X429" s="58"/>
      <c r="Y429" s="58"/>
    </row>
    <row r="430" spans="1:25" ht="13">
      <c r="A430" s="58"/>
      <c r="B430" s="58"/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  <c r="R430" s="58"/>
      <c r="S430" s="58"/>
      <c r="T430" s="58"/>
      <c r="U430" s="58"/>
      <c r="V430" s="58"/>
      <c r="W430" s="58"/>
      <c r="X430" s="58"/>
      <c r="Y430" s="58"/>
    </row>
    <row r="431" spans="1:25" ht="13">
      <c r="A431" s="58"/>
      <c r="B431" s="58"/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  <c r="R431" s="58"/>
      <c r="S431" s="58"/>
      <c r="T431" s="58"/>
      <c r="U431" s="58"/>
      <c r="V431" s="58"/>
      <c r="W431" s="58"/>
      <c r="X431" s="58"/>
      <c r="Y431" s="58"/>
    </row>
    <row r="432" spans="1:25" ht="13">
      <c r="A432" s="58"/>
      <c r="B432" s="58"/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  <c r="R432" s="58"/>
      <c r="S432" s="58"/>
      <c r="T432" s="58"/>
      <c r="U432" s="58"/>
      <c r="V432" s="58"/>
      <c r="W432" s="58"/>
      <c r="X432" s="58"/>
      <c r="Y432" s="58"/>
    </row>
    <row r="433" spans="1:25" ht="13">
      <c r="A433" s="58"/>
      <c r="B433" s="58"/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  <c r="R433" s="58"/>
      <c r="S433" s="58"/>
      <c r="T433" s="58"/>
      <c r="U433" s="58"/>
      <c r="V433" s="58"/>
      <c r="W433" s="58"/>
      <c r="X433" s="58"/>
      <c r="Y433" s="58"/>
    </row>
    <row r="434" spans="1:25" ht="13">
      <c r="A434" s="58"/>
      <c r="B434" s="58"/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  <c r="R434" s="58"/>
      <c r="S434" s="58"/>
      <c r="T434" s="58"/>
      <c r="U434" s="58"/>
      <c r="V434" s="58"/>
      <c r="W434" s="58"/>
      <c r="X434" s="58"/>
      <c r="Y434" s="58"/>
    </row>
    <row r="435" spans="1:25" ht="13">
      <c r="A435" s="58"/>
      <c r="B435" s="58"/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  <c r="R435" s="58"/>
      <c r="S435" s="58"/>
      <c r="T435" s="58"/>
      <c r="U435" s="58"/>
      <c r="V435" s="58"/>
      <c r="W435" s="58"/>
      <c r="X435" s="58"/>
      <c r="Y435" s="58"/>
    </row>
    <row r="436" spans="1:25" ht="13">
      <c r="A436" s="58"/>
      <c r="B436" s="58"/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  <c r="R436" s="58"/>
      <c r="S436" s="58"/>
      <c r="T436" s="58"/>
      <c r="U436" s="58"/>
      <c r="V436" s="58"/>
      <c r="W436" s="58"/>
      <c r="X436" s="58"/>
      <c r="Y436" s="58"/>
    </row>
    <row r="437" spans="1:25" ht="13">
      <c r="A437" s="58"/>
      <c r="B437" s="58"/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  <c r="R437" s="58"/>
      <c r="S437" s="58"/>
      <c r="T437" s="58"/>
      <c r="U437" s="58"/>
      <c r="V437" s="58"/>
      <c r="W437" s="58"/>
      <c r="X437" s="58"/>
      <c r="Y437" s="58"/>
    </row>
    <row r="438" spans="1:25" ht="13">
      <c r="A438" s="58"/>
      <c r="B438" s="58"/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  <c r="S438" s="58"/>
      <c r="T438" s="58"/>
      <c r="U438" s="58"/>
      <c r="V438" s="58"/>
      <c r="W438" s="58"/>
      <c r="X438" s="58"/>
      <c r="Y438" s="58"/>
    </row>
    <row r="439" spans="1:25" ht="13">
      <c r="A439" s="58"/>
      <c r="B439" s="58"/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  <c r="R439" s="58"/>
      <c r="S439" s="58"/>
      <c r="T439" s="58"/>
      <c r="U439" s="58"/>
      <c r="V439" s="58"/>
      <c r="W439" s="58"/>
      <c r="X439" s="58"/>
      <c r="Y439" s="58"/>
    </row>
    <row r="440" spans="1:25" ht="13">
      <c r="A440" s="58"/>
      <c r="B440" s="58"/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/>
      <c r="S440" s="58"/>
      <c r="T440" s="58"/>
      <c r="U440" s="58"/>
      <c r="V440" s="58"/>
      <c r="W440" s="58"/>
      <c r="X440" s="58"/>
      <c r="Y440" s="58"/>
    </row>
    <row r="441" spans="1:25" ht="13">
      <c r="A441" s="58"/>
      <c r="B441" s="58"/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/>
      <c r="S441" s="58"/>
      <c r="T441" s="58"/>
      <c r="U441" s="58"/>
      <c r="V441" s="58"/>
      <c r="W441" s="58"/>
      <c r="X441" s="58"/>
      <c r="Y441" s="58"/>
    </row>
    <row r="442" spans="1:25" ht="13">
      <c r="A442" s="58"/>
      <c r="B442" s="58"/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/>
      <c r="S442" s="58"/>
      <c r="T442" s="58"/>
      <c r="U442" s="58"/>
      <c r="V442" s="58"/>
      <c r="W442" s="58"/>
      <c r="X442" s="58"/>
      <c r="Y442" s="58"/>
    </row>
    <row r="443" spans="1:25" ht="13">
      <c r="A443" s="58"/>
      <c r="B443" s="58"/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  <c r="S443" s="58"/>
      <c r="T443" s="58"/>
      <c r="U443" s="58"/>
      <c r="V443" s="58"/>
      <c r="W443" s="58"/>
      <c r="X443" s="58"/>
      <c r="Y443" s="58"/>
    </row>
    <row r="444" spans="1:25" ht="13">
      <c r="A444" s="58"/>
      <c r="B444" s="58"/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  <c r="S444" s="58"/>
      <c r="T444" s="58"/>
      <c r="U444" s="58"/>
      <c r="V444" s="58"/>
      <c r="W444" s="58"/>
      <c r="X444" s="58"/>
      <c r="Y444" s="58"/>
    </row>
    <row r="445" spans="1:25" ht="13">
      <c r="A445" s="58"/>
      <c r="B445" s="58"/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  <c r="S445" s="58"/>
      <c r="T445" s="58"/>
      <c r="U445" s="58"/>
      <c r="V445" s="58"/>
      <c r="W445" s="58"/>
      <c r="X445" s="58"/>
      <c r="Y445" s="58"/>
    </row>
    <row r="446" spans="1:25" ht="13">
      <c r="A446" s="58"/>
      <c r="B446" s="58"/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  <c r="S446" s="58"/>
      <c r="T446" s="58"/>
      <c r="U446" s="58"/>
      <c r="V446" s="58"/>
      <c r="W446" s="58"/>
      <c r="X446" s="58"/>
      <c r="Y446" s="58"/>
    </row>
    <row r="447" spans="1:25" ht="13">
      <c r="A447" s="58"/>
      <c r="B447" s="58"/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  <c r="S447" s="58"/>
      <c r="T447" s="58"/>
      <c r="U447" s="58"/>
      <c r="V447" s="58"/>
      <c r="W447" s="58"/>
      <c r="X447" s="58"/>
      <c r="Y447" s="58"/>
    </row>
    <row r="448" spans="1:25" ht="13">
      <c r="A448" s="58"/>
      <c r="B448" s="58"/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  <c r="S448" s="58"/>
      <c r="T448" s="58"/>
      <c r="U448" s="58"/>
      <c r="V448" s="58"/>
      <c r="W448" s="58"/>
      <c r="X448" s="58"/>
      <c r="Y448" s="58"/>
    </row>
    <row r="449" spans="1:25" ht="13">
      <c r="A449" s="58"/>
      <c r="B449" s="58"/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  <c r="S449" s="58"/>
      <c r="T449" s="58"/>
      <c r="U449" s="58"/>
      <c r="V449" s="58"/>
      <c r="W449" s="58"/>
      <c r="X449" s="58"/>
      <c r="Y449" s="58"/>
    </row>
    <row r="450" spans="1:25" ht="13">
      <c r="A450" s="58"/>
      <c r="B450" s="58"/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  <c r="S450" s="58"/>
      <c r="T450" s="58"/>
      <c r="U450" s="58"/>
      <c r="V450" s="58"/>
      <c r="W450" s="58"/>
      <c r="X450" s="58"/>
      <c r="Y450" s="58"/>
    </row>
    <row r="451" spans="1:25" ht="13">
      <c r="A451" s="58"/>
      <c r="B451" s="58"/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  <c r="S451" s="58"/>
      <c r="T451" s="58"/>
      <c r="U451" s="58"/>
      <c r="V451" s="58"/>
      <c r="W451" s="58"/>
      <c r="X451" s="58"/>
      <c r="Y451" s="58"/>
    </row>
    <row r="452" spans="1:25" ht="13">
      <c r="A452" s="58"/>
      <c r="B452" s="58"/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  <c r="S452" s="58"/>
      <c r="T452" s="58"/>
      <c r="U452" s="58"/>
      <c r="V452" s="58"/>
      <c r="W452" s="58"/>
      <c r="X452" s="58"/>
      <c r="Y452" s="58"/>
    </row>
    <row r="453" spans="1:25" ht="13">
      <c r="A453" s="58"/>
      <c r="B453" s="58"/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  <c r="S453" s="58"/>
      <c r="T453" s="58"/>
      <c r="U453" s="58"/>
      <c r="V453" s="58"/>
      <c r="W453" s="58"/>
      <c r="X453" s="58"/>
      <c r="Y453" s="58"/>
    </row>
    <row r="454" spans="1:25" ht="13">
      <c r="A454" s="58"/>
      <c r="B454" s="58"/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  <c r="S454" s="58"/>
      <c r="T454" s="58"/>
      <c r="U454" s="58"/>
      <c r="V454" s="58"/>
      <c r="W454" s="58"/>
      <c r="X454" s="58"/>
      <c r="Y454" s="58"/>
    </row>
    <row r="455" spans="1:25" ht="13">
      <c r="A455" s="58"/>
      <c r="B455" s="58"/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  <c r="S455" s="58"/>
      <c r="T455" s="58"/>
      <c r="U455" s="58"/>
      <c r="V455" s="58"/>
      <c r="W455" s="58"/>
      <c r="X455" s="58"/>
      <c r="Y455" s="58"/>
    </row>
    <row r="456" spans="1:25" ht="13">
      <c r="A456" s="58"/>
      <c r="B456" s="58"/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  <c r="S456" s="58"/>
      <c r="T456" s="58"/>
      <c r="U456" s="58"/>
      <c r="V456" s="58"/>
      <c r="W456" s="58"/>
      <c r="X456" s="58"/>
      <c r="Y456" s="58"/>
    </row>
    <row r="457" spans="1:25" ht="13">
      <c r="A457" s="58"/>
      <c r="B457" s="58"/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  <c r="S457" s="58"/>
      <c r="T457" s="58"/>
      <c r="U457" s="58"/>
      <c r="V457" s="58"/>
      <c r="W457" s="58"/>
      <c r="X457" s="58"/>
      <c r="Y457" s="58"/>
    </row>
    <row r="458" spans="1:25" ht="13">
      <c r="A458" s="58"/>
      <c r="B458" s="58"/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  <c r="S458" s="58"/>
      <c r="T458" s="58"/>
      <c r="U458" s="58"/>
      <c r="V458" s="58"/>
      <c r="W458" s="58"/>
      <c r="X458" s="58"/>
      <c r="Y458" s="58"/>
    </row>
    <row r="459" spans="1:25" ht="13">
      <c r="A459" s="58"/>
      <c r="B459" s="58"/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  <c r="S459" s="58"/>
      <c r="T459" s="58"/>
      <c r="U459" s="58"/>
      <c r="V459" s="58"/>
      <c r="W459" s="58"/>
      <c r="X459" s="58"/>
      <c r="Y459" s="58"/>
    </row>
    <row r="460" spans="1:25" ht="13">
      <c r="A460" s="58"/>
      <c r="B460" s="58"/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  <c r="S460" s="58"/>
      <c r="T460" s="58"/>
      <c r="U460" s="58"/>
      <c r="V460" s="58"/>
      <c r="W460" s="58"/>
      <c r="X460" s="58"/>
      <c r="Y460" s="58"/>
    </row>
    <row r="461" spans="1:25" ht="13">
      <c r="A461" s="58"/>
      <c r="B461" s="58"/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  <c r="S461" s="58"/>
      <c r="T461" s="58"/>
      <c r="U461" s="58"/>
      <c r="V461" s="58"/>
      <c r="W461" s="58"/>
      <c r="X461" s="58"/>
      <c r="Y461" s="58"/>
    </row>
    <row r="462" spans="1:25" ht="13">
      <c r="A462" s="58"/>
      <c r="B462" s="58"/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  <c r="S462" s="58"/>
      <c r="T462" s="58"/>
      <c r="U462" s="58"/>
      <c r="V462" s="58"/>
      <c r="W462" s="58"/>
      <c r="X462" s="58"/>
      <c r="Y462" s="58"/>
    </row>
    <row r="463" spans="1:25" ht="13">
      <c r="A463" s="58"/>
      <c r="B463" s="58"/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  <c r="S463" s="58"/>
      <c r="T463" s="58"/>
      <c r="U463" s="58"/>
      <c r="V463" s="58"/>
      <c r="W463" s="58"/>
      <c r="X463" s="58"/>
      <c r="Y463" s="58"/>
    </row>
    <row r="464" spans="1:25" ht="13">
      <c r="A464" s="58"/>
      <c r="B464" s="58"/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  <c r="S464" s="58"/>
      <c r="T464" s="58"/>
      <c r="U464" s="58"/>
      <c r="V464" s="58"/>
      <c r="W464" s="58"/>
      <c r="X464" s="58"/>
      <c r="Y464" s="58"/>
    </row>
    <row r="465" spans="1:25" ht="13">
      <c r="A465" s="58"/>
      <c r="B465" s="58"/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/>
      <c r="S465" s="58"/>
      <c r="T465" s="58"/>
      <c r="U465" s="58"/>
      <c r="V465" s="58"/>
      <c r="W465" s="58"/>
      <c r="X465" s="58"/>
      <c r="Y465" s="58"/>
    </row>
    <row r="466" spans="1:25" ht="13">
      <c r="A466" s="58"/>
      <c r="B466" s="58"/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/>
      <c r="S466" s="58"/>
      <c r="T466" s="58"/>
      <c r="U466" s="58"/>
      <c r="V466" s="58"/>
      <c r="W466" s="58"/>
      <c r="X466" s="58"/>
      <c r="Y466" s="58"/>
    </row>
    <row r="467" spans="1:25" ht="13">
      <c r="A467" s="58"/>
      <c r="B467" s="58"/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/>
      <c r="S467" s="58"/>
      <c r="T467" s="58"/>
      <c r="U467" s="58"/>
      <c r="V467" s="58"/>
      <c r="W467" s="58"/>
      <c r="X467" s="58"/>
      <c r="Y467" s="58"/>
    </row>
    <row r="468" spans="1:25" ht="13">
      <c r="A468" s="58"/>
      <c r="B468" s="58"/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/>
      <c r="S468" s="58"/>
      <c r="T468" s="58"/>
      <c r="U468" s="58"/>
      <c r="V468" s="58"/>
      <c r="W468" s="58"/>
      <c r="X468" s="58"/>
      <c r="Y468" s="58"/>
    </row>
    <row r="469" spans="1:25" ht="13">
      <c r="A469" s="58"/>
      <c r="B469" s="58"/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/>
      <c r="S469" s="58"/>
      <c r="T469" s="58"/>
      <c r="U469" s="58"/>
      <c r="V469" s="58"/>
      <c r="W469" s="58"/>
      <c r="X469" s="58"/>
      <c r="Y469" s="58"/>
    </row>
    <row r="470" spans="1:25" ht="13">
      <c r="A470" s="58"/>
      <c r="B470" s="58"/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/>
      <c r="S470" s="58"/>
      <c r="T470" s="58"/>
      <c r="U470" s="58"/>
      <c r="V470" s="58"/>
      <c r="W470" s="58"/>
      <c r="X470" s="58"/>
      <c r="Y470" s="58"/>
    </row>
    <row r="471" spans="1:25" ht="13">
      <c r="A471" s="58"/>
      <c r="B471" s="58"/>
      <c r="C471" s="58"/>
      <c r="D471" s="58"/>
      <c r="E471" s="58"/>
      <c r="F471" s="58"/>
      <c r="G471" s="58"/>
      <c r="H471" s="58"/>
      <c r="I471" s="58"/>
      <c r="J471" s="58"/>
      <c r="K471" s="58"/>
      <c r="L471" s="58"/>
      <c r="M471" s="58"/>
      <c r="N471" s="58"/>
      <c r="O471" s="58"/>
      <c r="P471" s="58"/>
      <c r="Q471" s="58"/>
      <c r="R471" s="58"/>
      <c r="S471" s="58"/>
      <c r="T471" s="58"/>
      <c r="U471" s="58"/>
      <c r="V471" s="58"/>
      <c r="W471" s="58"/>
      <c r="X471" s="58"/>
      <c r="Y471" s="58"/>
    </row>
    <row r="472" spans="1:25" ht="13">
      <c r="A472" s="58"/>
      <c r="B472" s="58"/>
      <c r="C472" s="58"/>
      <c r="D472" s="58"/>
      <c r="E472" s="58"/>
      <c r="F472" s="58"/>
      <c r="G472" s="58"/>
      <c r="H472" s="58"/>
      <c r="I472" s="58"/>
      <c r="J472" s="58"/>
      <c r="K472" s="58"/>
      <c r="L472" s="58"/>
      <c r="M472" s="58"/>
      <c r="N472" s="58"/>
      <c r="O472" s="58"/>
      <c r="P472" s="58"/>
      <c r="Q472" s="58"/>
      <c r="R472" s="58"/>
      <c r="S472" s="58"/>
      <c r="T472" s="58"/>
      <c r="U472" s="58"/>
      <c r="V472" s="58"/>
      <c r="W472" s="58"/>
      <c r="X472" s="58"/>
      <c r="Y472" s="58"/>
    </row>
    <row r="473" spans="1:25" ht="13">
      <c r="A473" s="58"/>
      <c r="B473" s="58"/>
      <c r="C473" s="58"/>
      <c r="D473" s="58"/>
      <c r="E473" s="58"/>
      <c r="F473" s="58"/>
      <c r="G473" s="58"/>
      <c r="H473" s="58"/>
      <c r="I473" s="58"/>
      <c r="J473" s="58"/>
      <c r="K473" s="58"/>
      <c r="L473" s="58"/>
      <c r="M473" s="58"/>
      <c r="N473" s="58"/>
      <c r="O473" s="58"/>
      <c r="P473" s="58"/>
      <c r="Q473" s="58"/>
      <c r="R473" s="58"/>
      <c r="S473" s="58"/>
      <c r="T473" s="58"/>
      <c r="U473" s="58"/>
      <c r="V473" s="58"/>
      <c r="W473" s="58"/>
      <c r="X473" s="58"/>
      <c r="Y473" s="58"/>
    </row>
    <row r="474" spans="1:25" ht="13">
      <c r="A474" s="58"/>
      <c r="B474" s="58"/>
      <c r="C474" s="58"/>
      <c r="D474" s="58"/>
      <c r="E474" s="58"/>
      <c r="F474" s="58"/>
      <c r="G474" s="58"/>
      <c r="H474" s="58"/>
      <c r="I474" s="58"/>
      <c r="J474" s="58"/>
      <c r="K474" s="58"/>
      <c r="L474" s="58"/>
      <c r="M474" s="58"/>
      <c r="N474" s="58"/>
      <c r="O474" s="58"/>
      <c r="P474" s="58"/>
      <c r="Q474" s="58"/>
      <c r="R474" s="58"/>
      <c r="S474" s="58"/>
      <c r="T474" s="58"/>
      <c r="U474" s="58"/>
      <c r="V474" s="58"/>
      <c r="W474" s="58"/>
      <c r="X474" s="58"/>
      <c r="Y474" s="58"/>
    </row>
    <row r="475" spans="1:25" ht="13">
      <c r="A475" s="58"/>
      <c r="B475" s="58"/>
      <c r="C475" s="58"/>
      <c r="D475" s="58"/>
      <c r="E475" s="58"/>
      <c r="F475" s="58"/>
      <c r="G475" s="58"/>
      <c r="H475" s="58"/>
      <c r="I475" s="58"/>
      <c r="J475" s="58"/>
      <c r="K475" s="58"/>
      <c r="L475" s="58"/>
      <c r="M475" s="58"/>
      <c r="N475" s="58"/>
      <c r="O475" s="58"/>
      <c r="P475" s="58"/>
      <c r="Q475" s="58"/>
      <c r="R475" s="58"/>
      <c r="S475" s="58"/>
      <c r="T475" s="58"/>
      <c r="U475" s="58"/>
      <c r="V475" s="58"/>
      <c r="W475" s="58"/>
      <c r="X475" s="58"/>
      <c r="Y475" s="58"/>
    </row>
    <row r="476" spans="1:25" ht="13">
      <c r="A476" s="58"/>
      <c r="B476" s="58"/>
      <c r="C476" s="58"/>
      <c r="D476" s="58"/>
      <c r="E476" s="58"/>
      <c r="F476" s="58"/>
      <c r="G476" s="58"/>
      <c r="H476" s="58"/>
      <c r="I476" s="58"/>
      <c r="J476" s="58"/>
      <c r="K476" s="58"/>
      <c r="L476" s="58"/>
      <c r="M476" s="58"/>
      <c r="N476" s="58"/>
      <c r="O476" s="58"/>
      <c r="P476" s="58"/>
      <c r="Q476" s="58"/>
      <c r="R476" s="58"/>
      <c r="S476" s="58"/>
      <c r="T476" s="58"/>
      <c r="U476" s="58"/>
      <c r="V476" s="58"/>
      <c r="W476" s="58"/>
      <c r="X476" s="58"/>
      <c r="Y476" s="58"/>
    </row>
    <row r="477" spans="1:25" ht="13">
      <c r="A477" s="58"/>
      <c r="B477" s="58"/>
      <c r="C477" s="58"/>
      <c r="D477" s="58"/>
      <c r="E477" s="58"/>
      <c r="F477" s="58"/>
      <c r="G477" s="58"/>
      <c r="H477" s="58"/>
      <c r="I477" s="58"/>
      <c r="J477" s="58"/>
      <c r="K477" s="58"/>
      <c r="L477" s="58"/>
      <c r="M477" s="58"/>
      <c r="N477" s="58"/>
      <c r="O477" s="58"/>
      <c r="P477" s="58"/>
      <c r="Q477" s="58"/>
      <c r="R477" s="58"/>
      <c r="S477" s="58"/>
      <c r="T477" s="58"/>
      <c r="U477" s="58"/>
      <c r="V477" s="58"/>
      <c r="W477" s="58"/>
      <c r="X477" s="58"/>
      <c r="Y477" s="58"/>
    </row>
    <row r="478" spans="1:25" ht="13">
      <c r="A478" s="58"/>
      <c r="B478" s="58"/>
      <c r="C478" s="58"/>
      <c r="D478" s="58"/>
      <c r="E478" s="58"/>
      <c r="F478" s="58"/>
      <c r="G478" s="58"/>
      <c r="H478" s="58"/>
      <c r="I478" s="58"/>
      <c r="J478" s="58"/>
      <c r="K478" s="58"/>
      <c r="L478" s="58"/>
      <c r="M478" s="58"/>
      <c r="N478" s="58"/>
      <c r="O478" s="58"/>
      <c r="P478" s="58"/>
      <c r="Q478" s="58"/>
      <c r="R478" s="58"/>
      <c r="S478" s="58"/>
      <c r="T478" s="58"/>
      <c r="U478" s="58"/>
      <c r="V478" s="58"/>
      <c r="W478" s="58"/>
      <c r="X478" s="58"/>
      <c r="Y478" s="58"/>
    </row>
    <row r="479" spans="1:25" ht="13">
      <c r="A479" s="58"/>
      <c r="B479" s="58"/>
      <c r="C479" s="58"/>
      <c r="D479" s="58"/>
      <c r="E479" s="58"/>
      <c r="F479" s="58"/>
      <c r="G479" s="58"/>
      <c r="H479" s="58"/>
      <c r="I479" s="58"/>
      <c r="J479" s="58"/>
      <c r="K479" s="58"/>
      <c r="L479" s="58"/>
      <c r="M479" s="58"/>
      <c r="N479" s="58"/>
      <c r="O479" s="58"/>
      <c r="P479" s="58"/>
      <c r="Q479" s="58"/>
      <c r="R479" s="58"/>
      <c r="S479" s="58"/>
      <c r="T479" s="58"/>
      <c r="U479" s="58"/>
      <c r="V479" s="58"/>
      <c r="W479" s="58"/>
      <c r="X479" s="58"/>
      <c r="Y479" s="58"/>
    </row>
    <row r="480" spans="1:25" ht="13">
      <c r="A480" s="58"/>
      <c r="B480" s="58"/>
      <c r="C480" s="58"/>
      <c r="D480" s="58"/>
      <c r="E480" s="58"/>
      <c r="F480" s="58"/>
      <c r="G480" s="58"/>
      <c r="H480" s="58"/>
      <c r="I480" s="58"/>
      <c r="J480" s="58"/>
      <c r="K480" s="58"/>
      <c r="L480" s="58"/>
      <c r="M480" s="58"/>
      <c r="N480" s="58"/>
      <c r="O480" s="58"/>
      <c r="P480" s="58"/>
      <c r="Q480" s="58"/>
      <c r="R480" s="58"/>
      <c r="S480" s="58"/>
      <c r="T480" s="58"/>
      <c r="U480" s="58"/>
      <c r="V480" s="58"/>
      <c r="W480" s="58"/>
      <c r="X480" s="58"/>
      <c r="Y480" s="58"/>
    </row>
    <row r="481" spans="1:25" ht="13">
      <c r="A481" s="58"/>
      <c r="B481" s="58"/>
      <c r="C481" s="58"/>
      <c r="D481" s="58"/>
      <c r="E481" s="58"/>
      <c r="F481" s="58"/>
      <c r="G481" s="58"/>
      <c r="H481" s="58"/>
      <c r="I481" s="58"/>
      <c r="J481" s="58"/>
      <c r="K481" s="58"/>
      <c r="L481" s="58"/>
      <c r="M481" s="58"/>
      <c r="N481" s="58"/>
      <c r="O481" s="58"/>
      <c r="P481" s="58"/>
      <c r="Q481" s="58"/>
      <c r="R481" s="58"/>
      <c r="S481" s="58"/>
      <c r="T481" s="58"/>
      <c r="U481" s="58"/>
      <c r="V481" s="58"/>
      <c r="W481" s="58"/>
      <c r="X481" s="58"/>
      <c r="Y481" s="58"/>
    </row>
    <row r="482" spans="1:25" ht="13">
      <c r="A482" s="58"/>
      <c r="B482" s="58"/>
      <c r="C482" s="58"/>
      <c r="D482" s="58"/>
      <c r="E482" s="58"/>
      <c r="F482" s="58"/>
      <c r="G482" s="58"/>
      <c r="H482" s="58"/>
      <c r="I482" s="58"/>
      <c r="J482" s="58"/>
      <c r="K482" s="58"/>
      <c r="L482" s="58"/>
      <c r="M482" s="58"/>
      <c r="N482" s="58"/>
      <c r="O482" s="58"/>
      <c r="P482" s="58"/>
      <c r="Q482" s="58"/>
      <c r="R482" s="58"/>
      <c r="S482" s="58"/>
      <c r="T482" s="58"/>
      <c r="U482" s="58"/>
      <c r="V482" s="58"/>
      <c r="W482" s="58"/>
      <c r="X482" s="58"/>
      <c r="Y482" s="58"/>
    </row>
    <row r="483" spans="1:25" ht="13">
      <c r="A483" s="58"/>
      <c r="B483" s="58"/>
      <c r="C483" s="58"/>
      <c r="D483" s="58"/>
      <c r="E483" s="58"/>
      <c r="F483" s="58"/>
      <c r="G483" s="58"/>
      <c r="H483" s="58"/>
      <c r="I483" s="58"/>
      <c r="J483" s="58"/>
      <c r="K483" s="58"/>
      <c r="L483" s="58"/>
      <c r="M483" s="58"/>
      <c r="N483" s="58"/>
      <c r="O483" s="58"/>
      <c r="P483" s="58"/>
      <c r="Q483" s="58"/>
      <c r="R483" s="58"/>
      <c r="S483" s="58"/>
      <c r="T483" s="58"/>
      <c r="U483" s="58"/>
      <c r="V483" s="58"/>
      <c r="W483" s="58"/>
      <c r="X483" s="58"/>
      <c r="Y483" s="58"/>
    </row>
    <row r="484" spans="1:25" ht="13">
      <c r="A484" s="58"/>
      <c r="B484" s="58"/>
      <c r="C484" s="58"/>
      <c r="D484" s="58"/>
      <c r="E484" s="58"/>
      <c r="F484" s="58"/>
      <c r="G484" s="58"/>
      <c r="H484" s="58"/>
      <c r="I484" s="58"/>
      <c r="J484" s="58"/>
      <c r="K484" s="58"/>
      <c r="L484" s="58"/>
      <c r="M484" s="58"/>
      <c r="N484" s="58"/>
      <c r="O484" s="58"/>
      <c r="P484" s="58"/>
      <c r="Q484" s="58"/>
      <c r="R484" s="58"/>
      <c r="S484" s="58"/>
      <c r="T484" s="58"/>
      <c r="U484" s="58"/>
      <c r="V484" s="58"/>
      <c r="W484" s="58"/>
      <c r="X484" s="58"/>
      <c r="Y484" s="58"/>
    </row>
    <row r="485" spans="1:25" ht="13">
      <c r="A485" s="58"/>
      <c r="B485" s="58"/>
      <c r="C485" s="58"/>
      <c r="D485" s="58"/>
      <c r="E485" s="5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  <c r="Q485" s="58"/>
      <c r="R485" s="58"/>
      <c r="S485" s="58"/>
      <c r="T485" s="58"/>
      <c r="U485" s="58"/>
      <c r="V485" s="58"/>
      <c r="W485" s="58"/>
      <c r="X485" s="58"/>
      <c r="Y485" s="58"/>
    </row>
    <row r="486" spans="1:25" ht="13">
      <c r="A486" s="58"/>
      <c r="B486" s="58"/>
      <c r="C486" s="58"/>
      <c r="D486" s="5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  <c r="Q486" s="58"/>
      <c r="R486" s="58"/>
      <c r="S486" s="58"/>
      <c r="T486" s="58"/>
      <c r="U486" s="58"/>
      <c r="V486" s="58"/>
      <c r="W486" s="58"/>
      <c r="X486" s="58"/>
      <c r="Y486" s="58"/>
    </row>
    <row r="487" spans="1:25" ht="13">
      <c r="A487" s="58"/>
      <c r="B487" s="58"/>
      <c r="C487" s="5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8"/>
      <c r="R487" s="58"/>
      <c r="S487" s="58"/>
      <c r="T487" s="58"/>
      <c r="U487" s="58"/>
      <c r="V487" s="58"/>
      <c r="W487" s="58"/>
      <c r="X487" s="58"/>
      <c r="Y487" s="58"/>
    </row>
    <row r="488" spans="1:25" ht="13">
      <c r="A488" s="58"/>
      <c r="B488" s="58"/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  <c r="R488" s="58"/>
      <c r="S488" s="58"/>
      <c r="T488" s="58"/>
      <c r="U488" s="58"/>
      <c r="V488" s="58"/>
      <c r="W488" s="58"/>
      <c r="X488" s="58"/>
      <c r="Y488" s="58"/>
    </row>
    <row r="489" spans="1:25" ht="13">
      <c r="A489" s="58"/>
      <c r="B489" s="58"/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  <c r="Q489" s="58"/>
      <c r="R489" s="58"/>
      <c r="S489" s="58"/>
      <c r="T489" s="58"/>
      <c r="U489" s="58"/>
      <c r="V489" s="58"/>
      <c r="W489" s="58"/>
      <c r="X489" s="58"/>
      <c r="Y489" s="58"/>
    </row>
    <row r="490" spans="1:25" ht="13">
      <c r="A490" s="58"/>
      <c r="B490" s="58"/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  <c r="Q490" s="58"/>
      <c r="R490" s="58"/>
      <c r="S490" s="58"/>
      <c r="T490" s="58"/>
      <c r="U490" s="58"/>
      <c r="V490" s="58"/>
      <c r="W490" s="58"/>
      <c r="X490" s="58"/>
      <c r="Y490" s="58"/>
    </row>
    <row r="491" spans="1:25" ht="13">
      <c r="A491" s="58"/>
      <c r="B491" s="58"/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  <c r="R491" s="58"/>
      <c r="S491" s="58"/>
      <c r="T491" s="58"/>
      <c r="U491" s="58"/>
      <c r="V491" s="58"/>
      <c r="W491" s="58"/>
      <c r="X491" s="58"/>
      <c r="Y491" s="58"/>
    </row>
    <row r="492" spans="1:25" ht="13">
      <c r="A492" s="58"/>
      <c r="B492" s="58"/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  <c r="Q492" s="58"/>
      <c r="R492" s="58"/>
      <c r="S492" s="58"/>
      <c r="T492" s="58"/>
      <c r="U492" s="58"/>
      <c r="V492" s="58"/>
      <c r="W492" s="58"/>
      <c r="X492" s="58"/>
      <c r="Y492" s="58"/>
    </row>
    <row r="493" spans="1:25" ht="13">
      <c r="A493" s="58"/>
      <c r="B493" s="58"/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  <c r="Q493" s="58"/>
      <c r="R493" s="58"/>
      <c r="S493" s="58"/>
      <c r="T493" s="58"/>
      <c r="U493" s="58"/>
      <c r="V493" s="58"/>
      <c r="W493" s="58"/>
      <c r="X493" s="58"/>
      <c r="Y493" s="58"/>
    </row>
    <row r="494" spans="1:25" ht="13">
      <c r="A494" s="58"/>
      <c r="B494" s="58"/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  <c r="R494" s="58"/>
      <c r="S494" s="58"/>
      <c r="T494" s="58"/>
      <c r="U494" s="58"/>
      <c r="V494" s="58"/>
      <c r="W494" s="58"/>
      <c r="X494" s="58"/>
      <c r="Y494" s="58"/>
    </row>
    <row r="495" spans="1:25" ht="13">
      <c r="A495" s="58"/>
      <c r="B495" s="58"/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  <c r="R495" s="58"/>
      <c r="S495" s="58"/>
      <c r="T495" s="58"/>
      <c r="U495" s="58"/>
      <c r="V495" s="58"/>
      <c r="W495" s="58"/>
      <c r="X495" s="58"/>
      <c r="Y495" s="58"/>
    </row>
    <row r="496" spans="1:25" ht="13">
      <c r="A496" s="58"/>
      <c r="B496" s="58"/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/>
      <c r="S496" s="58"/>
      <c r="T496" s="58"/>
      <c r="U496" s="58"/>
      <c r="V496" s="58"/>
      <c r="W496" s="58"/>
      <c r="X496" s="58"/>
      <c r="Y496" s="58"/>
    </row>
    <row r="497" spans="1:25" ht="13">
      <c r="A497" s="58"/>
      <c r="B497" s="58"/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  <c r="S497" s="58"/>
      <c r="T497" s="58"/>
      <c r="U497" s="58"/>
      <c r="V497" s="58"/>
      <c r="W497" s="58"/>
      <c r="X497" s="58"/>
      <c r="Y497" s="58"/>
    </row>
    <row r="498" spans="1:25" ht="13">
      <c r="A498" s="58"/>
      <c r="B498" s="58"/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  <c r="S498" s="58"/>
      <c r="T498" s="58"/>
      <c r="U498" s="58"/>
      <c r="V498" s="58"/>
      <c r="W498" s="58"/>
      <c r="X498" s="58"/>
      <c r="Y498" s="58"/>
    </row>
    <row r="499" spans="1:25" ht="13">
      <c r="A499" s="58"/>
      <c r="B499" s="58"/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  <c r="S499" s="58"/>
      <c r="T499" s="58"/>
      <c r="U499" s="58"/>
      <c r="V499" s="58"/>
      <c r="W499" s="58"/>
      <c r="X499" s="58"/>
      <c r="Y499" s="58"/>
    </row>
    <row r="500" spans="1:25" ht="13">
      <c r="A500" s="58"/>
      <c r="B500" s="58"/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  <c r="S500" s="58"/>
      <c r="T500" s="58"/>
      <c r="U500" s="58"/>
      <c r="V500" s="58"/>
      <c r="W500" s="58"/>
      <c r="X500" s="58"/>
      <c r="Y500" s="58"/>
    </row>
    <row r="501" spans="1:25" ht="13">
      <c r="A501" s="58"/>
      <c r="B501" s="58"/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  <c r="S501" s="58"/>
      <c r="T501" s="58"/>
      <c r="U501" s="58"/>
      <c r="V501" s="58"/>
      <c r="W501" s="58"/>
      <c r="X501" s="58"/>
      <c r="Y501" s="58"/>
    </row>
    <row r="502" spans="1:25" ht="13">
      <c r="A502" s="58"/>
      <c r="B502" s="58"/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/>
      <c r="S502" s="58"/>
      <c r="T502" s="58"/>
      <c r="U502" s="58"/>
      <c r="V502" s="58"/>
      <c r="W502" s="58"/>
      <c r="X502" s="58"/>
      <c r="Y502" s="58"/>
    </row>
    <row r="503" spans="1:25" ht="13">
      <c r="A503" s="58"/>
      <c r="B503" s="58"/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/>
      <c r="S503" s="58"/>
      <c r="T503" s="58"/>
      <c r="U503" s="58"/>
      <c r="V503" s="58"/>
      <c r="W503" s="58"/>
      <c r="X503" s="58"/>
      <c r="Y503" s="58"/>
    </row>
    <row r="504" spans="1:25" ht="13">
      <c r="A504" s="58"/>
      <c r="B504" s="58"/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  <c r="Q504" s="58"/>
      <c r="R504" s="58"/>
      <c r="S504" s="58"/>
      <c r="T504" s="58"/>
      <c r="U504" s="58"/>
      <c r="V504" s="58"/>
      <c r="W504" s="58"/>
      <c r="X504" s="58"/>
      <c r="Y504" s="58"/>
    </row>
    <row r="505" spans="1:25" ht="13">
      <c r="A505" s="58"/>
      <c r="B505" s="58"/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  <c r="Q505" s="58"/>
      <c r="R505" s="58"/>
      <c r="S505" s="58"/>
      <c r="T505" s="58"/>
      <c r="U505" s="58"/>
      <c r="V505" s="58"/>
      <c r="W505" s="58"/>
      <c r="X505" s="58"/>
      <c r="Y505" s="58"/>
    </row>
    <row r="506" spans="1:25" ht="13">
      <c r="A506" s="58"/>
      <c r="B506" s="58"/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  <c r="Q506" s="58"/>
      <c r="R506" s="58"/>
      <c r="S506" s="58"/>
      <c r="T506" s="58"/>
      <c r="U506" s="58"/>
      <c r="V506" s="58"/>
      <c r="W506" s="58"/>
      <c r="X506" s="58"/>
      <c r="Y506" s="58"/>
    </row>
    <row r="507" spans="1:25" ht="13">
      <c r="A507" s="58"/>
      <c r="B507" s="58"/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8"/>
      <c r="R507" s="58"/>
      <c r="S507" s="58"/>
      <c r="T507" s="58"/>
      <c r="U507" s="58"/>
      <c r="V507" s="58"/>
      <c r="W507" s="58"/>
      <c r="X507" s="58"/>
      <c r="Y507" s="58"/>
    </row>
    <row r="508" spans="1:25" ht="13">
      <c r="A508" s="58"/>
      <c r="B508" s="58"/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  <c r="Q508" s="58"/>
      <c r="R508" s="58"/>
      <c r="S508" s="58"/>
      <c r="T508" s="58"/>
      <c r="U508" s="58"/>
      <c r="V508" s="58"/>
      <c r="W508" s="58"/>
      <c r="X508" s="58"/>
      <c r="Y508" s="58"/>
    </row>
    <row r="509" spans="1:25" ht="13">
      <c r="A509" s="58"/>
      <c r="B509" s="58"/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  <c r="Q509" s="58"/>
      <c r="R509" s="58"/>
      <c r="S509" s="58"/>
      <c r="T509" s="58"/>
      <c r="U509" s="58"/>
      <c r="V509" s="58"/>
      <c r="W509" s="58"/>
      <c r="X509" s="58"/>
      <c r="Y509" s="58"/>
    </row>
    <row r="510" spans="1:25" ht="13">
      <c r="A510" s="58"/>
      <c r="B510" s="58"/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  <c r="Q510" s="58"/>
      <c r="R510" s="58"/>
      <c r="S510" s="58"/>
      <c r="T510" s="58"/>
      <c r="U510" s="58"/>
      <c r="V510" s="58"/>
      <c r="W510" s="58"/>
      <c r="X510" s="58"/>
      <c r="Y510" s="58"/>
    </row>
    <row r="511" spans="1:25" ht="13">
      <c r="A511" s="58"/>
      <c r="B511" s="58"/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  <c r="R511" s="58"/>
      <c r="S511" s="58"/>
      <c r="T511" s="58"/>
      <c r="U511" s="58"/>
      <c r="V511" s="58"/>
      <c r="W511" s="58"/>
      <c r="X511" s="58"/>
      <c r="Y511" s="58"/>
    </row>
    <row r="512" spans="1:25" ht="13">
      <c r="A512" s="58"/>
      <c r="B512" s="58"/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  <c r="R512" s="58"/>
      <c r="S512" s="58"/>
      <c r="T512" s="58"/>
      <c r="U512" s="58"/>
      <c r="V512" s="58"/>
      <c r="W512" s="58"/>
      <c r="X512" s="58"/>
      <c r="Y512" s="58"/>
    </row>
    <row r="513" spans="1:25" ht="13">
      <c r="A513" s="58"/>
      <c r="B513" s="58"/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  <c r="Q513" s="58"/>
      <c r="R513" s="58"/>
      <c r="S513" s="58"/>
      <c r="T513" s="58"/>
      <c r="U513" s="58"/>
      <c r="V513" s="58"/>
      <c r="W513" s="58"/>
      <c r="X513" s="58"/>
      <c r="Y513" s="58"/>
    </row>
    <row r="514" spans="1:25" ht="13">
      <c r="A514" s="58"/>
      <c r="B514" s="58"/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  <c r="R514" s="58"/>
      <c r="S514" s="58"/>
      <c r="T514" s="58"/>
      <c r="U514" s="58"/>
      <c r="V514" s="58"/>
      <c r="W514" s="58"/>
      <c r="X514" s="58"/>
      <c r="Y514" s="58"/>
    </row>
    <row r="515" spans="1:25" ht="13">
      <c r="A515" s="58"/>
      <c r="B515" s="58"/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  <c r="R515" s="58"/>
      <c r="S515" s="58"/>
      <c r="T515" s="58"/>
      <c r="U515" s="58"/>
      <c r="V515" s="58"/>
      <c r="W515" s="58"/>
      <c r="X515" s="58"/>
      <c r="Y515" s="58"/>
    </row>
    <row r="516" spans="1:25" ht="13">
      <c r="A516" s="58"/>
      <c r="B516" s="58"/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  <c r="R516" s="58"/>
      <c r="S516" s="58"/>
      <c r="T516" s="58"/>
      <c r="U516" s="58"/>
      <c r="V516" s="58"/>
      <c r="W516" s="58"/>
      <c r="X516" s="58"/>
      <c r="Y516" s="58"/>
    </row>
    <row r="517" spans="1:25" ht="13">
      <c r="A517" s="58"/>
      <c r="B517" s="58"/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  <c r="R517" s="58"/>
      <c r="S517" s="58"/>
      <c r="T517" s="58"/>
      <c r="U517" s="58"/>
      <c r="V517" s="58"/>
      <c r="W517" s="58"/>
      <c r="X517" s="58"/>
      <c r="Y517" s="58"/>
    </row>
    <row r="518" spans="1:25" ht="13">
      <c r="A518" s="58"/>
      <c r="B518" s="58"/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  <c r="R518" s="58"/>
      <c r="S518" s="58"/>
      <c r="T518" s="58"/>
      <c r="U518" s="58"/>
      <c r="V518" s="58"/>
      <c r="W518" s="58"/>
      <c r="X518" s="58"/>
      <c r="Y518" s="58"/>
    </row>
    <row r="519" spans="1:25" ht="13">
      <c r="A519" s="58"/>
      <c r="B519" s="58"/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  <c r="R519" s="58"/>
      <c r="S519" s="58"/>
      <c r="T519" s="58"/>
      <c r="U519" s="58"/>
      <c r="V519" s="58"/>
      <c r="W519" s="58"/>
      <c r="X519" s="58"/>
      <c r="Y519" s="58"/>
    </row>
    <row r="520" spans="1:25" ht="13">
      <c r="A520" s="58"/>
      <c r="B520" s="58"/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  <c r="R520" s="58"/>
      <c r="S520" s="58"/>
      <c r="T520" s="58"/>
      <c r="U520" s="58"/>
      <c r="V520" s="58"/>
      <c r="W520" s="58"/>
      <c r="X520" s="58"/>
      <c r="Y520" s="58"/>
    </row>
    <row r="521" spans="1:25" ht="13">
      <c r="A521" s="58"/>
      <c r="B521" s="58"/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  <c r="R521" s="58"/>
      <c r="S521" s="58"/>
      <c r="T521" s="58"/>
      <c r="U521" s="58"/>
      <c r="V521" s="58"/>
      <c r="W521" s="58"/>
      <c r="X521" s="58"/>
      <c r="Y521" s="58"/>
    </row>
    <row r="522" spans="1:25" ht="13">
      <c r="A522" s="58"/>
      <c r="B522" s="58"/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8"/>
      <c r="R522" s="58"/>
      <c r="S522" s="58"/>
      <c r="T522" s="58"/>
      <c r="U522" s="58"/>
      <c r="V522" s="58"/>
      <c r="W522" s="58"/>
      <c r="X522" s="58"/>
      <c r="Y522" s="58"/>
    </row>
    <row r="523" spans="1:25" ht="13">
      <c r="A523" s="58"/>
      <c r="B523" s="58"/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  <c r="R523" s="58"/>
      <c r="S523" s="58"/>
      <c r="T523" s="58"/>
      <c r="U523" s="58"/>
      <c r="V523" s="58"/>
      <c r="W523" s="58"/>
      <c r="X523" s="58"/>
      <c r="Y523" s="58"/>
    </row>
    <row r="524" spans="1:25" ht="13">
      <c r="A524" s="58"/>
      <c r="B524" s="58"/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  <c r="R524" s="58"/>
      <c r="S524" s="58"/>
      <c r="T524" s="58"/>
      <c r="U524" s="58"/>
      <c r="V524" s="58"/>
      <c r="W524" s="58"/>
      <c r="X524" s="58"/>
      <c r="Y524" s="58"/>
    </row>
    <row r="525" spans="1:25" ht="13">
      <c r="A525" s="58"/>
      <c r="B525" s="58"/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/>
      <c r="S525" s="58"/>
      <c r="T525" s="58"/>
      <c r="U525" s="58"/>
      <c r="V525" s="58"/>
      <c r="W525" s="58"/>
      <c r="X525" s="58"/>
      <c r="Y525" s="58"/>
    </row>
    <row r="526" spans="1:25" ht="13">
      <c r="A526" s="58"/>
      <c r="B526" s="58"/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  <c r="S526" s="58"/>
      <c r="T526" s="58"/>
      <c r="U526" s="58"/>
      <c r="V526" s="58"/>
      <c r="W526" s="58"/>
      <c r="X526" s="58"/>
      <c r="Y526" s="58"/>
    </row>
    <row r="527" spans="1:25" ht="13">
      <c r="A527" s="58"/>
      <c r="B527" s="58"/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/>
      <c r="S527" s="58"/>
      <c r="T527" s="58"/>
      <c r="U527" s="58"/>
      <c r="V527" s="58"/>
      <c r="W527" s="58"/>
      <c r="X527" s="58"/>
      <c r="Y527" s="58"/>
    </row>
    <row r="528" spans="1:25" ht="13">
      <c r="A528" s="58"/>
      <c r="B528" s="58"/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/>
      <c r="S528" s="58"/>
      <c r="T528" s="58"/>
      <c r="U528" s="58"/>
      <c r="V528" s="58"/>
      <c r="W528" s="58"/>
      <c r="X528" s="58"/>
      <c r="Y528" s="58"/>
    </row>
    <row r="529" spans="1:25" ht="13">
      <c r="A529" s="58"/>
      <c r="B529" s="58"/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/>
      <c r="S529" s="58"/>
      <c r="T529" s="58"/>
      <c r="U529" s="58"/>
      <c r="V529" s="58"/>
      <c r="W529" s="58"/>
      <c r="X529" s="58"/>
      <c r="Y529" s="58"/>
    </row>
    <row r="530" spans="1:25" ht="13">
      <c r="A530" s="58"/>
      <c r="B530" s="58"/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58"/>
      <c r="R530" s="58"/>
      <c r="S530" s="58"/>
      <c r="T530" s="58"/>
      <c r="U530" s="58"/>
      <c r="V530" s="58"/>
      <c r="W530" s="58"/>
      <c r="X530" s="58"/>
      <c r="Y530" s="58"/>
    </row>
    <row r="531" spans="1:25" ht="13">
      <c r="A531" s="58"/>
      <c r="B531" s="58"/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/>
      <c r="S531" s="58"/>
      <c r="T531" s="58"/>
      <c r="U531" s="58"/>
      <c r="V531" s="58"/>
      <c r="W531" s="58"/>
      <c r="X531" s="58"/>
      <c r="Y531" s="58"/>
    </row>
    <row r="532" spans="1:25" ht="13">
      <c r="A532" s="58"/>
      <c r="B532" s="58"/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  <c r="R532" s="58"/>
      <c r="S532" s="58"/>
      <c r="T532" s="58"/>
      <c r="U532" s="58"/>
      <c r="V532" s="58"/>
      <c r="W532" s="58"/>
      <c r="X532" s="58"/>
      <c r="Y532" s="58"/>
    </row>
    <row r="533" spans="1:25" ht="13">
      <c r="A533" s="58"/>
      <c r="B533" s="58"/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  <c r="R533" s="58"/>
      <c r="S533" s="58"/>
      <c r="T533" s="58"/>
      <c r="U533" s="58"/>
      <c r="V533" s="58"/>
      <c r="W533" s="58"/>
      <c r="X533" s="58"/>
      <c r="Y533" s="58"/>
    </row>
    <row r="534" spans="1:25" ht="13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  <c r="S534" s="58"/>
      <c r="T534" s="58"/>
      <c r="U534" s="58"/>
      <c r="V534" s="58"/>
      <c r="W534" s="58"/>
      <c r="X534" s="58"/>
      <c r="Y534" s="58"/>
    </row>
    <row r="535" spans="1:25" ht="13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  <c r="S535" s="58"/>
      <c r="T535" s="58"/>
      <c r="U535" s="58"/>
      <c r="V535" s="58"/>
      <c r="W535" s="58"/>
      <c r="X535" s="58"/>
      <c r="Y535" s="58"/>
    </row>
    <row r="536" spans="1:25" ht="13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  <c r="S536" s="58"/>
      <c r="T536" s="58"/>
      <c r="U536" s="58"/>
      <c r="V536" s="58"/>
      <c r="W536" s="58"/>
      <c r="X536" s="58"/>
      <c r="Y536" s="58"/>
    </row>
    <row r="537" spans="1:25" ht="13">
      <c r="A537" s="58"/>
      <c r="B537" s="58"/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  <c r="R537" s="58"/>
      <c r="S537" s="58"/>
      <c r="T537" s="58"/>
      <c r="U537" s="58"/>
      <c r="V537" s="58"/>
      <c r="W537" s="58"/>
      <c r="X537" s="58"/>
      <c r="Y537" s="58"/>
    </row>
    <row r="538" spans="1:25" ht="13">
      <c r="A538" s="58"/>
      <c r="B538" s="58"/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  <c r="R538" s="58"/>
      <c r="S538" s="58"/>
      <c r="T538" s="58"/>
      <c r="U538" s="58"/>
      <c r="V538" s="58"/>
      <c r="W538" s="58"/>
      <c r="X538" s="58"/>
      <c r="Y538" s="58"/>
    </row>
    <row r="539" spans="1:25" ht="13">
      <c r="A539" s="58"/>
      <c r="B539" s="58"/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  <c r="R539" s="58"/>
      <c r="S539" s="58"/>
      <c r="T539" s="58"/>
      <c r="U539" s="58"/>
      <c r="V539" s="58"/>
      <c r="W539" s="58"/>
      <c r="X539" s="58"/>
      <c r="Y539" s="58"/>
    </row>
    <row r="540" spans="1:25" ht="13">
      <c r="A540" s="58"/>
      <c r="B540" s="58"/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  <c r="R540" s="58"/>
      <c r="S540" s="58"/>
      <c r="T540" s="58"/>
      <c r="U540" s="58"/>
      <c r="V540" s="58"/>
      <c r="W540" s="58"/>
      <c r="X540" s="58"/>
      <c r="Y540" s="58"/>
    </row>
    <row r="541" spans="1:25" ht="13">
      <c r="A541" s="58"/>
      <c r="B541" s="58"/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  <c r="R541" s="58"/>
      <c r="S541" s="58"/>
      <c r="T541" s="58"/>
      <c r="U541" s="58"/>
      <c r="V541" s="58"/>
      <c r="W541" s="58"/>
      <c r="X541" s="58"/>
      <c r="Y541" s="58"/>
    </row>
    <row r="542" spans="1:25" ht="13">
      <c r="A542" s="58"/>
      <c r="B542" s="58"/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  <c r="R542" s="58"/>
      <c r="S542" s="58"/>
      <c r="T542" s="58"/>
      <c r="U542" s="58"/>
      <c r="V542" s="58"/>
      <c r="W542" s="58"/>
      <c r="X542" s="58"/>
      <c r="Y542" s="58"/>
    </row>
    <row r="543" spans="1:25" ht="13">
      <c r="A543" s="58"/>
      <c r="B543" s="58"/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  <c r="R543" s="58"/>
      <c r="S543" s="58"/>
      <c r="T543" s="58"/>
      <c r="U543" s="58"/>
      <c r="V543" s="58"/>
      <c r="W543" s="58"/>
      <c r="X543" s="58"/>
      <c r="Y543" s="58"/>
    </row>
    <row r="544" spans="1:25" ht="13">
      <c r="A544" s="58"/>
      <c r="B544" s="58"/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  <c r="R544" s="58"/>
      <c r="S544" s="58"/>
      <c r="T544" s="58"/>
      <c r="U544" s="58"/>
      <c r="V544" s="58"/>
      <c r="W544" s="58"/>
      <c r="X544" s="58"/>
      <c r="Y544" s="58"/>
    </row>
    <row r="545" spans="1:25" ht="13">
      <c r="A545" s="58"/>
      <c r="B545" s="58"/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  <c r="R545" s="58"/>
      <c r="S545" s="58"/>
      <c r="T545" s="58"/>
      <c r="U545" s="58"/>
      <c r="V545" s="58"/>
      <c r="W545" s="58"/>
      <c r="X545" s="58"/>
      <c r="Y545" s="58"/>
    </row>
    <row r="546" spans="1:25" ht="13">
      <c r="A546" s="58"/>
      <c r="B546" s="58"/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  <c r="R546" s="58"/>
      <c r="S546" s="58"/>
      <c r="T546" s="58"/>
      <c r="U546" s="58"/>
      <c r="V546" s="58"/>
      <c r="W546" s="58"/>
      <c r="X546" s="58"/>
      <c r="Y546" s="58"/>
    </row>
    <row r="547" spans="1:25" ht="13">
      <c r="A547" s="58"/>
      <c r="B547" s="58"/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  <c r="R547" s="58"/>
      <c r="S547" s="58"/>
      <c r="T547" s="58"/>
      <c r="U547" s="58"/>
      <c r="V547" s="58"/>
      <c r="W547" s="58"/>
      <c r="X547" s="58"/>
      <c r="Y547" s="58"/>
    </row>
    <row r="548" spans="1:25" ht="13">
      <c r="A548" s="58"/>
      <c r="B548" s="58"/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  <c r="R548" s="58"/>
      <c r="S548" s="58"/>
      <c r="T548" s="58"/>
      <c r="U548" s="58"/>
      <c r="V548" s="58"/>
      <c r="W548" s="58"/>
      <c r="X548" s="58"/>
      <c r="Y548" s="58"/>
    </row>
    <row r="549" spans="1:25" ht="13">
      <c r="A549" s="58"/>
      <c r="B549" s="58"/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  <c r="R549" s="58"/>
      <c r="S549" s="58"/>
      <c r="T549" s="58"/>
      <c r="U549" s="58"/>
      <c r="V549" s="58"/>
      <c r="W549" s="58"/>
      <c r="X549" s="58"/>
      <c r="Y549" s="58"/>
    </row>
    <row r="550" spans="1:25" ht="13">
      <c r="A550" s="58"/>
      <c r="B550" s="58"/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  <c r="R550" s="58"/>
      <c r="S550" s="58"/>
      <c r="T550" s="58"/>
      <c r="U550" s="58"/>
      <c r="V550" s="58"/>
      <c r="W550" s="58"/>
      <c r="X550" s="58"/>
      <c r="Y550" s="58"/>
    </row>
    <row r="551" spans="1:25" ht="13">
      <c r="A551" s="58"/>
      <c r="B551" s="58"/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  <c r="R551" s="58"/>
      <c r="S551" s="58"/>
      <c r="T551" s="58"/>
      <c r="U551" s="58"/>
      <c r="V551" s="58"/>
      <c r="W551" s="58"/>
      <c r="X551" s="58"/>
      <c r="Y551" s="58"/>
    </row>
    <row r="552" spans="1:25" ht="13">
      <c r="A552" s="58"/>
      <c r="B552" s="58"/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  <c r="R552" s="58"/>
      <c r="S552" s="58"/>
      <c r="T552" s="58"/>
      <c r="U552" s="58"/>
      <c r="V552" s="58"/>
      <c r="W552" s="58"/>
      <c r="X552" s="58"/>
      <c r="Y552" s="58"/>
    </row>
    <row r="553" spans="1:25" ht="13">
      <c r="A553" s="58"/>
      <c r="B553" s="58"/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  <c r="R553" s="58"/>
      <c r="S553" s="58"/>
      <c r="T553" s="58"/>
      <c r="U553" s="58"/>
      <c r="V553" s="58"/>
      <c r="W553" s="58"/>
      <c r="X553" s="58"/>
      <c r="Y553" s="58"/>
    </row>
    <row r="554" spans="1:25" ht="13">
      <c r="A554" s="58"/>
      <c r="B554" s="58"/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  <c r="R554" s="58"/>
      <c r="S554" s="58"/>
      <c r="T554" s="58"/>
      <c r="U554" s="58"/>
      <c r="V554" s="58"/>
      <c r="W554" s="58"/>
      <c r="X554" s="58"/>
      <c r="Y554" s="58"/>
    </row>
    <row r="555" spans="1:25" ht="13">
      <c r="A555" s="58"/>
      <c r="B555" s="58"/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  <c r="S555" s="58"/>
      <c r="T555" s="58"/>
      <c r="U555" s="58"/>
      <c r="V555" s="58"/>
      <c r="W555" s="58"/>
      <c r="X555" s="58"/>
      <c r="Y555" s="58"/>
    </row>
    <row r="556" spans="1:25" ht="13">
      <c r="A556" s="58"/>
      <c r="B556" s="58"/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  <c r="R556" s="58"/>
      <c r="S556" s="58"/>
      <c r="T556" s="58"/>
      <c r="U556" s="58"/>
      <c r="V556" s="58"/>
      <c r="W556" s="58"/>
      <c r="X556" s="58"/>
      <c r="Y556" s="58"/>
    </row>
    <row r="557" spans="1:25" ht="13">
      <c r="A557" s="58"/>
      <c r="B557" s="58"/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  <c r="R557" s="58"/>
      <c r="S557" s="58"/>
      <c r="T557" s="58"/>
      <c r="U557" s="58"/>
      <c r="V557" s="58"/>
      <c r="W557" s="58"/>
      <c r="X557" s="58"/>
      <c r="Y557" s="58"/>
    </row>
    <row r="558" spans="1:25" ht="13">
      <c r="A558" s="58"/>
      <c r="B558" s="58"/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  <c r="R558" s="58"/>
      <c r="S558" s="58"/>
      <c r="T558" s="58"/>
      <c r="U558" s="58"/>
      <c r="V558" s="58"/>
      <c r="W558" s="58"/>
      <c r="X558" s="58"/>
      <c r="Y558" s="58"/>
    </row>
    <row r="559" spans="1:25" ht="13">
      <c r="A559" s="58"/>
      <c r="B559" s="58"/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  <c r="R559" s="58"/>
      <c r="S559" s="58"/>
      <c r="T559" s="58"/>
      <c r="U559" s="58"/>
      <c r="V559" s="58"/>
      <c r="W559" s="58"/>
      <c r="X559" s="58"/>
      <c r="Y559" s="58"/>
    </row>
    <row r="560" spans="1:25" ht="13">
      <c r="A560" s="58"/>
      <c r="B560" s="58"/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  <c r="R560" s="58"/>
      <c r="S560" s="58"/>
      <c r="T560" s="58"/>
      <c r="U560" s="58"/>
      <c r="V560" s="58"/>
      <c r="W560" s="58"/>
      <c r="X560" s="58"/>
      <c r="Y560" s="58"/>
    </row>
    <row r="561" spans="1:25" ht="13">
      <c r="A561" s="58"/>
      <c r="B561" s="58"/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  <c r="R561" s="58"/>
      <c r="S561" s="58"/>
      <c r="T561" s="58"/>
      <c r="U561" s="58"/>
      <c r="V561" s="58"/>
      <c r="W561" s="58"/>
      <c r="X561" s="58"/>
      <c r="Y561" s="58"/>
    </row>
    <row r="562" spans="1:25" ht="13">
      <c r="A562" s="58"/>
      <c r="B562" s="58"/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  <c r="R562" s="58"/>
      <c r="S562" s="58"/>
      <c r="T562" s="58"/>
      <c r="U562" s="58"/>
      <c r="V562" s="58"/>
      <c r="W562" s="58"/>
      <c r="X562" s="58"/>
      <c r="Y562" s="58"/>
    </row>
    <row r="563" spans="1:25" ht="13">
      <c r="A563" s="58"/>
      <c r="B563" s="58"/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  <c r="R563" s="58"/>
      <c r="S563" s="58"/>
      <c r="T563" s="58"/>
      <c r="U563" s="58"/>
      <c r="V563" s="58"/>
      <c r="W563" s="58"/>
      <c r="X563" s="58"/>
      <c r="Y563" s="58"/>
    </row>
    <row r="564" spans="1:25" ht="13">
      <c r="A564" s="58"/>
      <c r="B564" s="58"/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  <c r="R564" s="58"/>
      <c r="S564" s="58"/>
      <c r="T564" s="58"/>
      <c r="U564" s="58"/>
      <c r="V564" s="58"/>
      <c r="W564" s="58"/>
      <c r="X564" s="58"/>
      <c r="Y564" s="58"/>
    </row>
    <row r="565" spans="1:25" ht="13">
      <c r="A565" s="58"/>
      <c r="B565" s="58"/>
      <c r="C565" s="58"/>
      <c r="D565" s="58"/>
      <c r="E565" s="58"/>
      <c r="F565" s="58"/>
      <c r="G565" s="58"/>
      <c r="H565" s="58"/>
      <c r="I565" s="58"/>
      <c r="J565" s="58"/>
      <c r="K565" s="58"/>
      <c r="L565" s="58"/>
      <c r="M565" s="58"/>
      <c r="N565" s="58"/>
      <c r="O565" s="58"/>
      <c r="P565" s="58"/>
      <c r="Q565" s="58"/>
      <c r="R565" s="58"/>
      <c r="S565" s="58"/>
      <c r="T565" s="58"/>
      <c r="U565" s="58"/>
      <c r="V565" s="58"/>
      <c r="W565" s="58"/>
      <c r="X565" s="58"/>
      <c r="Y565" s="58"/>
    </row>
    <row r="566" spans="1:25" ht="13">
      <c r="A566" s="58"/>
      <c r="B566" s="58"/>
      <c r="C566" s="58"/>
      <c r="D566" s="58"/>
      <c r="E566" s="58"/>
      <c r="F566" s="58"/>
      <c r="G566" s="58"/>
      <c r="H566" s="58"/>
      <c r="I566" s="58"/>
      <c r="J566" s="58"/>
      <c r="K566" s="58"/>
      <c r="L566" s="58"/>
      <c r="M566" s="58"/>
      <c r="N566" s="58"/>
      <c r="O566" s="58"/>
      <c r="P566" s="58"/>
      <c r="Q566" s="58"/>
      <c r="R566" s="58"/>
      <c r="S566" s="58"/>
      <c r="T566" s="58"/>
      <c r="U566" s="58"/>
      <c r="V566" s="58"/>
      <c r="W566" s="58"/>
      <c r="X566" s="58"/>
      <c r="Y566" s="58"/>
    </row>
    <row r="567" spans="1:25" ht="13">
      <c r="A567" s="58"/>
      <c r="B567" s="58"/>
      <c r="C567" s="58"/>
      <c r="D567" s="58"/>
      <c r="E567" s="58"/>
      <c r="F567" s="58"/>
      <c r="G567" s="58"/>
      <c r="H567" s="58"/>
      <c r="I567" s="58"/>
      <c r="J567" s="58"/>
      <c r="K567" s="58"/>
      <c r="L567" s="58"/>
      <c r="M567" s="58"/>
      <c r="N567" s="58"/>
      <c r="O567" s="58"/>
      <c r="P567" s="58"/>
      <c r="Q567" s="58"/>
      <c r="R567" s="58"/>
      <c r="S567" s="58"/>
      <c r="T567" s="58"/>
      <c r="U567" s="58"/>
      <c r="V567" s="58"/>
      <c r="W567" s="58"/>
      <c r="X567" s="58"/>
      <c r="Y567" s="58"/>
    </row>
    <row r="568" spans="1:25" ht="13">
      <c r="A568" s="58"/>
      <c r="B568" s="58"/>
      <c r="C568" s="58"/>
      <c r="D568" s="58"/>
      <c r="E568" s="58"/>
      <c r="F568" s="58"/>
      <c r="G568" s="58"/>
      <c r="H568" s="58"/>
      <c r="I568" s="58"/>
      <c r="J568" s="58"/>
      <c r="K568" s="58"/>
      <c r="L568" s="58"/>
      <c r="M568" s="58"/>
      <c r="N568" s="58"/>
      <c r="O568" s="58"/>
      <c r="P568" s="58"/>
      <c r="Q568" s="58"/>
      <c r="R568" s="58"/>
      <c r="S568" s="58"/>
      <c r="T568" s="58"/>
      <c r="U568" s="58"/>
      <c r="V568" s="58"/>
      <c r="W568" s="58"/>
      <c r="X568" s="58"/>
      <c r="Y568" s="58"/>
    </row>
    <row r="569" spans="1:25" ht="13">
      <c r="A569" s="58"/>
      <c r="B569" s="58"/>
      <c r="C569" s="58"/>
      <c r="D569" s="58"/>
      <c r="E569" s="58"/>
      <c r="F569" s="58"/>
      <c r="G569" s="58"/>
      <c r="H569" s="58"/>
      <c r="I569" s="58"/>
      <c r="J569" s="58"/>
      <c r="K569" s="58"/>
      <c r="L569" s="58"/>
      <c r="M569" s="58"/>
      <c r="N569" s="58"/>
      <c r="O569" s="58"/>
      <c r="P569" s="58"/>
      <c r="Q569" s="58"/>
      <c r="R569" s="58"/>
      <c r="S569" s="58"/>
      <c r="T569" s="58"/>
      <c r="U569" s="58"/>
      <c r="V569" s="58"/>
      <c r="W569" s="58"/>
      <c r="X569" s="58"/>
      <c r="Y569" s="58"/>
    </row>
    <row r="570" spans="1:25" ht="13">
      <c r="A570" s="58"/>
      <c r="B570" s="58"/>
      <c r="C570" s="58"/>
      <c r="D570" s="58"/>
      <c r="E570" s="58"/>
      <c r="F570" s="58"/>
      <c r="G570" s="58"/>
      <c r="H570" s="58"/>
      <c r="I570" s="58"/>
      <c r="J570" s="58"/>
      <c r="K570" s="58"/>
      <c r="L570" s="58"/>
      <c r="M570" s="58"/>
      <c r="N570" s="58"/>
      <c r="O570" s="58"/>
      <c r="P570" s="58"/>
      <c r="Q570" s="58"/>
      <c r="R570" s="58"/>
      <c r="S570" s="58"/>
      <c r="T570" s="58"/>
      <c r="U570" s="58"/>
      <c r="V570" s="58"/>
      <c r="W570" s="58"/>
      <c r="X570" s="58"/>
      <c r="Y570" s="58"/>
    </row>
    <row r="571" spans="1:25" ht="13">
      <c r="A571" s="58"/>
      <c r="B571" s="58"/>
      <c r="C571" s="58"/>
      <c r="D571" s="58"/>
      <c r="E571" s="58"/>
      <c r="F571" s="58"/>
      <c r="G571" s="58"/>
      <c r="H571" s="58"/>
      <c r="I571" s="58"/>
      <c r="J571" s="58"/>
      <c r="K571" s="58"/>
      <c r="L571" s="58"/>
      <c r="M571" s="58"/>
      <c r="N571" s="58"/>
      <c r="O571" s="58"/>
      <c r="P571" s="58"/>
      <c r="Q571" s="58"/>
      <c r="R571" s="58"/>
      <c r="S571" s="58"/>
      <c r="T571" s="58"/>
      <c r="U571" s="58"/>
      <c r="V571" s="58"/>
      <c r="W571" s="58"/>
      <c r="X571" s="58"/>
      <c r="Y571" s="58"/>
    </row>
    <row r="572" spans="1:25" ht="13">
      <c r="A572" s="58"/>
      <c r="B572" s="58"/>
      <c r="C572" s="58"/>
      <c r="D572" s="58"/>
      <c r="E572" s="58"/>
      <c r="F572" s="58"/>
      <c r="G572" s="58"/>
      <c r="H572" s="58"/>
      <c r="I572" s="58"/>
      <c r="J572" s="58"/>
      <c r="K572" s="58"/>
      <c r="L572" s="58"/>
      <c r="M572" s="58"/>
      <c r="N572" s="58"/>
      <c r="O572" s="58"/>
      <c r="P572" s="58"/>
      <c r="Q572" s="58"/>
      <c r="R572" s="58"/>
      <c r="S572" s="58"/>
      <c r="T572" s="58"/>
      <c r="U572" s="58"/>
      <c r="V572" s="58"/>
      <c r="W572" s="58"/>
      <c r="X572" s="58"/>
      <c r="Y572" s="58"/>
    </row>
    <row r="573" spans="1:25" ht="13">
      <c r="A573" s="58"/>
      <c r="B573" s="58"/>
      <c r="C573" s="58"/>
      <c r="D573" s="58"/>
      <c r="E573" s="58"/>
      <c r="F573" s="58"/>
      <c r="G573" s="58"/>
      <c r="H573" s="58"/>
      <c r="I573" s="58"/>
      <c r="J573" s="58"/>
      <c r="K573" s="58"/>
      <c r="L573" s="58"/>
      <c r="M573" s="58"/>
      <c r="N573" s="58"/>
      <c r="O573" s="58"/>
      <c r="P573" s="58"/>
      <c r="Q573" s="58"/>
      <c r="R573" s="58"/>
      <c r="S573" s="58"/>
      <c r="T573" s="58"/>
      <c r="U573" s="58"/>
      <c r="V573" s="58"/>
      <c r="W573" s="58"/>
      <c r="X573" s="58"/>
      <c r="Y573" s="58"/>
    </row>
    <row r="574" spans="1:25" ht="13">
      <c r="A574" s="58"/>
      <c r="B574" s="58"/>
      <c r="C574" s="58"/>
      <c r="D574" s="58"/>
      <c r="E574" s="58"/>
      <c r="F574" s="58"/>
      <c r="G574" s="58"/>
      <c r="H574" s="58"/>
      <c r="I574" s="58"/>
      <c r="J574" s="58"/>
      <c r="K574" s="58"/>
      <c r="L574" s="58"/>
      <c r="M574" s="58"/>
      <c r="N574" s="58"/>
      <c r="O574" s="58"/>
      <c r="P574" s="58"/>
      <c r="Q574" s="58"/>
      <c r="R574" s="58"/>
      <c r="S574" s="58"/>
      <c r="T574" s="58"/>
      <c r="U574" s="58"/>
      <c r="V574" s="58"/>
      <c r="W574" s="58"/>
      <c r="X574" s="58"/>
      <c r="Y574" s="58"/>
    </row>
    <row r="575" spans="1:25" ht="13">
      <c r="A575" s="58"/>
      <c r="B575" s="58"/>
      <c r="C575" s="58"/>
      <c r="D575" s="58"/>
      <c r="E575" s="58"/>
      <c r="F575" s="58"/>
      <c r="G575" s="58"/>
      <c r="H575" s="58"/>
      <c r="I575" s="58"/>
      <c r="J575" s="58"/>
      <c r="K575" s="58"/>
      <c r="L575" s="58"/>
      <c r="M575" s="58"/>
      <c r="N575" s="58"/>
      <c r="O575" s="58"/>
      <c r="P575" s="58"/>
      <c r="Q575" s="58"/>
      <c r="R575" s="58"/>
      <c r="S575" s="58"/>
      <c r="T575" s="58"/>
      <c r="U575" s="58"/>
      <c r="V575" s="58"/>
      <c r="W575" s="58"/>
      <c r="X575" s="58"/>
      <c r="Y575" s="58"/>
    </row>
    <row r="576" spans="1:25" ht="13">
      <c r="A576" s="58"/>
      <c r="B576" s="58"/>
      <c r="C576" s="58"/>
      <c r="D576" s="58"/>
      <c r="E576" s="58"/>
      <c r="F576" s="58"/>
      <c r="G576" s="58"/>
      <c r="H576" s="58"/>
      <c r="I576" s="58"/>
      <c r="J576" s="58"/>
      <c r="K576" s="58"/>
      <c r="L576" s="58"/>
      <c r="M576" s="58"/>
      <c r="N576" s="58"/>
      <c r="O576" s="58"/>
      <c r="P576" s="58"/>
      <c r="Q576" s="58"/>
      <c r="R576" s="58"/>
      <c r="S576" s="58"/>
      <c r="T576" s="58"/>
      <c r="U576" s="58"/>
      <c r="V576" s="58"/>
      <c r="W576" s="58"/>
      <c r="X576" s="58"/>
      <c r="Y576" s="58"/>
    </row>
    <row r="577" spans="1:25" ht="13">
      <c r="A577" s="58"/>
      <c r="B577" s="58"/>
      <c r="C577" s="58"/>
      <c r="D577" s="58"/>
      <c r="E577" s="58"/>
      <c r="F577" s="58"/>
      <c r="G577" s="58"/>
      <c r="H577" s="58"/>
      <c r="I577" s="58"/>
      <c r="J577" s="58"/>
      <c r="K577" s="58"/>
      <c r="L577" s="58"/>
      <c r="M577" s="58"/>
      <c r="N577" s="58"/>
      <c r="O577" s="58"/>
      <c r="P577" s="58"/>
      <c r="Q577" s="58"/>
      <c r="R577" s="58"/>
      <c r="S577" s="58"/>
      <c r="T577" s="58"/>
      <c r="U577" s="58"/>
      <c r="V577" s="58"/>
      <c r="W577" s="58"/>
      <c r="X577" s="58"/>
      <c r="Y577" s="58"/>
    </row>
    <row r="578" spans="1:25" ht="13">
      <c r="A578" s="58"/>
      <c r="B578" s="58"/>
      <c r="C578" s="58"/>
      <c r="D578" s="58"/>
      <c r="E578" s="58"/>
      <c r="F578" s="58"/>
      <c r="G578" s="58"/>
      <c r="H578" s="58"/>
      <c r="I578" s="58"/>
      <c r="J578" s="58"/>
      <c r="K578" s="58"/>
      <c r="L578" s="58"/>
      <c r="M578" s="58"/>
      <c r="N578" s="58"/>
      <c r="O578" s="58"/>
      <c r="P578" s="58"/>
      <c r="Q578" s="58"/>
      <c r="R578" s="58"/>
      <c r="S578" s="58"/>
      <c r="T578" s="58"/>
      <c r="U578" s="58"/>
      <c r="V578" s="58"/>
      <c r="W578" s="58"/>
      <c r="X578" s="58"/>
      <c r="Y578" s="58"/>
    </row>
    <row r="579" spans="1:25" ht="13">
      <c r="A579" s="58"/>
      <c r="B579" s="58"/>
      <c r="C579" s="58"/>
      <c r="D579" s="58"/>
      <c r="E579" s="5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  <c r="Q579" s="58"/>
      <c r="R579" s="58"/>
      <c r="S579" s="58"/>
      <c r="T579" s="58"/>
      <c r="U579" s="58"/>
      <c r="V579" s="58"/>
      <c r="W579" s="58"/>
      <c r="X579" s="58"/>
      <c r="Y579" s="58"/>
    </row>
    <row r="580" spans="1:25" ht="13">
      <c r="A580" s="58"/>
      <c r="B580" s="58"/>
      <c r="C580" s="58"/>
      <c r="D580" s="5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  <c r="Q580" s="58"/>
      <c r="R580" s="58"/>
      <c r="S580" s="58"/>
      <c r="T580" s="58"/>
      <c r="U580" s="58"/>
      <c r="V580" s="58"/>
      <c r="W580" s="58"/>
      <c r="X580" s="58"/>
      <c r="Y580" s="58"/>
    </row>
    <row r="581" spans="1:25" ht="13">
      <c r="A581" s="58"/>
      <c r="B581" s="58"/>
      <c r="C581" s="5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/>
      <c r="O581" s="58"/>
      <c r="P581" s="58"/>
      <c r="Q581" s="58"/>
      <c r="R581" s="58"/>
      <c r="S581" s="58"/>
      <c r="T581" s="58"/>
      <c r="U581" s="58"/>
      <c r="V581" s="58"/>
      <c r="W581" s="58"/>
      <c r="X581" s="58"/>
      <c r="Y581" s="58"/>
    </row>
    <row r="582" spans="1:25" ht="13">
      <c r="A582" s="58"/>
      <c r="B582" s="58"/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P582" s="58"/>
      <c r="Q582" s="58"/>
      <c r="R582" s="58"/>
      <c r="S582" s="58"/>
      <c r="T582" s="58"/>
      <c r="U582" s="58"/>
      <c r="V582" s="58"/>
      <c r="W582" s="58"/>
      <c r="X582" s="58"/>
      <c r="Y582" s="58"/>
    </row>
    <row r="583" spans="1:25" ht="13">
      <c r="A583" s="58"/>
      <c r="B583" s="58"/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P583" s="58"/>
      <c r="Q583" s="58"/>
      <c r="R583" s="58"/>
      <c r="S583" s="58"/>
      <c r="T583" s="58"/>
      <c r="U583" s="58"/>
      <c r="V583" s="58"/>
      <c r="W583" s="58"/>
      <c r="X583" s="58"/>
      <c r="Y583" s="58"/>
    </row>
    <row r="584" spans="1:25" ht="13">
      <c r="A584" s="58"/>
      <c r="B584" s="58"/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P584" s="58"/>
      <c r="Q584" s="58"/>
      <c r="R584" s="58"/>
      <c r="S584" s="58"/>
      <c r="T584" s="58"/>
      <c r="U584" s="58"/>
      <c r="V584" s="58"/>
      <c r="W584" s="58"/>
      <c r="X584" s="58"/>
      <c r="Y584" s="58"/>
    </row>
    <row r="585" spans="1:25" ht="13">
      <c r="A585" s="58"/>
      <c r="B585" s="58"/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P585" s="58"/>
      <c r="Q585" s="58"/>
      <c r="R585" s="58"/>
      <c r="S585" s="58"/>
      <c r="T585" s="58"/>
      <c r="U585" s="58"/>
      <c r="V585" s="58"/>
      <c r="W585" s="58"/>
      <c r="X585" s="58"/>
      <c r="Y585" s="58"/>
    </row>
    <row r="586" spans="1:25" ht="13">
      <c r="A586" s="58"/>
      <c r="B586" s="58"/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P586" s="58"/>
      <c r="Q586" s="58"/>
      <c r="R586" s="58"/>
      <c r="S586" s="58"/>
      <c r="T586" s="58"/>
      <c r="U586" s="58"/>
      <c r="V586" s="58"/>
      <c r="W586" s="58"/>
      <c r="X586" s="58"/>
      <c r="Y586" s="58"/>
    </row>
    <row r="587" spans="1:25" ht="13">
      <c r="A587" s="58"/>
      <c r="B587" s="58"/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  <c r="Q587" s="58"/>
      <c r="R587" s="58"/>
      <c r="S587" s="58"/>
      <c r="T587" s="58"/>
      <c r="U587" s="58"/>
      <c r="V587" s="58"/>
      <c r="W587" s="58"/>
      <c r="X587" s="58"/>
      <c r="Y587" s="58"/>
    </row>
    <row r="588" spans="1:25" ht="13">
      <c r="A588" s="58"/>
      <c r="B588" s="58"/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  <c r="Q588" s="58"/>
      <c r="R588" s="58"/>
      <c r="S588" s="58"/>
      <c r="T588" s="58"/>
      <c r="U588" s="58"/>
      <c r="V588" s="58"/>
      <c r="W588" s="58"/>
      <c r="X588" s="58"/>
      <c r="Y588" s="58"/>
    </row>
    <row r="589" spans="1:25" ht="13">
      <c r="A589" s="58"/>
      <c r="B589" s="58"/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P589" s="58"/>
      <c r="Q589" s="58"/>
      <c r="R589" s="58"/>
      <c r="S589" s="58"/>
      <c r="T589" s="58"/>
      <c r="U589" s="58"/>
      <c r="V589" s="58"/>
      <c r="W589" s="58"/>
      <c r="X589" s="58"/>
      <c r="Y589" s="58"/>
    </row>
    <row r="590" spans="1:25" ht="13">
      <c r="A590" s="58"/>
      <c r="B590" s="58"/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  <c r="Q590" s="58"/>
      <c r="R590" s="58"/>
      <c r="S590" s="58"/>
      <c r="T590" s="58"/>
      <c r="U590" s="58"/>
      <c r="V590" s="58"/>
      <c r="W590" s="58"/>
      <c r="X590" s="58"/>
      <c r="Y590" s="58"/>
    </row>
    <row r="591" spans="1:25" ht="13">
      <c r="A591" s="58"/>
      <c r="B591" s="58"/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P591" s="58"/>
      <c r="Q591" s="58"/>
      <c r="R591" s="58"/>
      <c r="S591" s="58"/>
      <c r="T591" s="58"/>
      <c r="U591" s="58"/>
      <c r="V591" s="58"/>
      <c r="W591" s="58"/>
      <c r="X591" s="58"/>
      <c r="Y591" s="58"/>
    </row>
    <row r="592" spans="1:25" ht="13">
      <c r="A592" s="58"/>
      <c r="B592" s="58"/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P592" s="58"/>
      <c r="Q592" s="58"/>
      <c r="R592" s="58"/>
      <c r="S592" s="58"/>
      <c r="T592" s="58"/>
      <c r="U592" s="58"/>
      <c r="V592" s="58"/>
      <c r="W592" s="58"/>
      <c r="X592" s="58"/>
      <c r="Y592" s="58"/>
    </row>
    <row r="593" spans="1:25" ht="13">
      <c r="A593" s="58"/>
      <c r="B593" s="58"/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P593" s="58"/>
      <c r="Q593" s="58"/>
      <c r="R593" s="58"/>
      <c r="S593" s="58"/>
      <c r="T593" s="58"/>
      <c r="U593" s="58"/>
      <c r="V593" s="58"/>
      <c r="W593" s="58"/>
      <c r="X593" s="58"/>
      <c r="Y593" s="58"/>
    </row>
    <row r="594" spans="1:25" ht="13">
      <c r="A594" s="58"/>
      <c r="B594" s="58"/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58"/>
      <c r="N594" s="58"/>
      <c r="O594" s="58"/>
      <c r="P594" s="58"/>
      <c r="Q594" s="58"/>
      <c r="R594" s="58"/>
      <c r="S594" s="58"/>
      <c r="T594" s="58"/>
      <c r="U594" s="58"/>
      <c r="V594" s="58"/>
      <c r="W594" s="58"/>
      <c r="X594" s="58"/>
      <c r="Y594" s="58"/>
    </row>
    <row r="595" spans="1:25" ht="13">
      <c r="A595" s="58"/>
      <c r="B595" s="58"/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P595" s="58"/>
      <c r="Q595" s="58"/>
      <c r="R595" s="58"/>
      <c r="S595" s="58"/>
      <c r="T595" s="58"/>
      <c r="U595" s="58"/>
      <c r="V595" s="58"/>
      <c r="W595" s="58"/>
      <c r="X595" s="58"/>
      <c r="Y595" s="58"/>
    </row>
    <row r="596" spans="1:25" ht="13">
      <c r="A596" s="58"/>
      <c r="B596" s="58"/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58"/>
      <c r="R596" s="58"/>
      <c r="S596" s="58"/>
      <c r="T596" s="58"/>
      <c r="U596" s="58"/>
      <c r="V596" s="58"/>
      <c r="W596" s="58"/>
      <c r="X596" s="58"/>
      <c r="Y596" s="58"/>
    </row>
    <row r="597" spans="1:25" ht="13">
      <c r="A597" s="58"/>
      <c r="B597" s="58"/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  <c r="Q597" s="58"/>
      <c r="R597" s="58"/>
      <c r="S597" s="58"/>
      <c r="T597" s="58"/>
      <c r="U597" s="58"/>
      <c r="V597" s="58"/>
      <c r="W597" s="58"/>
      <c r="X597" s="58"/>
      <c r="Y597" s="58"/>
    </row>
    <row r="598" spans="1:25" ht="13">
      <c r="A598" s="58"/>
      <c r="B598" s="58"/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  <c r="Q598" s="58"/>
      <c r="R598" s="58"/>
      <c r="S598" s="58"/>
      <c r="T598" s="58"/>
      <c r="U598" s="58"/>
      <c r="V598" s="58"/>
      <c r="W598" s="58"/>
      <c r="X598" s="58"/>
      <c r="Y598" s="58"/>
    </row>
    <row r="599" spans="1:25" ht="13">
      <c r="A599" s="58"/>
      <c r="B599" s="58"/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8"/>
      <c r="R599" s="58"/>
      <c r="S599" s="58"/>
      <c r="T599" s="58"/>
      <c r="U599" s="58"/>
      <c r="V599" s="58"/>
      <c r="W599" s="58"/>
      <c r="X599" s="58"/>
      <c r="Y599" s="58"/>
    </row>
    <row r="600" spans="1:25" ht="13">
      <c r="A600" s="58"/>
      <c r="B600" s="58"/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P600" s="58"/>
      <c r="Q600" s="58"/>
      <c r="R600" s="58"/>
      <c r="S600" s="58"/>
      <c r="T600" s="58"/>
      <c r="U600" s="58"/>
      <c r="V600" s="58"/>
      <c r="W600" s="58"/>
      <c r="X600" s="58"/>
      <c r="Y600" s="58"/>
    </row>
    <row r="601" spans="1:25" ht="13">
      <c r="A601" s="58"/>
      <c r="B601" s="58"/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  <c r="Q601" s="58"/>
      <c r="R601" s="58"/>
      <c r="S601" s="58"/>
      <c r="T601" s="58"/>
      <c r="U601" s="58"/>
      <c r="V601" s="58"/>
      <c r="W601" s="58"/>
      <c r="X601" s="58"/>
      <c r="Y601" s="58"/>
    </row>
    <row r="602" spans="1:25" ht="13">
      <c r="A602" s="58"/>
      <c r="B602" s="58"/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P602" s="58"/>
      <c r="Q602" s="58"/>
      <c r="R602" s="58"/>
      <c r="S602" s="58"/>
      <c r="T602" s="58"/>
      <c r="U602" s="58"/>
      <c r="V602" s="58"/>
      <c r="W602" s="58"/>
      <c r="X602" s="58"/>
      <c r="Y602" s="58"/>
    </row>
    <row r="603" spans="1:25" ht="13">
      <c r="A603" s="58"/>
      <c r="B603" s="58"/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  <c r="R603" s="58"/>
      <c r="S603" s="58"/>
      <c r="T603" s="58"/>
      <c r="U603" s="58"/>
      <c r="V603" s="58"/>
      <c r="W603" s="58"/>
      <c r="X603" s="58"/>
      <c r="Y603" s="58"/>
    </row>
    <row r="604" spans="1:25" ht="13">
      <c r="A604" s="58"/>
      <c r="B604" s="58"/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  <c r="Q604" s="58"/>
      <c r="R604" s="58"/>
      <c r="S604" s="58"/>
      <c r="T604" s="58"/>
      <c r="U604" s="58"/>
      <c r="V604" s="58"/>
      <c r="W604" s="58"/>
      <c r="X604" s="58"/>
      <c r="Y604" s="58"/>
    </row>
    <row r="605" spans="1:25" ht="13">
      <c r="A605" s="58"/>
      <c r="B605" s="58"/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  <c r="R605" s="58"/>
      <c r="S605" s="58"/>
      <c r="T605" s="58"/>
      <c r="U605" s="58"/>
      <c r="V605" s="58"/>
      <c r="W605" s="58"/>
      <c r="X605" s="58"/>
      <c r="Y605" s="58"/>
    </row>
    <row r="606" spans="1:25" ht="13">
      <c r="A606" s="58"/>
      <c r="B606" s="58"/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  <c r="Q606" s="58"/>
      <c r="R606" s="58"/>
      <c r="S606" s="58"/>
      <c r="T606" s="58"/>
      <c r="U606" s="58"/>
      <c r="V606" s="58"/>
      <c r="W606" s="58"/>
      <c r="X606" s="58"/>
      <c r="Y606" s="58"/>
    </row>
    <row r="607" spans="1:25" ht="13">
      <c r="A607" s="58"/>
      <c r="B607" s="58"/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/>
      <c r="S607" s="58"/>
      <c r="T607" s="58"/>
      <c r="U607" s="58"/>
      <c r="V607" s="58"/>
      <c r="W607" s="58"/>
      <c r="X607" s="58"/>
      <c r="Y607" s="58"/>
    </row>
    <row r="608" spans="1:25" ht="13">
      <c r="A608" s="58"/>
      <c r="B608" s="58"/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  <c r="R608" s="58"/>
      <c r="S608" s="58"/>
      <c r="T608" s="58"/>
      <c r="U608" s="58"/>
      <c r="V608" s="58"/>
      <c r="W608" s="58"/>
      <c r="X608" s="58"/>
      <c r="Y608" s="58"/>
    </row>
    <row r="609" spans="1:25" ht="13">
      <c r="A609" s="58"/>
      <c r="B609" s="58"/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  <c r="R609" s="58"/>
      <c r="S609" s="58"/>
      <c r="T609" s="58"/>
      <c r="U609" s="58"/>
      <c r="V609" s="58"/>
      <c r="W609" s="58"/>
      <c r="X609" s="58"/>
      <c r="Y609" s="58"/>
    </row>
    <row r="610" spans="1:25" ht="13">
      <c r="A610" s="58"/>
      <c r="B610" s="58"/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/>
      <c r="S610" s="58"/>
      <c r="T610" s="58"/>
      <c r="U610" s="58"/>
      <c r="V610" s="58"/>
      <c r="W610" s="58"/>
      <c r="X610" s="58"/>
      <c r="Y610" s="58"/>
    </row>
    <row r="611" spans="1:25" ht="13">
      <c r="A611" s="58"/>
      <c r="B611" s="58"/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/>
      <c r="S611" s="58"/>
      <c r="T611" s="58"/>
      <c r="U611" s="58"/>
      <c r="V611" s="58"/>
      <c r="W611" s="58"/>
      <c r="X611" s="58"/>
      <c r="Y611" s="58"/>
    </row>
    <row r="612" spans="1:25" ht="13">
      <c r="A612" s="58"/>
      <c r="B612" s="58"/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  <c r="R612" s="58"/>
      <c r="S612" s="58"/>
      <c r="T612" s="58"/>
      <c r="U612" s="58"/>
      <c r="V612" s="58"/>
      <c r="W612" s="58"/>
      <c r="X612" s="58"/>
      <c r="Y612" s="58"/>
    </row>
    <row r="613" spans="1:25" ht="13">
      <c r="A613" s="58"/>
      <c r="B613" s="58"/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/>
      <c r="S613" s="58"/>
      <c r="T613" s="58"/>
      <c r="U613" s="58"/>
      <c r="V613" s="58"/>
      <c r="W613" s="58"/>
      <c r="X613" s="58"/>
      <c r="Y613" s="58"/>
    </row>
    <row r="614" spans="1:25" ht="13">
      <c r="A614" s="58"/>
      <c r="B614" s="58"/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/>
      <c r="S614" s="58"/>
      <c r="T614" s="58"/>
      <c r="U614" s="58"/>
      <c r="V614" s="58"/>
      <c r="W614" s="58"/>
      <c r="X614" s="58"/>
      <c r="Y614" s="58"/>
    </row>
    <row r="615" spans="1:25" ht="13">
      <c r="A615" s="58"/>
      <c r="B615" s="58"/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/>
      <c r="S615" s="58"/>
      <c r="T615" s="58"/>
      <c r="U615" s="58"/>
      <c r="V615" s="58"/>
      <c r="W615" s="58"/>
      <c r="X615" s="58"/>
      <c r="Y615" s="58"/>
    </row>
    <row r="616" spans="1:25" ht="13">
      <c r="A616" s="58"/>
      <c r="B616" s="58"/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/>
      <c r="S616" s="58"/>
      <c r="T616" s="58"/>
      <c r="U616" s="58"/>
      <c r="V616" s="58"/>
      <c r="W616" s="58"/>
      <c r="X616" s="58"/>
      <c r="Y616" s="58"/>
    </row>
    <row r="617" spans="1:25" ht="13">
      <c r="A617" s="58"/>
      <c r="B617" s="58"/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  <c r="R617" s="58"/>
      <c r="S617" s="58"/>
      <c r="T617" s="58"/>
      <c r="U617" s="58"/>
      <c r="V617" s="58"/>
      <c r="W617" s="58"/>
      <c r="X617" s="58"/>
      <c r="Y617" s="58"/>
    </row>
    <row r="618" spans="1:25" ht="13">
      <c r="A618" s="58"/>
      <c r="B618" s="58"/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  <c r="R618" s="58"/>
      <c r="S618" s="58"/>
      <c r="T618" s="58"/>
      <c r="U618" s="58"/>
      <c r="V618" s="58"/>
      <c r="W618" s="58"/>
      <c r="X618" s="58"/>
      <c r="Y618" s="58"/>
    </row>
    <row r="619" spans="1:25" ht="13">
      <c r="A619" s="58"/>
      <c r="B619" s="58"/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/>
      <c r="S619" s="58"/>
      <c r="T619" s="58"/>
      <c r="U619" s="58"/>
      <c r="V619" s="58"/>
      <c r="W619" s="58"/>
      <c r="X619" s="58"/>
      <c r="Y619" s="58"/>
    </row>
    <row r="620" spans="1:25" ht="13">
      <c r="A620" s="58"/>
      <c r="B620" s="58"/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  <c r="R620" s="58"/>
      <c r="S620" s="58"/>
      <c r="T620" s="58"/>
      <c r="U620" s="58"/>
      <c r="V620" s="58"/>
      <c r="W620" s="58"/>
      <c r="X620" s="58"/>
      <c r="Y620" s="58"/>
    </row>
    <row r="621" spans="1:25" ht="13">
      <c r="A621" s="58"/>
      <c r="B621" s="58"/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/>
      <c r="S621" s="58"/>
      <c r="T621" s="58"/>
      <c r="U621" s="58"/>
      <c r="V621" s="58"/>
      <c r="W621" s="58"/>
      <c r="X621" s="58"/>
      <c r="Y621" s="58"/>
    </row>
    <row r="622" spans="1:25" ht="13">
      <c r="A622" s="58"/>
      <c r="B622" s="58"/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/>
      <c r="S622" s="58"/>
      <c r="T622" s="58"/>
      <c r="U622" s="58"/>
      <c r="V622" s="58"/>
      <c r="W622" s="58"/>
      <c r="X622" s="58"/>
      <c r="Y622" s="58"/>
    </row>
    <row r="623" spans="1:25" ht="13">
      <c r="A623" s="58"/>
      <c r="B623" s="58"/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/>
      <c r="S623" s="58"/>
      <c r="T623" s="58"/>
      <c r="U623" s="58"/>
      <c r="V623" s="58"/>
      <c r="W623" s="58"/>
      <c r="X623" s="58"/>
      <c r="Y623" s="58"/>
    </row>
    <row r="624" spans="1:25" ht="13">
      <c r="A624" s="58"/>
      <c r="B624" s="58"/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  <c r="S624" s="58"/>
      <c r="T624" s="58"/>
      <c r="U624" s="58"/>
      <c r="V624" s="58"/>
      <c r="W624" s="58"/>
      <c r="X624" s="58"/>
      <c r="Y624" s="58"/>
    </row>
    <row r="625" spans="1:25" ht="13">
      <c r="A625" s="58"/>
      <c r="B625" s="58"/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/>
      <c r="S625" s="58"/>
      <c r="T625" s="58"/>
      <c r="U625" s="58"/>
      <c r="V625" s="58"/>
      <c r="W625" s="58"/>
      <c r="X625" s="58"/>
      <c r="Y625" s="58"/>
    </row>
    <row r="626" spans="1:25" ht="13">
      <c r="A626" s="58"/>
      <c r="B626" s="58"/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/>
      <c r="S626" s="58"/>
      <c r="T626" s="58"/>
      <c r="U626" s="58"/>
      <c r="V626" s="58"/>
      <c r="W626" s="58"/>
      <c r="X626" s="58"/>
      <c r="Y626" s="58"/>
    </row>
    <row r="627" spans="1:25" ht="13">
      <c r="A627" s="58"/>
      <c r="B627" s="58"/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  <c r="R627" s="58"/>
      <c r="S627" s="58"/>
      <c r="T627" s="58"/>
      <c r="U627" s="58"/>
      <c r="V627" s="58"/>
      <c r="W627" s="58"/>
      <c r="X627" s="58"/>
      <c r="Y627" s="58"/>
    </row>
    <row r="628" spans="1:25" ht="13">
      <c r="A628" s="58"/>
      <c r="B628" s="58"/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/>
      <c r="S628" s="58"/>
      <c r="T628" s="58"/>
      <c r="U628" s="58"/>
      <c r="V628" s="58"/>
      <c r="W628" s="58"/>
      <c r="X628" s="58"/>
      <c r="Y628" s="58"/>
    </row>
    <row r="629" spans="1:25" ht="13">
      <c r="A629" s="58"/>
      <c r="B629" s="58"/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  <c r="S629" s="58"/>
      <c r="T629" s="58"/>
      <c r="U629" s="58"/>
      <c r="V629" s="58"/>
      <c r="W629" s="58"/>
      <c r="X629" s="58"/>
      <c r="Y629" s="58"/>
    </row>
    <row r="630" spans="1:25" ht="13">
      <c r="A630" s="58"/>
      <c r="B630" s="58"/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  <c r="S630" s="58"/>
      <c r="T630" s="58"/>
      <c r="U630" s="58"/>
      <c r="V630" s="58"/>
      <c r="W630" s="58"/>
      <c r="X630" s="58"/>
      <c r="Y630" s="58"/>
    </row>
    <row r="631" spans="1:25" ht="13">
      <c r="A631" s="58"/>
      <c r="B631" s="58"/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  <c r="S631" s="58"/>
      <c r="T631" s="58"/>
      <c r="U631" s="58"/>
      <c r="V631" s="58"/>
      <c r="W631" s="58"/>
      <c r="X631" s="58"/>
      <c r="Y631" s="58"/>
    </row>
    <row r="632" spans="1:25" ht="13">
      <c r="A632" s="58"/>
      <c r="B632" s="58"/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  <c r="S632" s="58"/>
      <c r="T632" s="58"/>
      <c r="U632" s="58"/>
      <c r="V632" s="58"/>
      <c r="W632" s="58"/>
      <c r="X632" s="58"/>
      <c r="Y632" s="58"/>
    </row>
    <row r="633" spans="1:25" ht="13">
      <c r="A633" s="58"/>
      <c r="B633" s="58"/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/>
      <c r="S633" s="58"/>
      <c r="T633" s="58"/>
      <c r="U633" s="58"/>
      <c r="V633" s="58"/>
      <c r="W633" s="58"/>
      <c r="X633" s="58"/>
      <c r="Y633" s="58"/>
    </row>
    <row r="634" spans="1:25" ht="13">
      <c r="A634" s="58"/>
      <c r="B634" s="58"/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/>
      <c r="S634" s="58"/>
      <c r="T634" s="58"/>
      <c r="U634" s="58"/>
      <c r="V634" s="58"/>
      <c r="W634" s="58"/>
      <c r="X634" s="58"/>
      <c r="Y634" s="58"/>
    </row>
    <row r="635" spans="1:25" ht="13">
      <c r="A635" s="58"/>
      <c r="B635" s="58"/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/>
      <c r="S635" s="58"/>
      <c r="T635" s="58"/>
      <c r="U635" s="58"/>
      <c r="V635" s="58"/>
      <c r="W635" s="58"/>
      <c r="X635" s="58"/>
      <c r="Y635" s="58"/>
    </row>
    <row r="636" spans="1:25" ht="13">
      <c r="A636" s="58"/>
      <c r="B636" s="58"/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/>
      <c r="S636" s="58"/>
      <c r="T636" s="58"/>
      <c r="U636" s="58"/>
      <c r="V636" s="58"/>
      <c r="W636" s="58"/>
      <c r="X636" s="58"/>
      <c r="Y636" s="58"/>
    </row>
    <row r="637" spans="1:25" ht="13">
      <c r="A637" s="58"/>
      <c r="B637" s="58"/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  <c r="S637" s="58"/>
      <c r="T637" s="58"/>
      <c r="U637" s="58"/>
      <c r="V637" s="58"/>
      <c r="W637" s="58"/>
      <c r="X637" s="58"/>
      <c r="Y637" s="58"/>
    </row>
    <row r="638" spans="1:25" ht="13">
      <c r="A638" s="58"/>
      <c r="B638" s="58"/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  <c r="S638" s="58"/>
      <c r="T638" s="58"/>
      <c r="U638" s="58"/>
      <c r="V638" s="58"/>
      <c r="W638" s="58"/>
      <c r="X638" s="58"/>
      <c r="Y638" s="58"/>
    </row>
    <row r="639" spans="1:25" ht="13">
      <c r="A639" s="58"/>
      <c r="B639" s="58"/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  <c r="S639" s="58"/>
      <c r="T639" s="58"/>
      <c r="U639" s="58"/>
      <c r="V639" s="58"/>
      <c r="W639" s="58"/>
      <c r="X639" s="58"/>
      <c r="Y639" s="58"/>
    </row>
    <row r="640" spans="1:25" ht="13">
      <c r="A640" s="58"/>
      <c r="B640" s="58"/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  <c r="S640" s="58"/>
      <c r="T640" s="58"/>
      <c r="U640" s="58"/>
      <c r="V640" s="58"/>
      <c r="W640" s="58"/>
      <c r="X640" s="58"/>
      <c r="Y640" s="58"/>
    </row>
    <row r="641" spans="1:25" ht="13">
      <c r="A641" s="58"/>
      <c r="B641" s="58"/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  <c r="S641" s="58"/>
      <c r="T641" s="58"/>
      <c r="U641" s="58"/>
      <c r="V641" s="58"/>
      <c r="W641" s="58"/>
      <c r="X641" s="58"/>
      <c r="Y641" s="58"/>
    </row>
    <row r="642" spans="1:25" ht="13">
      <c r="A642" s="58"/>
      <c r="B642" s="58"/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  <c r="S642" s="58"/>
      <c r="T642" s="58"/>
      <c r="U642" s="58"/>
      <c r="V642" s="58"/>
      <c r="W642" s="58"/>
      <c r="X642" s="58"/>
      <c r="Y642" s="58"/>
    </row>
    <row r="643" spans="1:25" ht="13">
      <c r="A643" s="58"/>
      <c r="B643" s="58"/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  <c r="S643" s="58"/>
      <c r="T643" s="58"/>
      <c r="U643" s="58"/>
      <c r="V643" s="58"/>
      <c r="W643" s="58"/>
      <c r="X643" s="58"/>
      <c r="Y643" s="58"/>
    </row>
    <row r="644" spans="1:25" ht="13">
      <c r="A644" s="58"/>
      <c r="B644" s="58"/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  <c r="S644" s="58"/>
      <c r="T644" s="58"/>
      <c r="U644" s="58"/>
      <c r="V644" s="58"/>
      <c r="W644" s="58"/>
      <c r="X644" s="58"/>
      <c r="Y644" s="58"/>
    </row>
    <row r="645" spans="1:25" ht="13">
      <c r="A645" s="58"/>
      <c r="B645" s="58"/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  <c r="S645" s="58"/>
      <c r="T645" s="58"/>
      <c r="U645" s="58"/>
      <c r="V645" s="58"/>
      <c r="W645" s="58"/>
      <c r="X645" s="58"/>
      <c r="Y645" s="58"/>
    </row>
    <row r="646" spans="1:25" ht="13">
      <c r="A646" s="58"/>
      <c r="B646" s="58"/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  <c r="S646" s="58"/>
      <c r="T646" s="58"/>
      <c r="U646" s="58"/>
      <c r="V646" s="58"/>
      <c r="W646" s="58"/>
      <c r="X646" s="58"/>
      <c r="Y646" s="58"/>
    </row>
    <row r="647" spans="1:25" ht="13">
      <c r="A647" s="58"/>
      <c r="B647" s="58"/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  <c r="S647" s="58"/>
      <c r="T647" s="58"/>
      <c r="U647" s="58"/>
      <c r="V647" s="58"/>
      <c r="W647" s="58"/>
      <c r="X647" s="58"/>
      <c r="Y647" s="58"/>
    </row>
    <row r="648" spans="1:25" ht="13">
      <c r="A648" s="58"/>
      <c r="B648" s="58"/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  <c r="S648" s="58"/>
      <c r="T648" s="58"/>
      <c r="U648" s="58"/>
      <c r="V648" s="58"/>
      <c r="W648" s="58"/>
      <c r="X648" s="58"/>
      <c r="Y648" s="58"/>
    </row>
    <row r="649" spans="1:25" ht="13">
      <c r="A649" s="58"/>
      <c r="B649" s="58"/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  <c r="S649" s="58"/>
      <c r="T649" s="58"/>
      <c r="U649" s="58"/>
      <c r="V649" s="58"/>
      <c r="W649" s="58"/>
      <c r="X649" s="58"/>
      <c r="Y649" s="58"/>
    </row>
    <row r="650" spans="1:25" ht="13">
      <c r="A650" s="58"/>
      <c r="B650" s="58"/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  <c r="S650" s="58"/>
      <c r="T650" s="58"/>
      <c r="U650" s="58"/>
      <c r="V650" s="58"/>
      <c r="W650" s="58"/>
      <c r="X650" s="58"/>
      <c r="Y650" s="58"/>
    </row>
    <row r="651" spans="1:25" ht="13">
      <c r="A651" s="58"/>
      <c r="B651" s="58"/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  <c r="S651" s="58"/>
      <c r="T651" s="58"/>
      <c r="U651" s="58"/>
      <c r="V651" s="58"/>
      <c r="W651" s="58"/>
      <c r="X651" s="58"/>
      <c r="Y651" s="58"/>
    </row>
    <row r="652" spans="1:25" ht="13">
      <c r="A652" s="58"/>
      <c r="B652" s="58"/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  <c r="S652" s="58"/>
      <c r="T652" s="58"/>
      <c r="U652" s="58"/>
      <c r="V652" s="58"/>
      <c r="W652" s="58"/>
      <c r="X652" s="58"/>
      <c r="Y652" s="58"/>
    </row>
    <row r="653" spans="1:25" ht="13">
      <c r="A653" s="58"/>
      <c r="B653" s="58"/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  <c r="S653" s="58"/>
      <c r="T653" s="58"/>
      <c r="U653" s="58"/>
      <c r="V653" s="58"/>
      <c r="W653" s="58"/>
      <c r="X653" s="58"/>
      <c r="Y653" s="58"/>
    </row>
    <row r="654" spans="1:25" ht="13">
      <c r="A654" s="58"/>
      <c r="B654" s="58"/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  <c r="S654" s="58"/>
      <c r="T654" s="58"/>
      <c r="U654" s="58"/>
      <c r="V654" s="58"/>
      <c r="W654" s="58"/>
      <c r="X654" s="58"/>
      <c r="Y654" s="58"/>
    </row>
    <row r="655" spans="1:25" ht="13">
      <c r="A655" s="58"/>
      <c r="B655" s="58"/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  <c r="S655" s="58"/>
      <c r="T655" s="58"/>
      <c r="U655" s="58"/>
      <c r="V655" s="58"/>
      <c r="W655" s="58"/>
      <c r="X655" s="58"/>
      <c r="Y655" s="58"/>
    </row>
    <row r="656" spans="1:25" ht="13">
      <c r="A656" s="58"/>
      <c r="B656" s="58"/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  <c r="S656" s="58"/>
      <c r="T656" s="58"/>
      <c r="U656" s="58"/>
      <c r="V656" s="58"/>
      <c r="W656" s="58"/>
      <c r="X656" s="58"/>
      <c r="Y656" s="58"/>
    </row>
    <row r="657" spans="1:25" ht="13">
      <c r="A657" s="58"/>
      <c r="B657" s="58"/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  <c r="S657" s="58"/>
      <c r="T657" s="58"/>
      <c r="U657" s="58"/>
      <c r="V657" s="58"/>
      <c r="W657" s="58"/>
      <c r="X657" s="58"/>
      <c r="Y657" s="58"/>
    </row>
    <row r="658" spans="1:25" ht="13">
      <c r="A658" s="58"/>
      <c r="B658" s="58"/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  <c r="S658" s="58"/>
      <c r="T658" s="58"/>
      <c r="U658" s="58"/>
      <c r="V658" s="58"/>
      <c r="W658" s="58"/>
      <c r="X658" s="58"/>
      <c r="Y658" s="58"/>
    </row>
    <row r="659" spans="1:25" ht="13">
      <c r="A659" s="58"/>
      <c r="B659" s="58"/>
      <c r="C659" s="58"/>
      <c r="D659" s="58"/>
      <c r="E659" s="58"/>
      <c r="F659" s="58"/>
      <c r="G659" s="58"/>
      <c r="H659" s="58"/>
      <c r="I659" s="58"/>
      <c r="J659" s="58"/>
      <c r="K659" s="58"/>
      <c r="L659" s="58"/>
      <c r="M659" s="58"/>
      <c r="N659" s="58"/>
      <c r="O659" s="58"/>
      <c r="P659" s="58"/>
      <c r="Q659" s="58"/>
      <c r="R659" s="58"/>
      <c r="S659" s="58"/>
      <c r="T659" s="58"/>
      <c r="U659" s="58"/>
      <c r="V659" s="58"/>
      <c r="W659" s="58"/>
      <c r="X659" s="58"/>
      <c r="Y659" s="58"/>
    </row>
    <row r="660" spans="1:25" ht="13">
      <c r="A660" s="58"/>
      <c r="B660" s="58"/>
      <c r="C660" s="58"/>
      <c r="D660" s="58"/>
      <c r="E660" s="58"/>
      <c r="F660" s="58"/>
      <c r="G660" s="58"/>
      <c r="H660" s="58"/>
      <c r="I660" s="58"/>
      <c r="J660" s="58"/>
      <c r="K660" s="58"/>
      <c r="L660" s="58"/>
      <c r="M660" s="58"/>
      <c r="N660" s="58"/>
      <c r="O660" s="58"/>
      <c r="P660" s="58"/>
      <c r="Q660" s="58"/>
      <c r="R660" s="58"/>
      <c r="S660" s="58"/>
      <c r="T660" s="58"/>
      <c r="U660" s="58"/>
      <c r="V660" s="58"/>
      <c r="W660" s="58"/>
      <c r="X660" s="58"/>
      <c r="Y660" s="58"/>
    </row>
    <row r="661" spans="1:25" ht="13">
      <c r="A661" s="58"/>
      <c r="B661" s="58"/>
      <c r="C661" s="58"/>
      <c r="D661" s="58"/>
      <c r="E661" s="58"/>
      <c r="F661" s="58"/>
      <c r="G661" s="58"/>
      <c r="H661" s="58"/>
      <c r="I661" s="58"/>
      <c r="J661" s="58"/>
      <c r="K661" s="58"/>
      <c r="L661" s="58"/>
      <c r="M661" s="58"/>
      <c r="N661" s="58"/>
      <c r="O661" s="58"/>
      <c r="P661" s="58"/>
      <c r="Q661" s="58"/>
      <c r="R661" s="58"/>
      <c r="S661" s="58"/>
      <c r="T661" s="58"/>
      <c r="U661" s="58"/>
      <c r="V661" s="58"/>
      <c r="W661" s="58"/>
      <c r="X661" s="58"/>
      <c r="Y661" s="58"/>
    </row>
    <row r="662" spans="1:25" ht="13">
      <c r="A662" s="58"/>
      <c r="B662" s="58"/>
      <c r="C662" s="58"/>
      <c r="D662" s="58"/>
      <c r="E662" s="58"/>
      <c r="F662" s="58"/>
      <c r="G662" s="58"/>
      <c r="H662" s="58"/>
      <c r="I662" s="58"/>
      <c r="J662" s="58"/>
      <c r="K662" s="58"/>
      <c r="L662" s="58"/>
      <c r="M662" s="58"/>
      <c r="N662" s="58"/>
      <c r="O662" s="58"/>
      <c r="P662" s="58"/>
      <c r="Q662" s="58"/>
      <c r="R662" s="58"/>
      <c r="S662" s="58"/>
      <c r="T662" s="58"/>
      <c r="U662" s="58"/>
      <c r="V662" s="58"/>
      <c r="W662" s="58"/>
      <c r="X662" s="58"/>
      <c r="Y662" s="58"/>
    </row>
    <row r="663" spans="1:25" ht="13">
      <c r="A663" s="58"/>
      <c r="B663" s="58"/>
      <c r="C663" s="58"/>
      <c r="D663" s="58"/>
      <c r="E663" s="58"/>
      <c r="F663" s="58"/>
      <c r="G663" s="58"/>
      <c r="H663" s="58"/>
      <c r="I663" s="58"/>
      <c r="J663" s="58"/>
      <c r="K663" s="58"/>
      <c r="L663" s="58"/>
      <c r="M663" s="58"/>
      <c r="N663" s="58"/>
      <c r="O663" s="58"/>
      <c r="P663" s="58"/>
      <c r="Q663" s="58"/>
      <c r="R663" s="58"/>
      <c r="S663" s="58"/>
      <c r="T663" s="58"/>
      <c r="U663" s="58"/>
      <c r="V663" s="58"/>
      <c r="W663" s="58"/>
      <c r="X663" s="58"/>
      <c r="Y663" s="58"/>
    </row>
    <row r="664" spans="1:25" ht="13">
      <c r="A664" s="58"/>
      <c r="B664" s="58"/>
      <c r="C664" s="58"/>
      <c r="D664" s="58"/>
      <c r="E664" s="58"/>
      <c r="F664" s="58"/>
      <c r="G664" s="58"/>
      <c r="H664" s="58"/>
      <c r="I664" s="58"/>
      <c r="J664" s="58"/>
      <c r="K664" s="58"/>
      <c r="L664" s="58"/>
      <c r="M664" s="58"/>
      <c r="N664" s="58"/>
      <c r="O664" s="58"/>
      <c r="P664" s="58"/>
      <c r="Q664" s="58"/>
      <c r="R664" s="58"/>
      <c r="S664" s="58"/>
      <c r="T664" s="58"/>
      <c r="U664" s="58"/>
      <c r="V664" s="58"/>
      <c r="W664" s="58"/>
      <c r="X664" s="58"/>
      <c r="Y664" s="58"/>
    </row>
    <row r="665" spans="1:25" ht="13">
      <c r="A665" s="58"/>
      <c r="B665" s="58"/>
      <c r="C665" s="58"/>
      <c r="D665" s="58"/>
      <c r="E665" s="58"/>
      <c r="F665" s="58"/>
      <c r="G665" s="58"/>
      <c r="H665" s="58"/>
      <c r="I665" s="58"/>
      <c r="J665" s="58"/>
      <c r="K665" s="58"/>
      <c r="L665" s="58"/>
      <c r="M665" s="58"/>
      <c r="N665" s="58"/>
      <c r="O665" s="58"/>
      <c r="P665" s="58"/>
      <c r="Q665" s="58"/>
      <c r="R665" s="58"/>
      <c r="S665" s="58"/>
      <c r="T665" s="58"/>
      <c r="U665" s="58"/>
      <c r="V665" s="58"/>
      <c r="W665" s="58"/>
      <c r="X665" s="58"/>
      <c r="Y665" s="58"/>
    </row>
    <row r="666" spans="1:25" ht="13">
      <c r="A666" s="58"/>
      <c r="B666" s="58"/>
      <c r="C666" s="58"/>
      <c r="D666" s="58"/>
      <c r="E666" s="58"/>
      <c r="F666" s="58"/>
      <c r="G666" s="58"/>
      <c r="H666" s="58"/>
      <c r="I666" s="58"/>
      <c r="J666" s="58"/>
      <c r="K666" s="58"/>
      <c r="L666" s="58"/>
      <c r="M666" s="58"/>
      <c r="N666" s="58"/>
      <c r="O666" s="58"/>
      <c r="P666" s="58"/>
      <c r="Q666" s="58"/>
      <c r="R666" s="58"/>
      <c r="S666" s="58"/>
      <c r="T666" s="58"/>
      <c r="U666" s="58"/>
      <c r="V666" s="58"/>
      <c r="W666" s="58"/>
      <c r="X666" s="58"/>
      <c r="Y666" s="58"/>
    </row>
    <row r="667" spans="1:25" ht="13">
      <c r="A667" s="58"/>
      <c r="B667" s="58"/>
      <c r="C667" s="58"/>
      <c r="D667" s="58"/>
      <c r="E667" s="58"/>
      <c r="F667" s="58"/>
      <c r="G667" s="58"/>
      <c r="H667" s="58"/>
      <c r="I667" s="58"/>
      <c r="J667" s="58"/>
      <c r="K667" s="58"/>
      <c r="L667" s="58"/>
      <c r="M667" s="58"/>
      <c r="N667" s="58"/>
      <c r="O667" s="58"/>
      <c r="P667" s="58"/>
      <c r="Q667" s="58"/>
      <c r="R667" s="58"/>
      <c r="S667" s="58"/>
      <c r="T667" s="58"/>
      <c r="U667" s="58"/>
      <c r="V667" s="58"/>
      <c r="W667" s="58"/>
      <c r="X667" s="58"/>
      <c r="Y667" s="58"/>
    </row>
    <row r="668" spans="1:25" ht="13">
      <c r="A668" s="58"/>
      <c r="B668" s="58"/>
      <c r="C668" s="58"/>
      <c r="D668" s="58"/>
      <c r="E668" s="58"/>
      <c r="F668" s="58"/>
      <c r="G668" s="58"/>
      <c r="H668" s="58"/>
      <c r="I668" s="58"/>
      <c r="J668" s="58"/>
      <c r="K668" s="58"/>
      <c r="L668" s="58"/>
      <c r="M668" s="58"/>
      <c r="N668" s="58"/>
      <c r="O668" s="58"/>
      <c r="P668" s="58"/>
      <c r="Q668" s="58"/>
      <c r="R668" s="58"/>
      <c r="S668" s="58"/>
      <c r="T668" s="58"/>
      <c r="U668" s="58"/>
      <c r="V668" s="58"/>
      <c r="W668" s="58"/>
      <c r="X668" s="58"/>
      <c r="Y668" s="58"/>
    </row>
    <row r="669" spans="1:25" ht="13">
      <c r="A669" s="58"/>
      <c r="B669" s="58"/>
      <c r="C669" s="58"/>
      <c r="D669" s="58"/>
      <c r="E669" s="58"/>
      <c r="F669" s="58"/>
      <c r="G669" s="58"/>
      <c r="H669" s="58"/>
      <c r="I669" s="58"/>
      <c r="J669" s="58"/>
      <c r="K669" s="58"/>
      <c r="L669" s="58"/>
      <c r="M669" s="58"/>
      <c r="N669" s="58"/>
      <c r="O669" s="58"/>
      <c r="P669" s="58"/>
      <c r="Q669" s="58"/>
      <c r="R669" s="58"/>
      <c r="S669" s="58"/>
      <c r="T669" s="58"/>
      <c r="U669" s="58"/>
      <c r="V669" s="58"/>
      <c r="W669" s="58"/>
      <c r="X669" s="58"/>
      <c r="Y669" s="58"/>
    </row>
    <row r="670" spans="1:25" ht="13">
      <c r="A670" s="58"/>
      <c r="B670" s="58"/>
      <c r="C670" s="58"/>
      <c r="D670" s="58"/>
      <c r="E670" s="58"/>
      <c r="F670" s="58"/>
      <c r="G670" s="58"/>
      <c r="H670" s="58"/>
      <c r="I670" s="58"/>
      <c r="J670" s="58"/>
      <c r="K670" s="58"/>
      <c r="L670" s="58"/>
      <c r="M670" s="58"/>
      <c r="N670" s="58"/>
      <c r="O670" s="58"/>
      <c r="P670" s="58"/>
      <c r="Q670" s="58"/>
      <c r="R670" s="58"/>
      <c r="S670" s="58"/>
      <c r="T670" s="58"/>
      <c r="U670" s="58"/>
      <c r="V670" s="58"/>
      <c r="W670" s="58"/>
      <c r="X670" s="58"/>
      <c r="Y670" s="58"/>
    </row>
    <row r="671" spans="1:25" ht="13">
      <c r="A671" s="58"/>
      <c r="B671" s="58"/>
      <c r="C671" s="58"/>
      <c r="D671" s="58"/>
      <c r="E671" s="58"/>
      <c r="F671" s="58"/>
      <c r="G671" s="58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  <c r="S671" s="58"/>
      <c r="T671" s="58"/>
      <c r="U671" s="58"/>
      <c r="V671" s="58"/>
      <c r="W671" s="58"/>
      <c r="X671" s="58"/>
      <c r="Y671" s="58"/>
    </row>
    <row r="672" spans="1:25" ht="13">
      <c r="A672" s="58"/>
      <c r="B672" s="58"/>
      <c r="C672" s="58"/>
      <c r="D672" s="58"/>
      <c r="E672" s="58"/>
      <c r="F672" s="5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  <c r="S672" s="58"/>
      <c r="T672" s="58"/>
      <c r="U672" s="58"/>
      <c r="V672" s="58"/>
      <c r="W672" s="58"/>
      <c r="X672" s="58"/>
      <c r="Y672" s="58"/>
    </row>
    <row r="673" spans="1:25" ht="13">
      <c r="A673" s="58"/>
      <c r="B673" s="58"/>
      <c r="C673" s="58"/>
      <c r="D673" s="58"/>
      <c r="E673" s="5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  <c r="S673" s="58"/>
      <c r="T673" s="58"/>
      <c r="U673" s="58"/>
      <c r="V673" s="58"/>
      <c r="W673" s="58"/>
      <c r="X673" s="58"/>
      <c r="Y673" s="58"/>
    </row>
    <row r="674" spans="1:25" ht="13">
      <c r="A674" s="58"/>
      <c r="B674" s="58"/>
      <c r="C674" s="58"/>
      <c r="D674" s="5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  <c r="S674" s="58"/>
      <c r="T674" s="58"/>
      <c r="U674" s="58"/>
      <c r="V674" s="58"/>
      <c r="W674" s="58"/>
      <c r="X674" s="58"/>
      <c r="Y674" s="58"/>
    </row>
    <row r="675" spans="1:25" ht="13">
      <c r="A675" s="58"/>
      <c r="B675" s="58"/>
      <c r="C675" s="5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  <c r="S675" s="58"/>
      <c r="T675" s="58"/>
      <c r="U675" s="58"/>
      <c r="V675" s="58"/>
      <c r="W675" s="58"/>
      <c r="X675" s="58"/>
      <c r="Y675" s="58"/>
    </row>
    <row r="676" spans="1:25" ht="13">
      <c r="A676" s="58"/>
      <c r="B676" s="58"/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  <c r="S676" s="58"/>
      <c r="T676" s="58"/>
      <c r="U676" s="58"/>
      <c r="V676" s="58"/>
      <c r="W676" s="58"/>
      <c r="X676" s="58"/>
      <c r="Y676" s="58"/>
    </row>
    <row r="677" spans="1:25" ht="13">
      <c r="A677" s="58"/>
      <c r="B677" s="58"/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  <c r="S677" s="58"/>
      <c r="T677" s="58"/>
      <c r="U677" s="58"/>
      <c r="V677" s="58"/>
      <c r="W677" s="58"/>
      <c r="X677" s="58"/>
      <c r="Y677" s="58"/>
    </row>
    <row r="678" spans="1:25" ht="13">
      <c r="A678" s="58"/>
      <c r="B678" s="58"/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  <c r="S678" s="58"/>
      <c r="T678" s="58"/>
      <c r="U678" s="58"/>
      <c r="V678" s="58"/>
      <c r="W678" s="58"/>
      <c r="X678" s="58"/>
      <c r="Y678" s="58"/>
    </row>
    <row r="679" spans="1:25" ht="13">
      <c r="A679" s="58"/>
      <c r="B679" s="58"/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  <c r="S679" s="58"/>
      <c r="T679" s="58"/>
      <c r="U679" s="58"/>
      <c r="V679" s="58"/>
      <c r="W679" s="58"/>
      <c r="X679" s="58"/>
      <c r="Y679" s="58"/>
    </row>
    <row r="680" spans="1:25" ht="13">
      <c r="A680" s="58"/>
      <c r="B680" s="58"/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  <c r="S680" s="58"/>
      <c r="T680" s="58"/>
      <c r="U680" s="58"/>
      <c r="V680" s="58"/>
      <c r="W680" s="58"/>
      <c r="X680" s="58"/>
      <c r="Y680" s="58"/>
    </row>
    <row r="681" spans="1:25" ht="13">
      <c r="A681" s="58"/>
      <c r="B681" s="58"/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  <c r="S681" s="58"/>
      <c r="T681" s="58"/>
      <c r="U681" s="58"/>
      <c r="V681" s="58"/>
      <c r="W681" s="58"/>
      <c r="X681" s="58"/>
      <c r="Y681" s="58"/>
    </row>
    <row r="682" spans="1:25" ht="13">
      <c r="A682" s="58"/>
      <c r="B682" s="58"/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  <c r="S682" s="58"/>
      <c r="T682" s="58"/>
      <c r="U682" s="58"/>
      <c r="V682" s="58"/>
      <c r="W682" s="58"/>
      <c r="X682" s="58"/>
      <c r="Y682" s="58"/>
    </row>
    <row r="683" spans="1:25" ht="13">
      <c r="A683" s="58"/>
      <c r="B683" s="58"/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  <c r="S683" s="58"/>
      <c r="T683" s="58"/>
      <c r="U683" s="58"/>
      <c r="V683" s="58"/>
      <c r="W683" s="58"/>
      <c r="X683" s="58"/>
      <c r="Y683" s="58"/>
    </row>
    <row r="684" spans="1:25" ht="13">
      <c r="A684" s="58"/>
      <c r="B684" s="58"/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  <c r="S684" s="58"/>
      <c r="T684" s="58"/>
      <c r="U684" s="58"/>
      <c r="V684" s="58"/>
      <c r="W684" s="58"/>
      <c r="X684" s="58"/>
      <c r="Y684" s="58"/>
    </row>
    <row r="685" spans="1:25" ht="13">
      <c r="A685" s="58"/>
      <c r="B685" s="58"/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  <c r="S685" s="58"/>
      <c r="T685" s="58"/>
      <c r="U685" s="58"/>
      <c r="V685" s="58"/>
      <c r="W685" s="58"/>
      <c r="X685" s="58"/>
      <c r="Y685" s="58"/>
    </row>
    <row r="686" spans="1:25" ht="13">
      <c r="A686" s="58"/>
      <c r="B686" s="58"/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  <c r="S686" s="58"/>
      <c r="T686" s="58"/>
      <c r="U686" s="58"/>
      <c r="V686" s="58"/>
      <c r="W686" s="58"/>
      <c r="X686" s="58"/>
      <c r="Y686" s="58"/>
    </row>
    <row r="687" spans="1:25" ht="13">
      <c r="A687" s="58"/>
      <c r="B687" s="58"/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  <c r="S687" s="58"/>
      <c r="T687" s="58"/>
      <c r="U687" s="58"/>
      <c r="V687" s="58"/>
      <c r="W687" s="58"/>
      <c r="X687" s="58"/>
      <c r="Y687" s="58"/>
    </row>
    <row r="688" spans="1:25" ht="13">
      <c r="A688" s="58"/>
      <c r="B688" s="58"/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  <c r="S688" s="58"/>
      <c r="T688" s="58"/>
      <c r="U688" s="58"/>
      <c r="V688" s="58"/>
      <c r="W688" s="58"/>
      <c r="X688" s="58"/>
      <c r="Y688" s="58"/>
    </row>
    <row r="689" spans="1:25" ht="13">
      <c r="A689" s="58"/>
      <c r="B689" s="58"/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  <c r="S689" s="58"/>
      <c r="T689" s="58"/>
      <c r="U689" s="58"/>
      <c r="V689" s="58"/>
      <c r="W689" s="58"/>
      <c r="X689" s="58"/>
      <c r="Y689" s="58"/>
    </row>
    <row r="690" spans="1:25" ht="13">
      <c r="A690" s="58"/>
      <c r="B690" s="58"/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  <c r="S690" s="58"/>
      <c r="T690" s="58"/>
      <c r="U690" s="58"/>
      <c r="V690" s="58"/>
      <c r="W690" s="58"/>
      <c r="X690" s="58"/>
      <c r="Y690" s="58"/>
    </row>
    <row r="691" spans="1:25" ht="13">
      <c r="A691" s="58"/>
      <c r="B691" s="58"/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  <c r="S691" s="58"/>
      <c r="T691" s="58"/>
      <c r="U691" s="58"/>
      <c r="V691" s="58"/>
      <c r="W691" s="58"/>
      <c r="X691" s="58"/>
      <c r="Y691" s="58"/>
    </row>
    <row r="692" spans="1:25" ht="13">
      <c r="A692" s="58"/>
      <c r="B692" s="58"/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  <c r="S692" s="58"/>
      <c r="T692" s="58"/>
      <c r="U692" s="58"/>
      <c r="V692" s="58"/>
      <c r="W692" s="58"/>
      <c r="X692" s="58"/>
      <c r="Y692" s="58"/>
    </row>
    <row r="693" spans="1:25" ht="13">
      <c r="A693" s="58"/>
      <c r="B693" s="58"/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  <c r="S693" s="58"/>
      <c r="T693" s="58"/>
      <c r="U693" s="58"/>
      <c r="V693" s="58"/>
      <c r="W693" s="58"/>
      <c r="X693" s="58"/>
      <c r="Y693" s="58"/>
    </row>
    <row r="694" spans="1:25" ht="13">
      <c r="A694" s="58"/>
      <c r="B694" s="58"/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  <c r="S694" s="58"/>
      <c r="T694" s="58"/>
      <c r="U694" s="58"/>
      <c r="V694" s="58"/>
      <c r="W694" s="58"/>
      <c r="X694" s="58"/>
      <c r="Y694" s="58"/>
    </row>
    <row r="695" spans="1:25" ht="13">
      <c r="A695" s="58"/>
      <c r="B695" s="58"/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  <c r="S695" s="58"/>
      <c r="T695" s="58"/>
      <c r="U695" s="58"/>
      <c r="V695" s="58"/>
      <c r="W695" s="58"/>
      <c r="X695" s="58"/>
      <c r="Y695" s="58"/>
    </row>
    <row r="696" spans="1:25" ht="13">
      <c r="A696" s="58"/>
      <c r="B696" s="58"/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  <c r="S696" s="58"/>
      <c r="T696" s="58"/>
      <c r="U696" s="58"/>
      <c r="V696" s="58"/>
      <c r="W696" s="58"/>
      <c r="X696" s="58"/>
      <c r="Y696" s="58"/>
    </row>
    <row r="697" spans="1:25" ht="13">
      <c r="A697" s="58"/>
      <c r="B697" s="58"/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  <c r="S697" s="58"/>
      <c r="T697" s="58"/>
      <c r="U697" s="58"/>
      <c r="V697" s="58"/>
      <c r="W697" s="58"/>
      <c r="X697" s="58"/>
      <c r="Y697" s="58"/>
    </row>
    <row r="698" spans="1:25" ht="13">
      <c r="A698" s="58"/>
      <c r="B698" s="58"/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  <c r="S698" s="58"/>
      <c r="T698" s="58"/>
      <c r="U698" s="58"/>
      <c r="V698" s="58"/>
      <c r="W698" s="58"/>
      <c r="X698" s="58"/>
      <c r="Y698" s="58"/>
    </row>
    <row r="699" spans="1:25" ht="13">
      <c r="A699" s="58"/>
      <c r="B699" s="58"/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  <c r="S699" s="58"/>
      <c r="T699" s="58"/>
      <c r="U699" s="58"/>
      <c r="V699" s="58"/>
      <c r="W699" s="58"/>
      <c r="X699" s="58"/>
      <c r="Y699" s="58"/>
    </row>
    <row r="700" spans="1:25" ht="13">
      <c r="A700" s="58"/>
      <c r="B700" s="58"/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  <c r="S700" s="58"/>
      <c r="T700" s="58"/>
      <c r="U700" s="58"/>
      <c r="V700" s="58"/>
      <c r="W700" s="58"/>
      <c r="X700" s="58"/>
      <c r="Y700" s="58"/>
    </row>
    <row r="701" spans="1:25" ht="13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  <c r="S701" s="58"/>
      <c r="T701" s="58"/>
      <c r="U701" s="58"/>
      <c r="V701" s="58"/>
      <c r="W701" s="58"/>
      <c r="X701" s="58"/>
      <c r="Y701" s="58"/>
    </row>
    <row r="702" spans="1:25" ht="13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  <c r="S702" s="58"/>
      <c r="T702" s="58"/>
      <c r="U702" s="58"/>
      <c r="V702" s="58"/>
      <c r="W702" s="58"/>
      <c r="X702" s="58"/>
      <c r="Y702" s="58"/>
    </row>
    <row r="703" spans="1:25" ht="13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  <c r="S703" s="58"/>
      <c r="T703" s="58"/>
      <c r="U703" s="58"/>
      <c r="V703" s="58"/>
      <c r="W703" s="58"/>
      <c r="X703" s="58"/>
      <c r="Y703" s="58"/>
    </row>
    <row r="704" spans="1:25" ht="13">
      <c r="A704" s="58"/>
      <c r="B704" s="58"/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  <c r="S704" s="58"/>
      <c r="T704" s="58"/>
      <c r="U704" s="58"/>
      <c r="V704" s="58"/>
      <c r="W704" s="58"/>
      <c r="X704" s="58"/>
      <c r="Y704" s="58"/>
    </row>
    <row r="705" spans="1:25" ht="13">
      <c r="A705" s="58"/>
      <c r="B705" s="58"/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  <c r="S705" s="58"/>
      <c r="T705" s="58"/>
      <c r="U705" s="58"/>
      <c r="V705" s="58"/>
      <c r="W705" s="58"/>
      <c r="X705" s="58"/>
      <c r="Y705" s="58"/>
    </row>
    <row r="706" spans="1:25" ht="13">
      <c r="A706" s="58"/>
      <c r="B706" s="58"/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  <c r="S706" s="58"/>
      <c r="T706" s="58"/>
      <c r="U706" s="58"/>
      <c r="V706" s="58"/>
      <c r="W706" s="58"/>
      <c r="X706" s="58"/>
      <c r="Y706" s="58"/>
    </row>
    <row r="707" spans="1:25" ht="13">
      <c r="A707" s="58"/>
      <c r="B707" s="58"/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  <c r="S707" s="58"/>
      <c r="T707" s="58"/>
      <c r="U707" s="58"/>
      <c r="V707" s="58"/>
      <c r="W707" s="58"/>
      <c r="X707" s="58"/>
      <c r="Y707" s="58"/>
    </row>
    <row r="708" spans="1:25" ht="13">
      <c r="A708" s="58"/>
      <c r="B708" s="58"/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  <c r="S708" s="58"/>
      <c r="T708" s="58"/>
      <c r="U708" s="58"/>
      <c r="V708" s="58"/>
      <c r="W708" s="58"/>
      <c r="X708" s="58"/>
      <c r="Y708" s="58"/>
    </row>
    <row r="709" spans="1:25" ht="13">
      <c r="A709" s="58"/>
      <c r="B709" s="58"/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  <c r="S709" s="58"/>
      <c r="T709" s="58"/>
      <c r="U709" s="58"/>
      <c r="V709" s="58"/>
      <c r="W709" s="58"/>
      <c r="X709" s="58"/>
      <c r="Y709" s="58"/>
    </row>
    <row r="710" spans="1:25" ht="13">
      <c r="A710" s="58"/>
      <c r="B710" s="58"/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  <c r="S710" s="58"/>
      <c r="T710" s="58"/>
      <c r="U710" s="58"/>
      <c r="V710" s="58"/>
      <c r="W710" s="58"/>
      <c r="X710" s="58"/>
      <c r="Y710" s="58"/>
    </row>
    <row r="711" spans="1:25" ht="13">
      <c r="A711" s="58"/>
      <c r="B711" s="58"/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  <c r="S711" s="58"/>
      <c r="T711" s="58"/>
      <c r="U711" s="58"/>
      <c r="V711" s="58"/>
      <c r="W711" s="58"/>
      <c r="X711" s="58"/>
      <c r="Y711" s="58"/>
    </row>
    <row r="712" spans="1:25" ht="13">
      <c r="A712" s="58"/>
      <c r="B712" s="58"/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  <c r="S712" s="58"/>
      <c r="T712" s="58"/>
      <c r="U712" s="58"/>
      <c r="V712" s="58"/>
      <c r="W712" s="58"/>
      <c r="X712" s="58"/>
      <c r="Y712" s="58"/>
    </row>
    <row r="713" spans="1:25" ht="13">
      <c r="A713" s="58"/>
      <c r="B713" s="58"/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  <c r="S713" s="58"/>
      <c r="T713" s="58"/>
      <c r="U713" s="58"/>
      <c r="V713" s="58"/>
      <c r="W713" s="58"/>
      <c r="X713" s="58"/>
      <c r="Y713" s="58"/>
    </row>
    <row r="714" spans="1:25" ht="13">
      <c r="A714" s="58"/>
      <c r="B714" s="58"/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  <c r="S714" s="58"/>
      <c r="T714" s="58"/>
      <c r="U714" s="58"/>
      <c r="V714" s="58"/>
      <c r="W714" s="58"/>
      <c r="X714" s="58"/>
      <c r="Y714" s="58"/>
    </row>
    <row r="715" spans="1:25" ht="13">
      <c r="A715" s="58"/>
      <c r="B715" s="58"/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  <c r="S715" s="58"/>
      <c r="T715" s="58"/>
      <c r="U715" s="58"/>
      <c r="V715" s="58"/>
      <c r="W715" s="58"/>
      <c r="X715" s="58"/>
      <c r="Y715" s="58"/>
    </row>
    <row r="716" spans="1:25" ht="13">
      <c r="A716" s="58"/>
      <c r="B716" s="58"/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  <c r="S716" s="58"/>
      <c r="T716" s="58"/>
      <c r="U716" s="58"/>
      <c r="V716" s="58"/>
      <c r="W716" s="58"/>
      <c r="X716" s="58"/>
      <c r="Y716" s="58"/>
    </row>
    <row r="717" spans="1:25" ht="13">
      <c r="A717" s="58"/>
      <c r="B717" s="58"/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  <c r="S717" s="58"/>
      <c r="T717" s="58"/>
      <c r="U717" s="58"/>
      <c r="V717" s="58"/>
      <c r="W717" s="58"/>
      <c r="X717" s="58"/>
      <c r="Y717" s="58"/>
    </row>
    <row r="718" spans="1:25" ht="13">
      <c r="A718" s="58"/>
      <c r="B718" s="58"/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  <c r="S718" s="58"/>
      <c r="T718" s="58"/>
      <c r="U718" s="58"/>
      <c r="V718" s="58"/>
      <c r="W718" s="58"/>
      <c r="X718" s="58"/>
      <c r="Y718" s="58"/>
    </row>
    <row r="719" spans="1:25" ht="13">
      <c r="A719" s="58"/>
      <c r="B719" s="58"/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  <c r="S719" s="58"/>
      <c r="T719" s="58"/>
      <c r="U719" s="58"/>
      <c r="V719" s="58"/>
      <c r="W719" s="58"/>
      <c r="X719" s="58"/>
      <c r="Y719" s="58"/>
    </row>
    <row r="720" spans="1:25" ht="13">
      <c r="A720" s="58"/>
      <c r="B720" s="58"/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  <c r="S720" s="58"/>
      <c r="T720" s="58"/>
      <c r="U720" s="58"/>
      <c r="V720" s="58"/>
      <c r="W720" s="58"/>
      <c r="X720" s="58"/>
      <c r="Y720" s="58"/>
    </row>
    <row r="721" spans="1:25" ht="13">
      <c r="A721" s="58"/>
      <c r="B721" s="58"/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  <c r="S721" s="58"/>
      <c r="T721" s="58"/>
      <c r="U721" s="58"/>
      <c r="V721" s="58"/>
      <c r="W721" s="58"/>
      <c r="X721" s="58"/>
      <c r="Y721" s="58"/>
    </row>
    <row r="722" spans="1:25" ht="13">
      <c r="A722" s="58"/>
      <c r="B722" s="58"/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  <c r="S722" s="58"/>
      <c r="T722" s="58"/>
      <c r="U722" s="58"/>
      <c r="V722" s="58"/>
      <c r="W722" s="58"/>
      <c r="X722" s="58"/>
      <c r="Y722" s="58"/>
    </row>
    <row r="723" spans="1:25" ht="13">
      <c r="A723" s="58"/>
      <c r="B723" s="58"/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  <c r="S723" s="58"/>
      <c r="T723" s="58"/>
      <c r="U723" s="58"/>
      <c r="V723" s="58"/>
      <c r="W723" s="58"/>
      <c r="X723" s="58"/>
      <c r="Y723" s="58"/>
    </row>
    <row r="724" spans="1:25" ht="13">
      <c r="A724" s="58"/>
      <c r="B724" s="58"/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  <c r="S724" s="58"/>
      <c r="T724" s="58"/>
      <c r="U724" s="58"/>
      <c r="V724" s="58"/>
      <c r="W724" s="58"/>
      <c r="X724" s="58"/>
      <c r="Y724" s="58"/>
    </row>
    <row r="725" spans="1:25" ht="13">
      <c r="A725" s="58"/>
      <c r="B725" s="58"/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  <c r="S725" s="58"/>
      <c r="T725" s="58"/>
      <c r="U725" s="58"/>
      <c r="V725" s="58"/>
      <c r="W725" s="58"/>
      <c r="X725" s="58"/>
      <c r="Y725" s="58"/>
    </row>
    <row r="726" spans="1:25" ht="13">
      <c r="A726" s="58"/>
      <c r="B726" s="58"/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  <c r="S726" s="58"/>
      <c r="T726" s="58"/>
      <c r="U726" s="58"/>
      <c r="V726" s="58"/>
      <c r="W726" s="58"/>
      <c r="X726" s="58"/>
      <c r="Y726" s="58"/>
    </row>
    <row r="727" spans="1:25" ht="13">
      <c r="A727" s="58"/>
      <c r="B727" s="58"/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  <c r="S727" s="58"/>
      <c r="T727" s="58"/>
      <c r="U727" s="58"/>
      <c r="V727" s="58"/>
      <c r="W727" s="58"/>
      <c r="X727" s="58"/>
      <c r="Y727" s="58"/>
    </row>
    <row r="728" spans="1:25" ht="13">
      <c r="A728" s="58"/>
      <c r="B728" s="58"/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  <c r="S728" s="58"/>
      <c r="T728" s="58"/>
      <c r="U728" s="58"/>
      <c r="V728" s="58"/>
      <c r="W728" s="58"/>
      <c r="X728" s="58"/>
      <c r="Y728" s="58"/>
    </row>
    <row r="729" spans="1:25" ht="13">
      <c r="A729" s="58"/>
      <c r="B729" s="58"/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  <c r="S729" s="58"/>
      <c r="T729" s="58"/>
      <c r="U729" s="58"/>
      <c r="V729" s="58"/>
      <c r="W729" s="58"/>
      <c r="X729" s="58"/>
      <c r="Y729" s="58"/>
    </row>
    <row r="730" spans="1:25" ht="13">
      <c r="A730" s="58"/>
      <c r="B730" s="58"/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  <c r="S730" s="58"/>
      <c r="T730" s="58"/>
      <c r="U730" s="58"/>
      <c r="V730" s="58"/>
      <c r="W730" s="58"/>
      <c r="X730" s="58"/>
      <c r="Y730" s="58"/>
    </row>
    <row r="731" spans="1:25" ht="13">
      <c r="A731" s="58"/>
      <c r="B731" s="58"/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  <c r="S731" s="58"/>
      <c r="T731" s="58"/>
      <c r="U731" s="58"/>
      <c r="V731" s="58"/>
      <c r="W731" s="58"/>
      <c r="X731" s="58"/>
      <c r="Y731" s="58"/>
    </row>
    <row r="732" spans="1:25" ht="13">
      <c r="A732" s="58"/>
      <c r="B732" s="58"/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  <c r="S732" s="58"/>
      <c r="T732" s="58"/>
      <c r="U732" s="58"/>
      <c r="V732" s="58"/>
      <c r="W732" s="58"/>
      <c r="X732" s="58"/>
      <c r="Y732" s="58"/>
    </row>
    <row r="733" spans="1:25" ht="13">
      <c r="A733" s="58"/>
      <c r="B733" s="58"/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  <c r="S733" s="58"/>
      <c r="T733" s="58"/>
      <c r="U733" s="58"/>
      <c r="V733" s="58"/>
      <c r="W733" s="58"/>
      <c r="X733" s="58"/>
      <c r="Y733" s="58"/>
    </row>
    <row r="734" spans="1:25" ht="13">
      <c r="A734" s="58"/>
      <c r="B734" s="58"/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  <c r="S734" s="58"/>
      <c r="T734" s="58"/>
      <c r="U734" s="58"/>
      <c r="V734" s="58"/>
      <c r="W734" s="58"/>
      <c r="X734" s="58"/>
      <c r="Y734" s="58"/>
    </row>
    <row r="735" spans="1:25" ht="13">
      <c r="A735" s="58"/>
      <c r="B735" s="58"/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  <c r="S735" s="58"/>
      <c r="T735" s="58"/>
      <c r="U735" s="58"/>
      <c r="V735" s="58"/>
      <c r="W735" s="58"/>
      <c r="X735" s="58"/>
      <c r="Y735" s="58"/>
    </row>
    <row r="736" spans="1:25" ht="13">
      <c r="A736" s="58"/>
      <c r="B736" s="58"/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  <c r="S736" s="58"/>
      <c r="T736" s="58"/>
      <c r="U736" s="58"/>
      <c r="V736" s="58"/>
      <c r="W736" s="58"/>
      <c r="X736" s="58"/>
      <c r="Y736" s="58"/>
    </row>
    <row r="737" spans="1:25" ht="13">
      <c r="A737" s="58"/>
      <c r="B737" s="58"/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  <c r="S737" s="58"/>
      <c r="T737" s="58"/>
      <c r="U737" s="58"/>
      <c r="V737" s="58"/>
      <c r="W737" s="58"/>
      <c r="X737" s="58"/>
      <c r="Y737" s="58"/>
    </row>
    <row r="738" spans="1:25" ht="13">
      <c r="A738" s="58"/>
      <c r="B738" s="58"/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  <c r="S738" s="58"/>
      <c r="T738" s="58"/>
      <c r="U738" s="58"/>
      <c r="V738" s="58"/>
      <c r="W738" s="58"/>
      <c r="X738" s="58"/>
      <c r="Y738" s="58"/>
    </row>
    <row r="739" spans="1:25" ht="13">
      <c r="A739" s="58"/>
      <c r="B739" s="58"/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  <c r="S739" s="58"/>
      <c r="T739" s="58"/>
      <c r="U739" s="58"/>
      <c r="V739" s="58"/>
      <c r="W739" s="58"/>
      <c r="X739" s="58"/>
      <c r="Y739" s="58"/>
    </row>
    <row r="740" spans="1:25" ht="13">
      <c r="A740" s="58"/>
      <c r="B740" s="58"/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  <c r="S740" s="58"/>
      <c r="T740" s="58"/>
      <c r="U740" s="58"/>
      <c r="V740" s="58"/>
      <c r="W740" s="58"/>
      <c r="X740" s="58"/>
      <c r="Y740" s="58"/>
    </row>
    <row r="741" spans="1:25" ht="13">
      <c r="A741" s="58"/>
      <c r="B741" s="58"/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  <c r="S741" s="58"/>
      <c r="T741" s="58"/>
      <c r="U741" s="58"/>
      <c r="V741" s="58"/>
      <c r="W741" s="58"/>
      <c r="X741" s="58"/>
      <c r="Y741" s="58"/>
    </row>
    <row r="742" spans="1:25" ht="13">
      <c r="A742" s="58"/>
      <c r="B742" s="58"/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  <c r="S742" s="58"/>
      <c r="T742" s="58"/>
      <c r="U742" s="58"/>
      <c r="V742" s="58"/>
      <c r="W742" s="58"/>
      <c r="X742" s="58"/>
      <c r="Y742" s="58"/>
    </row>
    <row r="743" spans="1:25" ht="13">
      <c r="A743" s="58"/>
      <c r="B743" s="58"/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  <c r="S743" s="58"/>
      <c r="T743" s="58"/>
      <c r="U743" s="58"/>
      <c r="V743" s="58"/>
      <c r="W743" s="58"/>
      <c r="X743" s="58"/>
      <c r="Y743" s="58"/>
    </row>
    <row r="744" spans="1:25" ht="13">
      <c r="A744" s="58"/>
      <c r="B744" s="58"/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  <c r="S744" s="58"/>
      <c r="T744" s="58"/>
      <c r="U744" s="58"/>
      <c r="V744" s="58"/>
      <c r="W744" s="58"/>
      <c r="X744" s="58"/>
      <c r="Y744" s="58"/>
    </row>
    <row r="745" spans="1:25" ht="13">
      <c r="A745" s="58"/>
      <c r="B745" s="58"/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  <c r="S745" s="58"/>
      <c r="T745" s="58"/>
      <c r="U745" s="58"/>
      <c r="V745" s="58"/>
      <c r="W745" s="58"/>
      <c r="X745" s="58"/>
      <c r="Y745" s="58"/>
    </row>
    <row r="746" spans="1:25" ht="13">
      <c r="A746" s="58"/>
      <c r="B746" s="58"/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  <c r="S746" s="58"/>
      <c r="T746" s="58"/>
      <c r="U746" s="58"/>
      <c r="V746" s="58"/>
      <c r="W746" s="58"/>
      <c r="X746" s="58"/>
      <c r="Y746" s="58"/>
    </row>
    <row r="747" spans="1:25" ht="13">
      <c r="A747" s="58"/>
      <c r="B747" s="58"/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  <c r="S747" s="58"/>
      <c r="T747" s="58"/>
      <c r="U747" s="58"/>
      <c r="V747" s="58"/>
      <c r="W747" s="58"/>
      <c r="X747" s="58"/>
      <c r="Y747" s="58"/>
    </row>
    <row r="748" spans="1:25" ht="13">
      <c r="A748" s="58"/>
      <c r="B748" s="58"/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  <c r="S748" s="58"/>
      <c r="T748" s="58"/>
      <c r="U748" s="58"/>
      <c r="V748" s="58"/>
      <c r="W748" s="58"/>
      <c r="X748" s="58"/>
      <c r="Y748" s="58"/>
    </row>
    <row r="749" spans="1:25" ht="13">
      <c r="A749" s="58"/>
      <c r="B749" s="58"/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  <c r="S749" s="58"/>
      <c r="T749" s="58"/>
      <c r="U749" s="58"/>
      <c r="V749" s="58"/>
      <c r="W749" s="58"/>
      <c r="X749" s="58"/>
      <c r="Y749" s="58"/>
    </row>
    <row r="750" spans="1:25" ht="13">
      <c r="A750" s="58"/>
      <c r="B750" s="58"/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  <c r="S750" s="58"/>
      <c r="T750" s="58"/>
      <c r="U750" s="58"/>
      <c r="V750" s="58"/>
      <c r="W750" s="58"/>
      <c r="X750" s="58"/>
      <c r="Y750" s="58"/>
    </row>
    <row r="751" spans="1:25" ht="13">
      <c r="A751" s="58"/>
      <c r="B751" s="58"/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  <c r="S751" s="58"/>
      <c r="T751" s="58"/>
      <c r="U751" s="58"/>
      <c r="V751" s="58"/>
      <c r="W751" s="58"/>
      <c r="X751" s="58"/>
      <c r="Y751" s="58"/>
    </row>
    <row r="752" spans="1:25" ht="13">
      <c r="A752" s="58"/>
      <c r="B752" s="58"/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  <c r="S752" s="58"/>
      <c r="T752" s="58"/>
      <c r="U752" s="58"/>
      <c r="V752" s="58"/>
      <c r="W752" s="58"/>
      <c r="X752" s="58"/>
      <c r="Y752" s="58"/>
    </row>
    <row r="753" spans="1:25" ht="13">
      <c r="A753" s="58"/>
      <c r="B753" s="58"/>
      <c r="C753" s="58"/>
      <c r="D753" s="58"/>
      <c r="E753" s="58"/>
      <c r="F753" s="58"/>
      <c r="G753" s="58"/>
      <c r="H753" s="58"/>
      <c r="I753" s="58"/>
      <c r="J753" s="58"/>
      <c r="K753" s="58"/>
      <c r="L753" s="58"/>
      <c r="M753" s="58"/>
      <c r="N753" s="58"/>
      <c r="O753" s="58"/>
      <c r="P753" s="58"/>
      <c r="Q753" s="58"/>
      <c r="R753" s="58"/>
      <c r="S753" s="58"/>
      <c r="T753" s="58"/>
      <c r="U753" s="58"/>
      <c r="V753" s="58"/>
      <c r="W753" s="58"/>
      <c r="X753" s="58"/>
      <c r="Y753" s="58"/>
    </row>
    <row r="754" spans="1:25" ht="13">
      <c r="A754" s="58"/>
      <c r="B754" s="58"/>
      <c r="C754" s="58"/>
      <c r="D754" s="58"/>
      <c r="E754" s="58"/>
      <c r="F754" s="58"/>
      <c r="G754" s="58"/>
      <c r="H754" s="58"/>
      <c r="I754" s="58"/>
      <c r="J754" s="58"/>
      <c r="K754" s="58"/>
      <c r="L754" s="58"/>
      <c r="M754" s="58"/>
      <c r="N754" s="58"/>
      <c r="O754" s="58"/>
      <c r="P754" s="58"/>
      <c r="Q754" s="58"/>
      <c r="R754" s="58"/>
      <c r="S754" s="58"/>
      <c r="T754" s="58"/>
      <c r="U754" s="58"/>
      <c r="V754" s="58"/>
      <c r="W754" s="58"/>
      <c r="X754" s="58"/>
      <c r="Y754" s="58"/>
    </row>
    <row r="755" spans="1:25" ht="13">
      <c r="A755" s="58"/>
      <c r="B755" s="58"/>
      <c r="C755" s="58"/>
      <c r="D755" s="58"/>
      <c r="E755" s="58"/>
      <c r="F755" s="58"/>
      <c r="G755" s="58"/>
      <c r="H755" s="58"/>
      <c r="I755" s="58"/>
      <c r="J755" s="58"/>
      <c r="K755" s="58"/>
      <c r="L755" s="58"/>
      <c r="M755" s="58"/>
      <c r="N755" s="58"/>
      <c r="O755" s="58"/>
      <c r="P755" s="58"/>
      <c r="Q755" s="58"/>
      <c r="R755" s="58"/>
      <c r="S755" s="58"/>
      <c r="T755" s="58"/>
      <c r="U755" s="58"/>
      <c r="V755" s="58"/>
      <c r="W755" s="58"/>
      <c r="X755" s="58"/>
      <c r="Y755" s="58"/>
    </row>
    <row r="756" spans="1:25" ht="13">
      <c r="A756" s="58"/>
      <c r="B756" s="58"/>
      <c r="C756" s="58"/>
      <c r="D756" s="58"/>
      <c r="E756" s="58"/>
      <c r="F756" s="58"/>
      <c r="G756" s="58"/>
      <c r="H756" s="58"/>
      <c r="I756" s="58"/>
      <c r="J756" s="58"/>
      <c r="K756" s="58"/>
      <c r="L756" s="58"/>
      <c r="M756" s="58"/>
      <c r="N756" s="58"/>
      <c r="O756" s="58"/>
      <c r="P756" s="58"/>
      <c r="Q756" s="58"/>
      <c r="R756" s="58"/>
      <c r="S756" s="58"/>
      <c r="T756" s="58"/>
      <c r="U756" s="58"/>
      <c r="V756" s="58"/>
      <c r="W756" s="58"/>
      <c r="X756" s="58"/>
      <c r="Y756" s="58"/>
    </row>
    <row r="757" spans="1:25" ht="13">
      <c r="A757" s="58"/>
      <c r="B757" s="58"/>
      <c r="C757" s="58"/>
      <c r="D757" s="58"/>
      <c r="E757" s="58"/>
      <c r="F757" s="58"/>
      <c r="G757" s="58"/>
      <c r="H757" s="58"/>
      <c r="I757" s="58"/>
      <c r="J757" s="58"/>
      <c r="K757" s="58"/>
      <c r="L757" s="58"/>
      <c r="M757" s="58"/>
      <c r="N757" s="58"/>
      <c r="O757" s="58"/>
      <c r="P757" s="58"/>
      <c r="Q757" s="58"/>
      <c r="R757" s="58"/>
      <c r="S757" s="58"/>
      <c r="T757" s="58"/>
      <c r="U757" s="58"/>
      <c r="V757" s="58"/>
      <c r="W757" s="58"/>
      <c r="X757" s="58"/>
      <c r="Y757" s="58"/>
    </row>
    <row r="758" spans="1:25" ht="13">
      <c r="A758" s="58"/>
      <c r="B758" s="58"/>
      <c r="C758" s="58"/>
      <c r="D758" s="58"/>
      <c r="E758" s="58"/>
      <c r="F758" s="58"/>
      <c r="G758" s="58"/>
      <c r="H758" s="58"/>
      <c r="I758" s="58"/>
      <c r="J758" s="58"/>
      <c r="K758" s="58"/>
      <c r="L758" s="58"/>
      <c r="M758" s="58"/>
      <c r="N758" s="58"/>
      <c r="O758" s="58"/>
      <c r="P758" s="58"/>
      <c r="Q758" s="58"/>
      <c r="R758" s="58"/>
      <c r="S758" s="58"/>
      <c r="T758" s="58"/>
      <c r="U758" s="58"/>
      <c r="V758" s="58"/>
      <c r="W758" s="58"/>
      <c r="X758" s="58"/>
      <c r="Y758" s="58"/>
    </row>
    <row r="759" spans="1:25" ht="13">
      <c r="A759" s="58"/>
      <c r="B759" s="58"/>
      <c r="C759" s="58"/>
      <c r="D759" s="58"/>
      <c r="E759" s="58"/>
      <c r="F759" s="58"/>
      <c r="G759" s="58"/>
      <c r="H759" s="58"/>
      <c r="I759" s="58"/>
      <c r="J759" s="58"/>
      <c r="K759" s="58"/>
      <c r="L759" s="58"/>
      <c r="M759" s="58"/>
      <c r="N759" s="58"/>
      <c r="O759" s="58"/>
      <c r="P759" s="58"/>
      <c r="Q759" s="58"/>
      <c r="R759" s="58"/>
      <c r="S759" s="58"/>
      <c r="T759" s="58"/>
      <c r="U759" s="58"/>
      <c r="V759" s="58"/>
      <c r="W759" s="58"/>
      <c r="X759" s="58"/>
      <c r="Y759" s="58"/>
    </row>
    <row r="760" spans="1:25" ht="13">
      <c r="A760" s="58"/>
      <c r="B760" s="58"/>
      <c r="C760" s="58"/>
      <c r="D760" s="58"/>
      <c r="E760" s="58"/>
      <c r="F760" s="58"/>
      <c r="G760" s="58"/>
      <c r="H760" s="58"/>
      <c r="I760" s="58"/>
      <c r="J760" s="58"/>
      <c r="K760" s="58"/>
      <c r="L760" s="58"/>
      <c r="M760" s="58"/>
      <c r="N760" s="58"/>
      <c r="O760" s="58"/>
      <c r="P760" s="58"/>
      <c r="Q760" s="58"/>
      <c r="R760" s="58"/>
      <c r="S760" s="58"/>
      <c r="T760" s="58"/>
      <c r="U760" s="58"/>
      <c r="V760" s="58"/>
      <c r="W760" s="58"/>
      <c r="X760" s="58"/>
      <c r="Y760" s="58"/>
    </row>
    <row r="761" spans="1:25" ht="13">
      <c r="A761" s="58"/>
      <c r="B761" s="58"/>
      <c r="C761" s="58"/>
      <c r="D761" s="58"/>
      <c r="E761" s="58"/>
      <c r="F761" s="58"/>
      <c r="G761" s="58"/>
      <c r="H761" s="58"/>
      <c r="I761" s="58"/>
      <c r="J761" s="58"/>
      <c r="K761" s="58"/>
      <c r="L761" s="58"/>
      <c r="M761" s="58"/>
      <c r="N761" s="58"/>
      <c r="O761" s="58"/>
      <c r="P761" s="58"/>
      <c r="Q761" s="58"/>
      <c r="R761" s="58"/>
      <c r="S761" s="58"/>
      <c r="T761" s="58"/>
      <c r="U761" s="58"/>
      <c r="V761" s="58"/>
      <c r="W761" s="58"/>
      <c r="X761" s="58"/>
      <c r="Y761" s="58"/>
    </row>
    <row r="762" spans="1:25" ht="13">
      <c r="A762" s="58"/>
      <c r="B762" s="58"/>
      <c r="C762" s="58"/>
      <c r="D762" s="58"/>
      <c r="E762" s="58"/>
      <c r="F762" s="58"/>
      <c r="G762" s="58"/>
      <c r="H762" s="58"/>
      <c r="I762" s="58"/>
      <c r="J762" s="58"/>
      <c r="K762" s="58"/>
      <c r="L762" s="58"/>
      <c r="M762" s="58"/>
      <c r="N762" s="58"/>
      <c r="O762" s="58"/>
      <c r="P762" s="58"/>
      <c r="Q762" s="58"/>
      <c r="R762" s="58"/>
      <c r="S762" s="58"/>
      <c r="T762" s="58"/>
      <c r="U762" s="58"/>
      <c r="V762" s="58"/>
      <c r="W762" s="58"/>
      <c r="X762" s="58"/>
      <c r="Y762" s="58"/>
    </row>
    <row r="763" spans="1:25" ht="13">
      <c r="A763" s="58"/>
      <c r="B763" s="58"/>
      <c r="C763" s="58"/>
      <c r="D763" s="58"/>
      <c r="E763" s="58"/>
      <c r="F763" s="58"/>
      <c r="G763" s="58"/>
      <c r="H763" s="58"/>
      <c r="I763" s="58"/>
      <c r="J763" s="58"/>
      <c r="K763" s="58"/>
      <c r="L763" s="58"/>
      <c r="M763" s="58"/>
      <c r="N763" s="58"/>
      <c r="O763" s="58"/>
      <c r="P763" s="58"/>
      <c r="Q763" s="58"/>
      <c r="R763" s="58"/>
      <c r="S763" s="58"/>
      <c r="T763" s="58"/>
      <c r="U763" s="58"/>
      <c r="V763" s="58"/>
      <c r="W763" s="58"/>
      <c r="X763" s="58"/>
      <c r="Y763" s="58"/>
    </row>
    <row r="764" spans="1:25" ht="13">
      <c r="A764" s="58"/>
      <c r="B764" s="58"/>
      <c r="C764" s="58"/>
      <c r="D764" s="58"/>
      <c r="E764" s="58"/>
      <c r="F764" s="58"/>
      <c r="G764" s="58"/>
      <c r="H764" s="58"/>
      <c r="I764" s="58"/>
      <c r="J764" s="58"/>
      <c r="K764" s="58"/>
      <c r="L764" s="58"/>
      <c r="M764" s="58"/>
      <c r="N764" s="58"/>
      <c r="O764" s="58"/>
      <c r="P764" s="58"/>
      <c r="Q764" s="58"/>
      <c r="R764" s="58"/>
      <c r="S764" s="58"/>
      <c r="T764" s="58"/>
      <c r="U764" s="58"/>
      <c r="V764" s="58"/>
      <c r="W764" s="58"/>
      <c r="X764" s="58"/>
      <c r="Y764" s="58"/>
    </row>
    <row r="765" spans="1:25" ht="13">
      <c r="A765" s="58"/>
      <c r="B765" s="58"/>
      <c r="C765" s="58"/>
      <c r="D765" s="58"/>
      <c r="E765" s="58"/>
      <c r="F765" s="58"/>
      <c r="G765" s="58"/>
      <c r="H765" s="58"/>
      <c r="I765" s="58"/>
      <c r="J765" s="58"/>
      <c r="K765" s="58"/>
      <c r="L765" s="58"/>
      <c r="M765" s="58"/>
      <c r="N765" s="58"/>
      <c r="O765" s="58"/>
      <c r="P765" s="58"/>
      <c r="Q765" s="58"/>
      <c r="R765" s="58"/>
      <c r="S765" s="58"/>
      <c r="T765" s="58"/>
      <c r="U765" s="58"/>
      <c r="V765" s="58"/>
      <c r="W765" s="58"/>
      <c r="X765" s="58"/>
      <c r="Y765" s="58"/>
    </row>
    <row r="766" spans="1:25" ht="13">
      <c r="A766" s="58"/>
      <c r="B766" s="58"/>
      <c r="C766" s="58"/>
      <c r="D766" s="58"/>
      <c r="E766" s="58"/>
      <c r="F766" s="5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  <c r="R766" s="58"/>
      <c r="S766" s="58"/>
      <c r="T766" s="58"/>
      <c r="U766" s="58"/>
      <c r="V766" s="58"/>
      <c r="W766" s="58"/>
      <c r="X766" s="58"/>
      <c r="Y766" s="58"/>
    </row>
    <row r="767" spans="1:25" ht="13">
      <c r="A767" s="58"/>
      <c r="B767" s="58"/>
      <c r="C767" s="58"/>
      <c r="D767" s="58"/>
      <c r="E767" s="5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  <c r="R767" s="58"/>
      <c r="S767" s="58"/>
      <c r="T767" s="58"/>
      <c r="U767" s="58"/>
      <c r="V767" s="58"/>
      <c r="W767" s="58"/>
      <c r="X767" s="58"/>
      <c r="Y767" s="58"/>
    </row>
    <row r="768" spans="1:25" ht="13">
      <c r="A768" s="58"/>
      <c r="B768" s="58"/>
      <c r="C768" s="58"/>
      <c r="D768" s="5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  <c r="R768" s="58"/>
      <c r="S768" s="58"/>
      <c r="T768" s="58"/>
      <c r="U768" s="58"/>
      <c r="V768" s="58"/>
      <c r="W768" s="58"/>
      <c r="X768" s="58"/>
      <c r="Y768" s="58"/>
    </row>
    <row r="769" spans="1:25" ht="13">
      <c r="A769" s="58"/>
      <c r="B769" s="58"/>
      <c r="C769" s="5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/>
      <c r="S769" s="58"/>
      <c r="T769" s="58"/>
      <c r="U769" s="58"/>
      <c r="V769" s="58"/>
      <c r="W769" s="58"/>
      <c r="X769" s="58"/>
      <c r="Y769" s="58"/>
    </row>
    <row r="770" spans="1:25" ht="13">
      <c r="A770" s="58"/>
      <c r="B770" s="58"/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/>
      <c r="S770" s="58"/>
      <c r="T770" s="58"/>
      <c r="U770" s="58"/>
      <c r="V770" s="58"/>
      <c r="W770" s="58"/>
      <c r="X770" s="58"/>
      <c r="Y770" s="58"/>
    </row>
    <row r="771" spans="1:25" ht="13">
      <c r="A771" s="58"/>
      <c r="B771" s="58"/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/>
      <c r="S771" s="58"/>
      <c r="T771" s="58"/>
      <c r="U771" s="58"/>
      <c r="V771" s="58"/>
      <c r="W771" s="58"/>
      <c r="X771" s="58"/>
      <c r="Y771" s="58"/>
    </row>
    <row r="772" spans="1:25" ht="13">
      <c r="A772" s="58"/>
      <c r="B772" s="58"/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/>
      <c r="S772" s="58"/>
      <c r="T772" s="58"/>
      <c r="U772" s="58"/>
      <c r="V772" s="58"/>
      <c r="W772" s="58"/>
      <c r="X772" s="58"/>
      <c r="Y772" s="58"/>
    </row>
    <row r="773" spans="1:25" ht="13">
      <c r="A773" s="58"/>
      <c r="B773" s="58"/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/>
      <c r="S773" s="58"/>
      <c r="T773" s="58"/>
      <c r="U773" s="58"/>
      <c r="V773" s="58"/>
      <c r="W773" s="58"/>
      <c r="X773" s="58"/>
      <c r="Y773" s="58"/>
    </row>
    <row r="774" spans="1:25" ht="13">
      <c r="A774" s="58"/>
      <c r="B774" s="58"/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/>
      <c r="S774" s="58"/>
      <c r="T774" s="58"/>
      <c r="U774" s="58"/>
      <c r="V774" s="58"/>
      <c r="W774" s="58"/>
      <c r="X774" s="58"/>
      <c r="Y774" s="58"/>
    </row>
    <row r="775" spans="1:25" ht="13">
      <c r="A775" s="58"/>
      <c r="B775" s="58"/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  <c r="S775" s="58"/>
      <c r="T775" s="58"/>
      <c r="U775" s="58"/>
      <c r="V775" s="58"/>
      <c r="W775" s="58"/>
      <c r="X775" s="58"/>
      <c r="Y775" s="58"/>
    </row>
    <row r="776" spans="1:25" ht="13">
      <c r="A776" s="58"/>
      <c r="B776" s="58"/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/>
      <c r="S776" s="58"/>
      <c r="T776" s="58"/>
      <c r="U776" s="58"/>
      <c r="V776" s="58"/>
      <c r="W776" s="58"/>
      <c r="X776" s="58"/>
      <c r="Y776" s="58"/>
    </row>
    <row r="777" spans="1:25" ht="13">
      <c r="A777" s="58"/>
      <c r="B777" s="58"/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  <c r="S777" s="58"/>
      <c r="T777" s="58"/>
      <c r="U777" s="58"/>
      <c r="V777" s="58"/>
      <c r="W777" s="58"/>
      <c r="X777" s="58"/>
      <c r="Y777" s="58"/>
    </row>
    <row r="778" spans="1:25" ht="13">
      <c r="A778" s="58"/>
      <c r="B778" s="58"/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  <c r="S778" s="58"/>
      <c r="T778" s="58"/>
      <c r="U778" s="58"/>
      <c r="V778" s="58"/>
      <c r="W778" s="58"/>
      <c r="X778" s="58"/>
      <c r="Y778" s="58"/>
    </row>
    <row r="779" spans="1:25" ht="13">
      <c r="A779" s="58"/>
      <c r="B779" s="58"/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  <c r="S779" s="58"/>
      <c r="T779" s="58"/>
      <c r="U779" s="58"/>
      <c r="V779" s="58"/>
      <c r="W779" s="58"/>
      <c r="X779" s="58"/>
      <c r="Y779" s="58"/>
    </row>
    <row r="780" spans="1:25" ht="13">
      <c r="A780" s="58"/>
      <c r="B780" s="58"/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  <c r="S780" s="58"/>
      <c r="T780" s="58"/>
      <c r="U780" s="58"/>
      <c r="V780" s="58"/>
      <c r="W780" s="58"/>
      <c r="X780" s="58"/>
      <c r="Y780" s="58"/>
    </row>
    <row r="781" spans="1:25" ht="13">
      <c r="A781" s="58"/>
      <c r="B781" s="58"/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  <c r="S781" s="58"/>
      <c r="T781" s="58"/>
      <c r="U781" s="58"/>
      <c r="V781" s="58"/>
      <c r="W781" s="58"/>
      <c r="X781" s="58"/>
      <c r="Y781" s="58"/>
    </row>
    <row r="782" spans="1:25" ht="13">
      <c r="A782" s="58"/>
      <c r="B782" s="58"/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  <c r="S782" s="58"/>
      <c r="T782" s="58"/>
      <c r="U782" s="58"/>
      <c r="V782" s="58"/>
      <c r="W782" s="58"/>
      <c r="X782" s="58"/>
      <c r="Y782" s="58"/>
    </row>
    <row r="783" spans="1:25" ht="13">
      <c r="A783" s="58"/>
      <c r="B783" s="58"/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  <c r="S783" s="58"/>
      <c r="T783" s="58"/>
      <c r="U783" s="58"/>
      <c r="V783" s="58"/>
      <c r="W783" s="58"/>
      <c r="X783" s="58"/>
      <c r="Y783" s="58"/>
    </row>
    <row r="784" spans="1:25" ht="13">
      <c r="A784" s="58"/>
      <c r="B784" s="58"/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  <c r="S784" s="58"/>
      <c r="T784" s="58"/>
      <c r="U784" s="58"/>
      <c r="V784" s="58"/>
      <c r="W784" s="58"/>
      <c r="X784" s="58"/>
      <c r="Y784" s="58"/>
    </row>
    <row r="785" spans="1:25" ht="13">
      <c r="A785" s="58"/>
      <c r="B785" s="58"/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  <c r="S785" s="58"/>
      <c r="T785" s="58"/>
      <c r="U785" s="58"/>
      <c r="V785" s="58"/>
      <c r="W785" s="58"/>
      <c r="X785" s="58"/>
      <c r="Y785" s="58"/>
    </row>
    <row r="786" spans="1:25" ht="13">
      <c r="A786" s="58"/>
      <c r="B786" s="58"/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  <c r="S786" s="58"/>
      <c r="T786" s="58"/>
      <c r="U786" s="58"/>
      <c r="V786" s="58"/>
      <c r="W786" s="58"/>
      <c r="X786" s="58"/>
      <c r="Y786" s="58"/>
    </row>
    <row r="787" spans="1:25" ht="13">
      <c r="A787" s="58"/>
      <c r="B787" s="58"/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  <c r="S787" s="58"/>
      <c r="T787" s="58"/>
      <c r="U787" s="58"/>
      <c r="V787" s="58"/>
      <c r="W787" s="58"/>
      <c r="X787" s="58"/>
      <c r="Y787" s="58"/>
    </row>
    <row r="788" spans="1:25" ht="13">
      <c r="A788" s="58"/>
      <c r="B788" s="58"/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  <c r="S788" s="58"/>
      <c r="T788" s="58"/>
      <c r="U788" s="58"/>
      <c r="V788" s="58"/>
      <c r="W788" s="58"/>
      <c r="X788" s="58"/>
      <c r="Y788" s="58"/>
    </row>
    <row r="789" spans="1:25" ht="13">
      <c r="A789" s="58"/>
      <c r="B789" s="58"/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  <c r="S789" s="58"/>
      <c r="T789" s="58"/>
      <c r="U789" s="58"/>
      <c r="V789" s="58"/>
      <c r="W789" s="58"/>
      <c r="X789" s="58"/>
      <c r="Y789" s="58"/>
    </row>
    <row r="790" spans="1:25" ht="13">
      <c r="A790" s="58"/>
      <c r="B790" s="58"/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  <c r="S790" s="58"/>
      <c r="T790" s="58"/>
      <c r="U790" s="58"/>
      <c r="V790" s="58"/>
      <c r="W790" s="58"/>
      <c r="X790" s="58"/>
      <c r="Y790" s="58"/>
    </row>
    <row r="791" spans="1:25" ht="13">
      <c r="A791" s="58"/>
      <c r="B791" s="58"/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  <c r="S791" s="58"/>
      <c r="T791" s="58"/>
      <c r="U791" s="58"/>
      <c r="V791" s="58"/>
      <c r="W791" s="58"/>
      <c r="X791" s="58"/>
      <c r="Y791" s="58"/>
    </row>
    <row r="792" spans="1:25" ht="13">
      <c r="A792" s="58"/>
      <c r="B792" s="58"/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  <c r="S792" s="58"/>
      <c r="T792" s="58"/>
      <c r="U792" s="58"/>
      <c r="V792" s="58"/>
      <c r="W792" s="58"/>
      <c r="X792" s="58"/>
      <c r="Y792" s="58"/>
    </row>
    <row r="793" spans="1:25" ht="13">
      <c r="A793" s="58"/>
      <c r="B793" s="58"/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  <c r="S793" s="58"/>
      <c r="T793" s="58"/>
      <c r="U793" s="58"/>
      <c r="V793" s="58"/>
      <c r="W793" s="58"/>
      <c r="X793" s="58"/>
      <c r="Y793" s="58"/>
    </row>
    <row r="794" spans="1:25" ht="13">
      <c r="A794" s="58"/>
      <c r="B794" s="58"/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  <c r="S794" s="58"/>
      <c r="T794" s="58"/>
      <c r="U794" s="58"/>
      <c r="V794" s="58"/>
      <c r="W794" s="58"/>
      <c r="X794" s="58"/>
      <c r="Y794" s="58"/>
    </row>
    <row r="795" spans="1:25" ht="13">
      <c r="A795" s="58"/>
      <c r="B795" s="58"/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  <c r="S795" s="58"/>
      <c r="T795" s="58"/>
      <c r="U795" s="58"/>
      <c r="V795" s="58"/>
      <c r="W795" s="58"/>
      <c r="X795" s="58"/>
      <c r="Y795" s="58"/>
    </row>
    <row r="796" spans="1:25" ht="13">
      <c r="A796" s="58"/>
      <c r="B796" s="58"/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  <c r="S796" s="58"/>
      <c r="T796" s="58"/>
      <c r="U796" s="58"/>
      <c r="V796" s="58"/>
      <c r="W796" s="58"/>
      <c r="X796" s="58"/>
      <c r="Y796" s="58"/>
    </row>
    <row r="797" spans="1:25" ht="13">
      <c r="A797" s="58"/>
      <c r="B797" s="58"/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  <c r="S797" s="58"/>
      <c r="T797" s="58"/>
      <c r="U797" s="58"/>
      <c r="V797" s="58"/>
      <c r="W797" s="58"/>
      <c r="X797" s="58"/>
      <c r="Y797" s="58"/>
    </row>
    <row r="798" spans="1:25" ht="13">
      <c r="A798" s="58"/>
      <c r="B798" s="58"/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  <c r="S798" s="58"/>
      <c r="T798" s="58"/>
      <c r="U798" s="58"/>
      <c r="V798" s="58"/>
      <c r="W798" s="58"/>
      <c r="X798" s="58"/>
      <c r="Y798" s="58"/>
    </row>
    <row r="799" spans="1:25" ht="13">
      <c r="A799" s="58"/>
      <c r="B799" s="58"/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  <c r="S799" s="58"/>
      <c r="T799" s="58"/>
      <c r="U799" s="58"/>
      <c r="V799" s="58"/>
      <c r="W799" s="58"/>
      <c r="X799" s="58"/>
      <c r="Y799" s="58"/>
    </row>
    <row r="800" spans="1:25" ht="13">
      <c r="A800" s="58"/>
      <c r="B800" s="58"/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  <c r="S800" s="58"/>
      <c r="T800" s="58"/>
      <c r="U800" s="58"/>
      <c r="V800" s="58"/>
      <c r="W800" s="58"/>
      <c r="X800" s="58"/>
      <c r="Y800" s="58"/>
    </row>
    <row r="801" spans="1:25" ht="13">
      <c r="A801" s="58"/>
      <c r="B801" s="58"/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  <c r="S801" s="58"/>
      <c r="T801" s="58"/>
      <c r="U801" s="58"/>
      <c r="V801" s="58"/>
      <c r="W801" s="58"/>
      <c r="X801" s="58"/>
      <c r="Y801" s="58"/>
    </row>
    <row r="802" spans="1:25" ht="13">
      <c r="A802" s="58"/>
      <c r="B802" s="58"/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  <c r="S802" s="58"/>
      <c r="T802" s="58"/>
      <c r="U802" s="58"/>
      <c r="V802" s="58"/>
      <c r="W802" s="58"/>
      <c r="X802" s="58"/>
      <c r="Y802" s="58"/>
    </row>
    <row r="803" spans="1:25" ht="13">
      <c r="A803" s="58"/>
      <c r="B803" s="58"/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  <c r="S803" s="58"/>
      <c r="T803" s="58"/>
      <c r="U803" s="58"/>
      <c r="V803" s="58"/>
      <c r="W803" s="58"/>
      <c r="X803" s="58"/>
      <c r="Y803" s="58"/>
    </row>
    <row r="804" spans="1:25" ht="13">
      <c r="A804" s="58"/>
      <c r="B804" s="58"/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  <c r="S804" s="58"/>
      <c r="T804" s="58"/>
      <c r="U804" s="58"/>
      <c r="V804" s="58"/>
      <c r="W804" s="58"/>
      <c r="X804" s="58"/>
      <c r="Y804" s="58"/>
    </row>
    <row r="805" spans="1:25" ht="13">
      <c r="A805" s="58"/>
      <c r="B805" s="58"/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  <c r="S805" s="58"/>
      <c r="T805" s="58"/>
      <c r="U805" s="58"/>
      <c r="V805" s="58"/>
      <c r="W805" s="58"/>
      <c r="X805" s="58"/>
      <c r="Y805" s="58"/>
    </row>
    <row r="806" spans="1:25" ht="13">
      <c r="A806" s="58"/>
      <c r="B806" s="58"/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  <c r="S806" s="58"/>
      <c r="T806" s="58"/>
      <c r="U806" s="58"/>
      <c r="V806" s="58"/>
      <c r="W806" s="58"/>
      <c r="X806" s="58"/>
      <c r="Y806" s="58"/>
    </row>
    <row r="807" spans="1:25" ht="13">
      <c r="A807" s="58"/>
      <c r="B807" s="58"/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  <c r="S807" s="58"/>
      <c r="T807" s="58"/>
      <c r="U807" s="58"/>
      <c r="V807" s="58"/>
      <c r="W807" s="58"/>
      <c r="X807" s="58"/>
      <c r="Y807" s="58"/>
    </row>
    <row r="808" spans="1:25" ht="13">
      <c r="A808" s="58"/>
      <c r="B808" s="58"/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  <c r="S808" s="58"/>
      <c r="T808" s="58"/>
      <c r="U808" s="58"/>
      <c r="V808" s="58"/>
      <c r="W808" s="58"/>
      <c r="X808" s="58"/>
      <c r="Y808" s="58"/>
    </row>
    <row r="809" spans="1:25" ht="13">
      <c r="A809" s="58"/>
      <c r="B809" s="58"/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  <c r="S809" s="58"/>
      <c r="T809" s="58"/>
      <c r="U809" s="58"/>
      <c r="V809" s="58"/>
      <c r="W809" s="58"/>
      <c r="X809" s="58"/>
      <c r="Y809" s="58"/>
    </row>
    <row r="810" spans="1:25" ht="13">
      <c r="A810" s="58"/>
      <c r="B810" s="58"/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  <c r="S810" s="58"/>
      <c r="T810" s="58"/>
      <c r="U810" s="58"/>
      <c r="V810" s="58"/>
      <c r="W810" s="58"/>
      <c r="X810" s="58"/>
      <c r="Y810" s="58"/>
    </row>
    <row r="811" spans="1:25" ht="13">
      <c r="A811" s="58"/>
      <c r="B811" s="58"/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  <c r="S811" s="58"/>
      <c r="T811" s="58"/>
      <c r="U811" s="58"/>
      <c r="V811" s="58"/>
      <c r="W811" s="58"/>
      <c r="X811" s="58"/>
      <c r="Y811" s="58"/>
    </row>
    <row r="812" spans="1:25" ht="13">
      <c r="A812" s="58"/>
      <c r="B812" s="58"/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  <c r="S812" s="58"/>
      <c r="T812" s="58"/>
      <c r="U812" s="58"/>
      <c r="V812" s="58"/>
      <c r="W812" s="58"/>
      <c r="X812" s="58"/>
      <c r="Y812" s="58"/>
    </row>
    <row r="813" spans="1:25" ht="13">
      <c r="A813" s="58"/>
      <c r="B813" s="58"/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  <c r="S813" s="58"/>
      <c r="T813" s="58"/>
      <c r="U813" s="58"/>
      <c r="V813" s="58"/>
      <c r="W813" s="58"/>
      <c r="X813" s="58"/>
      <c r="Y813" s="58"/>
    </row>
    <row r="814" spans="1:25" ht="13">
      <c r="A814" s="58"/>
      <c r="B814" s="58"/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  <c r="S814" s="58"/>
      <c r="T814" s="58"/>
      <c r="U814" s="58"/>
      <c r="V814" s="58"/>
      <c r="W814" s="58"/>
      <c r="X814" s="58"/>
      <c r="Y814" s="58"/>
    </row>
    <row r="815" spans="1:25" ht="13">
      <c r="A815" s="58"/>
      <c r="B815" s="58"/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  <c r="S815" s="58"/>
      <c r="T815" s="58"/>
      <c r="U815" s="58"/>
      <c r="V815" s="58"/>
      <c r="W815" s="58"/>
      <c r="X815" s="58"/>
      <c r="Y815" s="58"/>
    </row>
    <row r="816" spans="1:25" ht="13">
      <c r="A816" s="58"/>
      <c r="B816" s="58"/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  <c r="S816" s="58"/>
      <c r="T816" s="58"/>
      <c r="U816" s="58"/>
      <c r="V816" s="58"/>
      <c r="W816" s="58"/>
      <c r="X816" s="58"/>
      <c r="Y816" s="58"/>
    </row>
    <row r="817" spans="1:25" ht="13">
      <c r="A817" s="58"/>
      <c r="B817" s="58"/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  <c r="S817" s="58"/>
      <c r="T817" s="58"/>
      <c r="U817" s="58"/>
      <c r="V817" s="58"/>
      <c r="W817" s="58"/>
      <c r="X817" s="58"/>
      <c r="Y817" s="58"/>
    </row>
    <row r="818" spans="1:25" ht="13">
      <c r="A818" s="58"/>
      <c r="B818" s="58"/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  <c r="S818" s="58"/>
      <c r="T818" s="58"/>
      <c r="U818" s="58"/>
      <c r="V818" s="58"/>
      <c r="W818" s="58"/>
      <c r="X818" s="58"/>
      <c r="Y818" s="58"/>
    </row>
    <row r="819" spans="1:25" ht="13">
      <c r="A819" s="58"/>
      <c r="B819" s="58"/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  <c r="S819" s="58"/>
      <c r="T819" s="58"/>
      <c r="U819" s="58"/>
      <c r="V819" s="58"/>
      <c r="W819" s="58"/>
      <c r="X819" s="58"/>
      <c r="Y819" s="58"/>
    </row>
    <row r="820" spans="1:25" ht="13">
      <c r="A820" s="58"/>
      <c r="B820" s="58"/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  <c r="S820" s="58"/>
      <c r="T820" s="58"/>
      <c r="U820" s="58"/>
      <c r="V820" s="58"/>
      <c r="W820" s="58"/>
      <c r="X820" s="58"/>
      <c r="Y820" s="58"/>
    </row>
    <row r="821" spans="1:25" ht="13">
      <c r="A821" s="58"/>
      <c r="B821" s="58"/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  <c r="S821" s="58"/>
      <c r="T821" s="58"/>
      <c r="U821" s="58"/>
      <c r="V821" s="58"/>
      <c r="W821" s="58"/>
      <c r="X821" s="58"/>
      <c r="Y821" s="58"/>
    </row>
    <row r="822" spans="1:25" ht="13">
      <c r="A822" s="58"/>
      <c r="B822" s="58"/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  <c r="S822" s="58"/>
      <c r="T822" s="58"/>
      <c r="U822" s="58"/>
      <c r="V822" s="58"/>
      <c r="W822" s="58"/>
      <c r="X822" s="58"/>
      <c r="Y822" s="58"/>
    </row>
    <row r="823" spans="1:25" ht="13">
      <c r="A823" s="58"/>
      <c r="B823" s="58"/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  <c r="S823" s="58"/>
      <c r="T823" s="58"/>
      <c r="U823" s="58"/>
      <c r="V823" s="58"/>
      <c r="W823" s="58"/>
      <c r="X823" s="58"/>
      <c r="Y823" s="58"/>
    </row>
    <row r="824" spans="1:25" ht="13">
      <c r="A824" s="58"/>
      <c r="B824" s="58"/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  <c r="S824" s="58"/>
      <c r="T824" s="58"/>
      <c r="U824" s="58"/>
      <c r="V824" s="58"/>
      <c r="W824" s="58"/>
      <c r="X824" s="58"/>
      <c r="Y824" s="58"/>
    </row>
    <row r="825" spans="1:25" ht="13">
      <c r="A825" s="58"/>
      <c r="B825" s="58"/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  <c r="S825" s="58"/>
      <c r="T825" s="58"/>
      <c r="U825" s="58"/>
      <c r="V825" s="58"/>
      <c r="W825" s="58"/>
      <c r="X825" s="58"/>
      <c r="Y825" s="58"/>
    </row>
    <row r="826" spans="1:25" ht="13">
      <c r="A826" s="58"/>
      <c r="B826" s="58"/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  <c r="S826" s="58"/>
      <c r="T826" s="58"/>
      <c r="U826" s="58"/>
      <c r="V826" s="58"/>
      <c r="W826" s="58"/>
      <c r="X826" s="58"/>
      <c r="Y826" s="58"/>
    </row>
    <row r="827" spans="1:25" ht="13">
      <c r="A827" s="58"/>
      <c r="B827" s="58"/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  <c r="S827" s="58"/>
      <c r="T827" s="58"/>
      <c r="U827" s="58"/>
      <c r="V827" s="58"/>
      <c r="W827" s="58"/>
      <c r="X827" s="58"/>
      <c r="Y827" s="58"/>
    </row>
    <row r="828" spans="1:25" ht="13">
      <c r="A828" s="58"/>
      <c r="B828" s="58"/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  <c r="S828" s="58"/>
      <c r="T828" s="58"/>
      <c r="U828" s="58"/>
      <c r="V828" s="58"/>
      <c r="W828" s="58"/>
      <c r="X828" s="58"/>
      <c r="Y828" s="58"/>
    </row>
    <row r="829" spans="1:25" ht="13">
      <c r="A829" s="58"/>
      <c r="B829" s="58"/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  <c r="S829" s="58"/>
      <c r="T829" s="58"/>
      <c r="U829" s="58"/>
      <c r="V829" s="58"/>
      <c r="W829" s="58"/>
      <c r="X829" s="58"/>
      <c r="Y829" s="58"/>
    </row>
    <row r="830" spans="1:25" ht="13">
      <c r="A830" s="58"/>
      <c r="B830" s="58"/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  <c r="S830" s="58"/>
      <c r="T830" s="58"/>
      <c r="U830" s="58"/>
      <c r="V830" s="58"/>
      <c r="W830" s="58"/>
      <c r="X830" s="58"/>
      <c r="Y830" s="58"/>
    </row>
    <row r="831" spans="1:25" ht="13">
      <c r="A831" s="58"/>
      <c r="B831" s="58"/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  <c r="S831" s="58"/>
      <c r="T831" s="58"/>
      <c r="U831" s="58"/>
      <c r="V831" s="58"/>
      <c r="W831" s="58"/>
      <c r="X831" s="58"/>
      <c r="Y831" s="58"/>
    </row>
    <row r="832" spans="1:25" ht="13">
      <c r="A832" s="58"/>
      <c r="B832" s="58"/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  <c r="S832" s="58"/>
      <c r="T832" s="58"/>
      <c r="U832" s="58"/>
      <c r="V832" s="58"/>
      <c r="W832" s="58"/>
      <c r="X832" s="58"/>
      <c r="Y832" s="58"/>
    </row>
    <row r="833" spans="1:25" ht="13">
      <c r="A833" s="58"/>
      <c r="B833" s="58"/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  <c r="S833" s="58"/>
      <c r="T833" s="58"/>
      <c r="U833" s="58"/>
      <c r="V833" s="58"/>
      <c r="W833" s="58"/>
      <c r="X833" s="58"/>
      <c r="Y833" s="58"/>
    </row>
    <row r="834" spans="1:25" ht="13">
      <c r="A834" s="58"/>
      <c r="B834" s="58"/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  <c r="S834" s="58"/>
      <c r="T834" s="58"/>
      <c r="U834" s="58"/>
      <c r="V834" s="58"/>
      <c r="W834" s="58"/>
      <c r="X834" s="58"/>
      <c r="Y834" s="58"/>
    </row>
    <row r="835" spans="1:25" ht="13">
      <c r="A835" s="58"/>
      <c r="B835" s="58"/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  <c r="S835" s="58"/>
      <c r="T835" s="58"/>
      <c r="U835" s="58"/>
      <c r="V835" s="58"/>
      <c r="W835" s="58"/>
      <c r="X835" s="58"/>
      <c r="Y835" s="58"/>
    </row>
    <row r="836" spans="1:25" ht="13">
      <c r="A836" s="58"/>
      <c r="B836" s="58"/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  <c r="S836" s="58"/>
      <c r="T836" s="58"/>
      <c r="U836" s="58"/>
      <c r="V836" s="58"/>
      <c r="W836" s="58"/>
      <c r="X836" s="58"/>
      <c r="Y836" s="58"/>
    </row>
    <row r="837" spans="1:25" ht="13">
      <c r="A837" s="58"/>
      <c r="B837" s="58"/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  <c r="S837" s="58"/>
      <c r="T837" s="58"/>
      <c r="U837" s="58"/>
      <c r="V837" s="58"/>
      <c r="W837" s="58"/>
      <c r="X837" s="58"/>
      <c r="Y837" s="58"/>
    </row>
    <row r="838" spans="1:25" ht="13">
      <c r="A838" s="58"/>
      <c r="B838" s="58"/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  <c r="S838" s="58"/>
      <c r="T838" s="58"/>
      <c r="U838" s="58"/>
      <c r="V838" s="58"/>
      <c r="W838" s="58"/>
      <c r="X838" s="58"/>
      <c r="Y838" s="58"/>
    </row>
    <row r="839" spans="1:25" ht="13">
      <c r="A839" s="58"/>
      <c r="B839" s="58"/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  <c r="S839" s="58"/>
      <c r="T839" s="58"/>
      <c r="U839" s="58"/>
      <c r="V839" s="58"/>
      <c r="W839" s="58"/>
      <c r="X839" s="58"/>
      <c r="Y839" s="58"/>
    </row>
    <row r="840" spans="1:25" ht="13">
      <c r="A840" s="58"/>
      <c r="B840" s="58"/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  <c r="S840" s="58"/>
      <c r="T840" s="58"/>
      <c r="U840" s="58"/>
      <c r="V840" s="58"/>
      <c r="W840" s="58"/>
      <c r="X840" s="58"/>
      <c r="Y840" s="58"/>
    </row>
    <row r="841" spans="1:25" ht="13">
      <c r="A841" s="58"/>
      <c r="B841" s="58"/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  <c r="S841" s="58"/>
      <c r="T841" s="58"/>
      <c r="U841" s="58"/>
      <c r="V841" s="58"/>
      <c r="W841" s="58"/>
      <c r="X841" s="58"/>
      <c r="Y841" s="58"/>
    </row>
    <row r="842" spans="1:25" ht="13">
      <c r="A842" s="58"/>
      <c r="B842" s="58"/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  <c r="S842" s="58"/>
      <c r="T842" s="58"/>
      <c r="U842" s="58"/>
      <c r="V842" s="58"/>
      <c r="W842" s="58"/>
      <c r="X842" s="58"/>
      <c r="Y842" s="58"/>
    </row>
    <row r="843" spans="1:25" ht="13">
      <c r="A843" s="58"/>
      <c r="B843" s="58"/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  <c r="S843" s="58"/>
      <c r="T843" s="58"/>
      <c r="U843" s="58"/>
      <c r="V843" s="58"/>
      <c r="W843" s="58"/>
      <c r="X843" s="58"/>
      <c r="Y843" s="58"/>
    </row>
    <row r="844" spans="1:25" ht="13">
      <c r="A844" s="58"/>
      <c r="B844" s="58"/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  <c r="S844" s="58"/>
      <c r="T844" s="58"/>
      <c r="U844" s="58"/>
      <c r="V844" s="58"/>
      <c r="W844" s="58"/>
      <c r="X844" s="58"/>
      <c r="Y844" s="58"/>
    </row>
    <row r="845" spans="1:25" ht="13">
      <c r="A845" s="58"/>
      <c r="B845" s="58"/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  <c r="S845" s="58"/>
      <c r="T845" s="58"/>
      <c r="U845" s="58"/>
      <c r="V845" s="58"/>
      <c r="W845" s="58"/>
      <c r="X845" s="58"/>
      <c r="Y845" s="58"/>
    </row>
    <row r="846" spans="1:25" ht="13">
      <c r="A846" s="58"/>
      <c r="B846" s="58"/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  <c r="S846" s="58"/>
      <c r="T846" s="58"/>
      <c r="U846" s="58"/>
      <c r="V846" s="58"/>
      <c r="W846" s="58"/>
      <c r="X846" s="58"/>
      <c r="Y846" s="58"/>
    </row>
    <row r="847" spans="1:25" ht="13">
      <c r="A847" s="58"/>
      <c r="B847" s="58"/>
      <c r="C847" s="58"/>
      <c r="D847" s="58"/>
      <c r="E847" s="58"/>
      <c r="F847" s="58"/>
      <c r="G847" s="58"/>
      <c r="H847" s="58"/>
      <c r="I847" s="58"/>
      <c r="J847" s="58"/>
      <c r="K847" s="58"/>
      <c r="L847" s="58"/>
      <c r="M847" s="58"/>
      <c r="N847" s="58"/>
      <c r="O847" s="58"/>
      <c r="P847" s="58"/>
      <c r="Q847" s="58"/>
      <c r="R847" s="58"/>
      <c r="S847" s="58"/>
      <c r="T847" s="58"/>
      <c r="U847" s="58"/>
      <c r="V847" s="58"/>
      <c r="W847" s="58"/>
      <c r="X847" s="58"/>
      <c r="Y847" s="58"/>
    </row>
    <row r="848" spans="1:25" ht="13">
      <c r="A848" s="58"/>
      <c r="B848" s="58"/>
      <c r="C848" s="58"/>
      <c r="D848" s="58"/>
      <c r="E848" s="58"/>
      <c r="F848" s="58"/>
      <c r="G848" s="58"/>
      <c r="H848" s="58"/>
      <c r="I848" s="58"/>
      <c r="J848" s="58"/>
      <c r="K848" s="58"/>
      <c r="L848" s="58"/>
      <c r="M848" s="58"/>
      <c r="N848" s="58"/>
      <c r="O848" s="58"/>
      <c r="P848" s="58"/>
      <c r="Q848" s="58"/>
      <c r="R848" s="58"/>
      <c r="S848" s="58"/>
      <c r="T848" s="58"/>
      <c r="U848" s="58"/>
      <c r="V848" s="58"/>
      <c r="W848" s="58"/>
      <c r="X848" s="58"/>
      <c r="Y848" s="58"/>
    </row>
    <row r="849" spans="1:25" ht="13">
      <c r="A849" s="58"/>
      <c r="B849" s="58"/>
      <c r="C849" s="58"/>
      <c r="D849" s="58"/>
      <c r="E849" s="58"/>
      <c r="F849" s="58"/>
      <c r="G849" s="58"/>
      <c r="H849" s="58"/>
      <c r="I849" s="58"/>
      <c r="J849" s="58"/>
      <c r="K849" s="58"/>
      <c r="L849" s="58"/>
      <c r="M849" s="58"/>
      <c r="N849" s="58"/>
      <c r="O849" s="58"/>
      <c r="P849" s="58"/>
      <c r="Q849" s="58"/>
      <c r="R849" s="58"/>
      <c r="S849" s="58"/>
      <c r="T849" s="58"/>
      <c r="U849" s="58"/>
      <c r="V849" s="58"/>
      <c r="W849" s="58"/>
      <c r="X849" s="58"/>
      <c r="Y849" s="58"/>
    </row>
    <row r="850" spans="1:25" ht="13">
      <c r="A850" s="58"/>
      <c r="B850" s="58"/>
      <c r="C850" s="58"/>
      <c r="D850" s="58"/>
      <c r="E850" s="58"/>
      <c r="F850" s="58"/>
      <c r="G850" s="58"/>
      <c r="H850" s="58"/>
      <c r="I850" s="58"/>
      <c r="J850" s="58"/>
      <c r="K850" s="58"/>
      <c r="L850" s="58"/>
      <c r="M850" s="58"/>
      <c r="N850" s="58"/>
      <c r="O850" s="58"/>
      <c r="P850" s="58"/>
      <c r="Q850" s="58"/>
      <c r="R850" s="58"/>
      <c r="S850" s="58"/>
      <c r="T850" s="58"/>
      <c r="U850" s="58"/>
      <c r="V850" s="58"/>
      <c r="W850" s="58"/>
      <c r="X850" s="58"/>
      <c r="Y850" s="58"/>
    </row>
    <row r="851" spans="1:25" ht="13">
      <c r="A851" s="58"/>
      <c r="B851" s="58"/>
      <c r="C851" s="58"/>
      <c r="D851" s="58"/>
      <c r="E851" s="58"/>
      <c r="F851" s="58"/>
      <c r="G851" s="58"/>
      <c r="H851" s="58"/>
      <c r="I851" s="58"/>
      <c r="J851" s="58"/>
      <c r="K851" s="58"/>
      <c r="L851" s="58"/>
      <c r="M851" s="58"/>
      <c r="N851" s="58"/>
      <c r="O851" s="58"/>
      <c r="P851" s="58"/>
      <c r="Q851" s="58"/>
      <c r="R851" s="58"/>
      <c r="S851" s="58"/>
      <c r="T851" s="58"/>
      <c r="U851" s="58"/>
      <c r="V851" s="58"/>
      <c r="W851" s="58"/>
      <c r="X851" s="58"/>
      <c r="Y851" s="58"/>
    </row>
    <row r="852" spans="1:25" ht="13">
      <c r="A852" s="58"/>
      <c r="B852" s="58"/>
      <c r="C852" s="58"/>
      <c r="D852" s="58"/>
      <c r="E852" s="58"/>
      <c r="F852" s="58"/>
      <c r="G852" s="58"/>
      <c r="H852" s="58"/>
      <c r="I852" s="58"/>
      <c r="J852" s="58"/>
      <c r="K852" s="58"/>
      <c r="L852" s="58"/>
      <c r="M852" s="58"/>
      <c r="N852" s="58"/>
      <c r="O852" s="58"/>
      <c r="P852" s="58"/>
      <c r="Q852" s="58"/>
      <c r="R852" s="58"/>
      <c r="S852" s="58"/>
      <c r="T852" s="58"/>
      <c r="U852" s="58"/>
      <c r="V852" s="58"/>
      <c r="W852" s="58"/>
      <c r="X852" s="58"/>
      <c r="Y852" s="58"/>
    </row>
    <row r="853" spans="1:25" ht="13">
      <c r="A853" s="58"/>
      <c r="B853" s="58"/>
      <c r="C853" s="58"/>
      <c r="D853" s="58"/>
      <c r="E853" s="58"/>
      <c r="F853" s="58"/>
      <c r="G853" s="58"/>
      <c r="H853" s="58"/>
      <c r="I853" s="58"/>
      <c r="J853" s="58"/>
      <c r="K853" s="58"/>
      <c r="L853" s="58"/>
      <c r="M853" s="58"/>
      <c r="N853" s="58"/>
      <c r="O853" s="58"/>
      <c r="P853" s="58"/>
      <c r="Q853" s="58"/>
      <c r="R853" s="58"/>
      <c r="S853" s="58"/>
      <c r="T853" s="58"/>
      <c r="U853" s="58"/>
      <c r="V853" s="58"/>
      <c r="W853" s="58"/>
      <c r="X853" s="58"/>
      <c r="Y853" s="58"/>
    </row>
    <row r="854" spans="1:25" ht="13">
      <c r="A854" s="58"/>
      <c r="B854" s="58"/>
      <c r="C854" s="58"/>
      <c r="D854" s="58"/>
      <c r="E854" s="58"/>
      <c r="F854" s="58"/>
      <c r="G854" s="58"/>
      <c r="H854" s="58"/>
      <c r="I854" s="58"/>
      <c r="J854" s="58"/>
      <c r="K854" s="58"/>
      <c r="L854" s="58"/>
      <c r="M854" s="58"/>
      <c r="N854" s="58"/>
      <c r="O854" s="58"/>
      <c r="P854" s="58"/>
      <c r="Q854" s="58"/>
      <c r="R854" s="58"/>
      <c r="S854" s="58"/>
      <c r="T854" s="58"/>
      <c r="U854" s="58"/>
      <c r="V854" s="58"/>
      <c r="W854" s="58"/>
      <c r="X854" s="58"/>
      <c r="Y854" s="58"/>
    </row>
    <row r="855" spans="1:25" ht="13">
      <c r="A855" s="58"/>
      <c r="B855" s="58"/>
      <c r="C855" s="58"/>
      <c r="D855" s="58"/>
      <c r="E855" s="58"/>
      <c r="F855" s="58"/>
      <c r="G855" s="58"/>
      <c r="H855" s="58"/>
      <c r="I855" s="58"/>
      <c r="J855" s="58"/>
      <c r="K855" s="58"/>
      <c r="L855" s="58"/>
      <c r="M855" s="58"/>
      <c r="N855" s="58"/>
      <c r="O855" s="58"/>
      <c r="P855" s="58"/>
      <c r="Q855" s="58"/>
      <c r="R855" s="58"/>
      <c r="S855" s="58"/>
      <c r="T855" s="58"/>
      <c r="U855" s="58"/>
      <c r="V855" s="58"/>
      <c r="W855" s="58"/>
      <c r="X855" s="58"/>
      <c r="Y855" s="58"/>
    </row>
    <row r="856" spans="1:25" ht="13">
      <c r="A856" s="58"/>
      <c r="B856" s="58"/>
      <c r="C856" s="58"/>
      <c r="D856" s="58"/>
      <c r="E856" s="58"/>
      <c r="F856" s="58"/>
      <c r="G856" s="58"/>
      <c r="H856" s="58"/>
      <c r="I856" s="58"/>
      <c r="J856" s="58"/>
      <c r="K856" s="58"/>
      <c r="L856" s="58"/>
      <c r="M856" s="58"/>
      <c r="N856" s="58"/>
      <c r="O856" s="58"/>
      <c r="P856" s="58"/>
      <c r="Q856" s="58"/>
      <c r="R856" s="58"/>
      <c r="S856" s="58"/>
      <c r="T856" s="58"/>
      <c r="U856" s="58"/>
      <c r="V856" s="58"/>
      <c r="W856" s="58"/>
      <c r="X856" s="58"/>
      <c r="Y856" s="58"/>
    </row>
    <row r="857" spans="1:25" ht="13">
      <c r="A857" s="58"/>
      <c r="B857" s="58"/>
      <c r="C857" s="58"/>
      <c r="D857" s="58"/>
      <c r="E857" s="58"/>
      <c r="F857" s="58"/>
      <c r="G857" s="58"/>
      <c r="H857" s="58"/>
      <c r="I857" s="58"/>
      <c r="J857" s="58"/>
      <c r="K857" s="58"/>
      <c r="L857" s="58"/>
      <c r="M857" s="58"/>
      <c r="N857" s="58"/>
      <c r="O857" s="58"/>
      <c r="P857" s="58"/>
      <c r="Q857" s="58"/>
      <c r="R857" s="58"/>
      <c r="S857" s="58"/>
      <c r="T857" s="58"/>
      <c r="U857" s="58"/>
      <c r="V857" s="58"/>
      <c r="W857" s="58"/>
      <c r="X857" s="58"/>
      <c r="Y857" s="58"/>
    </row>
    <row r="858" spans="1:25" ht="13">
      <c r="A858" s="58"/>
      <c r="B858" s="58"/>
      <c r="C858" s="58"/>
      <c r="D858" s="58"/>
      <c r="E858" s="58"/>
      <c r="F858" s="58"/>
      <c r="G858" s="58"/>
      <c r="H858" s="58"/>
      <c r="I858" s="58"/>
      <c r="J858" s="58"/>
      <c r="K858" s="58"/>
      <c r="L858" s="58"/>
      <c r="M858" s="58"/>
      <c r="N858" s="58"/>
      <c r="O858" s="58"/>
      <c r="P858" s="58"/>
      <c r="Q858" s="58"/>
      <c r="R858" s="58"/>
      <c r="S858" s="58"/>
      <c r="T858" s="58"/>
      <c r="U858" s="58"/>
      <c r="V858" s="58"/>
      <c r="W858" s="58"/>
      <c r="X858" s="58"/>
      <c r="Y858" s="58"/>
    </row>
    <row r="859" spans="1:25" ht="13">
      <c r="A859" s="58"/>
      <c r="B859" s="58"/>
      <c r="C859" s="58"/>
      <c r="D859" s="58"/>
      <c r="E859" s="58"/>
      <c r="F859" s="58"/>
      <c r="G859" s="58"/>
      <c r="H859" s="58"/>
      <c r="I859" s="58"/>
      <c r="J859" s="58"/>
      <c r="K859" s="58"/>
      <c r="L859" s="58"/>
      <c r="M859" s="58"/>
      <c r="N859" s="58"/>
      <c r="O859" s="58"/>
      <c r="P859" s="58"/>
      <c r="Q859" s="58"/>
      <c r="R859" s="58"/>
      <c r="S859" s="58"/>
      <c r="T859" s="58"/>
      <c r="U859" s="58"/>
      <c r="V859" s="58"/>
      <c r="W859" s="58"/>
      <c r="X859" s="58"/>
      <c r="Y859" s="58"/>
    </row>
    <row r="860" spans="1:25" ht="13">
      <c r="A860" s="58"/>
      <c r="B860" s="58"/>
      <c r="C860" s="58"/>
      <c r="D860" s="58"/>
      <c r="E860" s="58"/>
      <c r="F860" s="58"/>
      <c r="G860" s="58"/>
      <c r="H860" s="58"/>
      <c r="I860" s="58"/>
      <c r="J860" s="58"/>
      <c r="K860" s="58"/>
      <c r="L860" s="58"/>
      <c r="M860" s="58"/>
      <c r="N860" s="58"/>
      <c r="O860" s="58"/>
      <c r="P860" s="58"/>
      <c r="Q860" s="58"/>
      <c r="R860" s="58"/>
      <c r="S860" s="58"/>
      <c r="T860" s="58"/>
      <c r="U860" s="58"/>
      <c r="V860" s="58"/>
      <c r="W860" s="58"/>
      <c r="X860" s="58"/>
      <c r="Y860" s="58"/>
    </row>
    <row r="861" spans="1:25" ht="13">
      <c r="A861" s="58"/>
      <c r="B861" s="58"/>
      <c r="C861" s="58"/>
      <c r="D861" s="58"/>
      <c r="E861" s="5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  <c r="Q861" s="58"/>
      <c r="R861" s="58"/>
      <c r="S861" s="58"/>
      <c r="T861" s="58"/>
      <c r="U861" s="58"/>
      <c r="V861" s="58"/>
      <c r="W861" s="58"/>
      <c r="X861" s="58"/>
      <c r="Y861" s="58"/>
    </row>
    <row r="862" spans="1:25" ht="13">
      <c r="A862" s="58"/>
      <c r="B862" s="58"/>
      <c r="C862" s="58"/>
      <c r="D862" s="5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  <c r="Q862" s="58"/>
      <c r="R862" s="58"/>
      <c r="S862" s="58"/>
      <c r="T862" s="58"/>
      <c r="U862" s="58"/>
      <c r="V862" s="58"/>
      <c r="W862" s="58"/>
      <c r="X862" s="58"/>
      <c r="Y862" s="58"/>
    </row>
    <row r="863" spans="1:25" ht="13">
      <c r="A863" s="58"/>
      <c r="B863" s="58"/>
      <c r="C863" s="5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/>
      <c r="S863" s="58"/>
      <c r="T863" s="58"/>
      <c r="U863" s="58"/>
      <c r="V863" s="58"/>
      <c r="W863" s="58"/>
      <c r="X863" s="58"/>
      <c r="Y863" s="58"/>
    </row>
    <row r="864" spans="1:25" ht="13">
      <c r="A864" s="58"/>
      <c r="B864" s="58"/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  <c r="Q864" s="58"/>
      <c r="R864" s="58"/>
      <c r="S864" s="58"/>
      <c r="T864" s="58"/>
      <c r="U864" s="58"/>
      <c r="V864" s="58"/>
      <c r="W864" s="58"/>
      <c r="X864" s="58"/>
      <c r="Y864" s="58"/>
    </row>
    <row r="865" spans="1:25" ht="13">
      <c r="A865" s="58"/>
      <c r="B865" s="58"/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  <c r="Q865" s="58"/>
      <c r="R865" s="58"/>
      <c r="S865" s="58"/>
      <c r="T865" s="58"/>
      <c r="U865" s="58"/>
      <c r="V865" s="58"/>
      <c r="W865" s="58"/>
      <c r="X865" s="58"/>
      <c r="Y865" s="58"/>
    </row>
    <row r="866" spans="1:25" ht="13">
      <c r="A866" s="58"/>
      <c r="B866" s="58"/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  <c r="Q866" s="58"/>
      <c r="R866" s="58"/>
      <c r="S866" s="58"/>
      <c r="T866" s="58"/>
      <c r="U866" s="58"/>
      <c r="V866" s="58"/>
      <c r="W866" s="58"/>
      <c r="X866" s="58"/>
      <c r="Y866" s="58"/>
    </row>
    <row r="867" spans="1:25" ht="13">
      <c r="A867" s="58"/>
      <c r="B867" s="58"/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  <c r="Q867" s="58"/>
      <c r="R867" s="58"/>
      <c r="S867" s="58"/>
      <c r="T867" s="58"/>
      <c r="U867" s="58"/>
      <c r="V867" s="58"/>
      <c r="W867" s="58"/>
      <c r="X867" s="58"/>
      <c r="Y867" s="58"/>
    </row>
    <row r="868" spans="1:25" ht="13">
      <c r="A868" s="58"/>
      <c r="B868" s="58"/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  <c r="Q868" s="58"/>
      <c r="R868" s="58"/>
      <c r="S868" s="58"/>
      <c r="T868" s="58"/>
      <c r="U868" s="58"/>
      <c r="V868" s="58"/>
      <c r="W868" s="58"/>
      <c r="X868" s="58"/>
      <c r="Y868" s="58"/>
    </row>
    <row r="869" spans="1:25" ht="13">
      <c r="A869" s="58"/>
      <c r="B869" s="58"/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/>
      <c r="S869" s="58"/>
      <c r="T869" s="58"/>
      <c r="U869" s="58"/>
      <c r="V869" s="58"/>
      <c r="W869" s="58"/>
      <c r="X869" s="58"/>
      <c r="Y869" s="58"/>
    </row>
    <row r="870" spans="1:25" ht="13">
      <c r="A870" s="58"/>
      <c r="B870" s="58"/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  <c r="S870" s="58"/>
      <c r="T870" s="58"/>
      <c r="U870" s="58"/>
      <c r="V870" s="58"/>
      <c r="W870" s="58"/>
      <c r="X870" s="58"/>
      <c r="Y870" s="58"/>
    </row>
    <row r="871" spans="1:25" ht="13">
      <c r="A871" s="58"/>
      <c r="B871" s="58"/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  <c r="S871" s="58"/>
      <c r="T871" s="58"/>
      <c r="U871" s="58"/>
      <c r="V871" s="58"/>
      <c r="W871" s="58"/>
      <c r="X871" s="58"/>
      <c r="Y871" s="58"/>
    </row>
    <row r="872" spans="1:25" ht="13">
      <c r="A872" s="58"/>
      <c r="B872" s="58"/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  <c r="S872" s="58"/>
      <c r="T872" s="58"/>
      <c r="U872" s="58"/>
      <c r="V872" s="58"/>
      <c r="W872" s="58"/>
      <c r="X872" s="58"/>
      <c r="Y872" s="58"/>
    </row>
    <row r="873" spans="1:25" ht="13">
      <c r="A873" s="58"/>
      <c r="B873" s="58"/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  <c r="S873" s="58"/>
      <c r="T873" s="58"/>
      <c r="U873" s="58"/>
      <c r="V873" s="58"/>
      <c r="W873" s="58"/>
      <c r="X873" s="58"/>
      <c r="Y873" s="58"/>
    </row>
    <row r="874" spans="1:25" ht="13">
      <c r="A874" s="58"/>
      <c r="B874" s="58"/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  <c r="S874" s="58"/>
      <c r="T874" s="58"/>
      <c r="U874" s="58"/>
      <c r="V874" s="58"/>
      <c r="W874" s="58"/>
      <c r="X874" s="58"/>
      <c r="Y874" s="58"/>
    </row>
    <row r="875" spans="1:25" ht="13">
      <c r="A875" s="58"/>
      <c r="B875" s="58"/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  <c r="S875" s="58"/>
      <c r="T875" s="58"/>
      <c r="U875" s="58"/>
      <c r="V875" s="58"/>
      <c r="W875" s="58"/>
      <c r="X875" s="58"/>
      <c r="Y875" s="58"/>
    </row>
    <row r="876" spans="1:25" ht="13">
      <c r="A876" s="58"/>
      <c r="B876" s="58"/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  <c r="S876" s="58"/>
      <c r="T876" s="58"/>
      <c r="U876" s="58"/>
      <c r="V876" s="58"/>
      <c r="W876" s="58"/>
      <c r="X876" s="58"/>
      <c r="Y876" s="58"/>
    </row>
    <row r="877" spans="1:25" ht="13">
      <c r="A877" s="58"/>
      <c r="B877" s="58"/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  <c r="S877" s="58"/>
      <c r="T877" s="58"/>
      <c r="U877" s="58"/>
      <c r="V877" s="58"/>
      <c r="W877" s="58"/>
      <c r="X877" s="58"/>
      <c r="Y877" s="58"/>
    </row>
    <row r="878" spans="1:25" ht="13">
      <c r="A878" s="58"/>
      <c r="B878" s="58"/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  <c r="S878" s="58"/>
      <c r="T878" s="58"/>
      <c r="U878" s="58"/>
      <c r="V878" s="58"/>
      <c r="W878" s="58"/>
      <c r="X878" s="58"/>
      <c r="Y878" s="58"/>
    </row>
    <row r="879" spans="1:25" ht="13">
      <c r="A879" s="58"/>
      <c r="B879" s="58"/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  <c r="S879" s="58"/>
      <c r="T879" s="58"/>
      <c r="U879" s="58"/>
      <c r="V879" s="58"/>
      <c r="W879" s="58"/>
      <c r="X879" s="58"/>
      <c r="Y879" s="58"/>
    </row>
    <row r="880" spans="1:25" ht="13">
      <c r="A880" s="58"/>
      <c r="B880" s="58"/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  <c r="S880" s="58"/>
      <c r="T880" s="58"/>
      <c r="U880" s="58"/>
      <c r="V880" s="58"/>
      <c r="W880" s="58"/>
      <c r="X880" s="58"/>
      <c r="Y880" s="58"/>
    </row>
    <row r="881" spans="1:25" ht="13">
      <c r="A881" s="58"/>
      <c r="B881" s="58"/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  <c r="S881" s="58"/>
      <c r="T881" s="58"/>
      <c r="U881" s="58"/>
      <c r="V881" s="58"/>
      <c r="W881" s="58"/>
      <c r="X881" s="58"/>
      <c r="Y881" s="58"/>
    </row>
    <row r="882" spans="1:25" ht="13">
      <c r="A882" s="58"/>
      <c r="B882" s="58"/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  <c r="S882" s="58"/>
      <c r="T882" s="58"/>
      <c r="U882" s="58"/>
      <c r="V882" s="58"/>
      <c r="W882" s="58"/>
      <c r="X882" s="58"/>
      <c r="Y882" s="58"/>
    </row>
    <row r="883" spans="1:25" ht="13">
      <c r="A883" s="58"/>
      <c r="B883" s="58"/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  <c r="S883" s="58"/>
      <c r="T883" s="58"/>
      <c r="U883" s="58"/>
      <c r="V883" s="58"/>
      <c r="W883" s="58"/>
      <c r="X883" s="58"/>
      <c r="Y883" s="58"/>
    </row>
    <row r="884" spans="1:25" ht="13">
      <c r="A884" s="58"/>
      <c r="B884" s="58"/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  <c r="S884" s="58"/>
      <c r="T884" s="58"/>
      <c r="U884" s="58"/>
      <c r="V884" s="58"/>
      <c r="W884" s="58"/>
      <c r="X884" s="58"/>
      <c r="Y884" s="58"/>
    </row>
    <row r="885" spans="1:25" ht="13">
      <c r="A885" s="58"/>
      <c r="B885" s="58"/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  <c r="S885" s="58"/>
      <c r="T885" s="58"/>
      <c r="U885" s="58"/>
      <c r="V885" s="58"/>
      <c r="W885" s="58"/>
      <c r="X885" s="58"/>
      <c r="Y885" s="58"/>
    </row>
    <row r="886" spans="1:25" ht="13">
      <c r="A886" s="58"/>
      <c r="B886" s="58"/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  <c r="S886" s="58"/>
      <c r="T886" s="58"/>
      <c r="U886" s="58"/>
      <c r="V886" s="58"/>
      <c r="W886" s="58"/>
      <c r="X886" s="58"/>
      <c r="Y886" s="58"/>
    </row>
    <row r="887" spans="1:25" ht="13">
      <c r="A887" s="58"/>
      <c r="B887" s="58"/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  <c r="S887" s="58"/>
      <c r="T887" s="58"/>
      <c r="U887" s="58"/>
      <c r="V887" s="58"/>
      <c r="W887" s="58"/>
      <c r="X887" s="58"/>
      <c r="Y887" s="58"/>
    </row>
    <row r="888" spans="1:25" ht="13">
      <c r="A888" s="58"/>
      <c r="B888" s="58"/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  <c r="S888" s="58"/>
      <c r="T888" s="58"/>
      <c r="U888" s="58"/>
      <c r="V888" s="58"/>
      <c r="W888" s="58"/>
      <c r="X888" s="58"/>
      <c r="Y888" s="58"/>
    </row>
    <row r="889" spans="1:25" ht="13">
      <c r="A889" s="58"/>
      <c r="B889" s="58"/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  <c r="S889" s="58"/>
      <c r="T889" s="58"/>
      <c r="U889" s="58"/>
      <c r="V889" s="58"/>
      <c r="W889" s="58"/>
      <c r="X889" s="58"/>
      <c r="Y889" s="58"/>
    </row>
    <row r="890" spans="1:25" ht="13">
      <c r="A890" s="58"/>
      <c r="B890" s="58"/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  <c r="S890" s="58"/>
      <c r="T890" s="58"/>
      <c r="U890" s="58"/>
      <c r="V890" s="58"/>
      <c r="W890" s="58"/>
      <c r="X890" s="58"/>
      <c r="Y890" s="58"/>
    </row>
    <row r="891" spans="1:25" ht="13">
      <c r="A891" s="58"/>
      <c r="B891" s="58"/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  <c r="S891" s="58"/>
      <c r="T891" s="58"/>
      <c r="U891" s="58"/>
      <c r="V891" s="58"/>
      <c r="W891" s="58"/>
      <c r="X891" s="58"/>
      <c r="Y891" s="58"/>
    </row>
    <row r="892" spans="1:25" ht="13">
      <c r="A892" s="58"/>
      <c r="B892" s="58"/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  <c r="S892" s="58"/>
      <c r="T892" s="58"/>
      <c r="U892" s="58"/>
      <c r="V892" s="58"/>
      <c r="W892" s="58"/>
      <c r="X892" s="58"/>
      <c r="Y892" s="58"/>
    </row>
    <row r="893" spans="1:25" ht="13">
      <c r="A893" s="58"/>
      <c r="B893" s="58"/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  <c r="S893" s="58"/>
      <c r="T893" s="58"/>
      <c r="U893" s="58"/>
      <c r="V893" s="58"/>
      <c r="W893" s="58"/>
      <c r="X893" s="58"/>
      <c r="Y893" s="58"/>
    </row>
    <row r="894" spans="1:25" ht="13">
      <c r="A894" s="58"/>
      <c r="B894" s="58"/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  <c r="S894" s="58"/>
      <c r="T894" s="58"/>
      <c r="U894" s="58"/>
      <c r="V894" s="58"/>
      <c r="W894" s="58"/>
      <c r="X894" s="58"/>
      <c r="Y894" s="58"/>
    </row>
    <row r="895" spans="1:25" ht="13">
      <c r="A895" s="58"/>
      <c r="B895" s="58"/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  <c r="S895" s="58"/>
      <c r="T895" s="58"/>
      <c r="U895" s="58"/>
      <c r="V895" s="58"/>
      <c r="W895" s="58"/>
      <c r="X895" s="58"/>
      <c r="Y895" s="58"/>
    </row>
    <row r="896" spans="1:25" ht="13">
      <c r="A896" s="58"/>
      <c r="B896" s="58"/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  <c r="S896" s="58"/>
      <c r="T896" s="58"/>
      <c r="U896" s="58"/>
      <c r="V896" s="58"/>
      <c r="W896" s="58"/>
      <c r="X896" s="58"/>
      <c r="Y896" s="58"/>
    </row>
    <row r="897" spans="1:25" ht="13">
      <c r="A897" s="58"/>
      <c r="B897" s="58"/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  <c r="S897" s="58"/>
      <c r="T897" s="58"/>
      <c r="U897" s="58"/>
      <c r="V897" s="58"/>
      <c r="W897" s="58"/>
      <c r="X897" s="58"/>
      <c r="Y897" s="58"/>
    </row>
    <row r="898" spans="1:25" ht="13">
      <c r="A898" s="58"/>
      <c r="B898" s="58"/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  <c r="S898" s="58"/>
      <c r="T898" s="58"/>
      <c r="U898" s="58"/>
      <c r="V898" s="58"/>
      <c r="W898" s="58"/>
      <c r="X898" s="58"/>
      <c r="Y898" s="58"/>
    </row>
    <row r="899" spans="1:25" ht="13">
      <c r="A899" s="58"/>
      <c r="B899" s="58"/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  <c r="S899" s="58"/>
      <c r="T899" s="58"/>
      <c r="U899" s="58"/>
      <c r="V899" s="58"/>
      <c r="W899" s="58"/>
      <c r="X899" s="58"/>
      <c r="Y899" s="58"/>
    </row>
    <row r="900" spans="1:25" ht="13">
      <c r="A900" s="58"/>
      <c r="B900" s="58"/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  <c r="S900" s="58"/>
      <c r="T900" s="58"/>
      <c r="U900" s="58"/>
      <c r="V900" s="58"/>
      <c r="W900" s="58"/>
      <c r="X900" s="58"/>
      <c r="Y900" s="58"/>
    </row>
    <row r="901" spans="1:25" ht="13">
      <c r="A901" s="58"/>
      <c r="B901" s="58"/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  <c r="S901" s="58"/>
      <c r="T901" s="58"/>
      <c r="U901" s="58"/>
      <c r="V901" s="58"/>
      <c r="W901" s="58"/>
      <c r="X901" s="58"/>
      <c r="Y901" s="58"/>
    </row>
    <row r="902" spans="1:25" ht="13">
      <c r="A902" s="58"/>
      <c r="B902" s="58"/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  <c r="S902" s="58"/>
      <c r="T902" s="58"/>
      <c r="U902" s="58"/>
      <c r="V902" s="58"/>
      <c r="W902" s="58"/>
      <c r="X902" s="58"/>
      <c r="Y902" s="58"/>
    </row>
    <row r="903" spans="1:25" ht="13">
      <c r="A903" s="58"/>
      <c r="B903" s="58"/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  <c r="S903" s="58"/>
      <c r="T903" s="58"/>
      <c r="U903" s="58"/>
      <c r="V903" s="58"/>
      <c r="W903" s="58"/>
      <c r="X903" s="58"/>
      <c r="Y903" s="58"/>
    </row>
    <row r="904" spans="1:25" ht="13">
      <c r="A904" s="58"/>
      <c r="B904" s="58"/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  <c r="S904" s="58"/>
      <c r="T904" s="58"/>
      <c r="U904" s="58"/>
      <c r="V904" s="58"/>
      <c r="W904" s="58"/>
      <c r="X904" s="58"/>
      <c r="Y904" s="58"/>
    </row>
    <row r="905" spans="1:25" ht="13">
      <c r="A905" s="58"/>
      <c r="B905" s="58"/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  <c r="S905" s="58"/>
      <c r="T905" s="58"/>
      <c r="U905" s="58"/>
      <c r="V905" s="58"/>
      <c r="W905" s="58"/>
      <c r="X905" s="58"/>
      <c r="Y905" s="58"/>
    </row>
    <row r="906" spans="1:25" ht="13">
      <c r="A906" s="58"/>
      <c r="B906" s="58"/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  <c r="S906" s="58"/>
      <c r="T906" s="58"/>
      <c r="U906" s="58"/>
      <c r="V906" s="58"/>
      <c r="W906" s="58"/>
      <c r="X906" s="58"/>
      <c r="Y906" s="58"/>
    </row>
    <row r="907" spans="1:25" ht="13">
      <c r="A907" s="58"/>
      <c r="B907" s="58"/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  <c r="S907" s="58"/>
      <c r="T907" s="58"/>
      <c r="U907" s="58"/>
      <c r="V907" s="58"/>
      <c r="W907" s="58"/>
      <c r="X907" s="58"/>
      <c r="Y907" s="58"/>
    </row>
    <row r="908" spans="1:25" ht="13">
      <c r="A908" s="58"/>
      <c r="B908" s="58"/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  <c r="S908" s="58"/>
      <c r="T908" s="58"/>
      <c r="U908" s="58"/>
      <c r="V908" s="58"/>
      <c r="W908" s="58"/>
      <c r="X908" s="58"/>
      <c r="Y908" s="58"/>
    </row>
    <row r="909" spans="1:25" ht="13">
      <c r="A909" s="58"/>
      <c r="B909" s="58"/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  <c r="S909" s="58"/>
      <c r="T909" s="58"/>
      <c r="U909" s="58"/>
      <c r="V909" s="58"/>
      <c r="W909" s="58"/>
      <c r="X909" s="58"/>
      <c r="Y909" s="58"/>
    </row>
    <row r="910" spans="1:25" ht="13">
      <c r="A910" s="58"/>
      <c r="B910" s="58"/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  <c r="S910" s="58"/>
      <c r="T910" s="58"/>
      <c r="U910" s="58"/>
      <c r="V910" s="58"/>
      <c r="W910" s="58"/>
      <c r="X910" s="58"/>
      <c r="Y910" s="58"/>
    </row>
    <row r="911" spans="1:25" ht="13">
      <c r="A911" s="58"/>
      <c r="B911" s="58"/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  <c r="S911" s="58"/>
      <c r="T911" s="58"/>
      <c r="U911" s="58"/>
      <c r="V911" s="58"/>
      <c r="W911" s="58"/>
      <c r="X911" s="58"/>
      <c r="Y911" s="58"/>
    </row>
    <row r="912" spans="1:25" ht="13">
      <c r="A912" s="58"/>
      <c r="B912" s="58"/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  <c r="S912" s="58"/>
      <c r="T912" s="58"/>
      <c r="U912" s="58"/>
      <c r="V912" s="58"/>
      <c r="W912" s="58"/>
      <c r="X912" s="58"/>
      <c r="Y912" s="58"/>
    </row>
    <row r="913" spans="1:25" ht="13">
      <c r="A913" s="58"/>
      <c r="B913" s="58"/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  <c r="S913" s="58"/>
      <c r="T913" s="58"/>
      <c r="U913" s="58"/>
      <c r="V913" s="58"/>
      <c r="W913" s="58"/>
      <c r="X913" s="58"/>
      <c r="Y913" s="58"/>
    </row>
    <row r="914" spans="1:25" ht="13">
      <c r="A914" s="58"/>
      <c r="B914" s="58"/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  <c r="S914" s="58"/>
      <c r="T914" s="58"/>
      <c r="U914" s="58"/>
      <c r="V914" s="58"/>
      <c r="W914" s="58"/>
      <c r="X914" s="58"/>
      <c r="Y914" s="58"/>
    </row>
    <row r="915" spans="1:25" ht="13">
      <c r="A915" s="58"/>
      <c r="B915" s="58"/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  <c r="S915" s="58"/>
      <c r="T915" s="58"/>
      <c r="U915" s="58"/>
      <c r="V915" s="58"/>
      <c r="W915" s="58"/>
      <c r="X915" s="58"/>
      <c r="Y915" s="58"/>
    </row>
    <row r="916" spans="1:25" ht="13">
      <c r="A916" s="58"/>
      <c r="B916" s="58"/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  <c r="S916" s="58"/>
      <c r="T916" s="58"/>
      <c r="U916" s="58"/>
      <c r="V916" s="58"/>
      <c r="W916" s="58"/>
      <c r="X916" s="58"/>
      <c r="Y916" s="58"/>
    </row>
    <row r="917" spans="1:25" ht="13">
      <c r="A917" s="58"/>
      <c r="B917" s="58"/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  <c r="S917" s="58"/>
      <c r="T917" s="58"/>
      <c r="U917" s="58"/>
      <c r="V917" s="58"/>
      <c r="W917" s="58"/>
      <c r="X917" s="58"/>
      <c r="Y917" s="58"/>
    </row>
    <row r="918" spans="1:25" ht="13">
      <c r="A918" s="58"/>
      <c r="B918" s="58"/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  <c r="S918" s="58"/>
      <c r="T918" s="58"/>
      <c r="U918" s="58"/>
      <c r="V918" s="58"/>
      <c r="W918" s="58"/>
      <c r="X918" s="58"/>
      <c r="Y918" s="58"/>
    </row>
    <row r="919" spans="1:25" ht="13">
      <c r="A919" s="58"/>
      <c r="B919" s="58"/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  <c r="S919" s="58"/>
      <c r="T919" s="58"/>
      <c r="U919" s="58"/>
      <c r="V919" s="58"/>
      <c r="W919" s="58"/>
      <c r="X919" s="58"/>
      <c r="Y919" s="58"/>
    </row>
    <row r="920" spans="1:25" ht="13">
      <c r="A920" s="58"/>
      <c r="B920" s="58"/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  <c r="S920" s="58"/>
      <c r="T920" s="58"/>
      <c r="U920" s="58"/>
      <c r="V920" s="58"/>
      <c r="W920" s="58"/>
      <c r="X920" s="58"/>
      <c r="Y920" s="58"/>
    </row>
    <row r="921" spans="1:25" ht="13">
      <c r="A921" s="58"/>
      <c r="B921" s="58"/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  <c r="S921" s="58"/>
      <c r="T921" s="58"/>
      <c r="U921" s="58"/>
      <c r="V921" s="58"/>
      <c r="W921" s="58"/>
      <c r="X921" s="58"/>
      <c r="Y921" s="58"/>
    </row>
    <row r="922" spans="1:25" ht="13">
      <c r="A922" s="58"/>
      <c r="B922" s="58"/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  <c r="S922" s="58"/>
      <c r="T922" s="58"/>
      <c r="U922" s="58"/>
      <c r="V922" s="58"/>
      <c r="W922" s="58"/>
      <c r="X922" s="58"/>
      <c r="Y922" s="58"/>
    </row>
    <row r="923" spans="1:25" ht="13">
      <c r="A923" s="58"/>
      <c r="B923" s="58"/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  <c r="S923" s="58"/>
      <c r="T923" s="58"/>
      <c r="U923" s="58"/>
      <c r="V923" s="58"/>
      <c r="W923" s="58"/>
      <c r="X923" s="58"/>
      <c r="Y923" s="58"/>
    </row>
    <row r="924" spans="1:25" ht="13">
      <c r="A924" s="58"/>
      <c r="B924" s="58"/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  <c r="S924" s="58"/>
      <c r="T924" s="58"/>
      <c r="U924" s="58"/>
      <c r="V924" s="58"/>
      <c r="W924" s="58"/>
      <c r="X924" s="58"/>
      <c r="Y924" s="58"/>
    </row>
    <row r="925" spans="1:25" ht="13">
      <c r="A925" s="58"/>
      <c r="B925" s="58"/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  <c r="S925" s="58"/>
      <c r="T925" s="58"/>
      <c r="U925" s="58"/>
      <c r="V925" s="58"/>
      <c r="W925" s="58"/>
      <c r="X925" s="58"/>
      <c r="Y925" s="58"/>
    </row>
    <row r="926" spans="1:25" ht="13">
      <c r="A926" s="58"/>
      <c r="B926" s="58"/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  <c r="S926" s="58"/>
      <c r="T926" s="58"/>
      <c r="U926" s="58"/>
      <c r="V926" s="58"/>
      <c r="W926" s="58"/>
      <c r="X926" s="58"/>
      <c r="Y926" s="58"/>
    </row>
    <row r="927" spans="1:25" ht="13">
      <c r="A927" s="58"/>
      <c r="B927" s="58"/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  <c r="S927" s="58"/>
      <c r="T927" s="58"/>
      <c r="U927" s="58"/>
      <c r="V927" s="58"/>
      <c r="W927" s="58"/>
      <c r="X927" s="58"/>
      <c r="Y927" s="58"/>
    </row>
    <row r="928" spans="1:25" ht="13">
      <c r="A928" s="58"/>
      <c r="B928" s="58"/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  <c r="S928" s="58"/>
      <c r="T928" s="58"/>
      <c r="U928" s="58"/>
      <c r="V928" s="58"/>
      <c r="W928" s="58"/>
      <c r="X928" s="58"/>
      <c r="Y928" s="58"/>
    </row>
    <row r="929" spans="1:25" ht="13">
      <c r="A929" s="58"/>
      <c r="B929" s="58"/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  <c r="S929" s="58"/>
      <c r="T929" s="58"/>
      <c r="U929" s="58"/>
      <c r="V929" s="58"/>
      <c r="W929" s="58"/>
      <c r="X929" s="58"/>
      <c r="Y929" s="58"/>
    </row>
    <row r="930" spans="1:25" ht="13">
      <c r="A930" s="58"/>
      <c r="B930" s="58"/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  <c r="S930" s="58"/>
      <c r="T930" s="58"/>
      <c r="U930" s="58"/>
      <c r="V930" s="58"/>
      <c r="W930" s="58"/>
      <c r="X930" s="58"/>
      <c r="Y930" s="58"/>
    </row>
    <row r="931" spans="1:25" ht="13">
      <c r="A931" s="58"/>
      <c r="B931" s="58"/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  <c r="S931" s="58"/>
      <c r="T931" s="58"/>
      <c r="U931" s="58"/>
      <c r="V931" s="58"/>
      <c r="W931" s="58"/>
      <c r="X931" s="58"/>
      <c r="Y931" s="58"/>
    </row>
    <row r="932" spans="1:25" ht="13">
      <c r="A932" s="58"/>
      <c r="B932" s="58"/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  <c r="S932" s="58"/>
      <c r="T932" s="58"/>
      <c r="U932" s="58"/>
      <c r="V932" s="58"/>
      <c r="W932" s="58"/>
      <c r="X932" s="58"/>
      <c r="Y932" s="58"/>
    </row>
    <row r="933" spans="1:25" ht="13">
      <c r="A933" s="58"/>
      <c r="B933" s="58"/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  <c r="S933" s="58"/>
      <c r="T933" s="58"/>
      <c r="U933" s="58"/>
      <c r="V933" s="58"/>
      <c r="W933" s="58"/>
      <c r="X933" s="58"/>
      <c r="Y933" s="58"/>
    </row>
    <row r="934" spans="1:25" ht="13">
      <c r="A934" s="58"/>
      <c r="B934" s="58"/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  <c r="S934" s="58"/>
      <c r="T934" s="58"/>
      <c r="U934" s="58"/>
      <c r="V934" s="58"/>
      <c r="W934" s="58"/>
      <c r="X934" s="58"/>
      <c r="Y934" s="58"/>
    </row>
    <row r="935" spans="1:25" ht="13">
      <c r="A935" s="58"/>
      <c r="B935" s="58"/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  <c r="S935" s="58"/>
      <c r="T935" s="58"/>
      <c r="U935" s="58"/>
      <c r="V935" s="58"/>
      <c r="W935" s="58"/>
      <c r="X935" s="58"/>
      <c r="Y935" s="58"/>
    </row>
    <row r="936" spans="1:25" ht="13">
      <c r="A936" s="58"/>
      <c r="B936" s="58"/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  <c r="S936" s="58"/>
      <c r="T936" s="58"/>
      <c r="U936" s="58"/>
      <c r="V936" s="58"/>
      <c r="W936" s="58"/>
      <c r="X936" s="58"/>
      <c r="Y936" s="58"/>
    </row>
    <row r="937" spans="1:25" ht="13">
      <c r="A937" s="58"/>
      <c r="B937" s="58"/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  <c r="S937" s="58"/>
      <c r="T937" s="58"/>
      <c r="U937" s="58"/>
      <c r="V937" s="58"/>
      <c r="W937" s="58"/>
      <c r="X937" s="58"/>
      <c r="Y937" s="58"/>
    </row>
    <row r="938" spans="1:25" ht="13">
      <c r="A938" s="58"/>
      <c r="B938" s="58"/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  <c r="S938" s="58"/>
      <c r="T938" s="58"/>
      <c r="U938" s="58"/>
      <c r="V938" s="58"/>
      <c r="W938" s="58"/>
      <c r="X938" s="58"/>
      <c r="Y938" s="58"/>
    </row>
    <row r="939" spans="1:25" ht="13">
      <c r="A939" s="58"/>
      <c r="B939" s="58"/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  <c r="S939" s="58"/>
      <c r="T939" s="58"/>
      <c r="U939" s="58"/>
      <c r="V939" s="58"/>
      <c r="W939" s="58"/>
      <c r="X939" s="58"/>
      <c r="Y939" s="58"/>
    </row>
    <row r="940" spans="1:25" ht="13">
      <c r="A940" s="58"/>
      <c r="B940" s="58"/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  <c r="S940" s="58"/>
      <c r="T940" s="58"/>
      <c r="U940" s="58"/>
      <c r="V940" s="58"/>
      <c r="W940" s="58"/>
      <c r="X940" s="58"/>
      <c r="Y940" s="58"/>
    </row>
    <row r="941" spans="1:25" ht="13">
      <c r="A941" s="58"/>
      <c r="B941" s="58"/>
      <c r="C941" s="58"/>
      <c r="D941" s="58"/>
      <c r="E941" s="58"/>
      <c r="F941" s="58"/>
      <c r="G941" s="58"/>
      <c r="H941" s="58"/>
      <c r="I941" s="58"/>
      <c r="J941" s="58"/>
      <c r="K941" s="58"/>
      <c r="L941" s="58"/>
      <c r="M941" s="58"/>
      <c r="N941" s="58"/>
      <c r="O941" s="58"/>
      <c r="P941" s="58"/>
      <c r="Q941" s="58"/>
      <c r="R941" s="58"/>
      <c r="S941" s="58"/>
      <c r="T941" s="58"/>
      <c r="U941" s="58"/>
      <c r="V941" s="58"/>
      <c r="W941" s="58"/>
      <c r="X941" s="58"/>
      <c r="Y941" s="58"/>
    </row>
    <row r="942" spans="1:25" ht="13">
      <c r="A942" s="58"/>
      <c r="B942" s="58"/>
      <c r="C942" s="58"/>
      <c r="D942" s="58"/>
      <c r="E942" s="58"/>
      <c r="F942" s="58"/>
      <c r="G942" s="58"/>
      <c r="H942" s="58"/>
      <c r="I942" s="58"/>
      <c r="J942" s="58"/>
      <c r="K942" s="58"/>
      <c r="L942" s="58"/>
      <c r="M942" s="58"/>
      <c r="N942" s="58"/>
      <c r="O942" s="58"/>
      <c r="P942" s="58"/>
      <c r="Q942" s="58"/>
      <c r="R942" s="58"/>
      <c r="S942" s="58"/>
      <c r="T942" s="58"/>
      <c r="U942" s="58"/>
      <c r="V942" s="58"/>
      <c r="W942" s="58"/>
      <c r="X942" s="58"/>
      <c r="Y942" s="58"/>
    </row>
    <row r="943" spans="1:25" ht="13">
      <c r="A943" s="58"/>
      <c r="B943" s="58"/>
      <c r="C943" s="58"/>
      <c r="D943" s="58"/>
      <c r="E943" s="58"/>
      <c r="F943" s="58"/>
      <c r="G943" s="58"/>
      <c r="H943" s="58"/>
      <c r="I943" s="58"/>
      <c r="J943" s="58"/>
      <c r="K943" s="58"/>
      <c r="L943" s="58"/>
      <c r="M943" s="58"/>
      <c r="N943" s="58"/>
      <c r="O943" s="58"/>
      <c r="P943" s="58"/>
      <c r="Q943" s="58"/>
      <c r="R943" s="58"/>
      <c r="S943" s="58"/>
      <c r="T943" s="58"/>
      <c r="U943" s="58"/>
      <c r="V943" s="58"/>
      <c r="W943" s="58"/>
      <c r="X943" s="58"/>
      <c r="Y943" s="58"/>
    </row>
    <row r="944" spans="1:25" ht="13">
      <c r="A944" s="58"/>
      <c r="B944" s="58"/>
      <c r="C944" s="58"/>
      <c r="D944" s="58"/>
      <c r="E944" s="58"/>
      <c r="F944" s="58"/>
      <c r="G944" s="58"/>
      <c r="H944" s="58"/>
      <c r="I944" s="58"/>
      <c r="J944" s="58"/>
      <c r="K944" s="58"/>
      <c r="L944" s="58"/>
      <c r="M944" s="58"/>
      <c r="N944" s="58"/>
      <c r="O944" s="58"/>
      <c r="P944" s="58"/>
      <c r="Q944" s="58"/>
      <c r="R944" s="58"/>
      <c r="S944" s="58"/>
      <c r="T944" s="58"/>
      <c r="U944" s="58"/>
      <c r="V944" s="58"/>
      <c r="W944" s="58"/>
      <c r="X944" s="58"/>
      <c r="Y944" s="58"/>
    </row>
    <row r="945" spans="1:25" ht="13">
      <c r="A945" s="58"/>
      <c r="B945" s="58"/>
      <c r="C945" s="58"/>
      <c r="D945" s="58"/>
      <c r="E945" s="58"/>
      <c r="F945" s="58"/>
      <c r="G945" s="58"/>
      <c r="H945" s="58"/>
      <c r="I945" s="58"/>
      <c r="J945" s="58"/>
      <c r="K945" s="58"/>
      <c r="L945" s="58"/>
      <c r="M945" s="58"/>
      <c r="N945" s="58"/>
      <c r="O945" s="58"/>
      <c r="P945" s="58"/>
      <c r="Q945" s="58"/>
      <c r="R945" s="58"/>
      <c r="S945" s="58"/>
      <c r="T945" s="58"/>
      <c r="U945" s="58"/>
      <c r="V945" s="58"/>
      <c r="W945" s="58"/>
      <c r="X945" s="58"/>
      <c r="Y945" s="58"/>
    </row>
    <row r="946" spans="1:25" ht="13">
      <c r="A946" s="58"/>
      <c r="B946" s="58"/>
      <c r="C946" s="58"/>
      <c r="D946" s="58"/>
      <c r="E946" s="58"/>
      <c r="F946" s="58"/>
      <c r="G946" s="58"/>
      <c r="H946" s="58"/>
      <c r="I946" s="58"/>
      <c r="J946" s="58"/>
      <c r="K946" s="58"/>
      <c r="L946" s="58"/>
      <c r="M946" s="58"/>
      <c r="N946" s="58"/>
      <c r="O946" s="58"/>
      <c r="P946" s="58"/>
      <c r="Q946" s="58"/>
      <c r="R946" s="58"/>
      <c r="S946" s="58"/>
      <c r="T946" s="58"/>
      <c r="U946" s="58"/>
      <c r="V946" s="58"/>
      <c r="W946" s="58"/>
      <c r="X946" s="58"/>
      <c r="Y946" s="58"/>
    </row>
    <row r="947" spans="1:25" ht="13">
      <c r="A947" s="58"/>
      <c r="B947" s="58"/>
      <c r="C947" s="58"/>
      <c r="D947" s="58"/>
      <c r="E947" s="58"/>
      <c r="F947" s="58"/>
      <c r="G947" s="58"/>
      <c r="H947" s="58"/>
      <c r="I947" s="58"/>
      <c r="J947" s="58"/>
      <c r="K947" s="58"/>
      <c r="L947" s="58"/>
      <c r="M947" s="58"/>
      <c r="N947" s="58"/>
      <c r="O947" s="58"/>
      <c r="P947" s="58"/>
      <c r="Q947" s="58"/>
      <c r="R947" s="58"/>
      <c r="S947" s="58"/>
      <c r="T947" s="58"/>
      <c r="U947" s="58"/>
      <c r="V947" s="58"/>
      <c r="W947" s="58"/>
      <c r="X947" s="58"/>
      <c r="Y947" s="58"/>
    </row>
    <row r="948" spans="1:25" ht="13">
      <c r="A948" s="58"/>
      <c r="B948" s="58"/>
      <c r="C948" s="58"/>
      <c r="D948" s="58"/>
      <c r="E948" s="58"/>
      <c r="F948" s="58"/>
      <c r="G948" s="58"/>
      <c r="H948" s="58"/>
      <c r="I948" s="58"/>
      <c r="J948" s="58"/>
      <c r="K948" s="58"/>
      <c r="L948" s="58"/>
      <c r="M948" s="58"/>
      <c r="N948" s="58"/>
      <c r="O948" s="58"/>
      <c r="P948" s="58"/>
      <c r="Q948" s="58"/>
      <c r="R948" s="58"/>
      <c r="S948" s="58"/>
      <c r="T948" s="58"/>
      <c r="U948" s="58"/>
      <c r="V948" s="58"/>
      <c r="W948" s="58"/>
      <c r="X948" s="58"/>
      <c r="Y948" s="58"/>
    </row>
    <row r="949" spans="1:25" ht="13">
      <c r="A949" s="58"/>
      <c r="B949" s="58"/>
      <c r="C949" s="58"/>
      <c r="D949" s="58"/>
      <c r="E949" s="58"/>
      <c r="F949" s="58"/>
      <c r="G949" s="58"/>
      <c r="H949" s="58"/>
      <c r="I949" s="58"/>
      <c r="J949" s="58"/>
      <c r="K949" s="58"/>
      <c r="L949" s="58"/>
      <c r="M949" s="58"/>
      <c r="N949" s="58"/>
      <c r="O949" s="58"/>
      <c r="P949" s="58"/>
      <c r="Q949" s="58"/>
      <c r="R949" s="58"/>
      <c r="S949" s="58"/>
      <c r="T949" s="58"/>
      <c r="U949" s="58"/>
      <c r="V949" s="58"/>
      <c r="W949" s="58"/>
      <c r="X949" s="58"/>
      <c r="Y949" s="58"/>
    </row>
    <row r="950" spans="1:25" ht="13">
      <c r="A950" s="58"/>
      <c r="B950" s="58"/>
      <c r="C950" s="58"/>
      <c r="D950" s="58"/>
      <c r="E950" s="58"/>
      <c r="F950" s="58"/>
      <c r="G950" s="58"/>
      <c r="H950" s="58"/>
      <c r="I950" s="58"/>
      <c r="J950" s="58"/>
      <c r="K950" s="58"/>
      <c r="L950" s="58"/>
      <c r="M950" s="58"/>
      <c r="N950" s="58"/>
      <c r="O950" s="58"/>
      <c r="P950" s="58"/>
      <c r="Q950" s="58"/>
      <c r="R950" s="58"/>
      <c r="S950" s="58"/>
      <c r="T950" s="58"/>
      <c r="U950" s="58"/>
      <c r="V950" s="58"/>
      <c r="W950" s="58"/>
      <c r="X950" s="58"/>
      <c r="Y950" s="58"/>
    </row>
    <row r="951" spans="1:25" ht="13">
      <c r="A951" s="58"/>
      <c r="B951" s="58"/>
      <c r="C951" s="58"/>
      <c r="D951" s="58"/>
      <c r="E951" s="58"/>
      <c r="F951" s="58"/>
      <c r="G951" s="58"/>
      <c r="H951" s="58"/>
      <c r="I951" s="58"/>
      <c r="J951" s="58"/>
      <c r="K951" s="58"/>
      <c r="L951" s="58"/>
      <c r="M951" s="58"/>
      <c r="N951" s="58"/>
      <c r="O951" s="58"/>
      <c r="P951" s="58"/>
      <c r="Q951" s="58"/>
      <c r="R951" s="58"/>
      <c r="S951" s="58"/>
      <c r="T951" s="58"/>
      <c r="U951" s="58"/>
      <c r="V951" s="58"/>
      <c r="W951" s="58"/>
      <c r="X951" s="58"/>
      <c r="Y951" s="58"/>
    </row>
    <row r="952" spans="1:25" ht="13">
      <c r="A952" s="58"/>
      <c r="B952" s="58"/>
      <c r="C952" s="58"/>
      <c r="D952" s="58"/>
      <c r="E952" s="58"/>
      <c r="F952" s="58"/>
      <c r="G952" s="58"/>
      <c r="H952" s="58"/>
      <c r="I952" s="58"/>
      <c r="J952" s="58"/>
      <c r="K952" s="58"/>
      <c r="L952" s="58"/>
      <c r="M952" s="58"/>
      <c r="N952" s="58"/>
      <c r="O952" s="58"/>
      <c r="P952" s="58"/>
      <c r="Q952" s="58"/>
      <c r="R952" s="58"/>
      <c r="S952" s="58"/>
      <c r="T952" s="58"/>
      <c r="U952" s="58"/>
      <c r="V952" s="58"/>
      <c r="W952" s="58"/>
      <c r="X952" s="58"/>
      <c r="Y952" s="58"/>
    </row>
    <row r="953" spans="1:25" ht="13">
      <c r="A953" s="58"/>
      <c r="B953" s="58"/>
      <c r="C953" s="58"/>
      <c r="D953" s="58"/>
      <c r="E953" s="58"/>
      <c r="F953" s="58"/>
      <c r="G953" s="58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  <c r="S953" s="58"/>
      <c r="T953" s="58"/>
      <c r="U953" s="58"/>
      <c r="V953" s="58"/>
      <c r="W953" s="58"/>
      <c r="X953" s="58"/>
      <c r="Y953" s="58"/>
    </row>
    <row r="954" spans="1:25" ht="13">
      <c r="A954" s="58"/>
      <c r="B954" s="58"/>
      <c r="C954" s="58"/>
      <c r="D954" s="58"/>
      <c r="E954" s="58"/>
      <c r="F954" s="5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  <c r="S954" s="58"/>
      <c r="T954" s="58"/>
      <c r="U954" s="58"/>
      <c r="V954" s="58"/>
      <c r="W954" s="58"/>
      <c r="X954" s="58"/>
      <c r="Y954" s="58"/>
    </row>
    <row r="955" spans="1:25" ht="13">
      <c r="A955" s="58"/>
      <c r="B955" s="58"/>
      <c r="C955" s="58"/>
      <c r="D955" s="58"/>
      <c r="E955" s="5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  <c r="Q955" s="58"/>
      <c r="R955" s="58"/>
      <c r="S955" s="58"/>
      <c r="T955" s="58"/>
      <c r="U955" s="58"/>
      <c r="V955" s="58"/>
      <c r="W955" s="58"/>
      <c r="X955" s="58"/>
      <c r="Y955" s="58"/>
    </row>
    <row r="956" spans="1:25" ht="13">
      <c r="A956" s="58"/>
      <c r="B956" s="58"/>
      <c r="C956" s="58"/>
      <c r="D956" s="5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  <c r="S956" s="58"/>
      <c r="T956" s="58"/>
      <c r="U956" s="58"/>
      <c r="V956" s="58"/>
      <c r="W956" s="58"/>
      <c r="X956" s="58"/>
      <c r="Y956" s="58"/>
    </row>
    <row r="957" spans="1:25" ht="13">
      <c r="A957" s="58"/>
      <c r="B957" s="58"/>
      <c r="C957" s="5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P957" s="58"/>
      <c r="Q957" s="58"/>
      <c r="R957" s="58"/>
      <c r="S957" s="58"/>
      <c r="T957" s="58"/>
      <c r="U957" s="58"/>
      <c r="V957" s="58"/>
      <c r="W957" s="58"/>
      <c r="X957" s="58"/>
      <c r="Y957" s="58"/>
    </row>
    <row r="958" spans="1:25" ht="13">
      <c r="A958" s="58"/>
      <c r="B958" s="58"/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/>
      <c r="S958" s="58"/>
      <c r="T958" s="58"/>
      <c r="U958" s="58"/>
      <c r="V958" s="58"/>
      <c r="W958" s="58"/>
      <c r="X958" s="58"/>
      <c r="Y958" s="58"/>
    </row>
    <row r="959" spans="1:25" ht="13">
      <c r="A959" s="58"/>
      <c r="B959" s="58"/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  <c r="S959" s="58"/>
      <c r="T959" s="58"/>
      <c r="U959" s="58"/>
      <c r="V959" s="58"/>
      <c r="W959" s="58"/>
      <c r="X959" s="58"/>
      <c r="Y959" s="58"/>
    </row>
    <row r="960" spans="1:25" ht="13">
      <c r="A960" s="58"/>
      <c r="B960" s="58"/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/>
      <c r="S960" s="58"/>
      <c r="T960" s="58"/>
      <c r="U960" s="58"/>
      <c r="V960" s="58"/>
      <c r="W960" s="58"/>
      <c r="X960" s="58"/>
      <c r="Y960" s="58"/>
    </row>
    <row r="961" spans="1:25" ht="13">
      <c r="A961" s="58"/>
      <c r="B961" s="58"/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/>
      <c r="S961" s="58"/>
      <c r="T961" s="58"/>
      <c r="U961" s="58"/>
      <c r="V961" s="58"/>
      <c r="W961" s="58"/>
      <c r="X961" s="58"/>
      <c r="Y961" s="58"/>
    </row>
    <row r="962" spans="1:25" ht="13">
      <c r="A962" s="58"/>
      <c r="B962" s="58"/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  <c r="S962" s="58"/>
      <c r="T962" s="58"/>
      <c r="U962" s="58"/>
      <c r="V962" s="58"/>
      <c r="W962" s="58"/>
      <c r="X962" s="58"/>
      <c r="Y962" s="58"/>
    </row>
    <row r="963" spans="1:25" ht="13">
      <c r="A963" s="58"/>
      <c r="B963" s="58"/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/>
      <c r="S963" s="58"/>
      <c r="T963" s="58"/>
      <c r="U963" s="58"/>
      <c r="V963" s="58"/>
      <c r="W963" s="58"/>
      <c r="X963" s="58"/>
      <c r="Y963" s="58"/>
    </row>
    <row r="964" spans="1:25" ht="13">
      <c r="A964" s="58"/>
      <c r="B964" s="58"/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  <c r="S964" s="58"/>
      <c r="T964" s="58"/>
      <c r="U964" s="58"/>
      <c r="V964" s="58"/>
      <c r="W964" s="58"/>
      <c r="X964" s="58"/>
      <c r="Y964" s="58"/>
    </row>
    <row r="965" spans="1:25" ht="13">
      <c r="A965" s="58"/>
      <c r="B965" s="58"/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  <c r="R965" s="58"/>
      <c r="S965" s="58"/>
      <c r="T965" s="58"/>
      <c r="U965" s="58"/>
      <c r="V965" s="58"/>
      <c r="W965" s="58"/>
      <c r="X965" s="58"/>
      <c r="Y965" s="58"/>
    </row>
    <row r="966" spans="1:25" ht="13">
      <c r="A966" s="58"/>
      <c r="B966" s="58"/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/>
      <c r="S966" s="58"/>
      <c r="T966" s="58"/>
      <c r="U966" s="58"/>
      <c r="V966" s="58"/>
      <c r="W966" s="58"/>
      <c r="X966" s="58"/>
      <c r="Y966" s="58"/>
    </row>
    <row r="967" spans="1:25" ht="13">
      <c r="A967" s="58"/>
      <c r="B967" s="58"/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/>
      <c r="S967" s="58"/>
      <c r="T967" s="58"/>
      <c r="U967" s="58"/>
      <c r="V967" s="58"/>
      <c r="W967" s="58"/>
      <c r="X967" s="58"/>
      <c r="Y967" s="58"/>
    </row>
    <row r="968" spans="1:25" ht="13">
      <c r="A968" s="58"/>
      <c r="B968" s="58"/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/>
      <c r="S968" s="58"/>
      <c r="T968" s="58"/>
      <c r="U968" s="58"/>
      <c r="V968" s="58"/>
      <c r="W968" s="58"/>
      <c r="X968" s="58"/>
      <c r="Y968" s="58"/>
    </row>
    <row r="969" spans="1:25" ht="13">
      <c r="A969" s="58"/>
      <c r="B969" s="58"/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/>
      <c r="S969" s="58"/>
      <c r="T969" s="58"/>
      <c r="U969" s="58"/>
      <c r="V969" s="58"/>
      <c r="W969" s="58"/>
      <c r="X969" s="58"/>
      <c r="Y969" s="58"/>
    </row>
    <row r="970" spans="1:25" ht="13">
      <c r="A970" s="58"/>
      <c r="B970" s="58"/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  <c r="R970" s="58"/>
      <c r="S970" s="58"/>
      <c r="T970" s="58"/>
      <c r="U970" s="58"/>
      <c r="V970" s="58"/>
      <c r="W970" s="58"/>
      <c r="X970" s="58"/>
      <c r="Y970" s="58"/>
    </row>
    <row r="971" spans="1:25" ht="13">
      <c r="A971" s="58"/>
      <c r="B971" s="58"/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/>
      <c r="S971" s="58"/>
      <c r="T971" s="58"/>
      <c r="U971" s="58"/>
      <c r="V971" s="58"/>
      <c r="W971" s="58"/>
      <c r="X971" s="58"/>
      <c r="Y971" s="58"/>
    </row>
    <row r="972" spans="1:25" ht="13">
      <c r="A972" s="58"/>
      <c r="B972" s="58"/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/>
      <c r="S972" s="58"/>
      <c r="T972" s="58"/>
      <c r="U972" s="58"/>
      <c r="V972" s="58"/>
      <c r="W972" s="58"/>
      <c r="X972" s="58"/>
      <c r="Y972" s="58"/>
    </row>
    <row r="973" spans="1:25" ht="13">
      <c r="A973" s="58"/>
      <c r="B973" s="58"/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/>
      <c r="S973" s="58"/>
      <c r="T973" s="58"/>
      <c r="U973" s="58"/>
      <c r="V973" s="58"/>
      <c r="W973" s="58"/>
      <c r="X973" s="58"/>
      <c r="Y973" s="58"/>
    </row>
    <row r="974" spans="1:25" ht="13">
      <c r="A974" s="58"/>
      <c r="B974" s="58"/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/>
      <c r="S974" s="58"/>
      <c r="T974" s="58"/>
      <c r="U974" s="58"/>
      <c r="V974" s="58"/>
      <c r="W974" s="58"/>
      <c r="X974" s="58"/>
      <c r="Y974" s="58"/>
    </row>
    <row r="975" spans="1:25" ht="13">
      <c r="A975" s="58"/>
      <c r="B975" s="58"/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/>
      <c r="S975" s="58"/>
      <c r="T975" s="58"/>
      <c r="U975" s="58"/>
      <c r="V975" s="58"/>
      <c r="W975" s="58"/>
      <c r="X975" s="58"/>
      <c r="Y975" s="58"/>
    </row>
    <row r="976" spans="1:25" ht="13">
      <c r="A976" s="58"/>
      <c r="B976" s="58"/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/>
      <c r="S976" s="58"/>
      <c r="T976" s="58"/>
      <c r="U976" s="58"/>
      <c r="V976" s="58"/>
      <c r="W976" s="58"/>
      <c r="X976" s="58"/>
      <c r="Y976" s="58"/>
    </row>
    <row r="977" spans="1:25" ht="13">
      <c r="A977" s="58"/>
      <c r="B977" s="58"/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  <c r="S977" s="58"/>
      <c r="T977" s="58"/>
      <c r="U977" s="58"/>
      <c r="V977" s="58"/>
      <c r="W977" s="58"/>
      <c r="X977" s="58"/>
      <c r="Y977" s="58"/>
    </row>
    <row r="978" spans="1:25" ht="13">
      <c r="A978" s="58"/>
      <c r="B978" s="58"/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  <c r="S978" s="58"/>
      <c r="T978" s="58"/>
      <c r="U978" s="58"/>
      <c r="V978" s="58"/>
      <c r="W978" s="58"/>
      <c r="X978" s="58"/>
      <c r="Y978" s="58"/>
    </row>
    <row r="979" spans="1:25" ht="13">
      <c r="A979" s="58"/>
      <c r="B979" s="58"/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  <c r="S979" s="58"/>
      <c r="T979" s="58"/>
      <c r="U979" s="58"/>
      <c r="V979" s="58"/>
      <c r="W979" s="58"/>
      <c r="X979" s="58"/>
      <c r="Y979" s="58"/>
    </row>
    <row r="980" spans="1:25" ht="13">
      <c r="A980" s="58"/>
      <c r="B980" s="58"/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  <c r="S980" s="58"/>
      <c r="T980" s="58"/>
      <c r="U980" s="58"/>
      <c r="V980" s="58"/>
      <c r="W980" s="58"/>
      <c r="X980" s="58"/>
      <c r="Y980" s="58"/>
    </row>
    <row r="981" spans="1:25" ht="13">
      <c r="A981" s="58"/>
      <c r="B981" s="58"/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  <c r="S981" s="58"/>
      <c r="T981" s="58"/>
      <c r="U981" s="58"/>
      <c r="V981" s="58"/>
      <c r="W981" s="58"/>
      <c r="X981" s="58"/>
      <c r="Y981" s="58"/>
    </row>
    <row r="982" spans="1:25" ht="13">
      <c r="A982" s="58"/>
      <c r="B982" s="58"/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  <c r="S982" s="58"/>
      <c r="T982" s="58"/>
      <c r="U982" s="58"/>
      <c r="V982" s="58"/>
      <c r="W982" s="58"/>
      <c r="X982" s="58"/>
      <c r="Y982" s="58"/>
    </row>
    <row r="983" spans="1:25" ht="13">
      <c r="A983" s="58"/>
      <c r="B983" s="58"/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/>
      <c r="S983" s="58"/>
      <c r="T983" s="58"/>
      <c r="U983" s="58"/>
      <c r="V983" s="58"/>
      <c r="W983" s="58"/>
      <c r="X983" s="58"/>
      <c r="Y983" s="58"/>
    </row>
    <row r="984" spans="1:25" ht="13">
      <c r="A984" s="58"/>
      <c r="B984" s="58"/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/>
      <c r="S984" s="58"/>
      <c r="T984" s="58"/>
      <c r="U984" s="58"/>
      <c r="V984" s="58"/>
      <c r="W984" s="58"/>
      <c r="X984" s="58"/>
      <c r="Y984" s="58"/>
    </row>
    <row r="985" spans="1:25" ht="13">
      <c r="A985" s="58"/>
      <c r="B985" s="58"/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/>
      <c r="S985" s="58"/>
      <c r="T985" s="58"/>
      <c r="U985" s="58"/>
      <c r="V985" s="58"/>
      <c r="W985" s="58"/>
      <c r="X985" s="58"/>
      <c r="Y985" s="58"/>
    </row>
    <row r="986" spans="1:25" ht="13">
      <c r="A986" s="58"/>
      <c r="B986" s="58"/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/>
      <c r="S986" s="58"/>
      <c r="T986" s="58"/>
      <c r="U986" s="58"/>
      <c r="V986" s="58"/>
      <c r="W986" s="58"/>
      <c r="X986" s="58"/>
      <c r="Y986" s="58"/>
    </row>
    <row r="987" spans="1:25" ht="13">
      <c r="A987" s="58"/>
      <c r="B987" s="58"/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  <c r="S987" s="58"/>
      <c r="T987" s="58"/>
      <c r="U987" s="58"/>
      <c r="V987" s="58"/>
      <c r="W987" s="58"/>
      <c r="X987" s="58"/>
      <c r="Y987" s="58"/>
    </row>
    <row r="988" spans="1:25" ht="13">
      <c r="A988" s="58"/>
      <c r="B988" s="58"/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/>
      <c r="S988" s="58"/>
      <c r="T988" s="58"/>
      <c r="U988" s="58"/>
      <c r="V988" s="58"/>
      <c r="W988" s="58"/>
      <c r="X988" s="58"/>
      <c r="Y988" s="58"/>
    </row>
    <row r="989" spans="1:25" ht="13">
      <c r="A989" s="58"/>
      <c r="B989" s="58"/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/>
      <c r="S989" s="58"/>
      <c r="T989" s="58"/>
      <c r="U989" s="58"/>
      <c r="V989" s="58"/>
      <c r="W989" s="58"/>
      <c r="X989" s="58"/>
      <c r="Y989" s="58"/>
    </row>
    <row r="990" spans="1:25" ht="13">
      <c r="A990" s="58"/>
      <c r="B990" s="58"/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/>
      <c r="S990" s="58"/>
      <c r="T990" s="58"/>
      <c r="U990" s="58"/>
      <c r="V990" s="58"/>
      <c r="W990" s="58"/>
      <c r="X990" s="58"/>
      <c r="Y990" s="58"/>
    </row>
    <row r="991" spans="1:25" ht="13">
      <c r="A991" s="58"/>
      <c r="B991" s="58"/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/>
      <c r="S991" s="58"/>
      <c r="T991" s="58"/>
      <c r="U991" s="58"/>
      <c r="V991" s="58"/>
      <c r="W991" s="58"/>
      <c r="X991" s="58"/>
      <c r="Y991" s="58"/>
    </row>
    <row r="992" spans="1:25" ht="13">
      <c r="A992" s="58"/>
      <c r="B992" s="58"/>
      <c r="C992" s="58"/>
      <c r="D992" s="58"/>
      <c r="E992" s="58"/>
      <c r="F992" s="58"/>
      <c r="G992" s="58"/>
      <c r="H992" s="58"/>
      <c r="I992" s="58"/>
      <c r="J992" s="58"/>
      <c r="K992" s="58"/>
      <c r="L992" s="58"/>
      <c r="M992" s="58"/>
      <c r="N992" s="58"/>
      <c r="O992" s="58"/>
      <c r="P992" s="58"/>
      <c r="Q992" s="58"/>
      <c r="R992" s="58"/>
      <c r="S992" s="58"/>
      <c r="T992" s="58"/>
      <c r="U992" s="58"/>
      <c r="V992" s="58"/>
      <c r="W992" s="58"/>
      <c r="X992" s="58"/>
      <c r="Y992" s="58"/>
    </row>
    <row r="993" spans="1:25" ht="13">
      <c r="A993" s="58"/>
      <c r="B993" s="58"/>
      <c r="C993" s="58"/>
      <c r="D993" s="58"/>
      <c r="E993" s="58"/>
      <c r="F993" s="58"/>
      <c r="G993" s="58"/>
      <c r="H993" s="58"/>
      <c r="I993" s="58"/>
      <c r="J993" s="58"/>
      <c r="K993" s="58"/>
      <c r="L993" s="58"/>
      <c r="M993" s="58"/>
      <c r="N993" s="58"/>
      <c r="O993" s="58"/>
      <c r="P993" s="58"/>
      <c r="Q993" s="58"/>
      <c r="R993" s="58"/>
      <c r="S993" s="58"/>
      <c r="T993" s="58"/>
      <c r="U993" s="58"/>
      <c r="V993" s="58"/>
      <c r="W993" s="58"/>
      <c r="X993" s="58"/>
      <c r="Y993" s="58"/>
    </row>
    <row r="994" spans="1:25" ht="13">
      <c r="A994" s="58"/>
      <c r="B994" s="58"/>
      <c r="C994" s="58"/>
      <c r="D994" s="58"/>
      <c r="E994" s="58"/>
      <c r="F994" s="58"/>
      <c r="G994" s="58"/>
      <c r="H994" s="58"/>
      <c r="I994" s="58"/>
      <c r="J994" s="58"/>
      <c r="K994" s="58"/>
      <c r="L994" s="58"/>
      <c r="M994" s="58"/>
      <c r="N994" s="58"/>
      <c r="O994" s="58"/>
      <c r="P994" s="58"/>
      <c r="Q994" s="58"/>
      <c r="R994" s="58"/>
      <c r="S994" s="58"/>
      <c r="T994" s="58"/>
      <c r="U994" s="58"/>
      <c r="V994" s="58"/>
      <c r="W994" s="58"/>
      <c r="X994" s="58"/>
      <c r="Y994" s="58"/>
    </row>
    <row r="995" spans="1:25" ht="13">
      <c r="A995" s="58"/>
      <c r="B995" s="58"/>
      <c r="C995" s="58"/>
      <c r="D995" s="58"/>
      <c r="E995" s="58"/>
      <c r="F995" s="58"/>
      <c r="G995" s="58"/>
      <c r="H995" s="58"/>
      <c r="I995" s="58"/>
      <c r="J995" s="58"/>
      <c r="K995" s="58"/>
      <c r="L995" s="58"/>
      <c r="M995" s="58"/>
      <c r="N995" s="58"/>
      <c r="O995" s="58"/>
      <c r="P995" s="58"/>
      <c r="Q995" s="58"/>
      <c r="R995" s="58"/>
      <c r="S995" s="58"/>
      <c r="T995" s="58"/>
      <c r="U995" s="58"/>
      <c r="V995" s="58"/>
      <c r="W995" s="58"/>
      <c r="X995" s="58"/>
      <c r="Y995" s="58"/>
    </row>
    <row r="996" spans="1:25" ht="13">
      <c r="A996" s="58"/>
      <c r="B996" s="58"/>
      <c r="C996" s="58"/>
      <c r="D996" s="58"/>
      <c r="E996" s="58"/>
      <c r="F996" s="58"/>
      <c r="G996" s="58"/>
      <c r="H996" s="58"/>
      <c r="I996" s="58"/>
      <c r="J996" s="58"/>
      <c r="K996" s="58"/>
      <c r="L996" s="58"/>
      <c r="M996" s="58"/>
      <c r="N996" s="58"/>
      <c r="O996" s="58"/>
      <c r="P996" s="58"/>
      <c r="Q996" s="58"/>
      <c r="R996" s="58"/>
      <c r="S996" s="58"/>
      <c r="T996" s="58"/>
      <c r="U996" s="58"/>
      <c r="V996" s="58"/>
      <c r="W996" s="58"/>
      <c r="X996" s="58"/>
      <c r="Y996" s="58"/>
    </row>
    <row r="997" spans="1:25" ht="13">
      <c r="A997" s="58"/>
      <c r="B997" s="58"/>
      <c r="C997" s="58"/>
      <c r="D997" s="58"/>
      <c r="E997" s="58"/>
      <c r="F997" s="58"/>
      <c r="G997" s="58"/>
      <c r="H997" s="58"/>
      <c r="I997" s="58"/>
      <c r="J997" s="58"/>
      <c r="K997" s="58"/>
      <c r="L997" s="58"/>
      <c r="M997" s="58"/>
      <c r="N997" s="58"/>
      <c r="O997" s="58"/>
      <c r="P997" s="58"/>
      <c r="Q997" s="58"/>
      <c r="R997" s="58"/>
      <c r="S997" s="58"/>
      <c r="T997" s="58"/>
      <c r="U997" s="58"/>
      <c r="V997" s="58"/>
      <c r="W997" s="58"/>
      <c r="X997" s="58"/>
      <c r="Y997" s="58"/>
    </row>
    <row r="998" spans="1:25" ht="13">
      <c r="A998" s="58"/>
      <c r="B998" s="58"/>
      <c r="C998" s="58"/>
      <c r="D998" s="58"/>
      <c r="E998" s="58"/>
      <c r="F998" s="58"/>
      <c r="G998" s="58"/>
      <c r="H998" s="58"/>
      <c r="I998" s="58"/>
      <c r="J998" s="58"/>
      <c r="K998" s="58"/>
      <c r="L998" s="58"/>
      <c r="M998" s="58"/>
      <c r="N998" s="58"/>
      <c r="O998" s="58"/>
      <c r="P998" s="58"/>
      <c r="Q998" s="58"/>
      <c r="R998" s="58"/>
      <c r="S998" s="58"/>
      <c r="T998" s="58"/>
      <c r="U998" s="58"/>
      <c r="V998" s="58"/>
      <c r="W998" s="58"/>
      <c r="X998" s="58"/>
      <c r="Y998" s="58"/>
    </row>
    <row r="999" spans="1:25" ht="13">
      <c r="A999" s="58"/>
      <c r="B999" s="58"/>
      <c r="C999" s="58"/>
      <c r="D999" s="58"/>
      <c r="E999" s="58"/>
      <c r="F999" s="58"/>
      <c r="G999" s="58"/>
      <c r="H999" s="58"/>
      <c r="I999" s="58"/>
      <c r="J999" s="58"/>
      <c r="K999" s="58"/>
      <c r="L999" s="58"/>
      <c r="M999" s="58"/>
      <c r="N999" s="58"/>
      <c r="O999" s="58"/>
      <c r="P999" s="58"/>
      <c r="Q999" s="58"/>
      <c r="R999" s="58"/>
      <c r="S999" s="58"/>
      <c r="T999" s="58"/>
      <c r="U999" s="58"/>
      <c r="V999" s="58"/>
      <c r="W999" s="58"/>
      <c r="X999" s="58"/>
      <c r="Y999" s="58"/>
    </row>
    <row r="1000" spans="1:25" ht="13">
      <c r="A1000" s="58"/>
      <c r="B1000" s="58"/>
      <c r="C1000" s="58"/>
      <c r="D1000" s="58"/>
      <c r="E1000" s="58"/>
      <c r="F1000" s="58"/>
      <c r="G1000" s="58"/>
      <c r="H1000" s="58"/>
      <c r="I1000" s="58"/>
      <c r="J1000" s="58"/>
      <c r="K1000" s="58"/>
      <c r="L1000" s="58"/>
      <c r="M1000" s="58"/>
      <c r="N1000" s="58"/>
      <c r="O1000" s="58"/>
      <c r="P1000" s="58"/>
      <c r="Q1000" s="58"/>
      <c r="R1000" s="58"/>
      <c r="S1000" s="58"/>
      <c r="T1000" s="58"/>
      <c r="U1000" s="58"/>
      <c r="V1000" s="58"/>
      <c r="W1000" s="58"/>
      <c r="X1000" s="58"/>
      <c r="Y1000" s="58"/>
    </row>
    <row r="1001" spans="1:25" ht="13">
      <c r="A1001" s="58"/>
      <c r="B1001" s="58"/>
      <c r="C1001" s="58"/>
      <c r="D1001" s="58"/>
      <c r="E1001" s="58"/>
      <c r="F1001" s="58"/>
      <c r="G1001" s="58"/>
      <c r="H1001" s="58"/>
      <c r="I1001" s="58"/>
      <c r="J1001" s="58"/>
      <c r="K1001" s="58"/>
      <c r="L1001" s="58"/>
      <c r="M1001" s="58"/>
      <c r="N1001" s="58"/>
      <c r="O1001" s="58"/>
      <c r="P1001" s="58"/>
      <c r="Q1001" s="58"/>
      <c r="R1001" s="58"/>
      <c r="S1001" s="58"/>
      <c r="T1001" s="58"/>
      <c r="U1001" s="58"/>
      <c r="V1001" s="58"/>
      <c r="W1001" s="58"/>
      <c r="X1001" s="58"/>
      <c r="Y1001" s="58"/>
    </row>
    <row r="1002" spans="1:25" ht="13">
      <c r="A1002" s="58"/>
      <c r="B1002" s="58"/>
      <c r="C1002" s="58"/>
      <c r="D1002" s="58"/>
      <c r="E1002" s="58"/>
      <c r="F1002" s="58"/>
      <c r="G1002" s="58"/>
      <c r="H1002" s="58"/>
      <c r="I1002" s="58"/>
      <c r="J1002" s="58"/>
      <c r="K1002" s="58"/>
      <c r="L1002" s="58"/>
      <c r="M1002" s="58"/>
      <c r="N1002" s="58"/>
      <c r="O1002" s="58"/>
      <c r="P1002" s="58"/>
      <c r="Q1002" s="58"/>
      <c r="R1002" s="58"/>
      <c r="S1002" s="58"/>
      <c r="T1002" s="58"/>
      <c r="U1002" s="58"/>
      <c r="V1002" s="58"/>
      <c r="W1002" s="58"/>
      <c r="X1002" s="58"/>
      <c r="Y1002" s="58"/>
    </row>
    <row r="1003" spans="1:25" ht="13">
      <c r="A1003" s="58"/>
      <c r="B1003" s="58"/>
      <c r="C1003" s="58"/>
      <c r="D1003" s="58"/>
      <c r="E1003" s="58"/>
      <c r="F1003" s="58"/>
      <c r="G1003" s="58"/>
      <c r="H1003" s="58"/>
      <c r="I1003" s="58"/>
      <c r="J1003" s="58"/>
      <c r="K1003" s="58"/>
      <c r="L1003" s="58"/>
      <c r="M1003" s="58"/>
      <c r="N1003" s="58"/>
      <c r="O1003" s="58"/>
      <c r="P1003" s="58"/>
      <c r="Q1003" s="58"/>
      <c r="R1003" s="58"/>
      <c r="S1003" s="58"/>
      <c r="T1003" s="58"/>
      <c r="U1003" s="58"/>
      <c r="V1003" s="58"/>
      <c r="W1003" s="58"/>
      <c r="X1003" s="58"/>
      <c r="Y1003" s="58"/>
    </row>
    <row r="1004" spans="1:25" ht="13">
      <c r="A1004" s="58"/>
      <c r="B1004" s="58"/>
      <c r="C1004" s="58"/>
      <c r="D1004" s="58"/>
      <c r="E1004" s="58"/>
      <c r="F1004" s="58"/>
      <c r="G1004" s="58"/>
      <c r="H1004" s="58"/>
      <c r="I1004" s="58"/>
      <c r="J1004" s="58"/>
      <c r="K1004" s="58"/>
      <c r="L1004" s="58"/>
      <c r="M1004" s="58"/>
      <c r="N1004" s="58"/>
      <c r="O1004" s="58"/>
      <c r="P1004" s="58"/>
      <c r="Q1004" s="58"/>
      <c r="R1004" s="58"/>
      <c r="S1004" s="58"/>
      <c r="T1004" s="58"/>
      <c r="U1004" s="58"/>
      <c r="V1004" s="58"/>
      <c r="W1004" s="58"/>
      <c r="X1004" s="58"/>
      <c r="Y1004" s="58"/>
    </row>
    <row r="1005" spans="1:25" ht="13">
      <c r="A1005" s="58"/>
      <c r="B1005" s="58"/>
      <c r="C1005" s="58"/>
      <c r="D1005" s="58"/>
      <c r="E1005" s="58"/>
      <c r="F1005" s="58"/>
      <c r="G1005" s="58"/>
      <c r="H1005" s="58"/>
      <c r="I1005" s="58"/>
      <c r="J1005" s="58"/>
      <c r="K1005" s="58"/>
      <c r="L1005" s="58"/>
      <c r="M1005" s="58"/>
      <c r="N1005" s="58"/>
      <c r="O1005" s="58"/>
      <c r="P1005" s="58"/>
      <c r="Q1005" s="58"/>
      <c r="R1005" s="58"/>
      <c r="S1005" s="58"/>
      <c r="T1005" s="58"/>
      <c r="U1005" s="58"/>
      <c r="V1005" s="58"/>
      <c r="W1005" s="58"/>
      <c r="X1005" s="58"/>
      <c r="Y1005" s="58"/>
    </row>
    <row r="1006" spans="1:25" ht="13">
      <c r="A1006" s="58"/>
      <c r="B1006" s="58"/>
      <c r="C1006" s="58"/>
      <c r="D1006" s="58"/>
      <c r="E1006" s="58"/>
      <c r="F1006" s="58"/>
      <c r="G1006" s="58"/>
      <c r="H1006" s="58"/>
      <c r="I1006" s="58"/>
      <c r="J1006" s="58"/>
      <c r="K1006" s="58"/>
      <c r="L1006" s="58"/>
      <c r="M1006" s="58"/>
      <c r="N1006" s="58"/>
      <c r="O1006" s="58"/>
      <c r="P1006" s="58"/>
      <c r="Q1006" s="58"/>
      <c r="R1006" s="58"/>
      <c r="S1006" s="58"/>
      <c r="T1006" s="58"/>
      <c r="U1006" s="58"/>
      <c r="V1006" s="58"/>
      <c r="W1006" s="58"/>
      <c r="X1006" s="58"/>
      <c r="Y1006" s="58"/>
    </row>
    <row r="1007" spans="1:25" ht="13">
      <c r="A1007" s="58"/>
      <c r="B1007" s="58"/>
      <c r="C1007" s="58"/>
      <c r="D1007" s="58"/>
      <c r="E1007" s="58"/>
      <c r="F1007" s="58"/>
      <c r="G1007" s="58"/>
      <c r="H1007" s="58"/>
      <c r="I1007" s="58"/>
      <c r="J1007" s="58"/>
      <c r="K1007" s="58"/>
      <c r="L1007" s="58"/>
      <c r="M1007" s="58"/>
      <c r="N1007" s="58"/>
      <c r="O1007" s="58"/>
      <c r="P1007" s="58"/>
      <c r="Q1007" s="58"/>
      <c r="R1007" s="58"/>
      <c r="S1007" s="58"/>
      <c r="T1007" s="58"/>
      <c r="U1007" s="58"/>
      <c r="V1007" s="58"/>
      <c r="W1007" s="58"/>
      <c r="X1007" s="58"/>
      <c r="Y1007" s="58"/>
    </row>
    <row r="1008" spans="1:25" ht="13">
      <c r="A1008" s="58"/>
      <c r="B1008" s="58"/>
      <c r="C1008" s="58"/>
      <c r="D1008" s="58"/>
      <c r="E1008" s="58"/>
      <c r="F1008" s="58"/>
      <c r="G1008" s="58"/>
      <c r="H1008" s="58"/>
      <c r="I1008" s="58"/>
      <c r="J1008" s="58"/>
      <c r="K1008" s="58"/>
      <c r="L1008" s="58"/>
      <c r="M1008" s="58"/>
      <c r="N1008" s="58"/>
      <c r="O1008" s="58"/>
      <c r="P1008" s="58"/>
      <c r="Q1008" s="58"/>
      <c r="R1008" s="58"/>
      <c r="S1008" s="58"/>
      <c r="T1008" s="58"/>
      <c r="U1008" s="58"/>
      <c r="V1008" s="58"/>
      <c r="W1008" s="58"/>
      <c r="X1008" s="58"/>
      <c r="Y1008" s="58"/>
    </row>
    <row r="1009" spans="1:25" ht="13">
      <c r="A1009" s="58"/>
      <c r="B1009" s="58"/>
      <c r="C1009" s="58"/>
      <c r="D1009" s="58"/>
      <c r="E1009" s="58"/>
      <c r="F1009" s="58"/>
      <c r="G1009" s="58"/>
      <c r="H1009" s="58"/>
      <c r="I1009" s="58"/>
      <c r="J1009" s="58"/>
      <c r="K1009" s="58"/>
      <c r="L1009" s="58"/>
      <c r="M1009" s="58"/>
      <c r="N1009" s="58"/>
      <c r="O1009" s="58"/>
      <c r="P1009" s="58"/>
      <c r="Q1009" s="58"/>
      <c r="R1009" s="58"/>
      <c r="S1009" s="58"/>
      <c r="T1009" s="58"/>
      <c r="U1009" s="58"/>
      <c r="V1009" s="58"/>
      <c r="W1009" s="58"/>
      <c r="X1009" s="58"/>
      <c r="Y1009" s="58"/>
    </row>
    <row r="1010" spans="1:25" ht="13">
      <c r="A1010" s="58"/>
      <c r="B1010" s="58"/>
      <c r="C1010" s="58"/>
      <c r="D1010" s="58"/>
      <c r="E1010" s="58"/>
      <c r="F1010" s="58"/>
      <c r="G1010" s="58"/>
      <c r="H1010" s="58"/>
      <c r="I1010" s="58"/>
      <c r="J1010" s="58"/>
      <c r="K1010" s="58"/>
      <c r="L1010" s="58"/>
      <c r="M1010" s="58"/>
      <c r="N1010" s="58"/>
      <c r="O1010" s="58"/>
      <c r="P1010" s="58"/>
      <c r="Q1010" s="58"/>
      <c r="R1010" s="58"/>
      <c r="S1010" s="58"/>
      <c r="T1010" s="58"/>
      <c r="U1010" s="58"/>
      <c r="V1010" s="58"/>
      <c r="W1010" s="58"/>
      <c r="X1010" s="58"/>
      <c r="Y1010" s="58"/>
    </row>
    <row r="1011" spans="1:25" ht="13">
      <c r="A1011" s="58"/>
      <c r="B1011" s="58"/>
      <c r="C1011" s="58"/>
      <c r="D1011" s="58"/>
      <c r="E1011" s="58"/>
      <c r="F1011" s="58"/>
      <c r="G1011" s="58"/>
      <c r="H1011" s="58"/>
      <c r="I1011" s="58"/>
      <c r="J1011" s="58"/>
      <c r="K1011" s="58"/>
      <c r="L1011" s="58"/>
      <c r="M1011" s="58"/>
      <c r="N1011" s="58"/>
      <c r="O1011" s="58"/>
      <c r="P1011" s="58"/>
      <c r="Q1011" s="58"/>
      <c r="R1011" s="58"/>
      <c r="S1011" s="58"/>
      <c r="T1011" s="58"/>
      <c r="U1011" s="58"/>
      <c r="V1011" s="58"/>
      <c r="W1011" s="58"/>
      <c r="X1011" s="58"/>
      <c r="Y1011" s="58"/>
    </row>
    <row r="1012" spans="1:25" ht="13">
      <c r="A1012" s="58"/>
      <c r="B1012" s="58"/>
      <c r="C1012" s="58"/>
      <c r="D1012" s="58"/>
      <c r="E1012" s="58"/>
      <c r="F1012" s="58"/>
      <c r="G1012" s="58"/>
      <c r="H1012" s="58"/>
      <c r="I1012" s="58"/>
      <c r="J1012" s="58"/>
      <c r="K1012" s="58"/>
      <c r="L1012" s="58"/>
      <c r="M1012" s="58"/>
      <c r="N1012" s="58"/>
      <c r="O1012" s="58"/>
      <c r="P1012" s="58"/>
      <c r="Q1012" s="58"/>
      <c r="R1012" s="58"/>
      <c r="S1012" s="58"/>
      <c r="T1012" s="58"/>
      <c r="U1012" s="58"/>
      <c r="V1012" s="58"/>
      <c r="W1012" s="58"/>
      <c r="X1012" s="58"/>
      <c r="Y1012" s="58"/>
    </row>
    <row r="1013" spans="1:25" ht="13">
      <c r="A1013" s="58"/>
      <c r="B1013" s="58"/>
      <c r="C1013" s="58"/>
      <c r="D1013" s="58"/>
      <c r="E1013" s="58"/>
      <c r="F1013" s="58"/>
      <c r="G1013" s="58"/>
      <c r="H1013" s="58"/>
      <c r="I1013" s="58"/>
      <c r="J1013" s="58"/>
      <c r="K1013" s="58"/>
      <c r="L1013" s="58"/>
      <c r="M1013" s="58"/>
      <c r="N1013" s="58"/>
      <c r="O1013" s="58"/>
      <c r="P1013" s="58"/>
      <c r="Q1013" s="58"/>
      <c r="R1013" s="58"/>
      <c r="S1013" s="58"/>
      <c r="T1013" s="58"/>
      <c r="U1013" s="58"/>
      <c r="V1013" s="58"/>
      <c r="W1013" s="58"/>
      <c r="X1013" s="58"/>
      <c r="Y1013" s="58"/>
    </row>
    <row r="1014" spans="1:25" ht="13">
      <c r="A1014" s="58"/>
      <c r="B1014" s="58"/>
      <c r="C1014" s="58"/>
      <c r="D1014" s="58"/>
      <c r="E1014" s="58"/>
      <c r="F1014" s="58"/>
      <c r="G1014" s="58"/>
      <c r="H1014" s="58"/>
      <c r="I1014" s="58"/>
      <c r="J1014" s="58"/>
      <c r="K1014" s="58"/>
      <c r="L1014" s="58"/>
      <c r="M1014" s="58"/>
      <c r="N1014" s="58"/>
      <c r="O1014" s="58"/>
      <c r="P1014" s="58"/>
      <c r="Q1014" s="58"/>
      <c r="R1014" s="58"/>
      <c r="S1014" s="58"/>
      <c r="T1014" s="58"/>
      <c r="U1014" s="58"/>
      <c r="V1014" s="58"/>
      <c r="W1014" s="58"/>
      <c r="X1014" s="58"/>
      <c r="Y1014" s="58"/>
    </row>
    <row r="1015" spans="1:25" ht="13">
      <c r="A1015" s="58"/>
      <c r="B1015" s="58"/>
      <c r="C1015" s="58"/>
      <c r="D1015" s="58"/>
      <c r="E1015" s="58"/>
      <c r="F1015" s="58"/>
      <c r="G1015" s="58"/>
      <c r="H1015" s="58"/>
      <c r="I1015" s="58"/>
      <c r="J1015" s="58"/>
      <c r="K1015" s="58"/>
      <c r="L1015" s="58"/>
      <c r="M1015" s="58"/>
      <c r="N1015" s="58"/>
      <c r="O1015" s="58"/>
      <c r="P1015" s="58"/>
      <c r="Q1015" s="58"/>
      <c r="R1015" s="58"/>
      <c r="S1015" s="58"/>
      <c r="T1015" s="58"/>
      <c r="U1015" s="58"/>
      <c r="V1015" s="58"/>
      <c r="W1015" s="58"/>
      <c r="X1015" s="58"/>
      <c r="Y1015" s="58"/>
    </row>
    <row r="1016" spans="1:25" ht="13">
      <c r="A1016" s="58"/>
      <c r="B1016" s="58"/>
      <c r="C1016" s="58"/>
      <c r="D1016" s="58"/>
      <c r="E1016" s="58"/>
      <c r="F1016" s="58"/>
      <c r="G1016" s="58"/>
      <c r="H1016" s="58"/>
      <c r="I1016" s="58"/>
      <c r="J1016" s="58"/>
      <c r="K1016" s="58"/>
      <c r="L1016" s="58"/>
      <c r="M1016" s="58"/>
      <c r="N1016" s="58"/>
      <c r="O1016" s="58"/>
      <c r="P1016" s="58"/>
      <c r="Q1016" s="58"/>
      <c r="R1016" s="58"/>
      <c r="S1016" s="58"/>
      <c r="T1016" s="58"/>
      <c r="U1016" s="58"/>
      <c r="V1016" s="58"/>
      <c r="W1016" s="58"/>
      <c r="X1016" s="58"/>
      <c r="Y1016" s="58"/>
    </row>
    <row r="1017" spans="1:25" ht="13">
      <c r="A1017" s="58"/>
      <c r="B1017" s="58"/>
      <c r="C1017" s="58"/>
      <c r="D1017" s="58"/>
      <c r="E1017" s="58"/>
      <c r="F1017" s="58"/>
      <c r="G1017" s="58"/>
      <c r="H1017" s="58"/>
      <c r="I1017" s="58"/>
      <c r="J1017" s="58"/>
      <c r="K1017" s="58"/>
      <c r="L1017" s="58"/>
      <c r="M1017" s="58"/>
      <c r="N1017" s="58"/>
      <c r="O1017" s="58"/>
      <c r="P1017" s="58"/>
      <c r="Q1017" s="58"/>
      <c r="R1017" s="58"/>
      <c r="S1017" s="58"/>
      <c r="T1017" s="58"/>
      <c r="U1017" s="58"/>
      <c r="V1017" s="58"/>
      <c r="W1017" s="58"/>
      <c r="X1017" s="58"/>
      <c r="Y1017" s="58"/>
    </row>
    <row r="1018" spans="1:25" ht="13">
      <c r="A1018" s="58"/>
      <c r="B1018" s="58"/>
      <c r="C1018" s="58"/>
      <c r="D1018" s="58"/>
      <c r="E1018" s="58"/>
      <c r="F1018" s="58"/>
      <c r="G1018" s="58"/>
      <c r="H1018" s="58"/>
      <c r="I1018" s="58"/>
      <c r="J1018" s="58"/>
      <c r="K1018" s="58"/>
      <c r="L1018" s="58"/>
      <c r="M1018" s="58"/>
      <c r="N1018" s="58"/>
      <c r="O1018" s="58"/>
      <c r="P1018" s="58"/>
      <c r="Q1018" s="58"/>
      <c r="R1018" s="58"/>
      <c r="S1018" s="58"/>
      <c r="T1018" s="58"/>
      <c r="U1018" s="58"/>
      <c r="V1018" s="58"/>
      <c r="W1018" s="58"/>
      <c r="X1018" s="58"/>
      <c r="Y1018" s="58"/>
    </row>
    <row r="1019" spans="1:25" ht="13">
      <c r="A1019" s="58"/>
      <c r="B1019" s="58"/>
      <c r="C1019" s="58"/>
      <c r="D1019" s="58"/>
      <c r="E1019" s="58"/>
      <c r="F1019" s="58"/>
      <c r="G1019" s="58"/>
      <c r="H1019" s="58"/>
      <c r="I1019" s="58"/>
      <c r="J1019" s="58"/>
      <c r="K1019" s="58"/>
      <c r="L1019" s="58"/>
      <c r="M1019" s="58"/>
      <c r="N1019" s="58"/>
      <c r="O1019" s="58"/>
      <c r="P1019" s="58"/>
      <c r="Q1019" s="58"/>
      <c r="R1019" s="58"/>
      <c r="S1019" s="58"/>
      <c r="T1019" s="58"/>
      <c r="U1019" s="58"/>
      <c r="V1019" s="58"/>
      <c r="W1019" s="58"/>
      <c r="X1019" s="58"/>
      <c r="Y1019" s="58"/>
    </row>
    <row r="1020" spans="1:25" ht="13">
      <c r="A1020" s="58"/>
      <c r="B1020" s="58"/>
      <c r="C1020" s="58"/>
      <c r="D1020" s="58"/>
      <c r="E1020" s="58"/>
      <c r="F1020" s="58"/>
      <c r="G1020" s="58"/>
      <c r="H1020" s="58"/>
      <c r="I1020" s="58"/>
      <c r="J1020" s="58"/>
      <c r="K1020" s="58"/>
      <c r="L1020" s="58"/>
      <c r="M1020" s="58"/>
      <c r="N1020" s="58"/>
      <c r="O1020" s="58"/>
      <c r="P1020" s="58"/>
      <c r="Q1020" s="58"/>
      <c r="R1020" s="58"/>
      <c r="S1020" s="58"/>
      <c r="T1020" s="58"/>
      <c r="U1020" s="58"/>
      <c r="V1020" s="58"/>
      <c r="W1020" s="58"/>
      <c r="X1020" s="58"/>
      <c r="Y1020" s="58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978"/>
  <sheetViews>
    <sheetView workbookViewId="0">
      <selection activeCell="B991" sqref="B991"/>
    </sheetView>
  </sheetViews>
  <sheetFormatPr baseColWidth="10" defaultColWidth="12.6640625" defaultRowHeight="15.75" customHeight="1"/>
  <cols>
    <col min="1" max="1" width="23" customWidth="1"/>
    <col min="2" max="3" width="14.5" customWidth="1"/>
    <col min="4" max="4" width="14.5" style="169" customWidth="1"/>
    <col min="5" max="5" width="10.33203125" style="177" customWidth="1"/>
  </cols>
  <sheetData>
    <row r="1" spans="1:5" ht="14.25" customHeight="1">
      <c r="A1" s="81" t="s">
        <v>156</v>
      </c>
      <c r="B1" s="82"/>
      <c r="C1" s="82"/>
      <c r="D1" s="240"/>
      <c r="E1" s="234"/>
    </row>
    <row r="2" spans="1:5" ht="13">
      <c r="A2" s="82"/>
      <c r="B2" s="82"/>
      <c r="C2" s="82"/>
      <c r="D2" s="240"/>
      <c r="E2" s="234"/>
    </row>
    <row r="3" spans="1:5" ht="28">
      <c r="A3" s="83" t="s">
        <v>157</v>
      </c>
      <c r="B3" s="83" t="s">
        <v>158</v>
      </c>
      <c r="C3" s="84" t="s">
        <v>155</v>
      </c>
      <c r="D3" s="241" t="s">
        <v>159</v>
      </c>
      <c r="E3" s="234"/>
    </row>
    <row r="4" spans="1:5" ht="14.25" customHeight="1">
      <c r="A4" s="86" t="s">
        <v>160</v>
      </c>
      <c r="B4" s="87">
        <v>0</v>
      </c>
      <c r="C4" s="87">
        <f ca="1">'ΔC_P,t'!D10</f>
        <v>4642.5730875948257</v>
      </c>
      <c r="D4" s="88">
        <f ca="1">C4-B4</f>
        <v>4642.5730875948257</v>
      </c>
      <c r="E4" s="235"/>
    </row>
    <row r="5" spans="1:5" ht="14.25" customHeight="1">
      <c r="A5" s="243"/>
      <c r="B5" s="90"/>
      <c r="C5" s="90"/>
      <c r="D5" s="90"/>
      <c r="E5" s="236"/>
    </row>
    <row r="6" spans="1:5" ht="14.25" customHeight="1">
      <c r="A6" s="244" t="s">
        <v>161</v>
      </c>
      <c r="B6" s="76"/>
      <c r="C6" s="76"/>
      <c r="D6" s="242"/>
      <c r="E6" s="237"/>
    </row>
    <row r="7" spans="1:5" ht="14.25" customHeight="1">
      <c r="A7" s="83" t="s">
        <v>122</v>
      </c>
      <c r="B7" s="83" t="s">
        <v>158</v>
      </c>
      <c r="C7" s="84" t="s">
        <v>155</v>
      </c>
      <c r="D7" s="241" t="s">
        <v>159</v>
      </c>
      <c r="E7" s="236"/>
    </row>
    <row r="8" spans="1:5" ht="14.25" customHeight="1">
      <c r="A8" s="89">
        <v>2018</v>
      </c>
      <c r="B8" s="90">
        <v>0</v>
      </c>
      <c r="C8" s="239">
        <f>'ΔC_P,t'!D3</f>
        <v>21.665132682099589</v>
      </c>
      <c r="D8" s="238">
        <f t="shared" ref="D8:D14" si="0">C8-B8</f>
        <v>21.665132682099589</v>
      </c>
      <c r="E8" s="236"/>
    </row>
    <row r="9" spans="1:5" ht="14.25" customHeight="1">
      <c r="A9" s="89">
        <v>2019</v>
      </c>
      <c r="B9" s="90">
        <v>0</v>
      </c>
      <c r="C9" s="239">
        <f>'ΔC_P,t'!D4</f>
        <v>295.64280915275481</v>
      </c>
      <c r="D9" s="238">
        <f t="shared" si="0"/>
        <v>295.64280915275481</v>
      </c>
      <c r="E9" s="236"/>
    </row>
    <row r="10" spans="1:5" ht="14.25" customHeight="1">
      <c r="A10" s="89">
        <v>2020</v>
      </c>
      <c r="B10" s="90">
        <v>0</v>
      </c>
      <c r="C10" s="239">
        <f>'ΔC_P,t'!D5</f>
        <v>716.56738003385817</v>
      </c>
      <c r="D10" s="238">
        <f t="shared" si="0"/>
        <v>716.56738003385817</v>
      </c>
      <c r="E10" s="236"/>
    </row>
    <row r="11" spans="1:5" ht="14.25" customHeight="1">
      <c r="A11" s="89">
        <v>2021</v>
      </c>
      <c r="B11" s="90">
        <v>0</v>
      </c>
      <c r="C11" s="239">
        <f>'ΔC_P,t'!D6</f>
        <v>1047.4555666168651</v>
      </c>
      <c r="D11" s="238">
        <f t="shared" si="0"/>
        <v>1047.4555666168651</v>
      </c>
      <c r="E11" s="236"/>
    </row>
    <row r="12" spans="1:5" ht="14.25" customHeight="1">
      <c r="A12" s="89">
        <v>2022</v>
      </c>
      <c r="B12" s="90">
        <v>0</v>
      </c>
      <c r="C12" s="239">
        <f>'ΔC_P,t'!D7</f>
        <v>1201.2885675828661</v>
      </c>
      <c r="D12" s="238">
        <f t="shared" si="0"/>
        <v>1201.2885675828661</v>
      </c>
      <c r="E12" s="236"/>
    </row>
    <row r="13" spans="1:5" ht="14.25" customHeight="1">
      <c r="A13" s="89">
        <v>2023</v>
      </c>
      <c r="B13" s="90">
        <v>0</v>
      </c>
      <c r="C13" s="239">
        <f>'ΔC_P,t'!D8</f>
        <v>1330.0629752233428</v>
      </c>
      <c r="D13" s="238">
        <f t="shared" si="0"/>
        <v>1330.0629752233428</v>
      </c>
      <c r="E13" s="236"/>
    </row>
    <row r="14" spans="1:5" ht="14.25" customHeight="1">
      <c r="A14" s="89">
        <v>2024</v>
      </c>
      <c r="B14" s="90">
        <v>0</v>
      </c>
      <c r="C14" s="239">
        <f>'ΔC_P,t'!D9</f>
        <v>29.890656303031854</v>
      </c>
      <c r="D14" s="238">
        <f t="shared" si="0"/>
        <v>29.890656303031854</v>
      </c>
      <c r="E14" s="236"/>
    </row>
    <row r="15" spans="1:5" ht="14.25" hidden="1" customHeight="1">
      <c r="A15" s="89"/>
      <c r="B15" s="90"/>
      <c r="C15" s="90"/>
      <c r="D15" s="90"/>
      <c r="E15" s="236"/>
    </row>
    <row r="16" spans="1:5" ht="14.25" hidden="1" customHeight="1">
      <c r="A16" s="89"/>
      <c r="B16" s="90"/>
      <c r="C16" s="90"/>
      <c r="D16" s="90"/>
      <c r="E16" s="236"/>
    </row>
    <row r="17" spans="1:5" ht="14.25" hidden="1" customHeight="1">
      <c r="A17" s="89"/>
      <c r="B17" s="90"/>
      <c r="C17" s="90"/>
      <c r="D17" s="90"/>
      <c r="E17" s="236"/>
    </row>
    <row r="18" spans="1:5" ht="14.25" hidden="1" customHeight="1">
      <c r="A18" s="89"/>
      <c r="B18" s="90"/>
      <c r="C18" s="90"/>
      <c r="D18" s="90"/>
      <c r="E18" s="236"/>
    </row>
    <row r="19" spans="1:5" ht="14.25" hidden="1" customHeight="1">
      <c r="A19" s="89"/>
      <c r="B19" s="90"/>
      <c r="C19" s="90"/>
      <c r="D19" s="90"/>
      <c r="E19" s="236"/>
    </row>
    <row r="20" spans="1:5" ht="14.25" hidden="1" customHeight="1">
      <c r="A20" s="89"/>
      <c r="B20" s="90"/>
      <c r="C20" s="90"/>
      <c r="D20" s="90"/>
      <c r="E20" s="236"/>
    </row>
    <row r="21" spans="1:5" ht="14.25" hidden="1" customHeight="1">
      <c r="A21" s="89"/>
      <c r="B21" s="90"/>
      <c r="C21" s="90"/>
      <c r="D21" s="90"/>
      <c r="E21" s="236"/>
    </row>
    <row r="22" spans="1:5" ht="14.25" hidden="1" customHeight="1">
      <c r="A22" s="89"/>
      <c r="B22" s="90"/>
      <c r="C22" s="90"/>
      <c r="D22" s="90"/>
      <c r="E22" s="236"/>
    </row>
    <row r="23" spans="1:5" ht="14.25" hidden="1" customHeight="1">
      <c r="A23" s="89"/>
      <c r="B23" s="90"/>
      <c r="C23" s="90"/>
      <c r="D23" s="90"/>
      <c r="E23" s="236"/>
    </row>
    <row r="24" spans="1:5" ht="14.25" hidden="1" customHeight="1">
      <c r="A24" s="89"/>
      <c r="B24" s="90"/>
      <c r="C24" s="90"/>
      <c r="D24" s="90"/>
      <c r="E24" s="236"/>
    </row>
    <row r="25" spans="1:5" ht="14.25" hidden="1" customHeight="1">
      <c r="A25" s="89"/>
      <c r="B25" s="90"/>
      <c r="C25" s="90"/>
      <c r="D25" s="90"/>
      <c r="E25" s="236"/>
    </row>
    <row r="26" spans="1:5" ht="14.25" hidden="1" customHeight="1">
      <c r="A26" s="89"/>
      <c r="B26" s="90"/>
      <c r="C26" s="90"/>
      <c r="D26" s="90"/>
      <c r="E26" s="236"/>
    </row>
    <row r="27" spans="1:5" ht="14.25" hidden="1" customHeight="1">
      <c r="A27" s="89"/>
      <c r="B27" s="90"/>
      <c r="C27" s="90"/>
      <c r="D27" s="90"/>
      <c r="E27" s="236"/>
    </row>
    <row r="28" spans="1:5" ht="14.25" hidden="1" customHeight="1">
      <c r="A28" s="89"/>
      <c r="B28" s="90"/>
      <c r="C28" s="90"/>
      <c r="D28" s="90"/>
      <c r="E28" s="236"/>
    </row>
    <row r="29" spans="1:5" ht="14.25" hidden="1" customHeight="1">
      <c r="A29" s="89"/>
      <c r="B29" s="90"/>
      <c r="C29" s="90"/>
      <c r="D29" s="90"/>
      <c r="E29" s="236"/>
    </row>
    <row r="30" spans="1:5" ht="14.25" hidden="1" customHeight="1">
      <c r="A30" s="89"/>
      <c r="B30" s="90"/>
      <c r="C30" s="90"/>
      <c r="D30" s="90"/>
      <c r="E30" s="236"/>
    </row>
    <row r="31" spans="1:5" ht="14.25" hidden="1" customHeight="1">
      <c r="A31" s="89"/>
      <c r="B31" s="90"/>
      <c r="C31" s="90"/>
      <c r="D31" s="90"/>
      <c r="E31" s="236"/>
    </row>
    <row r="32" spans="1:5" ht="14.25" hidden="1" customHeight="1">
      <c r="A32" s="89"/>
      <c r="B32" s="90"/>
      <c r="C32" s="90"/>
      <c r="D32" s="90"/>
      <c r="E32" s="236"/>
    </row>
    <row r="33" spans="1:5" ht="14.25" hidden="1" customHeight="1">
      <c r="A33" s="89"/>
      <c r="B33" s="90"/>
      <c r="C33" s="90"/>
      <c r="D33" s="90"/>
      <c r="E33" s="236"/>
    </row>
    <row r="34" spans="1:5" ht="14.25" hidden="1" customHeight="1">
      <c r="A34" s="89"/>
      <c r="B34" s="90"/>
      <c r="C34" s="90"/>
      <c r="D34" s="90"/>
      <c r="E34" s="236"/>
    </row>
    <row r="35" spans="1:5" ht="14.25" hidden="1" customHeight="1">
      <c r="A35" s="89"/>
      <c r="B35" s="90"/>
      <c r="C35" s="90"/>
      <c r="D35" s="90"/>
      <c r="E35" s="236"/>
    </row>
    <row r="36" spans="1:5" ht="14.25" hidden="1" customHeight="1">
      <c r="A36" s="89"/>
      <c r="B36" s="90"/>
      <c r="C36" s="90"/>
      <c r="D36" s="90"/>
      <c r="E36" s="236"/>
    </row>
    <row r="37" spans="1:5" ht="14.25" hidden="1" customHeight="1">
      <c r="A37" s="89"/>
      <c r="B37" s="90"/>
      <c r="C37" s="90"/>
      <c r="D37" s="90"/>
      <c r="E37" s="236"/>
    </row>
    <row r="38" spans="1:5" ht="14.25" hidden="1" customHeight="1">
      <c r="A38" s="89"/>
      <c r="B38" s="90"/>
      <c r="C38" s="90"/>
      <c r="D38" s="90"/>
      <c r="E38" s="236"/>
    </row>
    <row r="39" spans="1:5" ht="14.25" hidden="1" customHeight="1">
      <c r="A39" s="89"/>
      <c r="B39" s="90"/>
      <c r="C39" s="90"/>
      <c r="D39" s="90"/>
      <c r="E39" s="236"/>
    </row>
    <row r="40" spans="1:5" ht="14.25" hidden="1" customHeight="1">
      <c r="A40" s="89"/>
      <c r="B40" s="90"/>
      <c r="C40" s="90"/>
      <c r="D40" s="90"/>
      <c r="E40" s="236"/>
    </row>
    <row r="41" spans="1:5" ht="14.25" hidden="1" customHeight="1">
      <c r="A41" s="89"/>
      <c r="B41" s="90"/>
      <c r="C41" s="90"/>
      <c r="D41" s="90"/>
      <c r="E41" s="236"/>
    </row>
    <row r="42" spans="1:5" ht="14.25" hidden="1" customHeight="1">
      <c r="A42" s="89"/>
      <c r="B42" s="90"/>
      <c r="C42" s="90"/>
      <c r="D42" s="90"/>
      <c r="E42" s="236"/>
    </row>
    <row r="43" spans="1:5" ht="14.25" hidden="1" customHeight="1">
      <c r="A43" s="89"/>
      <c r="B43" s="90"/>
      <c r="C43" s="90"/>
      <c r="D43" s="90"/>
      <c r="E43" s="236"/>
    </row>
    <row r="44" spans="1:5" ht="14.25" hidden="1" customHeight="1">
      <c r="A44" s="89"/>
      <c r="B44" s="90"/>
      <c r="C44" s="90"/>
      <c r="D44" s="90"/>
      <c r="E44" s="236"/>
    </row>
    <row r="45" spans="1:5" ht="14.25" hidden="1" customHeight="1">
      <c r="A45" s="89"/>
      <c r="B45" s="90"/>
      <c r="C45" s="90"/>
      <c r="D45" s="90"/>
      <c r="E45" s="236"/>
    </row>
    <row r="46" spans="1:5" ht="14.25" hidden="1" customHeight="1">
      <c r="A46" s="89"/>
      <c r="B46" s="90"/>
      <c r="C46" s="90"/>
      <c r="D46" s="90"/>
      <c r="E46" s="236"/>
    </row>
    <row r="47" spans="1:5" ht="14.25" hidden="1" customHeight="1">
      <c r="A47" s="89"/>
      <c r="B47" s="90"/>
      <c r="C47" s="90"/>
      <c r="D47" s="90"/>
      <c r="E47" s="236"/>
    </row>
    <row r="48" spans="1:5" ht="14.25" hidden="1" customHeight="1">
      <c r="A48" s="89"/>
      <c r="B48" s="90"/>
      <c r="C48" s="90"/>
      <c r="D48" s="90"/>
      <c r="E48" s="236"/>
    </row>
    <row r="49" spans="1:5" ht="14.25" hidden="1" customHeight="1">
      <c r="A49" s="89"/>
      <c r="B49" s="90"/>
      <c r="C49" s="90"/>
      <c r="D49" s="90"/>
      <c r="E49" s="236"/>
    </row>
    <row r="50" spans="1:5" ht="14.25" hidden="1" customHeight="1">
      <c r="A50" s="89"/>
      <c r="B50" s="90"/>
      <c r="C50" s="90"/>
      <c r="D50" s="90"/>
      <c r="E50" s="236"/>
    </row>
    <row r="51" spans="1:5" ht="14.25" hidden="1" customHeight="1">
      <c r="A51" s="89"/>
      <c r="B51" s="90"/>
      <c r="C51" s="90"/>
      <c r="D51" s="90"/>
      <c r="E51" s="236"/>
    </row>
    <row r="52" spans="1:5" ht="14.25" hidden="1" customHeight="1">
      <c r="A52" s="89"/>
      <c r="B52" s="90"/>
      <c r="C52" s="90"/>
      <c r="D52" s="90"/>
      <c r="E52" s="236"/>
    </row>
    <row r="53" spans="1:5" ht="14.25" hidden="1" customHeight="1">
      <c r="A53" s="89"/>
      <c r="B53" s="90"/>
      <c r="C53" s="90"/>
      <c r="D53" s="90"/>
      <c r="E53" s="236"/>
    </row>
    <row r="54" spans="1:5" ht="14.25" hidden="1" customHeight="1">
      <c r="A54" s="89"/>
      <c r="B54" s="90"/>
      <c r="C54" s="90"/>
      <c r="D54" s="90"/>
      <c r="E54" s="236"/>
    </row>
    <row r="55" spans="1:5" ht="14.25" hidden="1" customHeight="1">
      <c r="A55" s="89"/>
      <c r="B55" s="90"/>
      <c r="C55" s="90"/>
      <c r="D55" s="90"/>
      <c r="E55" s="236"/>
    </row>
    <row r="56" spans="1:5" ht="14.25" hidden="1" customHeight="1">
      <c r="A56" s="89"/>
      <c r="B56" s="90"/>
      <c r="C56" s="90"/>
      <c r="D56" s="90"/>
      <c r="E56" s="236"/>
    </row>
    <row r="57" spans="1:5" ht="14.25" hidden="1" customHeight="1">
      <c r="A57" s="89"/>
      <c r="B57" s="90"/>
      <c r="C57" s="90"/>
      <c r="D57" s="90"/>
      <c r="E57" s="236"/>
    </row>
    <row r="58" spans="1:5" ht="14.25" hidden="1" customHeight="1">
      <c r="A58" s="89"/>
      <c r="B58" s="90"/>
      <c r="C58" s="90"/>
      <c r="D58" s="90"/>
      <c r="E58" s="236"/>
    </row>
    <row r="59" spans="1:5" ht="14.25" hidden="1" customHeight="1">
      <c r="A59" s="89"/>
      <c r="B59" s="90"/>
      <c r="C59" s="90"/>
      <c r="D59" s="90"/>
      <c r="E59" s="236"/>
    </row>
    <row r="60" spans="1:5" ht="14.25" hidden="1" customHeight="1">
      <c r="A60" s="89"/>
      <c r="B60" s="90"/>
      <c r="C60" s="90"/>
      <c r="D60" s="90"/>
      <c r="E60" s="236"/>
    </row>
    <row r="61" spans="1:5" ht="14.25" hidden="1" customHeight="1">
      <c r="A61" s="89"/>
      <c r="B61" s="90"/>
      <c r="C61" s="90"/>
      <c r="D61" s="90"/>
      <c r="E61" s="236"/>
    </row>
    <row r="62" spans="1:5" ht="14.25" hidden="1" customHeight="1">
      <c r="A62" s="89"/>
      <c r="B62" s="90"/>
      <c r="C62" s="90"/>
      <c r="D62" s="90"/>
      <c r="E62" s="236"/>
    </row>
    <row r="63" spans="1:5" ht="14.25" hidden="1" customHeight="1">
      <c r="A63" s="89"/>
      <c r="B63" s="90"/>
      <c r="C63" s="90"/>
      <c r="D63" s="90"/>
      <c r="E63" s="236"/>
    </row>
    <row r="64" spans="1:5" ht="14.25" hidden="1" customHeight="1">
      <c r="A64" s="89"/>
      <c r="B64" s="90"/>
      <c r="C64" s="90"/>
      <c r="D64" s="90"/>
      <c r="E64" s="236"/>
    </row>
    <row r="65" spans="1:5" ht="14.25" hidden="1" customHeight="1">
      <c r="A65" s="89"/>
      <c r="B65" s="90"/>
      <c r="C65" s="90"/>
      <c r="D65" s="90"/>
      <c r="E65" s="236"/>
    </row>
    <row r="66" spans="1:5" ht="14.25" hidden="1" customHeight="1">
      <c r="A66" s="89"/>
      <c r="B66" s="90"/>
      <c r="C66" s="90"/>
      <c r="D66" s="90"/>
      <c r="E66" s="236"/>
    </row>
    <row r="67" spans="1:5" ht="14.25" hidden="1" customHeight="1">
      <c r="A67" s="89"/>
      <c r="B67" s="90"/>
      <c r="C67" s="90"/>
      <c r="D67" s="90"/>
      <c r="E67" s="236"/>
    </row>
    <row r="68" spans="1:5" ht="14.25" hidden="1" customHeight="1">
      <c r="A68" s="89"/>
      <c r="B68" s="90"/>
      <c r="C68" s="90"/>
      <c r="D68" s="90"/>
      <c r="E68" s="236"/>
    </row>
    <row r="69" spans="1:5" ht="14.25" hidden="1" customHeight="1">
      <c r="A69" s="89"/>
      <c r="B69" s="90"/>
      <c r="C69" s="90"/>
      <c r="D69" s="90"/>
      <c r="E69" s="236"/>
    </row>
    <row r="70" spans="1:5" ht="14.25" hidden="1" customHeight="1">
      <c r="A70" s="89"/>
      <c r="B70" s="90"/>
      <c r="C70" s="90"/>
      <c r="D70" s="90"/>
      <c r="E70" s="236"/>
    </row>
    <row r="71" spans="1:5" ht="14.25" hidden="1" customHeight="1">
      <c r="A71" s="89"/>
      <c r="B71" s="90"/>
      <c r="C71" s="90"/>
      <c r="D71" s="90"/>
      <c r="E71" s="236"/>
    </row>
    <row r="72" spans="1:5" ht="14.25" hidden="1" customHeight="1">
      <c r="A72" s="89"/>
      <c r="B72" s="90"/>
      <c r="C72" s="90"/>
      <c r="D72" s="90"/>
      <c r="E72" s="236"/>
    </row>
    <row r="73" spans="1:5" ht="14.25" hidden="1" customHeight="1">
      <c r="A73" s="89"/>
      <c r="B73" s="90"/>
      <c r="C73" s="90"/>
      <c r="D73" s="90"/>
      <c r="E73" s="236"/>
    </row>
    <row r="74" spans="1:5" ht="14.25" hidden="1" customHeight="1">
      <c r="A74" s="89"/>
      <c r="B74" s="90"/>
      <c r="C74" s="90"/>
      <c r="D74" s="90"/>
      <c r="E74" s="236"/>
    </row>
    <row r="75" spans="1:5" ht="14.25" hidden="1" customHeight="1">
      <c r="A75" s="89"/>
      <c r="B75" s="90"/>
      <c r="C75" s="90"/>
      <c r="D75" s="90"/>
      <c r="E75" s="236"/>
    </row>
    <row r="76" spans="1:5" ht="14.25" hidden="1" customHeight="1">
      <c r="A76" s="89"/>
      <c r="B76" s="90"/>
      <c r="C76" s="90"/>
      <c r="D76" s="90"/>
      <c r="E76" s="236"/>
    </row>
    <row r="77" spans="1:5" ht="14.25" hidden="1" customHeight="1">
      <c r="A77" s="89"/>
      <c r="B77" s="90"/>
      <c r="C77" s="90"/>
      <c r="D77" s="90"/>
      <c r="E77" s="236"/>
    </row>
    <row r="78" spans="1:5" ht="14.25" hidden="1" customHeight="1">
      <c r="A78" s="89"/>
      <c r="B78" s="90"/>
      <c r="C78" s="90"/>
      <c r="D78" s="90"/>
      <c r="E78" s="236"/>
    </row>
    <row r="79" spans="1:5" ht="14.25" hidden="1" customHeight="1">
      <c r="A79" s="89"/>
      <c r="B79" s="90"/>
      <c r="C79" s="90"/>
      <c r="D79" s="90"/>
      <c r="E79" s="236"/>
    </row>
    <row r="80" spans="1:5" ht="14.25" hidden="1" customHeight="1">
      <c r="A80" s="89"/>
      <c r="B80" s="90"/>
      <c r="C80" s="90"/>
      <c r="D80" s="90"/>
      <c r="E80" s="236"/>
    </row>
    <row r="81" spans="1:5" ht="14.25" hidden="1" customHeight="1">
      <c r="A81" s="89"/>
      <c r="B81" s="90"/>
      <c r="C81" s="90"/>
      <c r="D81" s="90"/>
      <c r="E81" s="236"/>
    </row>
    <row r="82" spans="1:5" ht="14.25" hidden="1" customHeight="1">
      <c r="A82" s="89"/>
      <c r="B82" s="90"/>
      <c r="C82" s="90"/>
      <c r="D82" s="90"/>
      <c r="E82" s="236"/>
    </row>
    <row r="83" spans="1:5" ht="14.25" hidden="1" customHeight="1">
      <c r="A83" s="89"/>
      <c r="B83" s="90"/>
      <c r="C83" s="90"/>
      <c r="D83" s="90"/>
      <c r="E83" s="236"/>
    </row>
    <row r="84" spans="1:5" ht="14.25" hidden="1" customHeight="1">
      <c r="A84" s="89"/>
      <c r="B84" s="90"/>
      <c r="C84" s="90"/>
      <c r="D84" s="90"/>
      <c r="E84" s="236"/>
    </row>
    <row r="85" spans="1:5" ht="14.25" hidden="1" customHeight="1">
      <c r="A85" s="89"/>
      <c r="B85" s="90"/>
      <c r="C85" s="90"/>
      <c r="D85" s="90"/>
      <c r="E85" s="236"/>
    </row>
    <row r="86" spans="1:5" ht="14.25" hidden="1" customHeight="1">
      <c r="A86" s="89"/>
      <c r="B86" s="90"/>
      <c r="C86" s="90"/>
      <c r="D86" s="90"/>
      <c r="E86" s="236"/>
    </row>
    <row r="87" spans="1:5" ht="14.25" hidden="1" customHeight="1">
      <c r="A87" s="89"/>
      <c r="B87" s="90"/>
      <c r="C87" s="90"/>
      <c r="D87" s="90"/>
      <c r="E87" s="236"/>
    </row>
    <row r="88" spans="1:5" ht="14.25" hidden="1" customHeight="1">
      <c r="A88" s="89"/>
      <c r="B88" s="90"/>
      <c r="C88" s="90"/>
      <c r="D88" s="90"/>
      <c r="E88" s="236"/>
    </row>
    <row r="89" spans="1:5" ht="14.25" hidden="1" customHeight="1">
      <c r="A89" s="89"/>
      <c r="B89" s="90"/>
      <c r="C89" s="90"/>
      <c r="D89" s="90"/>
      <c r="E89" s="236"/>
    </row>
    <row r="90" spans="1:5" ht="14.25" hidden="1" customHeight="1">
      <c r="A90" s="89"/>
      <c r="B90" s="90"/>
      <c r="C90" s="90"/>
      <c r="D90" s="90"/>
      <c r="E90" s="236"/>
    </row>
    <row r="91" spans="1:5" ht="14.25" hidden="1" customHeight="1">
      <c r="A91" s="89"/>
      <c r="B91" s="90"/>
      <c r="C91" s="90"/>
      <c r="D91" s="90"/>
      <c r="E91" s="236"/>
    </row>
    <row r="92" spans="1:5" ht="14.25" hidden="1" customHeight="1">
      <c r="A92" s="89"/>
      <c r="B92" s="90"/>
      <c r="C92" s="90"/>
      <c r="D92" s="90"/>
      <c r="E92" s="236"/>
    </row>
    <row r="93" spans="1:5" ht="14.25" hidden="1" customHeight="1">
      <c r="A93" s="89"/>
      <c r="B93" s="90"/>
      <c r="C93" s="90"/>
      <c r="D93" s="90"/>
      <c r="E93" s="236"/>
    </row>
    <row r="94" spans="1:5" ht="14.25" hidden="1" customHeight="1">
      <c r="A94" s="89"/>
      <c r="B94" s="90"/>
      <c r="C94" s="90"/>
      <c r="D94" s="90"/>
      <c r="E94" s="236"/>
    </row>
    <row r="95" spans="1:5" ht="14.25" hidden="1" customHeight="1">
      <c r="A95" s="89"/>
      <c r="B95" s="90"/>
      <c r="C95" s="90"/>
      <c r="D95" s="90"/>
      <c r="E95" s="236"/>
    </row>
    <row r="96" spans="1:5" ht="14.25" hidden="1" customHeight="1">
      <c r="A96" s="89"/>
      <c r="B96" s="90"/>
      <c r="C96" s="90"/>
      <c r="D96" s="90"/>
      <c r="E96" s="236"/>
    </row>
    <row r="97" spans="1:5" ht="14.25" hidden="1" customHeight="1">
      <c r="A97" s="89"/>
      <c r="B97" s="90"/>
      <c r="C97" s="90"/>
      <c r="D97" s="90"/>
      <c r="E97" s="236"/>
    </row>
    <row r="98" spans="1:5" ht="14.25" hidden="1" customHeight="1">
      <c r="A98" s="89"/>
      <c r="B98" s="90"/>
      <c r="C98" s="90"/>
      <c r="D98" s="90"/>
      <c r="E98" s="236"/>
    </row>
    <row r="99" spans="1:5" ht="14.25" hidden="1" customHeight="1">
      <c r="A99" s="89"/>
      <c r="B99" s="90"/>
      <c r="C99" s="90"/>
      <c r="D99" s="90"/>
      <c r="E99" s="236"/>
    </row>
    <row r="100" spans="1:5" ht="14.25" hidden="1" customHeight="1">
      <c r="A100" s="89"/>
      <c r="B100" s="90"/>
      <c r="C100" s="90"/>
      <c r="D100" s="90"/>
      <c r="E100" s="236"/>
    </row>
    <row r="101" spans="1:5" ht="14.25" hidden="1" customHeight="1">
      <c r="A101" s="89"/>
      <c r="B101" s="90"/>
      <c r="C101" s="90"/>
      <c r="D101" s="90"/>
      <c r="E101" s="236"/>
    </row>
    <row r="102" spans="1:5" ht="14.25" hidden="1" customHeight="1">
      <c r="A102" s="89"/>
      <c r="B102" s="90"/>
      <c r="C102" s="90"/>
      <c r="D102" s="90"/>
      <c r="E102" s="236"/>
    </row>
    <row r="103" spans="1:5" ht="14.25" hidden="1" customHeight="1">
      <c r="A103" s="89"/>
      <c r="B103" s="90"/>
      <c r="C103" s="90"/>
      <c r="D103" s="90"/>
      <c r="E103" s="236"/>
    </row>
    <row r="104" spans="1:5" ht="14.25" hidden="1" customHeight="1">
      <c r="A104" s="89"/>
      <c r="B104" s="90"/>
      <c r="C104" s="90"/>
      <c r="D104" s="90"/>
      <c r="E104" s="236"/>
    </row>
    <row r="105" spans="1:5" ht="14.25" hidden="1" customHeight="1">
      <c r="A105" s="89"/>
      <c r="B105" s="90"/>
      <c r="C105" s="90"/>
      <c r="D105" s="90"/>
      <c r="E105" s="236"/>
    </row>
    <row r="106" spans="1:5" ht="14.25" hidden="1" customHeight="1">
      <c r="A106" s="89"/>
      <c r="B106" s="90"/>
      <c r="C106" s="90"/>
      <c r="D106" s="90"/>
      <c r="E106" s="236"/>
    </row>
    <row r="107" spans="1:5" ht="14.25" hidden="1" customHeight="1">
      <c r="A107" s="89"/>
      <c r="B107" s="90"/>
      <c r="C107" s="90"/>
      <c r="D107" s="90"/>
      <c r="E107" s="236"/>
    </row>
    <row r="108" spans="1:5" ht="14.25" hidden="1" customHeight="1">
      <c r="A108" s="89"/>
      <c r="B108" s="90"/>
      <c r="C108" s="90"/>
      <c r="D108" s="90"/>
      <c r="E108" s="236"/>
    </row>
    <row r="109" spans="1:5" ht="14.25" hidden="1" customHeight="1">
      <c r="A109" s="89"/>
      <c r="B109" s="90"/>
      <c r="C109" s="90"/>
      <c r="D109" s="90"/>
      <c r="E109" s="236"/>
    </row>
    <row r="110" spans="1:5" ht="14.25" hidden="1" customHeight="1">
      <c r="A110" s="89"/>
      <c r="B110" s="90"/>
      <c r="C110" s="90"/>
      <c r="D110" s="90"/>
      <c r="E110" s="236"/>
    </row>
    <row r="111" spans="1:5" ht="14.25" hidden="1" customHeight="1">
      <c r="A111" s="89"/>
      <c r="B111" s="90"/>
      <c r="C111" s="90"/>
      <c r="D111" s="90"/>
      <c r="E111" s="236"/>
    </row>
    <row r="112" spans="1:5" ht="14.25" hidden="1" customHeight="1">
      <c r="A112" s="89"/>
      <c r="B112" s="90"/>
      <c r="C112" s="90"/>
      <c r="D112" s="90"/>
      <c r="E112" s="236"/>
    </row>
    <row r="113" spans="1:5" ht="14.25" hidden="1" customHeight="1">
      <c r="A113" s="89"/>
      <c r="B113" s="90"/>
      <c r="C113" s="90"/>
      <c r="D113" s="90"/>
      <c r="E113" s="236"/>
    </row>
    <row r="114" spans="1:5" ht="14.25" hidden="1" customHeight="1">
      <c r="A114" s="89"/>
      <c r="B114" s="90"/>
      <c r="C114" s="90"/>
      <c r="D114" s="90"/>
      <c r="E114" s="236"/>
    </row>
    <row r="115" spans="1:5" ht="14.25" hidden="1" customHeight="1">
      <c r="A115" s="89"/>
      <c r="B115" s="90"/>
      <c r="C115" s="90"/>
      <c r="D115" s="90"/>
      <c r="E115" s="236"/>
    </row>
    <row r="116" spans="1:5" ht="14.25" hidden="1" customHeight="1">
      <c r="A116" s="89"/>
      <c r="B116" s="90"/>
      <c r="C116" s="90"/>
      <c r="D116" s="90"/>
      <c r="E116" s="236"/>
    </row>
    <row r="117" spans="1:5" ht="14.25" hidden="1" customHeight="1">
      <c r="A117" s="89"/>
      <c r="B117" s="90"/>
      <c r="C117" s="90"/>
      <c r="D117" s="90"/>
      <c r="E117" s="236"/>
    </row>
    <row r="118" spans="1:5" ht="14.25" hidden="1" customHeight="1">
      <c r="A118" s="89"/>
      <c r="B118" s="90"/>
      <c r="C118" s="90"/>
      <c r="D118" s="90"/>
      <c r="E118" s="236"/>
    </row>
    <row r="119" spans="1:5" ht="14.25" hidden="1" customHeight="1">
      <c r="A119" s="89"/>
      <c r="B119" s="90"/>
      <c r="C119" s="90"/>
      <c r="D119" s="90"/>
      <c r="E119" s="236"/>
    </row>
    <row r="120" spans="1:5" ht="14.25" hidden="1" customHeight="1">
      <c r="A120" s="89"/>
      <c r="B120" s="90"/>
      <c r="C120" s="90"/>
      <c r="D120" s="90"/>
      <c r="E120" s="236"/>
    </row>
    <row r="121" spans="1:5" ht="14.25" hidden="1" customHeight="1">
      <c r="A121" s="89"/>
      <c r="B121" s="90"/>
      <c r="C121" s="90"/>
      <c r="D121" s="90"/>
      <c r="E121" s="236"/>
    </row>
    <row r="122" spans="1:5" ht="14.25" hidden="1" customHeight="1">
      <c r="A122" s="89"/>
      <c r="B122" s="90"/>
      <c r="C122" s="90"/>
      <c r="D122" s="90"/>
      <c r="E122" s="236"/>
    </row>
    <row r="123" spans="1:5" ht="14.25" hidden="1" customHeight="1">
      <c r="A123" s="89"/>
      <c r="B123" s="90"/>
      <c r="C123" s="90"/>
      <c r="D123" s="90"/>
      <c r="E123" s="236"/>
    </row>
    <row r="124" spans="1:5" ht="14.25" hidden="1" customHeight="1">
      <c r="A124" s="89"/>
      <c r="B124" s="90"/>
      <c r="C124" s="90"/>
      <c r="D124" s="90"/>
      <c r="E124" s="236"/>
    </row>
    <row r="125" spans="1:5" ht="14.25" hidden="1" customHeight="1">
      <c r="A125" s="89"/>
      <c r="B125" s="90"/>
      <c r="C125" s="90"/>
      <c r="D125" s="90"/>
      <c r="E125" s="236"/>
    </row>
    <row r="126" spans="1:5" ht="14.25" hidden="1" customHeight="1">
      <c r="A126" s="89"/>
      <c r="B126" s="90"/>
      <c r="C126" s="90"/>
      <c r="D126" s="90"/>
      <c r="E126" s="236"/>
    </row>
    <row r="127" spans="1:5" ht="14.25" hidden="1" customHeight="1">
      <c r="A127" s="89"/>
      <c r="B127" s="90"/>
      <c r="C127" s="90"/>
      <c r="D127" s="90"/>
      <c r="E127" s="236"/>
    </row>
    <row r="128" spans="1:5" ht="14.25" hidden="1" customHeight="1">
      <c r="A128" s="89"/>
      <c r="B128" s="90"/>
      <c r="C128" s="90"/>
      <c r="D128" s="90"/>
      <c r="E128" s="236"/>
    </row>
    <row r="129" spans="1:5" ht="14.25" hidden="1" customHeight="1">
      <c r="A129" s="89"/>
      <c r="B129" s="90"/>
      <c r="C129" s="90"/>
      <c r="D129" s="90"/>
      <c r="E129" s="236"/>
    </row>
    <row r="130" spans="1:5" ht="14.25" hidden="1" customHeight="1">
      <c r="A130" s="89"/>
      <c r="B130" s="90"/>
      <c r="C130" s="90"/>
      <c r="D130" s="90"/>
      <c r="E130" s="236"/>
    </row>
    <row r="131" spans="1:5" ht="14.25" hidden="1" customHeight="1">
      <c r="A131" s="89"/>
      <c r="B131" s="90"/>
      <c r="C131" s="90"/>
      <c r="D131" s="90"/>
      <c r="E131" s="236"/>
    </row>
    <row r="132" spans="1:5" ht="14.25" hidden="1" customHeight="1">
      <c r="A132" s="89"/>
      <c r="B132" s="90"/>
      <c r="C132" s="90"/>
      <c r="D132" s="90"/>
      <c r="E132" s="236"/>
    </row>
    <row r="133" spans="1:5" ht="14.25" hidden="1" customHeight="1">
      <c r="A133" s="89"/>
      <c r="B133" s="90"/>
      <c r="C133" s="90"/>
      <c r="D133" s="90"/>
      <c r="E133" s="236"/>
    </row>
    <row r="134" spans="1:5" ht="14.25" hidden="1" customHeight="1">
      <c r="A134" s="89"/>
      <c r="B134" s="90"/>
      <c r="C134" s="90"/>
      <c r="D134" s="90"/>
      <c r="E134" s="236"/>
    </row>
    <row r="135" spans="1:5" ht="14.25" hidden="1" customHeight="1">
      <c r="A135" s="89"/>
      <c r="B135" s="90"/>
      <c r="C135" s="90"/>
      <c r="D135" s="90"/>
      <c r="E135" s="236"/>
    </row>
    <row r="136" spans="1:5" ht="14.25" hidden="1" customHeight="1">
      <c r="A136" s="89"/>
      <c r="B136" s="90"/>
      <c r="C136" s="90"/>
      <c r="D136" s="90"/>
      <c r="E136" s="236"/>
    </row>
    <row r="137" spans="1:5" ht="14.25" hidden="1" customHeight="1">
      <c r="A137" s="89"/>
      <c r="B137" s="90"/>
      <c r="C137" s="90"/>
      <c r="D137" s="90"/>
      <c r="E137" s="236"/>
    </row>
    <row r="138" spans="1:5" ht="14.25" hidden="1" customHeight="1">
      <c r="A138" s="89"/>
      <c r="B138" s="90"/>
      <c r="C138" s="90"/>
      <c r="D138" s="90"/>
      <c r="E138" s="236"/>
    </row>
    <row r="139" spans="1:5" ht="14.25" hidden="1" customHeight="1">
      <c r="A139" s="89"/>
      <c r="B139" s="90"/>
      <c r="C139" s="90"/>
      <c r="D139" s="90"/>
      <c r="E139" s="236"/>
    </row>
    <row r="140" spans="1:5" ht="14.25" hidden="1" customHeight="1">
      <c r="A140" s="89"/>
      <c r="B140" s="90"/>
      <c r="C140" s="90"/>
      <c r="D140" s="90"/>
      <c r="E140" s="236"/>
    </row>
    <row r="141" spans="1:5" ht="14.25" hidden="1" customHeight="1">
      <c r="A141" s="89"/>
      <c r="B141" s="90"/>
      <c r="C141" s="90"/>
      <c r="D141" s="90"/>
      <c r="E141" s="236"/>
    </row>
    <row r="142" spans="1:5" ht="14.25" hidden="1" customHeight="1">
      <c r="A142" s="89"/>
      <c r="B142" s="90"/>
      <c r="C142" s="90"/>
      <c r="D142" s="90"/>
      <c r="E142" s="236"/>
    </row>
    <row r="143" spans="1:5" ht="14.25" hidden="1" customHeight="1">
      <c r="A143" s="89"/>
      <c r="B143" s="90"/>
      <c r="C143" s="90"/>
      <c r="D143" s="90"/>
      <c r="E143" s="236"/>
    </row>
    <row r="144" spans="1:5" ht="14.25" hidden="1" customHeight="1">
      <c r="A144" s="89"/>
      <c r="B144" s="90"/>
      <c r="C144" s="90"/>
      <c r="D144" s="90"/>
      <c r="E144" s="236"/>
    </row>
    <row r="145" spans="1:5" ht="14.25" hidden="1" customHeight="1">
      <c r="A145" s="89"/>
      <c r="B145" s="90"/>
      <c r="C145" s="90"/>
      <c r="D145" s="90"/>
      <c r="E145" s="236"/>
    </row>
    <row r="146" spans="1:5" ht="14.25" hidden="1" customHeight="1">
      <c r="A146" s="89"/>
      <c r="B146" s="90"/>
      <c r="C146" s="90"/>
      <c r="D146" s="90"/>
      <c r="E146" s="236"/>
    </row>
    <row r="147" spans="1:5" ht="14.25" hidden="1" customHeight="1">
      <c r="A147" s="89"/>
      <c r="B147" s="90"/>
      <c r="C147" s="90"/>
      <c r="D147" s="90"/>
      <c r="E147" s="236"/>
    </row>
    <row r="148" spans="1:5" ht="14.25" hidden="1" customHeight="1">
      <c r="A148" s="89"/>
      <c r="B148" s="90"/>
      <c r="C148" s="90"/>
      <c r="D148" s="90"/>
      <c r="E148" s="236"/>
    </row>
    <row r="149" spans="1:5" ht="14.25" hidden="1" customHeight="1">
      <c r="A149" s="89"/>
      <c r="B149" s="90"/>
      <c r="C149" s="90"/>
      <c r="D149" s="90"/>
      <c r="E149" s="236"/>
    </row>
    <row r="150" spans="1:5" ht="14.25" hidden="1" customHeight="1">
      <c r="A150" s="89"/>
      <c r="B150" s="90"/>
      <c r="C150" s="90"/>
      <c r="D150" s="90"/>
      <c r="E150" s="236"/>
    </row>
    <row r="151" spans="1:5" ht="14.25" hidden="1" customHeight="1">
      <c r="A151" s="89"/>
      <c r="B151" s="90"/>
      <c r="C151" s="90"/>
      <c r="D151" s="90"/>
      <c r="E151" s="236"/>
    </row>
    <row r="152" spans="1:5" ht="14.25" hidden="1" customHeight="1">
      <c r="A152" s="89"/>
      <c r="B152" s="90"/>
      <c r="C152" s="90"/>
      <c r="D152" s="90"/>
      <c r="E152" s="236"/>
    </row>
    <row r="153" spans="1:5" ht="14.25" hidden="1" customHeight="1">
      <c r="A153" s="89"/>
      <c r="B153" s="90"/>
      <c r="C153" s="90"/>
      <c r="D153" s="90"/>
      <c r="E153" s="236"/>
    </row>
    <row r="154" spans="1:5" ht="14.25" hidden="1" customHeight="1">
      <c r="A154" s="89"/>
      <c r="B154" s="90"/>
      <c r="C154" s="90"/>
      <c r="D154" s="90"/>
      <c r="E154" s="236"/>
    </row>
    <row r="155" spans="1:5" ht="14.25" hidden="1" customHeight="1">
      <c r="A155" s="89"/>
      <c r="B155" s="90"/>
      <c r="C155" s="90"/>
      <c r="D155" s="90"/>
      <c r="E155" s="236"/>
    </row>
    <row r="156" spans="1:5" ht="14.25" hidden="1" customHeight="1">
      <c r="A156" s="89"/>
      <c r="B156" s="90"/>
      <c r="C156" s="90"/>
      <c r="D156" s="90"/>
      <c r="E156" s="236"/>
    </row>
    <row r="157" spans="1:5" ht="14.25" hidden="1" customHeight="1">
      <c r="A157" s="89"/>
      <c r="B157" s="90"/>
      <c r="C157" s="90"/>
      <c r="D157" s="90"/>
      <c r="E157" s="236"/>
    </row>
    <row r="158" spans="1:5" ht="14.25" hidden="1" customHeight="1">
      <c r="A158" s="89"/>
      <c r="B158" s="90"/>
      <c r="C158" s="90"/>
      <c r="D158" s="90"/>
      <c r="E158" s="236"/>
    </row>
    <row r="159" spans="1:5" ht="14.25" hidden="1" customHeight="1">
      <c r="A159" s="89"/>
      <c r="B159" s="90"/>
      <c r="C159" s="90"/>
      <c r="D159" s="90"/>
      <c r="E159" s="236"/>
    </row>
    <row r="160" spans="1:5" ht="14.25" hidden="1" customHeight="1">
      <c r="A160" s="89"/>
      <c r="B160" s="90"/>
      <c r="C160" s="90"/>
      <c r="D160" s="90"/>
      <c r="E160" s="236"/>
    </row>
    <row r="161" spans="1:5" ht="14.25" hidden="1" customHeight="1">
      <c r="A161" s="89"/>
      <c r="B161" s="90"/>
      <c r="C161" s="90"/>
      <c r="D161" s="90"/>
      <c r="E161" s="236"/>
    </row>
    <row r="162" spans="1:5" ht="14.25" hidden="1" customHeight="1">
      <c r="A162" s="89"/>
      <c r="B162" s="90"/>
      <c r="C162" s="90"/>
      <c r="D162" s="90"/>
      <c r="E162" s="236"/>
    </row>
    <row r="163" spans="1:5" ht="14.25" hidden="1" customHeight="1">
      <c r="A163" s="89"/>
      <c r="B163" s="90"/>
      <c r="C163" s="90"/>
      <c r="D163" s="90"/>
      <c r="E163" s="236"/>
    </row>
    <row r="164" spans="1:5" ht="14.25" hidden="1" customHeight="1">
      <c r="A164" s="89"/>
      <c r="B164" s="90"/>
      <c r="C164" s="90"/>
      <c r="D164" s="90"/>
      <c r="E164" s="236"/>
    </row>
    <row r="165" spans="1:5" ht="14.25" hidden="1" customHeight="1">
      <c r="A165" s="89"/>
      <c r="B165" s="90"/>
      <c r="C165" s="90"/>
      <c r="D165" s="90"/>
      <c r="E165" s="236"/>
    </row>
    <row r="166" spans="1:5" ht="14.25" hidden="1" customHeight="1">
      <c r="A166" s="89"/>
      <c r="B166" s="90"/>
      <c r="C166" s="90"/>
      <c r="D166" s="90"/>
      <c r="E166" s="236"/>
    </row>
    <row r="167" spans="1:5" ht="14.25" hidden="1" customHeight="1">
      <c r="A167" s="89"/>
      <c r="B167" s="90"/>
      <c r="C167" s="90"/>
      <c r="D167" s="90"/>
      <c r="E167" s="236"/>
    </row>
    <row r="168" spans="1:5" ht="14.25" hidden="1" customHeight="1">
      <c r="A168" s="89"/>
      <c r="B168" s="90"/>
      <c r="C168" s="90"/>
      <c r="D168" s="90"/>
      <c r="E168" s="236"/>
    </row>
    <row r="169" spans="1:5" ht="14.25" hidden="1" customHeight="1">
      <c r="A169" s="89"/>
      <c r="B169" s="90"/>
      <c r="C169" s="90"/>
      <c r="D169" s="90"/>
      <c r="E169" s="236"/>
    </row>
    <row r="170" spans="1:5" ht="14.25" hidden="1" customHeight="1">
      <c r="A170" s="89"/>
      <c r="B170" s="90"/>
      <c r="C170" s="90"/>
      <c r="D170" s="90"/>
      <c r="E170" s="236"/>
    </row>
    <row r="171" spans="1:5" ht="14.25" hidden="1" customHeight="1">
      <c r="A171" s="89"/>
      <c r="B171" s="90"/>
      <c r="C171" s="90"/>
      <c r="D171" s="90"/>
      <c r="E171" s="236"/>
    </row>
    <row r="172" spans="1:5" ht="14.25" hidden="1" customHeight="1">
      <c r="A172" s="89"/>
      <c r="B172" s="90"/>
      <c r="C172" s="90"/>
      <c r="D172" s="90"/>
      <c r="E172" s="236"/>
    </row>
    <row r="173" spans="1:5" ht="14.25" hidden="1" customHeight="1">
      <c r="A173" s="89"/>
      <c r="B173" s="90"/>
      <c r="C173" s="90"/>
      <c r="D173" s="90"/>
      <c r="E173" s="236"/>
    </row>
    <row r="174" spans="1:5" ht="14.25" hidden="1" customHeight="1">
      <c r="A174" s="89"/>
      <c r="B174" s="90"/>
      <c r="C174" s="90"/>
      <c r="D174" s="90"/>
      <c r="E174" s="236"/>
    </row>
    <row r="175" spans="1:5" ht="14.25" hidden="1" customHeight="1">
      <c r="A175" s="89"/>
      <c r="B175" s="90"/>
      <c r="C175" s="90"/>
      <c r="D175" s="90"/>
      <c r="E175" s="236"/>
    </row>
    <row r="176" spans="1:5" ht="14.25" hidden="1" customHeight="1">
      <c r="A176" s="89"/>
      <c r="B176" s="90"/>
      <c r="C176" s="90"/>
      <c r="D176" s="90"/>
      <c r="E176" s="236"/>
    </row>
    <row r="177" spans="1:5" ht="14.25" hidden="1" customHeight="1">
      <c r="A177" s="89"/>
      <c r="B177" s="90"/>
      <c r="C177" s="90"/>
      <c r="D177" s="90"/>
      <c r="E177" s="236"/>
    </row>
    <row r="178" spans="1:5" ht="14.25" hidden="1" customHeight="1">
      <c r="A178" s="89"/>
      <c r="B178" s="90"/>
      <c r="C178" s="90"/>
      <c r="D178" s="90"/>
      <c r="E178" s="236"/>
    </row>
    <row r="179" spans="1:5" ht="14.25" hidden="1" customHeight="1">
      <c r="A179" s="89"/>
      <c r="B179" s="90"/>
      <c r="C179" s="90"/>
      <c r="D179" s="90"/>
      <c r="E179" s="236"/>
    </row>
    <row r="180" spans="1:5" ht="14.25" hidden="1" customHeight="1">
      <c r="A180" s="89"/>
      <c r="B180" s="90"/>
      <c r="C180" s="90"/>
      <c r="D180" s="90"/>
      <c r="E180" s="236"/>
    </row>
    <row r="181" spans="1:5" ht="14.25" hidden="1" customHeight="1">
      <c r="A181" s="89"/>
      <c r="B181" s="90"/>
      <c r="C181" s="90"/>
      <c r="D181" s="90"/>
      <c r="E181" s="236"/>
    </row>
    <row r="182" spans="1:5" ht="14.25" hidden="1" customHeight="1">
      <c r="A182" s="89"/>
      <c r="B182" s="90"/>
      <c r="C182" s="90"/>
      <c r="D182" s="90"/>
      <c r="E182" s="236"/>
    </row>
    <row r="183" spans="1:5" ht="14.25" hidden="1" customHeight="1">
      <c r="A183" s="89"/>
      <c r="B183" s="90"/>
      <c r="C183" s="90"/>
      <c r="D183" s="90"/>
      <c r="E183" s="236"/>
    </row>
    <row r="184" spans="1:5" ht="14.25" hidden="1" customHeight="1">
      <c r="A184" s="89"/>
      <c r="B184" s="90"/>
      <c r="C184" s="90"/>
      <c r="D184" s="90"/>
      <c r="E184" s="236"/>
    </row>
    <row r="185" spans="1:5" ht="14.25" hidden="1" customHeight="1">
      <c r="A185" s="89"/>
      <c r="B185" s="90"/>
      <c r="C185" s="90"/>
      <c r="D185" s="90"/>
      <c r="E185" s="236"/>
    </row>
    <row r="186" spans="1:5" ht="14.25" hidden="1" customHeight="1">
      <c r="A186" s="89"/>
      <c r="B186" s="90"/>
      <c r="C186" s="90"/>
      <c r="D186" s="90"/>
      <c r="E186" s="236"/>
    </row>
    <row r="187" spans="1:5" ht="14.25" hidden="1" customHeight="1">
      <c r="A187" s="89"/>
      <c r="B187" s="90"/>
      <c r="C187" s="90"/>
      <c r="D187" s="90"/>
      <c r="E187" s="236"/>
    </row>
    <row r="188" spans="1:5" ht="14.25" hidden="1" customHeight="1">
      <c r="A188" s="89"/>
      <c r="B188" s="90"/>
      <c r="C188" s="90"/>
      <c r="D188" s="90"/>
      <c r="E188" s="236"/>
    </row>
    <row r="189" spans="1:5" ht="14.25" hidden="1" customHeight="1">
      <c r="A189" s="89"/>
      <c r="B189" s="90"/>
      <c r="C189" s="90"/>
      <c r="D189" s="90"/>
      <c r="E189" s="236"/>
    </row>
    <row r="190" spans="1:5" ht="14.25" hidden="1" customHeight="1">
      <c r="A190" s="89"/>
      <c r="B190" s="90"/>
      <c r="C190" s="90"/>
      <c r="D190" s="90"/>
      <c r="E190" s="236"/>
    </row>
    <row r="191" spans="1:5" ht="14.25" hidden="1" customHeight="1">
      <c r="A191" s="89"/>
      <c r="B191" s="90"/>
      <c r="C191" s="90"/>
      <c r="D191" s="90"/>
      <c r="E191" s="236"/>
    </row>
    <row r="192" spans="1:5" ht="14.25" hidden="1" customHeight="1">
      <c r="A192" s="89"/>
      <c r="B192" s="90"/>
      <c r="C192" s="90"/>
      <c r="D192" s="90"/>
      <c r="E192" s="236"/>
    </row>
    <row r="193" spans="1:5" ht="14.25" hidden="1" customHeight="1">
      <c r="A193" s="89"/>
      <c r="B193" s="90"/>
      <c r="C193" s="90"/>
      <c r="D193" s="90"/>
      <c r="E193" s="236"/>
    </row>
    <row r="194" spans="1:5" ht="14.25" hidden="1" customHeight="1">
      <c r="A194" s="89"/>
      <c r="B194" s="90"/>
      <c r="C194" s="90"/>
      <c r="D194" s="90"/>
      <c r="E194" s="236"/>
    </row>
    <row r="195" spans="1:5" ht="14.25" hidden="1" customHeight="1">
      <c r="A195" s="89"/>
      <c r="B195" s="90"/>
      <c r="C195" s="90"/>
      <c r="D195" s="90"/>
      <c r="E195" s="236"/>
    </row>
    <row r="196" spans="1:5" ht="14.25" hidden="1" customHeight="1">
      <c r="A196" s="89"/>
      <c r="B196" s="90"/>
      <c r="C196" s="90"/>
      <c r="D196" s="90"/>
      <c r="E196" s="236"/>
    </row>
    <row r="197" spans="1:5" ht="14.25" hidden="1" customHeight="1">
      <c r="A197" s="89"/>
      <c r="B197" s="90"/>
      <c r="C197" s="90"/>
      <c r="D197" s="90"/>
      <c r="E197" s="236"/>
    </row>
    <row r="198" spans="1:5" ht="14.25" hidden="1" customHeight="1">
      <c r="A198" s="89"/>
      <c r="B198" s="90"/>
      <c r="C198" s="90"/>
      <c r="D198" s="90"/>
      <c r="E198" s="236"/>
    </row>
    <row r="199" spans="1:5" ht="14.25" hidden="1" customHeight="1">
      <c r="A199" s="89"/>
      <c r="B199" s="90"/>
      <c r="C199" s="90"/>
      <c r="D199" s="90"/>
      <c r="E199" s="236"/>
    </row>
    <row r="200" spans="1:5" ht="14.25" hidden="1" customHeight="1">
      <c r="A200" s="89"/>
      <c r="B200" s="90"/>
      <c r="C200" s="90"/>
      <c r="D200" s="90"/>
      <c r="E200" s="236"/>
    </row>
    <row r="201" spans="1:5" ht="14.25" hidden="1" customHeight="1">
      <c r="A201" s="89"/>
      <c r="B201" s="90"/>
      <c r="C201" s="90"/>
      <c r="D201" s="90"/>
      <c r="E201" s="236"/>
    </row>
    <row r="202" spans="1:5" ht="14.25" hidden="1" customHeight="1">
      <c r="A202" s="89"/>
      <c r="B202" s="90"/>
      <c r="C202" s="90"/>
      <c r="D202" s="90"/>
      <c r="E202" s="236"/>
    </row>
    <row r="203" spans="1:5" ht="14.25" hidden="1" customHeight="1">
      <c r="A203" s="89"/>
      <c r="B203" s="90"/>
      <c r="C203" s="90"/>
      <c r="D203" s="90"/>
      <c r="E203" s="236"/>
    </row>
    <row r="204" spans="1:5" ht="14.25" hidden="1" customHeight="1">
      <c r="A204" s="89"/>
      <c r="B204" s="90"/>
      <c r="C204" s="90"/>
      <c r="D204" s="90"/>
      <c r="E204" s="236"/>
    </row>
    <row r="205" spans="1:5" ht="14.25" hidden="1" customHeight="1">
      <c r="A205" s="89"/>
      <c r="B205" s="90"/>
      <c r="C205" s="90"/>
      <c r="D205" s="90"/>
      <c r="E205" s="236"/>
    </row>
    <row r="206" spans="1:5" ht="14.25" hidden="1" customHeight="1">
      <c r="A206" s="89"/>
      <c r="B206" s="90"/>
      <c r="C206" s="90"/>
      <c r="D206" s="90"/>
      <c r="E206" s="236"/>
    </row>
    <row r="207" spans="1:5" ht="14.25" hidden="1" customHeight="1">
      <c r="A207" s="89"/>
      <c r="B207" s="90"/>
      <c r="C207" s="90"/>
      <c r="D207" s="90"/>
      <c r="E207" s="236"/>
    </row>
    <row r="208" spans="1:5" ht="14.25" hidden="1" customHeight="1">
      <c r="A208" s="89"/>
      <c r="B208" s="90"/>
      <c r="C208" s="90"/>
      <c r="D208" s="90"/>
      <c r="E208" s="236"/>
    </row>
    <row r="209" spans="1:5" ht="14.25" hidden="1" customHeight="1">
      <c r="A209" s="89"/>
      <c r="B209" s="90"/>
      <c r="C209" s="90"/>
      <c r="D209" s="90"/>
      <c r="E209" s="236"/>
    </row>
    <row r="210" spans="1:5" ht="14.25" hidden="1" customHeight="1">
      <c r="A210" s="89"/>
      <c r="B210" s="90"/>
      <c r="C210" s="90"/>
      <c r="D210" s="90"/>
      <c r="E210" s="236"/>
    </row>
    <row r="211" spans="1:5" ht="14.25" hidden="1" customHeight="1">
      <c r="A211" s="89"/>
      <c r="B211" s="90"/>
      <c r="C211" s="90"/>
      <c r="D211" s="90"/>
      <c r="E211" s="236"/>
    </row>
    <row r="212" spans="1:5" ht="14.25" hidden="1" customHeight="1">
      <c r="A212" s="89"/>
      <c r="B212" s="90"/>
      <c r="C212" s="90"/>
      <c r="D212" s="90"/>
      <c r="E212" s="236"/>
    </row>
    <row r="213" spans="1:5" ht="14.25" hidden="1" customHeight="1">
      <c r="A213" s="89"/>
      <c r="B213" s="90"/>
      <c r="C213" s="90"/>
      <c r="D213" s="90"/>
      <c r="E213" s="236"/>
    </row>
    <row r="214" spans="1:5" ht="14.25" hidden="1" customHeight="1">
      <c r="A214" s="89"/>
      <c r="B214" s="90"/>
      <c r="C214" s="90"/>
      <c r="D214" s="90"/>
      <c r="E214" s="236"/>
    </row>
    <row r="215" spans="1:5" ht="14.25" hidden="1" customHeight="1">
      <c r="A215" s="89"/>
      <c r="B215" s="90"/>
      <c r="C215" s="90"/>
      <c r="D215" s="90"/>
      <c r="E215" s="236"/>
    </row>
    <row r="216" spans="1:5" ht="14.25" hidden="1" customHeight="1">
      <c r="A216" s="89"/>
      <c r="B216" s="90"/>
      <c r="C216" s="90"/>
      <c r="D216" s="90"/>
      <c r="E216" s="236"/>
    </row>
    <row r="217" spans="1:5" ht="14.25" hidden="1" customHeight="1">
      <c r="A217" s="89"/>
      <c r="B217" s="90"/>
      <c r="C217" s="90"/>
      <c r="D217" s="90"/>
      <c r="E217" s="236"/>
    </row>
    <row r="218" spans="1:5" ht="14.25" hidden="1" customHeight="1">
      <c r="A218" s="89"/>
      <c r="B218" s="90"/>
      <c r="C218" s="90"/>
      <c r="D218" s="90"/>
      <c r="E218" s="236"/>
    </row>
    <row r="219" spans="1:5" ht="14.25" hidden="1" customHeight="1">
      <c r="A219" s="89"/>
      <c r="B219" s="90"/>
      <c r="C219" s="90"/>
      <c r="D219" s="90"/>
      <c r="E219" s="236"/>
    </row>
    <row r="220" spans="1:5" ht="14.25" hidden="1" customHeight="1">
      <c r="A220" s="89"/>
      <c r="B220" s="90"/>
      <c r="C220" s="90"/>
      <c r="D220" s="90"/>
      <c r="E220" s="236"/>
    </row>
    <row r="221" spans="1:5" ht="14.25" hidden="1" customHeight="1">
      <c r="A221" s="89"/>
      <c r="B221" s="90"/>
      <c r="C221" s="90"/>
      <c r="D221" s="90"/>
      <c r="E221" s="236"/>
    </row>
    <row r="222" spans="1:5" ht="14.25" hidden="1" customHeight="1">
      <c r="A222" s="89"/>
      <c r="B222" s="90"/>
      <c r="C222" s="90"/>
      <c r="D222" s="90"/>
      <c r="E222" s="236"/>
    </row>
    <row r="223" spans="1:5" ht="14.25" hidden="1" customHeight="1">
      <c r="A223" s="89"/>
      <c r="B223" s="90"/>
      <c r="C223" s="90"/>
      <c r="D223" s="90"/>
      <c r="E223" s="236"/>
    </row>
    <row r="224" spans="1:5" ht="14.25" hidden="1" customHeight="1">
      <c r="A224" s="89"/>
      <c r="B224" s="90"/>
      <c r="C224" s="90"/>
      <c r="D224" s="90"/>
      <c r="E224" s="236"/>
    </row>
    <row r="225" spans="1:5" ht="14.25" hidden="1" customHeight="1">
      <c r="A225" s="89"/>
      <c r="B225" s="90"/>
      <c r="C225" s="90"/>
      <c r="D225" s="90"/>
      <c r="E225" s="236"/>
    </row>
    <row r="226" spans="1:5" ht="14.25" hidden="1" customHeight="1">
      <c r="A226" s="89"/>
      <c r="B226" s="90"/>
      <c r="C226" s="90"/>
      <c r="D226" s="90"/>
      <c r="E226" s="236"/>
    </row>
    <row r="227" spans="1:5" ht="14.25" hidden="1" customHeight="1">
      <c r="A227" s="89"/>
      <c r="B227" s="90"/>
      <c r="C227" s="90"/>
      <c r="D227" s="90"/>
      <c r="E227" s="236"/>
    </row>
    <row r="228" spans="1:5" ht="14.25" hidden="1" customHeight="1">
      <c r="A228" s="89"/>
      <c r="B228" s="90"/>
      <c r="C228" s="90"/>
      <c r="D228" s="90"/>
      <c r="E228" s="236"/>
    </row>
    <row r="229" spans="1:5" ht="14.25" hidden="1" customHeight="1">
      <c r="A229" s="89"/>
      <c r="B229" s="90"/>
      <c r="C229" s="90"/>
      <c r="D229" s="90"/>
      <c r="E229" s="236"/>
    </row>
    <row r="230" spans="1:5" ht="14.25" hidden="1" customHeight="1">
      <c r="A230" s="89"/>
      <c r="B230" s="90"/>
      <c r="C230" s="90"/>
      <c r="D230" s="90"/>
      <c r="E230" s="236"/>
    </row>
    <row r="231" spans="1:5" ht="14.25" hidden="1" customHeight="1">
      <c r="A231" s="89"/>
      <c r="B231" s="90"/>
      <c r="C231" s="90"/>
      <c r="D231" s="90"/>
      <c r="E231" s="236"/>
    </row>
    <row r="232" spans="1:5" ht="14.25" hidden="1" customHeight="1">
      <c r="A232" s="89"/>
      <c r="B232" s="90"/>
      <c r="C232" s="90"/>
      <c r="D232" s="90"/>
      <c r="E232" s="236"/>
    </row>
    <row r="233" spans="1:5" ht="14.25" hidden="1" customHeight="1">
      <c r="A233" s="89"/>
      <c r="B233" s="90"/>
      <c r="C233" s="90"/>
      <c r="D233" s="90"/>
      <c r="E233" s="236"/>
    </row>
    <row r="234" spans="1:5" ht="14.25" hidden="1" customHeight="1">
      <c r="A234" s="89"/>
      <c r="B234" s="90"/>
      <c r="C234" s="90"/>
      <c r="D234" s="90"/>
      <c r="E234" s="236"/>
    </row>
    <row r="235" spans="1:5" ht="14.25" hidden="1" customHeight="1">
      <c r="A235" s="89"/>
      <c r="B235" s="90"/>
      <c r="C235" s="90"/>
      <c r="D235" s="90"/>
      <c r="E235" s="236"/>
    </row>
    <row r="236" spans="1:5" ht="14.25" hidden="1" customHeight="1">
      <c r="A236" s="89"/>
      <c r="B236" s="90"/>
      <c r="C236" s="90"/>
      <c r="D236" s="90"/>
      <c r="E236" s="236"/>
    </row>
    <row r="237" spans="1:5" ht="14.25" hidden="1" customHeight="1">
      <c r="A237" s="89"/>
      <c r="B237" s="90"/>
      <c r="C237" s="90"/>
      <c r="D237" s="90"/>
      <c r="E237" s="236"/>
    </row>
    <row r="238" spans="1:5" ht="14.25" hidden="1" customHeight="1">
      <c r="A238" s="89"/>
      <c r="B238" s="90"/>
      <c r="C238" s="90"/>
      <c r="D238" s="90"/>
      <c r="E238" s="236"/>
    </row>
    <row r="239" spans="1:5" ht="14.25" hidden="1" customHeight="1">
      <c r="A239" s="89"/>
      <c r="B239" s="90"/>
      <c r="C239" s="90"/>
      <c r="D239" s="90"/>
      <c r="E239" s="236"/>
    </row>
    <row r="240" spans="1:5" ht="14.25" hidden="1" customHeight="1">
      <c r="A240" s="89"/>
      <c r="B240" s="90"/>
      <c r="C240" s="90"/>
      <c r="D240" s="90"/>
      <c r="E240" s="236"/>
    </row>
    <row r="241" spans="1:5" ht="14.25" hidden="1" customHeight="1">
      <c r="A241" s="89"/>
      <c r="B241" s="90"/>
      <c r="C241" s="90"/>
      <c r="D241" s="90"/>
      <c r="E241" s="236"/>
    </row>
    <row r="242" spans="1:5" ht="14.25" hidden="1" customHeight="1">
      <c r="A242" s="89"/>
      <c r="B242" s="90"/>
      <c r="C242" s="90"/>
      <c r="D242" s="90"/>
      <c r="E242" s="236"/>
    </row>
    <row r="243" spans="1:5" ht="14.25" hidden="1" customHeight="1">
      <c r="A243" s="89"/>
      <c r="B243" s="90"/>
      <c r="C243" s="90"/>
      <c r="D243" s="90"/>
      <c r="E243" s="236"/>
    </row>
    <row r="244" spans="1:5" ht="14.25" hidden="1" customHeight="1">
      <c r="A244" s="89"/>
      <c r="B244" s="90"/>
      <c r="C244" s="90"/>
      <c r="D244" s="90"/>
      <c r="E244" s="236"/>
    </row>
    <row r="245" spans="1:5" ht="14.25" hidden="1" customHeight="1">
      <c r="A245" s="89"/>
      <c r="B245" s="90"/>
      <c r="C245" s="90"/>
      <c r="D245" s="90"/>
      <c r="E245" s="236"/>
    </row>
    <row r="246" spans="1:5" ht="14.25" hidden="1" customHeight="1">
      <c r="A246" s="89"/>
      <c r="B246" s="90"/>
      <c r="C246" s="90"/>
      <c r="D246" s="90"/>
      <c r="E246" s="236"/>
    </row>
    <row r="247" spans="1:5" ht="14.25" hidden="1" customHeight="1">
      <c r="A247" s="89"/>
      <c r="B247" s="90"/>
      <c r="C247" s="90"/>
      <c r="D247" s="90"/>
      <c r="E247" s="236"/>
    </row>
    <row r="248" spans="1:5" ht="14.25" hidden="1" customHeight="1">
      <c r="A248" s="89"/>
      <c r="B248" s="90"/>
      <c r="C248" s="90"/>
      <c r="D248" s="90"/>
      <c r="E248" s="236"/>
    </row>
    <row r="249" spans="1:5" ht="14.25" hidden="1" customHeight="1">
      <c r="A249" s="89"/>
      <c r="B249" s="90"/>
      <c r="C249" s="90"/>
      <c r="D249" s="90"/>
      <c r="E249" s="236"/>
    </row>
    <row r="250" spans="1:5" ht="14.25" hidden="1" customHeight="1">
      <c r="A250" s="89"/>
      <c r="B250" s="90"/>
      <c r="C250" s="90"/>
      <c r="D250" s="90"/>
      <c r="E250" s="236"/>
    </row>
    <row r="251" spans="1:5" ht="14.25" hidden="1" customHeight="1">
      <c r="A251" s="89"/>
      <c r="B251" s="90"/>
      <c r="C251" s="90"/>
      <c r="D251" s="90"/>
      <c r="E251" s="236"/>
    </row>
    <row r="252" spans="1:5" ht="14.25" hidden="1" customHeight="1">
      <c r="A252" s="89"/>
      <c r="B252" s="90"/>
      <c r="C252" s="90"/>
      <c r="D252" s="90"/>
      <c r="E252" s="236"/>
    </row>
    <row r="253" spans="1:5" ht="14.25" hidden="1" customHeight="1">
      <c r="A253" s="89"/>
      <c r="B253" s="90"/>
      <c r="C253" s="90"/>
      <c r="D253" s="90"/>
      <c r="E253" s="236"/>
    </row>
    <row r="254" spans="1:5" ht="14.25" hidden="1" customHeight="1">
      <c r="A254" s="89"/>
      <c r="B254" s="90"/>
      <c r="C254" s="90"/>
      <c r="D254" s="90"/>
      <c r="E254" s="236"/>
    </row>
    <row r="255" spans="1:5" ht="14.25" hidden="1" customHeight="1">
      <c r="A255" s="89"/>
      <c r="B255" s="90"/>
      <c r="C255" s="90"/>
      <c r="D255" s="90"/>
      <c r="E255" s="236"/>
    </row>
    <row r="256" spans="1:5" ht="14.25" hidden="1" customHeight="1">
      <c r="A256" s="89"/>
      <c r="B256" s="90"/>
      <c r="C256" s="90"/>
      <c r="D256" s="90"/>
      <c r="E256" s="236"/>
    </row>
    <row r="257" spans="1:5" ht="14.25" hidden="1" customHeight="1">
      <c r="A257" s="89"/>
      <c r="B257" s="90"/>
      <c r="C257" s="90"/>
      <c r="D257" s="90"/>
      <c r="E257" s="236"/>
    </row>
    <row r="258" spans="1:5" ht="14.25" hidden="1" customHeight="1">
      <c r="A258" s="89"/>
      <c r="B258" s="90"/>
      <c r="C258" s="90"/>
      <c r="D258" s="90"/>
      <c r="E258" s="236"/>
    </row>
    <row r="259" spans="1:5" ht="14.25" hidden="1" customHeight="1">
      <c r="A259" s="89"/>
      <c r="B259" s="90"/>
      <c r="C259" s="90"/>
      <c r="D259" s="90"/>
      <c r="E259" s="236"/>
    </row>
    <row r="260" spans="1:5" ht="14.25" hidden="1" customHeight="1">
      <c r="A260" s="89"/>
      <c r="B260" s="90"/>
      <c r="C260" s="90"/>
      <c r="D260" s="90"/>
      <c r="E260" s="236"/>
    </row>
    <row r="261" spans="1:5" ht="14.25" hidden="1" customHeight="1">
      <c r="A261" s="89"/>
      <c r="B261" s="90"/>
      <c r="C261" s="90"/>
      <c r="D261" s="90"/>
      <c r="E261" s="236"/>
    </row>
    <row r="262" spans="1:5" ht="14.25" hidden="1" customHeight="1">
      <c r="A262" s="89"/>
      <c r="B262" s="90"/>
      <c r="C262" s="90"/>
      <c r="D262" s="90"/>
      <c r="E262" s="236"/>
    </row>
    <row r="263" spans="1:5" ht="14.25" hidden="1" customHeight="1">
      <c r="A263" s="89"/>
      <c r="B263" s="90"/>
      <c r="C263" s="90"/>
      <c r="D263" s="90"/>
      <c r="E263" s="236"/>
    </row>
    <row r="264" spans="1:5" ht="14.25" hidden="1" customHeight="1">
      <c r="A264" s="89"/>
      <c r="B264" s="90"/>
      <c r="C264" s="90"/>
      <c r="D264" s="90"/>
      <c r="E264" s="236"/>
    </row>
    <row r="265" spans="1:5" ht="14.25" hidden="1" customHeight="1">
      <c r="A265" s="89"/>
      <c r="B265" s="90"/>
      <c r="C265" s="90"/>
      <c r="D265" s="90"/>
      <c r="E265" s="236"/>
    </row>
    <row r="266" spans="1:5" ht="14.25" hidden="1" customHeight="1">
      <c r="A266" s="89"/>
      <c r="B266" s="90"/>
      <c r="C266" s="90"/>
      <c r="D266" s="90"/>
      <c r="E266" s="236"/>
    </row>
    <row r="267" spans="1:5" ht="14.25" hidden="1" customHeight="1">
      <c r="A267" s="89"/>
      <c r="B267" s="90"/>
      <c r="C267" s="90"/>
      <c r="D267" s="90"/>
      <c r="E267" s="236"/>
    </row>
    <row r="268" spans="1:5" ht="14.25" hidden="1" customHeight="1">
      <c r="A268" s="89"/>
      <c r="B268" s="90"/>
      <c r="C268" s="90"/>
      <c r="D268" s="90"/>
      <c r="E268" s="236"/>
    </row>
    <row r="269" spans="1:5" ht="14.25" hidden="1" customHeight="1">
      <c r="A269" s="89"/>
      <c r="B269" s="90"/>
      <c r="C269" s="90"/>
      <c r="D269" s="90"/>
      <c r="E269" s="236"/>
    </row>
    <row r="270" spans="1:5" ht="14.25" hidden="1" customHeight="1">
      <c r="A270" s="89"/>
      <c r="B270" s="90"/>
      <c r="C270" s="90"/>
      <c r="D270" s="90"/>
      <c r="E270" s="236"/>
    </row>
    <row r="271" spans="1:5" ht="14.25" hidden="1" customHeight="1">
      <c r="A271" s="89"/>
      <c r="B271" s="90"/>
      <c r="C271" s="90"/>
      <c r="D271" s="90"/>
      <c r="E271" s="236"/>
    </row>
    <row r="272" spans="1:5" ht="14.25" hidden="1" customHeight="1">
      <c r="A272" s="89"/>
      <c r="B272" s="90"/>
      <c r="C272" s="90"/>
      <c r="D272" s="90"/>
      <c r="E272" s="236"/>
    </row>
    <row r="273" spans="1:5" ht="14.25" hidden="1" customHeight="1">
      <c r="A273" s="89"/>
      <c r="B273" s="90"/>
      <c r="C273" s="90"/>
      <c r="D273" s="90"/>
      <c r="E273" s="236"/>
    </row>
    <row r="274" spans="1:5" ht="14.25" hidden="1" customHeight="1">
      <c r="A274" s="89"/>
      <c r="B274" s="90"/>
      <c r="C274" s="90"/>
      <c r="D274" s="90"/>
      <c r="E274" s="236"/>
    </row>
    <row r="275" spans="1:5" ht="14.25" hidden="1" customHeight="1">
      <c r="A275" s="89"/>
      <c r="B275" s="90"/>
      <c r="C275" s="90"/>
      <c r="D275" s="90"/>
      <c r="E275" s="236"/>
    </row>
    <row r="276" spans="1:5" ht="14.25" hidden="1" customHeight="1">
      <c r="A276" s="89"/>
      <c r="B276" s="90"/>
      <c r="C276" s="90"/>
      <c r="D276" s="90"/>
      <c r="E276" s="236"/>
    </row>
    <row r="277" spans="1:5" ht="14.25" hidden="1" customHeight="1">
      <c r="A277" s="89"/>
      <c r="B277" s="90"/>
      <c r="C277" s="90"/>
      <c r="D277" s="90"/>
      <c r="E277" s="236"/>
    </row>
    <row r="278" spans="1:5" ht="14.25" hidden="1" customHeight="1">
      <c r="A278" s="89"/>
      <c r="B278" s="90"/>
      <c r="C278" s="90"/>
      <c r="D278" s="90"/>
      <c r="E278" s="236"/>
    </row>
    <row r="279" spans="1:5" ht="14.25" hidden="1" customHeight="1">
      <c r="A279" s="89"/>
      <c r="B279" s="90"/>
      <c r="C279" s="90"/>
      <c r="D279" s="90"/>
      <c r="E279" s="236"/>
    </row>
    <row r="280" spans="1:5" ht="14.25" hidden="1" customHeight="1">
      <c r="A280" s="89"/>
      <c r="B280" s="90"/>
      <c r="C280" s="90"/>
      <c r="D280" s="90"/>
      <c r="E280" s="236"/>
    </row>
    <row r="281" spans="1:5" ht="14.25" hidden="1" customHeight="1">
      <c r="A281" s="89"/>
      <c r="B281" s="90"/>
      <c r="C281" s="90"/>
      <c r="D281" s="90"/>
      <c r="E281" s="236"/>
    </row>
    <row r="282" spans="1:5" ht="14.25" hidden="1" customHeight="1">
      <c r="A282" s="89"/>
      <c r="B282" s="90"/>
      <c r="C282" s="90"/>
      <c r="D282" s="90"/>
      <c r="E282" s="236"/>
    </row>
    <row r="283" spans="1:5" ht="14.25" hidden="1" customHeight="1">
      <c r="A283" s="89"/>
      <c r="B283" s="90"/>
      <c r="C283" s="90"/>
      <c r="D283" s="90"/>
      <c r="E283" s="236"/>
    </row>
    <row r="284" spans="1:5" ht="14.25" hidden="1" customHeight="1">
      <c r="A284" s="89"/>
      <c r="B284" s="90"/>
      <c r="C284" s="90"/>
      <c r="D284" s="90"/>
      <c r="E284" s="236"/>
    </row>
    <row r="285" spans="1:5" ht="14.25" hidden="1" customHeight="1">
      <c r="A285" s="89"/>
      <c r="B285" s="90"/>
      <c r="C285" s="90"/>
      <c r="D285" s="90"/>
      <c r="E285" s="236"/>
    </row>
    <row r="286" spans="1:5" ht="14.25" hidden="1" customHeight="1">
      <c r="A286" s="89"/>
      <c r="B286" s="90"/>
      <c r="C286" s="90"/>
      <c r="D286" s="90"/>
      <c r="E286" s="236"/>
    </row>
    <row r="287" spans="1:5" ht="14.25" hidden="1" customHeight="1">
      <c r="A287" s="89"/>
      <c r="B287" s="90"/>
      <c r="C287" s="90"/>
      <c r="D287" s="90"/>
      <c r="E287" s="236"/>
    </row>
    <row r="288" spans="1:5" ht="14.25" hidden="1" customHeight="1">
      <c r="A288" s="89"/>
      <c r="B288" s="90"/>
      <c r="C288" s="90"/>
      <c r="D288" s="90"/>
      <c r="E288" s="236"/>
    </row>
    <row r="289" spans="1:5" ht="14.25" hidden="1" customHeight="1">
      <c r="A289" s="89"/>
      <c r="B289" s="90"/>
      <c r="C289" s="90"/>
      <c r="D289" s="90"/>
      <c r="E289" s="236"/>
    </row>
    <row r="290" spans="1:5" ht="14.25" hidden="1" customHeight="1">
      <c r="A290" s="89"/>
      <c r="B290" s="90"/>
      <c r="C290" s="90"/>
      <c r="D290" s="90"/>
      <c r="E290" s="236"/>
    </row>
    <row r="291" spans="1:5" ht="14.25" hidden="1" customHeight="1">
      <c r="A291" s="89"/>
      <c r="B291" s="90"/>
      <c r="C291" s="90"/>
      <c r="D291" s="90"/>
      <c r="E291" s="236"/>
    </row>
    <row r="292" spans="1:5" ht="14.25" hidden="1" customHeight="1">
      <c r="A292" s="89"/>
      <c r="B292" s="90"/>
      <c r="C292" s="90"/>
      <c r="D292" s="90"/>
      <c r="E292" s="236"/>
    </row>
    <row r="293" spans="1:5" ht="14.25" hidden="1" customHeight="1">
      <c r="A293" s="89"/>
      <c r="B293" s="90"/>
      <c r="C293" s="90"/>
      <c r="D293" s="90"/>
      <c r="E293" s="236"/>
    </row>
    <row r="294" spans="1:5" ht="14.25" hidden="1" customHeight="1">
      <c r="A294" s="89"/>
      <c r="B294" s="90"/>
      <c r="C294" s="90"/>
      <c r="D294" s="90"/>
      <c r="E294" s="236"/>
    </row>
    <row r="295" spans="1:5" ht="14.25" hidden="1" customHeight="1">
      <c r="A295" s="89"/>
      <c r="B295" s="90"/>
      <c r="C295" s="90"/>
      <c r="D295" s="90"/>
      <c r="E295" s="236"/>
    </row>
    <row r="296" spans="1:5" ht="14.25" hidden="1" customHeight="1">
      <c r="A296" s="89"/>
      <c r="B296" s="90"/>
      <c r="C296" s="90"/>
      <c r="D296" s="90"/>
      <c r="E296" s="236"/>
    </row>
    <row r="297" spans="1:5" ht="14.25" hidden="1" customHeight="1">
      <c r="A297" s="89"/>
      <c r="B297" s="90"/>
      <c r="C297" s="90"/>
      <c r="D297" s="90"/>
      <c r="E297" s="236"/>
    </row>
    <row r="298" spans="1:5" ht="14.25" hidden="1" customHeight="1">
      <c r="A298" s="89"/>
      <c r="B298" s="90"/>
      <c r="C298" s="90"/>
      <c r="D298" s="90"/>
      <c r="E298" s="236"/>
    </row>
    <row r="299" spans="1:5" ht="14.25" hidden="1" customHeight="1">
      <c r="A299" s="89"/>
      <c r="B299" s="90"/>
      <c r="C299" s="90"/>
      <c r="D299" s="90"/>
      <c r="E299" s="236"/>
    </row>
    <row r="300" spans="1:5" ht="14.25" hidden="1" customHeight="1">
      <c r="A300" s="89"/>
      <c r="B300" s="90"/>
      <c r="C300" s="90"/>
      <c r="D300" s="90"/>
      <c r="E300" s="236"/>
    </row>
    <row r="301" spans="1:5" ht="14.25" hidden="1" customHeight="1">
      <c r="A301" s="89"/>
      <c r="B301" s="90"/>
      <c r="C301" s="90"/>
      <c r="D301" s="90"/>
      <c r="E301" s="236"/>
    </row>
    <row r="302" spans="1:5" ht="14.25" hidden="1" customHeight="1">
      <c r="A302" s="89"/>
      <c r="B302" s="90"/>
      <c r="C302" s="90"/>
      <c r="D302" s="90"/>
      <c r="E302" s="236"/>
    </row>
    <row r="303" spans="1:5" ht="14.25" hidden="1" customHeight="1">
      <c r="A303" s="89"/>
      <c r="B303" s="90"/>
      <c r="C303" s="90"/>
      <c r="D303" s="90"/>
      <c r="E303" s="236"/>
    </row>
    <row r="304" spans="1:5" ht="14.25" hidden="1" customHeight="1">
      <c r="A304" s="89"/>
      <c r="B304" s="90"/>
      <c r="C304" s="90"/>
      <c r="D304" s="90"/>
      <c r="E304" s="236"/>
    </row>
    <row r="305" spans="1:5" ht="14.25" hidden="1" customHeight="1">
      <c r="A305" s="89"/>
      <c r="B305" s="90"/>
      <c r="C305" s="90"/>
      <c r="D305" s="90"/>
      <c r="E305" s="236"/>
    </row>
    <row r="306" spans="1:5" ht="14.25" hidden="1" customHeight="1">
      <c r="A306" s="89"/>
      <c r="B306" s="90"/>
      <c r="C306" s="90"/>
      <c r="D306" s="90"/>
      <c r="E306" s="236"/>
    </row>
    <row r="307" spans="1:5" ht="14.25" hidden="1" customHeight="1">
      <c r="A307" s="89"/>
      <c r="B307" s="90"/>
      <c r="C307" s="90"/>
      <c r="D307" s="90"/>
      <c r="E307" s="236"/>
    </row>
    <row r="308" spans="1:5" ht="14.25" hidden="1" customHeight="1">
      <c r="A308" s="89"/>
      <c r="B308" s="90"/>
      <c r="C308" s="90"/>
      <c r="D308" s="90"/>
      <c r="E308" s="236"/>
    </row>
    <row r="309" spans="1:5" ht="14.25" hidden="1" customHeight="1">
      <c r="A309" s="89"/>
      <c r="B309" s="90"/>
      <c r="C309" s="90"/>
      <c r="D309" s="90"/>
      <c r="E309" s="236"/>
    </row>
    <row r="310" spans="1:5" ht="14.25" hidden="1" customHeight="1">
      <c r="A310" s="89"/>
      <c r="B310" s="90"/>
      <c r="C310" s="90"/>
      <c r="D310" s="90"/>
      <c r="E310" s="236"/>
    </row>
    <row r="311" spans="1:5" ht="14.25" hidden="1" customHeight="1">
      <c r="A311" s="89"/>
      <c r="B311" s="90"/>
      <c r="C311" s="90"/>
      <c r="D311" s="90"/>
      <c r="E311" s="236"/>
    </row>
    <row r="312" spans="1:5" ht="14.25" hidden="1" customHeight="1">
      <c r="A312" s="89"/>
      <c r="B312" s="90"/>
      <c r="C312" s="90"/>
      <c r="D312" s="90"/>
      <c r="E312" s="236"/>
    </row>
    <row r="313" spans="1:5" ht="14.25" hidden="1" customHeight="1">
      <c r="A313" s="89"/>
      <c r="B313" s="90"/>
      <c r="C313" s="90"/>
      <c r="D313" s="90"/>
      <c r="E313" s="236"/>
    </row>
    <row r="314" spans="1:5" ht="14.25" hidden="1" customHeight="1">
      <c r="A314" s="89"/>
      <c r="B314" s="90"/>
      <c r="C314" s="90"/>
      <c r="D314" s="90"/>
      <c r="E314" s="236"/>
    </row>
    <row r="315" spans="1:5" ht="14.25" hidden="1" customHeight="1">
      <c r="A315" s="89"/>
      <c r="B315" s="90"/>
      <c r="C315" s="90"/>
      <c r="D315" s="90"/>
      <c r="E315" s="236"/>
    </row>
    <row r="316" spans="1:5" ht="14.25" hidden="1" customHeight="1">
      <c r="A316" s="89"/>
      <c r="B316" s="90"/>
      <c r="C316" s="90"/>
      <c r="D316" s="90"/>
      <c r="E316" s="236"/>
    </row>
    <row r="317" spans="1:5" ht="14.25" hidden="1" customHeight="1">
      <c r="A317" s="89"/>
      <c r="B317" s="90"/>
      <c r="C317" s="90"/>
      <c r="D317" s="90"/>
      <c r="E317" s="236"/>
    </row>
    <row r="318" spans="1:5" ht="14.25" hidden="1" customHeight="1">
      <c r="A318" s="89"/>
      <c r="B318" s="90"/>
      <c r="C318" s="90"/>
      <c r="D318" s="90"/>
      <c r="E318" s="236"/>
    </row>
    <row r="319" spans="1:5" ht="14.25" hidden="1" customHeight="1">
      <c r="A319" s="89"/>
      <c r="B319" s="90"/>
      <c r="C319" s="90"/>
      <c r="D319" s="90"/>
      <c r="E319" s="236"/>
    </row>
    <row r="320" spans="1:5" ht="14.25" hidden="1" customHeight="1">
      <c r="A320" s="89"/>
      <c r="B320" s="90"/>
      <c r="C320" s="90"/>
      <c r="D320" s="90"/>
      <c r="E320" s="236"/>
    </row>
    <row r="321" spans="1:5" ht="14.25" hidden="1" customHeight="1">
      <c r="A321" s="89"/>
      <c r="B321" s="90"/>
      <c r="C321" s="90"/>
      <c r="D321" s="90"/>
      <c r="E321" s="236"/>
    </row>
    <row r="322" spans="1:5" ht="14.25" hidden="1" customHeight="1">
      <c r="A322" s="89"/>
      <c r="B322" s="90"/>
      <c r="C322" s="90"/>
      <c r="D322" s="90"/>
      <c r="E322" s="236"/>
    </row>
    <row r="323" spans="1:5" ht="14.25" hidden="1" customHeight="1">
      <c r="A323" s="89"/>
      <c r="B323" s="90"/>
      <c r="C323" s="90"/>
      <c r="D323" s="90"/>
      <c r="E323" s="236"/>
    </row>
    <row r="324" spans="1:5" ht="14.25" hidden="1" customHeight="1">
      <c r="A324" s="89"/>
      <c r="B324" s="90"/>
      <c r="C324" s="90"/>
      <c r="D324" s="90"/>
      <c r="E324" s="236"/>
    </row>
    <row r="325" spans="1:5" ht="14.25" hidden="1" customHeight="1">
      <c r="A325" s="89"/>
      <c r="B325" s="90"/>
      <c r="C325" s="90"/>
      <c r="D325" s="90"/>
      <c r="E325" s="236"/>
    </row>
    <row r="326" spans="1:5" ht="14.25" hidden="1" customHeight="1">
      <c r="A326" s="89"/>
      <c r="B326" s="90"/>
      <c r="C326" s="90"/>
      <c r="D326" s="90"/>
      <c r="E326" s="236"/>
    </row>
    <row r="327" spans="1:5" ht="14.25" hidden="1" customHeight="1">
      <c r="A327" s="89"/>
      <c r="B327" s="90"/>
      <c r="C327" s="90"/>
      <c r="D327" s="90"/>
      <c r="E327" s="236"/>
    </row>
    <row r="328" spans="1:5" ht="14.25" hidden="1" customHeight="1">
      <c r="A328" s="89"/>
      <c r="B328" s="90"/>
      <c r="C328" s="90"/>
      <c r="D328" s="90"/>
      <c r="E328" s="236"/>
    </row>
    <row r="329" spans="1:5" ht="14.25" hidden="1" customHeight="1">
      <c r="A329" s="89"/>
      <c r="B329" s="90"/>
      <c r="C329" s="90"/>
      <c r="D329" s="90"/>
      <c r="E329" s="236"/>
    </row>
    <row r="330" spans="1:5" ht="14.25" hidden="1" customHeight="1">
      <c r="A330" s="89"/>
      <c r="B330" s="90"/>
      <c r="C330" s="90"/>
      <c r="D330" s="90"/>
      <c r="E330" s="236"/>
    </row>
    <row r="331" spans="1:5" ht="14.25" hidden="1" customHeight="1">
      <c r="A331" s="89"/>
      <c r="B331" s="90"/>
      <c r="C331" s="90"/>
      <c r="D331" s="90"/>
      <c r="E331" s="236"/>
    </row>
    <row r="332" spans="1:5" ht="14.25" hidden="1" customHeight="1">
      <c r="A332" s="89"/>
      <c r="B332" s="90"/>
      <c r="C332" s="90"/>
      <c r="D332" s="90"/>
      <c r="E332" s="236"/>
    </row>
    <row r="333" spans="1:5" ht="14.25" hidden="1" customHeight="1">
      <c r="A333" s="89"/>
      <c r="B333" s="90"/>
      <c r="C333" s="90"/>
      <c r="D333" s="90"/>
      <c r="E333" s="236"/>
    </row>
    <row r="334" spans="1:5" ht="14.25" hidden="1" customHeight="1">
      <c r="A334" s="89"/>
      <c r="B334" s="90"/>
      <c r="C334" s="90"/>
      <c r="D334" s="90"/>
      <c r="E334" s="236"/>
    </row>
    <row r="335" spans="1:5" ht="14.25" hidden="1" customHeight="1">
      <c r="A335" s="89"/>
      <c r="B335" s="90"/>
      <c r="C335" s="90"/>
      <c r="D335" s="90"/>
      <c r="E335" s="236"/>
    </row>
    <row r="336" spans="1:5" ht="14.25" hidden="1" customHeight="1">
      <c r="A336" s="89"/>
      <c r="B336" s="90"/>
      <c r="C336" s="90"/>
      <c r="D336" s="90"/>
      <c r="E336" s="236"/>
    </row>
    <row r="337" spans="1:5" ht="14.25" hidden="1" customHeight="1">
      <c r="A337" s="89"/>
      <c r="B337" s="90"/>
      <c r="C337" s="90"/>
      <c r="D337" s="90"/>
      <c r="E337" s="236"/>
    </row>
    <row r="338" spans="1:5" ht="14.25" hidden="1" customHeight="1">
      <c r="A338" s="89"/>
      <c r="B338" s="90"/>
      <c r="C338" s="90"/>
      <c r="D338" s="90"/>
      <c r="E338" s="236"/>
    </row>
    <row r="339" spans="1:5" ht="14.25" hidden="1" customHeight="1">
      <c r="A339" s="89"/>
      <c r="B339" s="90"/>
      <c r="C339" s="90"/>
      <c r="D339" s="90"/>
      <c r="E339" s="236"/>
    </row>
    <row r="340" spans="1:5" ht="14.25" hidden="1" customHeight="1">
      <c r="A340" s="89"/>
      <c r="B340" s="90"/>
      <c r="C340" s="90"/>
      <c r="D340" s="90"/>
      <c r="E340" s="236"/>
    </row>
    <row r="341" spans="1:5" ht="14.25" hidden="1" customHeight="1">
      <c r="A341" s="89"/>
      <c r="B341" s="90"/>
      <c r="C341" s="90"/>
      <c r="D341" s="90"/>
      <c r="E341" s="236"/>
    </row>
    <row r="342" spans="1:5" ht="14.25" hidden="1" customHeight="1">
      <c r="A342" s="89"/>
      <c r="B342" s="90"/>
      <c r="C342" s="90"/>
      <c r="D342" s="90"/>
      <c r="E342" s="236"/>
    </row>
    <row r="343" spans="1:5" ht="14.25" hidden="1" customHeight="1">
      <c r="A343" s="89"/>
      <c r="B343" s="90"/>
      <c r="C343" s="90"/>
      <c r="D343" s="90"/>
      <c r="E343" s="236"/>
    </row>
    <row r="344" spans="1:5" ht="14.25" hidden="1" customHeight="1">
      <c r="A344" s="89"/>
      <c r="B344" s="90"/>
      <c r="C344" s="90"/>
      <c r="D344" s="90"/>
      <c r="E344" s="236"/>
    </row>
    <row r="345" spans="1:5" ht="14.25" hidden="1" customHeight="1">
      <c r="A345" s="89"/>
      <c r="B345" s="90"/>
      <c r="C345" s="90"/>
      <c r="D345" s="90"/>
      <c r="E345" s="236"/>
    </row>
    <row r="346" spans="1:5" ht="14.25" hidden="1" customHeight="1">
      <c r="A346" s="89"/>
      <c r="B346" s="90"/>
      <c r="C346" s="90"/>
      <c r="D346" s="90"/>
      <c r="E346" s="236"/>
    </row>
    <row r="347" spans="1:5" ht="14.25" hidden="1" customHeight="1">
      <c r="A347" s="89"/>
      <c r="B347" s="90"/>
      <c r="C347" s="90"/>
      <c r="D347" s="90"/>
      <c r="E347" s="236"/>
    </row>
    <row r="348" spans="1:5" ht="14.25" hidden="1" customHeight="1">
      <c r="A348" s="89"/>
      <c r="B348" s="90"/>
      <c r="C348" s="90"/>
      <c r="D348" s="90"/>
      <c r="E348" s="236"/>
    </row>
    <row r="349" spans="1:5" ht="14.25" hidden="1" customHeight="1">
      <c r="A349" s="89"/>
      <c r="B349" s="90"/>
      <c r="C349" s="90"/>
      <c r="D349" s="90"/>
      <c r="E349" s="236"/>
    </row>
    <row r="350" spans="1:5" ht="14.25" hidden="1" customHeight="1">
      <c r="A350" s="89"/>
      <c r="B350" s="90"/>
      <c r="C350" s="90"/>
      <c r="D350" s="90"/>
      <c r="E350" s="236"/>
    </row>
    <row r="351" spans="1:5" ht="14.25" hidden="1" customHeight="1">
      <c r="A351" s="89"/>
      <c r="B351" s="90"/>
      <c r="C351" s="90"/>
      <c r="D351" s="90"/>
      <c r="E351" s="236"/>
    </row>
    <row r="352" spans="1:5" ht="14.25" hidden="1" customHeight="1">
      <c r="A352" s="89"/>
      <c r="B352" s="90"/>
      <c r="C352" s="90"/>
      <c r="D352" s="90"/>
      <c r="E352" s="236"/>
    </row>
    <row r="353" spans="1:5" ht="14.25" hidden="1" customHeight="1">
      <c r="A353" s="89"/>
      <c r="B353" s="90"/>
      <c r="C353" s="90"/>
      <c r="D353" s="90"/>
      <c r="E353" s="236"/>
    </row>
    <row r="354" spans="1:5" ht="14.25" hidden="1" customHeight="1">
      <c r="A354" s="89"/>
      <c r="B354" s="90"/>
      <c r="C354" s="90"/>
      <c r="D354" s="90"/>
      <c r="E354" s="236"/>
    </row>
    <row r="355" spans="1:5" ht="14.25" hidden="1" customHeight="1">
      <c r="A355" s="89"/>
      <c r="B355" s="90"/>
      <c r="C355" s="90"/>
      <c r="D355" s="90"/>
      <c r="E355" s="236"/>
    </row>
    <row r="356" spans="1:5" ht="14.25" hidden="1" customHeight="1">
      <c r="A356" s="89"/>
      <c r="B356" s="90"/>
      <c r="C356" s="90"/>
      <c r="D356" s="90"/>
      <c r="E356" s="236"/>
    </row>
    <row r="357" spans="1:5" ht="14.25" hidden="1" customHeight="1">
      <c r="A357" s="89"/>
      <c r="B357" s="90"/>
      <c r="C357" s="90"/>
      <c r="D357" s="90"/>
      <c r="E357" s="236"/>
    </row>
    <row r="358" spans="1:5" ht="14.25" hidden="1" customHeight="1">
      <c r="A358" s="89"/>
      <c r="B358" s="90"/>
      <c r="C358" s="90"/>
      <c r="D358" s="90"/>
      <c r="E358" s="236"/>
    </row>
    <row r="359" spans="1:5" ht="14.25" hidden="1" customHeight="1">
      <c r="A359" s="89"/>
      <c r="B359" s="90"/>
      <c r="C359" s="90"/>
      <c r="D359" s="90"/>
      <c r="E359" s="236"/>
    </row>
    <row r="360" spans="1:5" ht="14.25" hidden="1" customHeight="1">
      <c r="A360" s="89"/>
      <c r="B360" s="90"/>
      <c r="C360" s="90"/>
      <c r="D360" s="90"/>
      <c r="E360" s="236"/>
    </row>
    <row r="361" spans="1:5" ht="14.25" hidden="1" customHeight="1">
      <c r="A361" s="89"/>
      <c r="B361" s="90"/>
      <c r="C361" s="90"/>
      <c r="D361" s="90"/>
      <c r="E361" s="236"/>
    </row>
    <row r="362" spans="1:5" ht="14.25" hidden="1" customHeight="1">
      <c r="A362" s="89"/>
      <c r="B362" s="90"/>
      <c r="C362" s="90"/>
      <c r="D362" s="90"/>
      <c r="E362" s="236"/>
    </row>
    <row r="363" spans="1:5" ht="14.25" hidden="1" customHeight="1">
      <c r="A363" s="89"/>
      <c r="B363" s="90"/>
      <c r="C363" s="90"/>
      <c r="D363" s="90"/>
      <c r="E363" s="236"/>
    </row>
    <row r="364" spans="1:5" ht="14.25" hidden="1" customHeight="1">
      <c r="A364" s="89"/>
      <c r="B364" s="90"/>
      <c r="C364" s="90"/>
      <c r="D364" s="90"/>
      <c r="E364" s="236"/>
    </row>
    <row r="365" spans="1:5" ht="14.25" hidden="1" customHeight="1">
      <c r="A365" s="89"/>
      <c r="B365" s="90"/>
      <c r="C365" s="90"/>
      <c r="D365" s="90"/>
      <c r="E365" s="236"/>
    </row>
    <row r="366" spans="1:5" ht="14.25" hidden="1" customHeight="1">
      <c r="A366" s="89"/>
      <c r="B366" s="90"/>
      <c r="C366" s="90"/>
      <c r="D366" s="90"/>
      <c r="E366" s="236"/>
    </row>
    <row r="367" spans="1:5" ht="14.25" hidden="1" customHeight="1">
      <c r="A367" s="89"/>
      <c r="B367" s="90"/>
      <c r="C367" s="90"/>
      <c r="D367" s="90"/>
      <c r="E367" s="236"/>
    </row>
    <row r="368" spans="1:5" ht="14.25" hidden="1" customHeight="1">
      <c r="A368" s="89"/>
      <c r="B368" s="90"/>
      <c r="C368" s="90"/>
      <c r="D368" s="90"/>
      <c r="E368" s="236"/>
    </row>
    <row r="369" spans="1:5" ht="14.25" hidden="1" customHeight="1">
      <c r="A369" s="89"/>
      <c r="B369" s="90"/>
      <c r="C369" s="90"/>
      <c r="D369" s="90"/>
      <c r="E369" s="236"/>
    </row>
    <row r="370" spans="1:5" ht="14.25" hidden="1" customHeight="1">
      <c r="A370" s="89"/>
      <c r="B370" s="90"/>
      <c r="C370" s="90"/>
      <c r="D370" s="90"/>
      <c r="E370" s="236"/>
    </row>
    <row r="371" spans="1:5" ht="14.25" hidden="1" customHeight="1">
      <c r="A371" s="89"/>
      <c r="B371" s="90"/>
      <c r="C371" s="90"/>
      <c r="D371" s="90"/>
      <c r="E371" s="236"/>
    </row>
    <row r="372" spans="1:5" ht="14.25" hidden="1" customHeight="1">
      <c r="A372" s="89"/>
      <c r="B372" s="90"/>
      <c r="C372" s="90"/>
      <c r="D372" s="90"/>
      <c r="E372" s="236"/>
    </row>
    <row r="373" spans="1:5" ht="14.25" hidden="1" customHeight="1">
      <c r="A373" s="89"/>
      <c r="B373" s="90"/>
      <c r="C373" s="90"/>
      <c r="D373" s="90"/>
      <c r="E373" s="236"/>
    </row>
    <row r="374" spans="1:5" ht="14.25" hidden="1" customHeight="1">
      <c r="A374" s="89"/>
      <c r="B374" s="90"/>
      <c r="C374" s="90"/>
      <c r="D374" s="90"/>
      <c r="E374" s="236"/>
    </row>
    <row r="375" spans="1:5" ht="14.25" hidden="1" customHeight="1">
      <c r="A375" s="89"/>
      <c r="B375" s="90"/>
      <c r="C375" s="90"/>
      <c r="D375" s="90"/>
      <c r="E375" s="236"/>
    </row>
    <row r="376" spans="1:5" ht="14.25" hidden="1" customHeight="1">
      <c r="A376" s="89"/>
      <c r="B376" s="90"/>
      <c r="C376" s="90"/>
      <c r="D376" s="90"/>
      <c r="E376" s="236"/>
    </row>
    <row r="377" spans="1:5" ht="14.25" hidden="1" customHeight="1">
      <c r="A377" s="89"/>
      <c r="B377" s="90"/>
      <c r="C377" s="90"/>
      <c r="D377" s="90"/>
      <c r="E377" s="236"/>
    </row>
    <row r="378" spans="1:5" ht="14.25" hidden="1" customHeight="1">
      <c r="A378" s="89"/>
      <c r="B378" s="90"/>
      <c r="C378" s="90"/>
      <c r="D378" s="90"/>
      <c r="E378" s="236"/>
    </row>
    <row r="379" spans="1:5" ht="14.25" hidden="1" customHeight="1">
      <c r="A379" s="89"/>
      <c r="B379" s="90"/>
      <c r="C379" s="90"/>
      <c r="D379" s="90"/>
      <c r="E379" s="236"/>
    </row>
    <row r="380" spans="1:5" ht="14.25" hidden="1" customHeight="1">
      <c r="A380" s="89"/>
      <c r="B380" s="90"/>
      <c r="C380" s="90"/>
      <c r="D380" s="90"/>
      <c r="E380" s="236"/>
    </row>
    <row r="381" spans="1:5" ht="14.25" hidden="1" customHeight="1">
      <c r="A381" s="89"/>
      <c r="B381" s="90"/>
      <c r="C381" s="90"/>
      <c r="D381" s="90"/>
      <c r="E381" s="236"/>
    </row>
    <row r="382" spans="1:5" ht="14.25" hidden="1" customHeight="1">
      <c r="A382" s="89"/>
      <c r="B382" s="90"/>
      <c r="C382" s="90"/>
      <c r="D382" s="90"/>
      <c r="E382" s="236"/>
    </row>
    <row r="383" spans="1:5" ht="14.25" hidden="1" customHeight="1">
      <c r="A383" s="89"/>
      <c r="B383" s="90"/>
      <c r="C383" s="90"/>
      <c r="D383" s="90"/>
      <c r="E383" s="236"/>
    </row>
    <row r="384" spans="1:5" ht="14.25" hidden="1" customHeight="1">
      <c r="A384" s="89"/>
      <c r="B384" s="90"/>
      <c r="C384" s="90"/>
      <c r="D384" s="90"/>
      <c r="E384" s="236"/>
    </row>
    <row r="385" spans="1:5" ht="14.25" hidden="1" customHeight="1">
      <c r="A385" s="89"/>
      <c r="B385" s="90"/>
      <c r="C385" s="90"/>
      <c r="D385" s="90"/>
      <c r="E385" s="236"/>
    </row>
    <row r="386" spans="1:5" ht="14.25" hidden="1" customHeight="1">
      <c r="A386" s="89"/>
      <c r="B386" s="90"/>
      <c r="C386" s="90"/>
      <c r="D386" s="90"/>
      <c r="E386" s="236"/>
    </row>
    <row r="387" spans="1:5" ht="14.25" hidden="1" customHeight="1">
      <c r="A387" s="89"/>
      <c r="B387" s="90"/>
      <c r="C387" s="90"/>
      <c r="D387" s="90"/>
      <c r="E387" s="236"/>
    </row>
    <row r="388" spans="1:5" ht="14.25" hidden="1" customHeight="1">
      <c r="A388" s="89"/>
      <c r="B388" s="90"/>
      <c r="C388" s="90"/>
      <c r="D388" s="90"/>
      <c r="E388" s="236"/>
    </row>
    <row r="389" spans="1:5" ht="14.25" hidden="1" customHeight="1">
      <c r="A389" s="89"/>
      <c r="B389" s="90"/>
      <c r="C389" s="90"/>
      <c r="D389" s="90"/>
      <c r="E389" s="236"/>
    </row>
    <row r="390" spans="1:5" ht="14.25" hidden="1" customHeight="1">
      <c r="A390" s="89"/>
      <c r="B390" s="90"/>
      <c r="C390" s="90"/>
      <c r="D390" s="90"/>
      <c r="E390" s="236"/>
    </row>
    <row r="391" spans="1:5" ht="14.25" hidden="1" customHeight="1">
      <c r="A391" s="89"/>
      <c r="B391" s="90"/>
      <c r="C391" s="90"/>
      <c r="D391" s="90"/>
      <c r="E391" s="236"/>
    </row>
    <row r="392" spans="1:5" ht="14.25" hidden="1" customHeight="1">
      <c r="A392" s="89"/>
      <c r="B392" s="90"/>
      <c r="C392" s="90"/>
      <c r="D392" s="90"/>
      <c r="E392" s="236"/>
    </row>
    <row r="393" spans="1:5" ht="14.25" hidden="1" customHeight="1">
      <c r="A393" s="89"/>
      <c r="B393" s="90"/>
      <c r="C393" s="90"/>
      <c r="D393" s="90"/>
      <c r="E393" s="236"/>
    </row>
    <row r="394" spans="1:5" ht="14.25" hidden="1" customHeight="1">
      <c r="A394" s="89"/>
      <c r="B394" s="90"/>
      <c r="C394" s="90"/>
      <c r="D394" s="90"/>
      <c r="E394" s="236"/>
    </row>
    <row r="395" spans="1:5" ht="14.25" hidden="1" customHeight="1">
      <c r="A395" s="89"/>
      <c r="B395" s="90"/>
      <c r="C395" s="90"/>
      <c r="D395" s="90"/>
      <c r="E395" s="236"/>
    </row>
    <row r="396" spans="1:5" ht="14.25" hidden="1" customHeight="1">
      <c r="A396" s="89"/>
      <c r="B396" s="90"/>
      <c r="C396" s="90"/>
      <c r="D396" s="90"/>
      <c r="E396" s="236"/>
    </row>
    <row r="397" spans="1:5" ht="14.25" hidden="1" customHeight="1">
      <c r="A397" s="89"/>
      <c r="B397" s="90"/>
      <c r="C397" s="90"/>
      <c r="D397" s="90"/>
      <c r="E397" s="236"/>
    </row>
    <row r="398" spans="1:5" ht="14.25" hidden="1" customHeight="1">
      <c r="A398" s="89"/>
      <c r="B398" s="90"/>
      <c r="C398" s="90"/>
      <c r="D398" s="90"/>
      <c r="E398" s="236"/>
    </row>
    <row r="399" spans="1:5" ht="14.25" hidden="1" customHeight="1">
      <c r="A399" s="89"/>
      <c r="B399" s="90"/>
      <c r="C399" s="90"/>
      <c r="D399" s="90"/>
      <c r="E399" s="236"/>
    </row>
    <row r="400" spans="1:5" ht="14.25" hidden="1" customHeight="1">
      <c r="A400" s="89"/>
      <c r="B400" s="90"/>
      <c r="C400" s="90"/>
      <c r="D400" s="90"/>
      <c r="E400" s="236"/>
    </row>
    <row r="401" spans="1:5" ht="14.25" hidden="1" customHeight="1">
      <c r="A401" s="89"/>
      <c r="B401" s="90"/>
      <c r="C401" s="90"/>
      <c r="D401" s="90"/>
      <c r="E401" s="236"/>
    </row>
    <row r="402" spans="1:5" ht="14.25" hidden="1" customHeight="1">
      <c r="A402" s="89"/>
      <c r="B402" s="90"/>
      <c r="C402" s="90"/>
      <c r="D402" s="90"/>
      <c r="E402" s="236"/>
    </row>
    <row r="403" spans="1:5" ht="14.25" hidden="1" customHeight="1">
      <c r="A403" s="89"/>
      <c r="B403" s="90"/>
      <c r="C403" s="90"/>
      <c r="D403" s="90"/>
      <c r="E403" s="236"/>
    </row>
    <row r="404" spans="1:5" ht="14.25" hidden="1" customHeight="1">
      <c r="A404" s="89"/>
      <c r="B404" s="90"/>
      <c r="C404" s="90"/>
      <c r="D404" s="90"/>
      <c r="E404" s="236"/>
    </row>
    <row r="405" spans="1:5" ht="14.25" hidden="1" customHeight="1">
      <c r="A405" s="89"/>
      <c r="B405" s="90"/>
      <c r="C405" s="90"/>
      <c r="D405" s="90"/>
      <c r="E405" s="236"/>
    </row>
    <row r="406" spans="1:5" ht="14.25" hidden="1" customHeight="1">
      <c r="A406" s="89"/>
      <c r="B406" s="90"/>
      <c r="C406" s="90"/>
      <c r="D406" s="90"/>
      <c r="E406" s="236"/>
    </row>
    <row r="407" spans="1:5" ht="14.25" hidden="1" customHeight="1">
      <c r="A407" s="89"/>
      <c r="B407" s="90"/>
      <c r="C407" s="90"/>
      <c r="D407" s="90"/>
      <c r="E407" s="236"/>
    </row>
    <row r="408" spans="1:5" ht="14.25" hidden="1" customHeight="1">
      <c r="A408" s="89"/>
      <c r="B408" s="90"/>
      <c r="C408" s="90"/>
      <c r="D408" s="90"/>
      <c r="E408" s="236"/>
    </row>
    <row r="409" spans="1:5" ht="14.25" hidden="1" customHeight="1">
      <c r="A409" s="89"/>
      <c r="B409" s="90"/>
      <c r="C409" s="90"/>
      <c r="D409" s="90"/>
      <c r="E409" s="236"/>
    </row>
    <row r="410" spans="1:5" ht="14.25" hidden="1" customHeight="1">
      <c r="A410" s="89"/>
      <c r="B410" s="90"/>
      <c r="C410" s="90"/>
      <c r="D410" s="90"/>
      <c r="E410" s="236"/>
    </row>
    <row r="411" spans="1:5" ht="14.25" hidden="1" customHeight="1">
      <c r="A411" s="89"/>
      <c r="B411" s="90"/>
      <c r="C411" s="90"/>
      <c r="D411" s="90"/>
      <c r="E411" s="236"/>
    </row>
    <row r="412" spans="1:5" ht="14.25" hidden="1" customHeight="1">
      <c r="A412" s="89"/>
      <c r="B412" s="90"/>
      <c r="C412" s="90"/>
      <c r="D412" s="90"/>
      <c r="E412" s="236"/>
    </row>
    <row r="413" spans="1:5" ht="14.25" hidden="1" customHeight="1">
      <c r="A413" s="89"/>
      <c r="B413" s="90"/>
      <c r="C413" s="90"/>
      <c r="D413" s="90"/>
      <c r="E413" s="236"/>
    </row>
    <row r="414" spans="1:5" ht="14.25" hidden="1" customHeight="1">
      <c r="A414" s="89"/>
      <c r="B414" s="90"/>
      <c r="C414" s="90"/>
      <c r="D414" s="90"/>
      <c r="E414" s="236"/>
    </row>
    <row r="415" spans="1:5" ht="14.25" hidden="1" customHeight="1">
      <c r="A415" s="89"/>
      <c r="B415" s="90"/>
      <c r="C415" s="90"/>
      <c r="D415" s="90"/>
      <c r="E415" s="236"/>
    </row>
    <row r="416" spans="1:5" ht="14.25" hidden="1" customHeight="1">
      <c r="A416" s="89"/>
      <c r="B416" s="90"/>
      <c r="C416" s="90"/>
      <c r="D416" s="90"/>
      <c r="E416" s="236"/>
    </row>
    <row r="417" spans="1:5" ht="14.25" hidden="1" customHeight="1">
      <c r="A417" s="89"/>
      <c r="B417" s="90"/>
      <c r="C417" s="90"/>
      <c r="D417" s="90"/>
      <c r="E417" s="236"/>
    </row>
    <row r="418" spans="1:5" ht="14.25" hidden="1" customHeight="1">
      <c r="A418" s="89"/>
      <c r="B418" s="90"/>
      <c r="C418" s="90"/>
      <c r="D418" s="90"/>
      <c r="E418" s="236"/>
    </row>
    <row r="419" spans="1:5" ht="14.25" hidden="1" customHeight="1">
      <c r="A419" s="89"/>
      <c r="B419" s="90"/>
      <c r="C419" s="90"/>
      <c r="D419" s="90"/>
      <c r="E419" s="236"/>
    </row>
    <row r="420" spans="1:5" ht="14.25" hidden="1" customHeight="1">
      <c r="A420" s="89"/>
      <c r="B420" s="90"/>
      <c r="C420" s="90"/>
      <c r="D420" s="90"/>
      <c r="E420" s="236"/>
    </row>
    <row r="421" spans="1:5" ht="14.25" hidden="1" customHeight="1">
      <c r="A421" s="89"/>
      <c r="B421" s="90"/>
      <c r="C421" s="90"/>
      <c r="D421" s="90"/>
      <c r="E421" s="236"/>
    </row>
    <row r="422" spans="1:5" ht="14.25" hidden="1" customHeight="1">
      <c r="A422" s="89"/>
      <c r="B422" s="90"/>
      <c r="C422" s="90"/>
      <c r="D422" s="90"/>
      <c r="E422" s="236"/>
    </row>
    <row r="423" spans="1:5" ht="14.25" hidden="1" customHeight="1">
      <c r="A423" s="89"/>
      <c r="B423" s="90"/>
      <c r="C423" s="90"/>
      <c r="D423" s="90"/>
      <c r="E423" s="236"/>
    </row>
    <row r="424" spans="1:5" ht="14.25" hidden="1" customHeight="1">
      <c r="A424" s="89"/>
      <c r="B424" s="90"/>
      <c r="C424" s="90"/>
      <c r="D424" s="90"/>
      <c r="E424" s="236"/>
    </row>
    <row r="425" spans="1:5" ht="14.25" hidden="1" customHeight="1">
      <c r="A425" s="89"/>
      <c r="B425" s="90"/>
      <c r="C425" s="90"/>
      <c r="D425" s="90"/>
      <c r="E425" s="236"/>
    </row>
    <row r="426" spans="1:5" ht="14.25" hidden="1" customHeight="1">
      <c r="A426" s="89"/>
      <c r="B426" s="90"/>
      <c r="C426" s="90"/>
      <c r="D426" s="90"/>
      <c r="E426" s="236"/>
    </row>
    <row r="427" spans="1:5" ht="14.25" hidden="1" customHeight="1">
      <c r="A427" s="89"/>
      <c r="B427" s="90"/>
      <c r="C427" s="90"/>
      <c r="D427" s="90"/>
      <c r="E427" s="236"/>
    </row>
    <row r="428" spans="1:5" ht="14.25" hidden="1" customHeight="1">
      <c r="A428" s="89"/>
      <c r="B428" s="90"/>
      <c r="C428" s="90"/>
      <c r="D428" s="90"/>
      <c r="E428" s="236"/>
    </row>
    <row r="429" spans="1:5" ht="14.25" hidden="1" customHeight="1">
      <c r="A429" s="89"/>
      <c r="B429" s="90"/>
      <c r="C429" s="90"/>
      <c r="D429" s="90"/>
      <c r="E429" s="236"/>
    </row>
    <row r="430" spans="1:5" ht="14.25" hidden="1" customHeight="1">
      <c r="A430" s="89"/>
      <c r="B430" s="90"/>
      <c r="C430" s="90"/>
      <c r="D430" s="90"/>
      <c r="E430" s="236"/>
    </row>
    <row r="431" spans="1:5" ht="14.25" hidden="1" customHeight="1">
      <c r="A431" s="89"/>
      <c r="B431" s="90"/>
      <c r="C431" s="90"/>
      <c r="D431" s="90"/>
      <c r="E431" s="236"/>
    </row>
    <row r="432" spans="1:5" ht="14.25" hidden="1" customHeight="1">
      <c r="A432" s="89"/>
      <c r="B432" s="90"/>
      <c r="C432" s="90"/>
      <c r="D432" s="90"/>
      <c r="E432" s="236"/>
    </row>
    <row r="433" spans="1:5" ht="14.25" hidden="1" customHeight="1">
      <c r="A433" s="89"/>
      <c r="B433" s="90"/>
      <c r="C433" s="90"/>
      <c r="D433" s="90"/>
      <c r="E433" s="236"/>
    </row>
    <row r="434" spans="1:5" ht="14.25" hidden="1" customHeight="1">
      <c r="A434" s="89"/>
      <c r="B434" s="90"/>
      <c r="C434" s="90"/>
      <c r="D434" s="90"/>
      <c r="E434" s="236"/>
    </row>
    <row r="435" spans="1:5" ht="14.25" hidden="1" customHeight="1">
      <c r="A435" s="89"/>
      <c r="B435" s="90"/>
      <c r="C435" s="90"/>
      <c r="D435" s="90"/>
      <c r="E435" s="236"/>
    </row>
    <row r="436" spans="1:5" ht="14.25" hidden="1" customHeight="1">
      <c r="A436" s="89"/>
      <c r="B436" s="90"/>
      <c r="C436" s="90"/>
      <c r="D436" s="90"/>
      <c r="E436" s="236"/>
    </row>
    <row r="437" spans="1:5" ht="14.25" hidden="1" customHeight="1">
      <c r="A437" s="89"/>
      <c r="B437" s="90"/>
      <c r="C437" s="90"/>
      <c r="D437" s="90"/>
      <c r="E437" s="236"/>
    </row>
    <row r="438" spans="1:5" ht="14.25" hidden="1" customHeight="1">
      <c r="A438" s="89"/>
      <c r="B438" s="90"/>
      <c r="C438" s="90"/>
      <c r="D438" s="90"/>
      <c r="E438" s="236"/>
    </row>
    <row r="439" spans="1:5" ht="14.25" hidden="1" customHeight="1">
      <c r="A439" s="89"/>
      <c r="B439" s="90"/>
      <c r="C439" s="90"/>
      <c r="D439" s="90"/>
      <c r="E439" s="236"/>
    </row>
    <row r="440" spans="1:5" ht="14.25" hidden="1" customHeight="1">
      <c r="A440" s="89"/>
      <c r="B440" s="90"/>
      <c r="C440" s="90"/>
      <c r="D440" s="90"/>
      <c r="E440" s="236"/>
    </row>
    <row r="441" spans="1:5" ht="14.25" hidden="1" customHeight="1">
      <c r="A441" s="89"/>
      <c r="B441" s="90"/>
      <c r="C441" s="90"/>
      <c r="D441" s="90"/>
      <c r="E441" s="236"/>
    </row>
    <row r="442" spans="1:5" ht="14.25" hidden="1" customHeight="1">
      <c r="A442" s="89"/>
      <c r="B442" s="90"/>
      <c r="C442" s="90"/>
      <c r="D442" s="90"/>
      <c r="E442" s="236"/>
    </row>
    <row r="443" spans="1:5" ht="14.25" hidden="1" customHeight="1">
      <c r="A443" s="89"/>
      <c r="B443" s="90"/>
      <c r="C443" s="90"/>
      <c r="D443" s="90"/>
      <c r="E443" s="236"/>
    </row>
    <row r="444" spans="1:5" ht="14.25" hidden="1" customHeight="1">
      <c r="A444" s="89"/>
      <c r="B444" s="90"/>
      <c r="C444" s="90"/>
      <c r="D444" s="90"/>
      <c r="E444" s="236"/>
    </row>
    <row r="445" spans="1:5" ht="14.25" hidden="1" customHeight="1">
      <c r="A445" s="89"/>
      <c r="B445" s="90"/>
      <c r="C445" s="90"/>
      <c r="D445" s="90"/>
      <c r="E445" s="236"/>
    </row>
    <row r="446" spans="1:5" ht="14.25" hidden="1" customHeight="1">
      <c r="A446" s="89"/>
      <c r="B446" s="90"/>
      <c r="C446" s="90"/>
      <c r="D446" s="90"/>
      <c r="E446" s="236"/>
    </row>
    <row r="447" spans="1:5" ht="14.25" hidden="1" customHeight="1">
      <c r="A447" s="89"/>
      <c r="B447" s="90"/>
      <c r="C447" s="90"/>
      <c r="D447" s="90"/>
      <c r="E447" s="236"/>
    </row>
    <row r="448" spans="1:5" ht="14.25" hidden="1" customHeight="1">
      <c r="A448" s="89"/>
      <c r="B448" s="90"/>
      <c r="C448" s="90"/>
      <c r="D448" s="90"/>
      <c r="E448" s="236"/>
    </row>
    <row r="449" spans="1:5" ht="14.25" hidden="1" customHeight="1">
      <c r="A449" s="89"/>
      <c r="B449" s="90"/>
      <c r="C449" s="90"/>
      <c r="D449" s="90"/>
      <c r="E449" s="236"/>
    </row>
    <row r="450" spans="1:5" ht="14.25" hidden="1" customHeight="1">
      <c r="A450" s="89"/>
      <c r="B450" s="90"/>
      <c r="C450" s="90"/>
      <c r="D450" s="90"/>
      <c r="E450" s="236"/>
    </row>
    <row r="451" spans="1:5" ht="14.25" hidden="1" customHeight="1">
      <c r="A451" s="89"/>
      <c r="B451" s="90"/>
      <c r="C451" s="90"/>
      <c r="D451" s="90"/>
      <c r="E451" s="236"/>
    </row>
    <row r="452" spans="1:5" ht="14.25" hidden="1" customHeight="1">
      <c r="A452" s="89"/>
      <c r="B452" s="90"/>
      <c r="C452" s="90"/>
      <c r="D452" s="90"/>
      <c r="E452" s="236"/>
    </row>
    <row r="453" spans="1:5" ht="14.25" hidden="1" customHeight="1">
      <c r="A453" s="89"/>
      <c r="B453" s="90"/>
      <c r="C453" s="90"/>
      <c r="D453" s="90"/>
      <c r="E453" s="236"/>
    </row>
    <row r="454" spans="1:5" ht="14.25" hidden="1" customHeight="1">
      <c r="A454" s="89"/>
      <c r="B454" s="90"/>
      <c r="C454" s="90"/>
      <c r="D454" s="90"/>
      <c r="E454" s="236"/>
    </row>
    <row r="455" spans="1:5" ht="14.25" hidden="1" customHeight="1">
      <c r="A455" s="89"/>
      <c r="B455" s="90"/>
      <c r="C455" s="90"/>
      <c r="D455" s="90"/>
      <c r="E455" s="236"/>
    </row>
    <row r="456" spans="1:5" ht="14.25" hidden="1" customHeight="1">
      <c r="A456" s="89"/>
      <c r="B456" s="90"/>
      <c r="C456" s="90"/>
      <c r="D456" s="90"/>
      <c r="E456" s="236"/>
    </row>
    <row r="457" spans="1:5" ht="14.25" hidden="1" customHeight="1">
      <c r="A457" s="89"/>
      <c r="B457" s="90"/>
      <c r="C457" s="90"/>
      <c r="D457" s="90"/>
      <c r="E457" s="236"/>
    </row>
    <row r="458" spans="1:5" ht="14.25" hidden="1" customHeight="1">
      <c r="A458" s="89"/>
      <c r="B458" s="90"/>
      <c r="C458" s="90"/>
      <c r="D458" s="90"/>
      <c r="E458" s="236"/>
    </row>
    <row r="459" spans="1:5" ht="14.25" hidden="1" customHeight="1">
      <c r="A459" s="89"/>
      <c r="B459" s="90"/>
      <c r="C459" s="90"/>
      <c r="D459" s="90"/>
      <c r="E459" s="236"/>
    </row>
    <row r="460" spans="1:5" ht="14.25" hidden="1" customHeight="1">
      <c r="A460" s="89"/>
      <c r="B460" s="90"/>
      <c r="C460" s="90"/>
      <c r="D460" s="90"/>
      <c r="E460" s="236"/>
    </row>
    <row r="461" spans="1:5" ht="14.25" hidden="1" customHeight="1">
      <c r="A461" s="89"/>
      <c r="B461" s="90"/>
      <c r="C461" s="90"/>
      <c r="D461" s="90"/>
      <c r="E461" s="236"/>
    </row>
    <row r="462" spans="1:5" ht="14.25" hidden="1" customHeight="1">
      <c r="A462" s="89"/>
      <c r="B462" s="90"/>
      <c r="C462" s="90"/>
      <c r="D462" s="90"/>
      <c r="E462" s="236"/>
    </row>
    <row r="463" spans="1:5" ht="14.25" hidden="1" customHeight="1">
      <c r="A463" s="89"/>
      <c r="B463" s="90"/>
      <c r="C463" s="90"/>
      <c r="D463" s="90"/>
      <c r="E463" s="236"/>
    </row>
    <row r="464" spans="1:5" ht="14.25" hidden="1" customHeight="1">
      <c r="A464" s="89"/>
      <c r="B464" s="90"/>
      <c r="C464" s="90"/>
      <c r="D464" s="90"/>
      <c r="E464" s="236"/>
    </row>
    <row r="465" spans="1:5" ht="14.25" hidden="1" customHeight="1">
      <c r="A465" s="89"/>
      <c r="B465" s="90"/>
      <c r="C465" s="90"/>
      <c r="D465" s="90"/>
      <c r="E465" s="236"/>
    </row>
    <row r="466" spans="1:5" ht="14.25" hidden="1" customHeight="1">
      <c r="A466" s="89"/>
      <c r="B466" s="90"/>
      <c r="C466" s="90"/>
      <c r="D466" s="90"/>
      <c r="E466" s="236"/>
    </row>
    <row r="467" spans="1:5" ht="14.25" hidden="1" customHeight="1">
      <c r="A467" s="89"/>
      <c r="B467" s="90"/>
      <c r="C467" s="90"/>
      <c r="D467" s="90"/>
      <c r="E467" s="236"/>
    </row>
    <row r="468" spans="1:5" ht="14.25" hidden="1" customHeight="1">
      <c r="A468" s="89"/>
      <c r="B468" s="90"/>
      <c r="C468" s="90"/>
      <c r="D468" s="90"/>
      <c r="E468" s="236"/>
    </row>
    <row r="469" spans="1:5" ht="14.25" hidden="1" customHeight="1">
      <c r="A469" s="89"/>
      <c r="B469" s="90"/>
      <c r="C469" s="90"/>
      <c r="D469" s="90"/>
      <c r="E469" s="236"/>
    </row>
    <row r="470" spans="1:5" ht="14.25" hidden="1" customHeight="1">
      <c r="A470" s="89"/>
      <c r="B470" s="90"/>
      <c r="C470" s="90"/>
      <c r="D470" s="90"/>
      <c r="E470" s="236"/>
    </row>
    <row r="471" spans="1:5" ht="14.25" hidden="1" customHeight="1">
      <c r="A471" s="89"/>
      <c r="B471" s="90"/>
      <c r="C471" s="90"/>
      <c r="D471" s="90"/>
      <c r="E471" s="236"/>
    </row>
    <row r="472" spans="1:5" ht="14.25" hidden="1" customHeight="1">
      <c r="A472" s="89"/>
      <c r="B472" s="90"/>
      <c r="C472" s="90"/>
      <c r="D472" s="90"/>
      <c r="E472" s="236"/>
    </row>
    <row r="473" spans="1:5" ht="14.25" hidden="1" customHeight="1">
      <c r="A473" s="89"/>
      <c r="B473" s="90"/>
      <c r="C473" s="90"/>
      <c r="D473" s="90"/>
      <c r="E473" s="236"/>
    </row>
    <row r="474" spans="1:5" ht="14.25" hidden="1" customHeight="1">
      <c r="A474" s="89"/>
      <c r="B474" s="90"/>
      <c r="C474" s="90"/>
      <c r="D474" s="90"/>
      <c r="E474" s="236"/>
    </row>
    <row r="475" spans="1:5" ht="14.25" hidden="1" customHeight="1">
      <c r="A475" s="89"/>
      <c r="B475" s="90"/>
      <c r="C475" s="90"/>
      <c r="D475" s="90"/>
      <c r="E475" s="236"/>
    </row>
    <row r="476" spans="1:5" ht="14.25" hidden="1" customHeight="1">
      <c r="A476" s="89"/>
      <c r="B476" s="90"/>
      <c r="C476" s="90"/>
      <c r="D476" s="90"/>
      <c r="E476" s="236"/>
    </row>
    <row r="477" spans="1:5" ht="14.25" hidden="1" customHeight="1">
      <c r="A477" s="89"/>
      <c r="B477" s="90"/>
      <c r="C477" s="90"/>
      <c r="D477" s="90"/>
      <c r="E477" s="236"/>
    </row>
    <row r="478" spans="1:5" ht="14.25" hidden="1" customHeight="1">
      <c r="A478" s="89"/>
      <c r="B478" s="90"/>
      <c r="C478" s="90"/>
      <c r="D478" s="90"/>
      <c r="E478" s="236"/>
    </row>
    <row r="479" spans="1:5" ht="14.25" hidden="1" customHeight="1">
      <c r="A479" s="89"/>
      <c r="B479" s="90"/>
      <c r="C479" s="90"/>
      <c r="D479" s="90"/>
      <c r="E479" s="236"/>
    </row>
    <row r="480" spans="1:5" ht="14.25" hidden="1" customHeight="1">
      <c r="A480" s="89"/>
      <c r="B480" s="90"/>
      <c r="C480" s="90"/>
      <c r="D480" s="90"/>
      <c r="E480" s="236"/>
    </row>
    <row r="481" spans="1:5" ht="14.25" hidden="1" customHeight="1">
      <c r="A481" s="89"/>
      <c r="B481" s="90"/>
      <c r="C481" s="90"/>
      <c r="D481" s="90"/>
      <c r="E481" s="236"/>
    </row>
    <row r="482" spans="1:5" ht="14.25" hidden="1" customHeight="1">
      <c r="A482" s="89"/>
      <c r="B482" s="90"/>
      <c r="C482" s="90"/>
      <c r="D482" s="90"/>
      <c r="E482" s="236"/>
    </row>
    <row r="483" spans="1:5" ht="14.25" hidden="1" customHeight="1">
      <c r="A483" s="89"/>
      <c r="B483" s="90"/>
      <c r="C483" s="90"/>
      <c r="D483" s="90"/>
      <c r="E483" s="236"/>
    </row>
    <row r="484" spans="1:5" ht="14.25" hidden="1" customHeight="1">
      <c r="A484" s="89"/>
      <c r="B484" s="90"/>
      <c r="C484" s="90"/>
      <c r="D484" s="90"/>
      <c r="E484" s="236"/>
    </row>
    <row r="485" spans="1:5" ht="14.25" hidden="1" customHeight="1">
      <c r="A485" s="89"/>
      <c r="B485" s="90"/>
      <c r="C485" s="90"/>
      <c r="D485" s="90"/>
      <c r="E485" s="236"/>
    </row>
    <row r="486" spans="1:5" ht="14.25" hidden="1" customHeight="1">
      <c r="A486" s="89"/>
      <c r="B486" s="90"/>
      <c r="C486" s="90"/>
      <c r="D486" s="90"/>
      <c r="E486" s="236"/>
    </row>
    <row r="487" spans="1:5" ht="14.25" hidden="1" customHeight="1">
      <c r="A487" s="89"/>
      <c r="B487" s="90"/>
      <c r="C487" s="90"/>
      <c r="D487" s="90"/>
      <c r="E487" s="236"/>
    </row>
    <row r="488" spans="1:5" ht="14.25" hidden="1" customHeight="1">
      <c r="A488" s="89"/>
      <c r="B488" s="90"/>
      <c r="C488" s="90"/>
      <c r="D488" s="90"/>
      <c r="E488" s="236"/>
    </row>
    <row r="489" spans="1:5" ht="14.25" hidden="1" customHeight="1">
      <c r="A489" s="89"/>
      <c r="B489" s="90"/>
      <c r="C489" s="90"/>
      <c r="D489" s="90"/>
      <c r="E489" s="236"/>
    </row>
    <row r="490" spans="1:5" ht="14.25" hidden="1" customHeight="1">
      <c r="A490" s="89"/>
      <c r="B490" s="90"/>
      <c r="C490" s="90"/>
      <c r="D490" s="90"/>
      <c r="E490" s="236"/>
    </row>
    <row r="491" spans="1:5" ht="14.25" hidden="1" customHeight="1">
      <c r="A491" s="89"/>
      <c r="B491" s="90"/>
      <c r="C491" s="90"/>
      <c r="D491" s="90"/>
      <c r="E491" s="236"/>
    </row>
    <row r="492" spans="1:5" ht="14.25" hidden="1" customHeight="1">
      <c r="A492" s="89"/>
      <c r="B492" s="90"/>
      <c r="C492" s="90"/>
      <c r="D492" s="90"/>
      <c r="E492" s="236"/>
    </row>
    <row r="493" spans="1:5" ht="14.25" hidden="1" customHeight="1">
      <c r="A493" s="89"/>
      <c r="B493" s="90"/>
      <c r="C493" s="90"/>
      <c r="D493" s="90"/>
      <c r="E493" s="236"/>
    </row>
    <row r="494" spans="1:5" ht="14.25" hidden="1" customHeight="1">
      <c r="A494" s="89"/>
      <c r="B494" s="90"/>
      <c r="C494" s="90"/>
      <c r="D494" s="90"/>
      <c r="E494" s="236"/>
    </row>
    <row r="495" spans="1:5" ht="14.25" hidden="1" customHeight="1">
      <c r="A495" s="89"/>
      <c r="B495" s="90"/>
      <c r="C495" s="90"/>
      <c r="D495" s="90"/>
      <c r="E495" s="236"/>
    </row>
    <row r="496" spans="1:5" ht="14.25" hidden="1" customHeight="1">
      <c r="A496" s="89"/>
      <c r="B496" s="90"/>
      <c r="C496" s="90"/>
      <c r="D496" s="90"/>
      <c r="E496" s="236"/>
    </row>
    <row r="497" spans="1:5" ht="14.25" hidden="1" customHeight="1">
      <c r="A497" s="89"/>
      <c r="B497" s="90"/>
      <c r="C497" s="90"/>
      <c r="D497" s="90"/>
      <c r="E497" s="236"/>
    </row>
    <row r="498" spans="1:5" ht="14.25" hidden="1" customHeight="1">
      <c r="A498" s="89"/>
      <c r="B498" s="90"/>
      <c r="C498" s="90"/>
      <c r="D498" s="90"/>
      <c r="E498" s="236"/>
    </row>
    <row r="499" spans="1:5" ht="14.25" hidden="1" customHeight="1">
      <c r="A499" s="89"/>
      <c r="B499" s="90"/>
      <c r="C499" s="90"/>
      <c r="D499" s="90"/>
      <c r="E499" s="236"/>
    </row>
    <row r="500" spans="1:5" ht="14.25" hidden="1" customHeight="1">
      <c r="A500" s="89"/>
      <c r="B500" s="90"/>
      <c r="C500" s="90"/>
      <c r="D500" s="90"/>
      <c r="E500" s="236"/>
    </row>
    <row r="501" spans="1:5" ht="14.25" hidden="1" customHeight="1">
      <c r="A501" s="89"/>
      <c r="B501" s="90"/>
      <c r="C501" s="90"/>
      <c r="D501" s="90"/>
      <c r="E501" s="236"/>
    </row>
    <row r="502" spans="1:5" ht="14.25" hidden="1" customHeight="1">
      <c r="A502" s="89"/>
      <c r="B502" s="90"/>
      <c r="C502" s="90"/>
      <c r="D502" s="90"/>
      <c r="E502" s="236"/>
    </row>
    <row r="503" spans="1:5" ht="14.25" hidden="1" customHeight="1">
      <c r="A503" s="89"/>
      <c r="B503" s="90"/>
      <c r="C503" s="90"/>
      <c r="D503" s="90"/>
      <c r="E503" s="236"/>
    </row>
    <row r="504" spans="1:5" ht="14.25" hidden="1" customHeight="1">
      <c r="A504" s="89"/>
      <c r="B504" s="90"/>
      <c r="C504" s="90"/>
      <c r="D504" s="90"/>
      <c r="E504" s="236"/>
    </row>
    <row r="505" spans="1:5" ht="14.25" hidden="1" customHeight="1">
      <c r="A505" s="89"/>
      <c r="B505" s="90"/>
      <c r="C505" s="90"/>
      <c r="D505" s="90"/>
      <c r="E505" s="236"/>
    </row>
    <row r="506" spans="1:5" ht="14.25" hidden="1" customHeight="1">
      <c r="A506" s="89"/>
      <c r="B506" s="90"/>
      <c r="C506" s="90"/>
      <c r="D506" s="90"/>
      <c r="E506" s="236"/>
    </row>
    <row r="507" spans="1:5" ht="14.25" hidden="1" customHeight="1">
      <c r="A507" s="89"/>
      <c r="B507" s="90"/>
      <c r="C507" s="90"/>
      <c r="D507" s="90"/>
      <c r="E507" s="236"/>
    </row>
    <row r="508" spans="1:5" ht="14.25" hidden="1" customHeight="1">
      <c r="A508" s="89"/>
      <c r="B508" s="90"/>
      <c r="C508" s="90"/>
      <c r="D508" s="90"/>
      <c r="E508" s="236"/>
    </row>
    <row r="509" spans="1:5" ht="14.25" hidden="1" customHeight="1">
      <c r="A509" s="89"/>
      <c r="B509" s="90"/>
      <c r="C509" s="90"/>
      <c r="D509" s="90"/>
      <c r="E509" s="236"/>
    </row>
    <row r="510" spans="1:5" ht="14.25" hidden="1" customHeight="1">
      <c r="A510" s="89"/>
      <c r="B510" s="90"/>
      <c r="C510" s="90"/>
      <c r="D510" s="90"/>
      <c r="E510" s="236"/>
    </row>
    <row r="511" spans="1:5" ht="14.25" hidden="1" customHeight="1">
      <c r="A511" s="89"/>
      <c r="B511" s="90"/>
      <c r="C511" s="90"/>
      <c r="D511" s="90"/>
      <c r="E511" s="236"/>
    </row>
    <row r="512" spans="1:5" ht="14.25" hidden="1" customHeight="1">
      <c r="A512" s="89"/>
      <c r="B512" s="90"/>
      <c r="C512" s="90"/>
      <c r="D512" s="90"/>
      <c r="E512" s="236"/>
    </row>
    <row r="513" spans="1:5" ht="14.25" hidden="1" customHeight="1">
      <c r="A513" s="89"/>
      <c r="B513" s="90"/>
      <c r="C513" s="90"/>
      <c r="D513" s="90"/>
      <c r="E513" s="236"/>
    </row>
    <row r="514" spans="1:5" ht="14.25" hidden="1" customHeight="1">
      <c r="A514" s="89"/>
      <c r="B514" s="90"/>
      <c r="C514" s="90"/>
      <c r="D514" s="90"/>
      <c r="E514" s="236"/>
    </row>
    <row r="515" spans="1:5" ht="14.25" hidden="1" customHeight="1">
      <c r="A515" s="89"/>
      <c r="B515" s="90"/>
      <c r="C515" s="90"/>
      <c r="D515" s="90"/>
      <c r="E515" s="236"/>
    </row>
    <row r="516" spans="1:5" ht="14.25" hidden="1" customHeight="1">
      <c r="A516" s="89"/>
      <c r="B516" s="90"/>
      <c r="C516" s="90"/>
      <c r="D516" s="90"/>
      <c r="E516" s="236"/>
    </row>
    <row r="517" spans="1:5" ht="14.25" hidden="1" customHeight="1">
      <c r="A517" s="89"/>
      <c r="B517" s="90"/>
      <c r="C517" s="90"/>
      <c r="D517" s="90"/>
      <c r="E517" s="236"/>
    </row>
    <row r="518" spans="1:5" ht="14.25" hidden="1" customHeight="1">
      <c r="A518" s="89"/>
      <c r="B518" s="90"/>
      <c r="C518" s="90"/>
      <c r="D518" s="90"/>
      <c r="E518" s="236"/>
    </row>
    <row r="519" spans="1:5" ht="14.25" hidden="1" customHeight="1">
      <c r="A519" s="89"/>
      <c r="B519" s="90"/>
      <c r="C519" s="90"/>
      <c r="D519" s="90"/>
      <c r="E519" s="236"/>
    </row>
    <row r="520" spans="1:5" ht="14.25" hidden="1" customHeight="1">
      <c r="A520" s="89"/>
      <c r="B520" s="90"/>
      <c r="C520" s="90"/>
      <c r="D520" s="90"/>
      <c r="E520" s="236"/>
    </row>
    <row r="521" spans="1:5" ht="14.25" hidden="1" customHeight="1">
      <c r="A521" s="89"/>
      <c r="B521" s="90"/>
      <c r="C521" s="90"/>
      <c r="D521" s="90"/>
      <c r="E521" s="236"/>
    </row>
    <row r="522" spans="1:5" ht="14.25" hidden="1" customHeight="1">
      <c r="A522" s="89"/>
      <c r="B522" s="90"/>
      <c r="C522" s="90"/>
      <c r="D522" s="90"/>
      <c r="E522" s="236"/>
    </row>
    <row r="523" spans="1:5" ht="14.25" hidden="1" customHeight="1">
      <c r="A523" s="89"/>
      <c r="B523" s="90"/>
      <c r="C523" s="90"/>
      <c r="D523" s="90"/>
      <c r="E523" s="236"/>
    </row>
    <row r="524" spans="1:5" ht="14.25" hidden="1" customHeight="1">
      <c r="A524" s="89"/>
      <c r="B524" s="90"/>
      <c r="C524" s="90"/>
      <c r="D524" s="90"/>
      <c r="E524" s="236"/>
    </row>
    <row r="525" spans="1:5" ht="14.25" hidden="1" customHeight="1">
      <c r="A525" s="89"/>
      <c r="B525" s="90"/>
      <c r="C525" s="90"/>
      <c r="D525" s="90"/>
      <c r="E525" s="236"/>
    </row>
    <row r="526" spans="1:5" ht="14.25" hidden="1" customHeight="1">
      <c r="A526" s="89"/>
      <c r="B526" s="90"/>
      <c r="C526" s="90"/>
      <c r="D526" s="90"/>
      <c r="E526" s="236"/>
    </row>
    <row r="527" spans="1:5" ht="14.25" hidden="1" customHeight="1">
      <c r="A527" s="89"/>
      <c r="B527" s="90"/>
      <c r="C527" s="90"/>
      <c r="D527" s="90"/>
      <c r="E527" s="236"/>
    </row>
    <row r="528" spans="1:5" ht="14.25" hidden="1" customHeight="1">
      <c r="A528" s="89"/>
      <c r="B528" s="90"/>
      <c r="C528" s="90"/>
      <c r="D528" s="90"/>
      <c r="E528" s="236"/>
    </row>
    <row r="529" spans="1:5" ht="14.25" hidden="1" customHeight="1">
      <c r="A529" s="89"/>
      <c r="B529" s="90"/>
      <c r="C529" s="90"/>
      <c r="D529" s="90"/>
      <c r="E529" s="236"/>
    </row>
    <row r="530" spans="1:5" ht="14.25" hidden="1" customHeight="1">
      <c r="A530" s="89"/>
      <c r="B530" s="90"/>
      <c r="C530" s="90"/>
      <c r="D530" s="90"/>
      <c r="E530" s="236"/>
    </row>
    <row r="531" spans="1:5" ht="14.25" hidden="1" customHeight="1">
      <c r="A531" s="89"/>
      <c r="B531" s="90"/>
      <c r="C531" s="90"/>
      <c r="D531" s="90"/>
      <c r="E531" s="236"/>
    </row>
    <row r="532" spans="1:5" ht="14.25" hidden="1" customHeight="1">
      <c r="A532" s="89"/>
      <c r="B532" s="90"/>
      <c r="C532" s="90"/>
      <c r="D532" s="90"/>
      <c r="E532" s="236"/>
    </row>
    <row r="533" spans="1:5" ht="14.25" hidden="1" customHeight="1">
      <c r="A533" s="89"/>
      <c r="B533" s="90"/>
      <c r="C533" s="90"/>
      <c r="D533" s="90"/>
      <c r="E533" s="236"/>
    </row>
    <row r="534" spans="1:5" ht="14.25" hidden="1" customHeight="1">
      <c r="A534" s="89"/>
      <c r="B534" s="90"/>
      <c r="C534" s="90"/>
      <c r="D534" s="90"/>
      <c r="E534" s="236"/>
    </row>
    <row r="535" spans="1:5" ht="14.25" hidden="1" customHeight="1">
      <c r="A535" s="89"/>
      <c r="B535" s="90"/>
      <c r="C535" s="90"/>
      <c r="D535" s="90"/>
      <c r="E535" s="236"/>
    </row>
    <row r="536" spans="1:5" ht="14.25" hidden="1" customHeight="1">
      <c r="A536" s="89"/>
      <c r="B536" s="90"/>
      <c r="C536" s="90"/>
      <c r="D536" s="90"/>
      <c r="E536" s="236"/>
    </row>
    <row r="537" spans="1:5" ht="14.25" hidden="1" customHeight="1">
      <c r="A537" s="89"/>
      <c r="B537" s="90"/>
      <c r="C537" s="90"/>
      <c r="D537" s="90"/>
      <c r="E537" s="236"/>
    </row>
    <row r="538" spans="1:5" ht="14.25" hidden="1" customHeight="1">
      <c r="A538" s="89"/>
      <c r="B538" s="90"/>
      <c r="C538" s="90"/>
      <c r="D538" s="90"/>
      <c r="E538" s="236"/>
    </row>
    <row r="539" spans="1:5" ht="14.25" hidden="1" customHeight="1">
      <c r="A539" s="89"/>
      <c r="B539" s="90"/>
      <c r="C539" s="90"/>
      <c r="D539" s="90"/>
      <c r="E539" s="236"/>
    </row>
    <row r="540" spans="1:5" ht="14.25" hidden="1" customHeight="1">
      <c r="A540" s="89"/>
      <c r="B540" s="90"/>
      <c r="C540" s="90"/>
      <c r="D540" s="90"/>
      <c r="E540" s="236"/>
    </row>
    <row r="541" spans="1:5" ht="14.25" hidden="1" customHeight="1">
      <c r="A541" s="89"/>
      <c r="B541" s="90"/>
      <c r="C541" s="90"/>
      <c r="D541" s="90"/>
      <c r="E541" s="236"/>
    </row>
    <row r="542" spans="1:5" ht="14.25" hidden="1" customHeight="1">
      <c r="A542" s="89"/>
      <c r="B542" s="90"/>
      <c r="C542" s="90"/>
      <c r="D542" s="90"/>
      <c r="E542" s="236"/>
    </row>
    <row r="543" spans="1:5" ht="14.25" hidden="1" customHeight="1">
      <c r="A543" s="89"/>
      <c r="B543" s="90"/>
      <c r="C543" s="90"/>
      <c r="D543" s="90"/>
      <c r="E543" s="236"/>
    </row>
    <row r="544" spans="1:5" ht="14.25" hidden="1" customHeight="1">
      <c r="A544" s="89"/>
      <c r="B544" s="90"/>
      <c r="C544" s="90"/>
      <c r="D544" s="90"/>
      <c r="E544" s="236"/>
    </row>
    <row r="545" spans="1:5" ht="14.25" hidden="1" customHeight="1">
      <c r="A545" s="89"/>
      <c r="B545" s="90"/>
      <c r="C545" s="90"/>
      <c r="D545" s="90"/>
      <c r="E545" s="236"/>
    </row>
    <row r="546" spans="1:5" ht="14.25" hidden="1" customHeight="1">
      <c r="A546" s="89"/>
      <c r="B546" s="90"/>
      <c r="C546" s="90"/>
      <c r="D546" s="90"/>
      <c r="E546" s="236"/>
    </row>
    <row r="547" spans="1:5" ht="14.25" hidden="1" customHeight="1">
      <c r="A547" s="89"/>
      <c r="B547" s="90"/>
      <c r="C547" s="90"/>
      <c r="D547" s="90"/>
      <c r="E547" s="236"/>
    </row>
    <row r="548" spans="1:5" ht="14.25" hidden="1" customHeight="1">
      <c r="A548" s="89"/>
      <c r="B548" s="90"/>
      <c r="C548" s="90"/>
      <c r="D548" s="90"/>
      <c r="E548" s="236"/>
    </row>
    <row r="549" spans="1:5" ht="14.25" hidden="1" customHeight="1">
      <c r="A549" s="89"/>
      <c r="B549" s="90"/>
      <c r="C549" s="90"/>
      <c r="D549" s="90"/>
      <c r="E549" s="236"/>
    </row>
    <row r="550" spans="1:5" ht="14.25" hidden="1" customHeight="1">
      <c r="A550" s="89"/>
      <c r="B550" s="90"/>
      <c r="C550" s="90"/>
      <c r="D550" s="90"/>
      <c r="E550" s="236"/>
    </row>
    <row r="551" spans="1:5" ht="14.25" hidden="1" customHeight="1">
      <c r="A551" s="89"/>
      <c r="B551" s="90"/>
      <c r="C551" s="90"/>
      <c r="D551" s="90"/>
      <c r="E551" s="236"/>
    </row>
    <row r="552" spans="1:5" ht="14.25" hidden="1" customHeight="1">
      <c r="A552" s="89"/>
      <c r="B552" s="90"/>
      <c r="C552" s="90"/>
      <c r="D552" s="90"/>
      <c r="E552" s="236"/>
    </row>
    <row r="553" spans="1:5" ht="14.25" hidden="1" customHeight="1">
      <c r="A553" s="89"/>
      <c r="B553" s="90"/>
      <c r="C553" s="90"/>
      <c r="D553" s="90"/>
      <c r="E553" s="236"/>
    </row>
    <row r="554" spans="1:5" ht="14.25" hidden="1" customHeight="1">
      <c r="A554" s="89"/>
      <c r="B554" s="90"/>
      <c r="C554" s="90"/>
      <c r="D554" s="90"/>
      <c r="E554" s="236"/>
    </row>
    <row r="555" spans="1:5" ht="14.25" hidden="1" customHeight="1">
      <c r="A555" s="89"/>
      <c r="B555" s="90"/>
      <c r="C555" s="90"/>
      <c r="D555" s="90"/>
      <c r="E555" s="236"/>
    </row>
    <row r="556" spans="1:5" ht="14.25" hidden="1" customHeight="1">
      <c r="A556" s="89"/>
      <c r="B556" s="90"/>
      <c r="C556" s="90"/>
      <c r="D556" s="90"/>
      <c r="E556" s="236"/>
    </row>
    <row r="557" spans="1:5" ht="14.25" hidden="1" customHeight="1">
      <c r="A557" s="89"/>
      <c r="B557" s="90"/>
      <c r="C557" s="90"/>
      <c r="D557" s="90"/>
      <c r="E557" s="236"/>
    </row>
    <row r="558" spans="1:5" ht="14.25" hidden="1" customHeight="1">
      <c r="A558" s="89"/>
      <c r="B558" s="90"/>
      <c r="C558" s="90"/>
      <c r="D558" s="90"/>
      <c r="E558" s="236"/>
    </row>
    <row r="559" spans="1:5" ht="14.25" hidden="1" customHeight="1">
      <c r="A559" s="89"/>
      <c r="B559" s="90"/>
      <c r="C559" s="90"/>
      <c r="D559" s="90"/>
      <c r="E559" s="236"/>
    </row>
    <row r="560" spans="1:5" ht="14.25" hidden="1" customHeight="1">
      <c r="A560" s="89"/>
      <c r="B560" s="90"/>
      <c r="C560" s="90"/>
      <c r="D560" s="90"/>
      <c r="E560" s="236"/>
    </row>
    <row r="561" spans="1:5" ht="14.25" hidden="1" customHeight="1">
      <c r="A561" s="89"/>
      <c r="B561" s="90"/>
      <c r="C561" s="90"/>
      <c r="D561" s="90"/>
      <c r="E561" s="236"/>
    </row>
    <row r="562" spans="1:5" ht="14.25" hidden="1" customHeight="1">
      <c r="A562" s="89"/>
      <c r="B562" s="90"/>
      <c r="C562" s="90"/>
      <c r="D562" s="90"/>
      <c r="E562" s="236"/>
    </row>
    <row r="563" spans="1:5" ht="14.25" hidden="1" customHeight="1">
      <c r="A563" s="89"/>
      <c r="B563" s="90"/>
      <c r="C563" s="90"/>
      <c r="D563" s="90"/>
      <c r="E563" s="236"/>
    </row>
    <row r="564" spans="1:5" ht="14.25" hidden="1" customHeight="1">
      <c r="A564" s="89"/>
      <c r="B564" s="90"/>
      <c r="C564" s="90"/>
      <c r="D564" s="90"/>
      <c r="E564" s="236"/>
    </row>
    <row r="565" spans="1:5" ht="14.25" hidden="1" customHeight="1">
      <c r="A565" s="89"/>
      <c r="B565" s="90"/>
      <c r="C565" s="90"/>
      <c r="D565" s="90"/>
      <c r="E565" s="236"/>
    </row>
    <row r="566" spans="1:5" ht="14.25" hidden="1" customHeight="1">
      <c r="A566" s="89"/>
      <c r="B566" s="90"/>
      <c r="C566" s="90"/>
      <c r="D566" s="90"/>
      <c r="E566" s="236"/>
    </row>
    <row r="567" spans="1:5" ht="14.25" hidden="1" customHeight="1">
      <c r="A567" s="89"/>
      <c r="B567" s="90"/>
      <c r="C567" s="90"/>
      <c r="D567" s="90"/>
      <c r="E567" s="236"/>
    </row>
    <row r="568" spans="1:5" ht="14.25" hidden="1" customHeight="1">
      <c r="A568" s="89"/>
      <c r="B568" s="90"/>
      <c r="C568" s="90"/>
      <c r="D568" s="90"/>
      <c r="E568" s="236"/>
    </row>
    <row r="569" spans="1:5" ht="14.25" hidden="1" customHeight="1">
      <c r="A569" s="89"/>
      <c r="B569" s="90"/>
      <c r="C569" s="90"/>
      <c r="D569" s="90"/>
      <c r="E569" s="236"/>
    </row>
    <row r="570" spans="1:5" ht="14.25" hidden="1" customHeight="1">
      <c r="A570" s="89"/>
      <c r="B570" s="90"/>
      <c r="C570" s="90"/>
      <c r="D570" s="90"/>
      <c r="E570" s="236"/>
    </row>
    <row r="571" spans="1:5" ht="14.25" hidden="1" customHeight="1">
      <c r="A571" s="89"/>
      <c r="B571" s="90"/>
      <c r="C571" s="90"/>
      <c r="D571" s="90"/>
      <c r="E571" s="236"/>
    </row>
    <row r="572" spans="1:5" ht="14.25" hidden="1" customHeight="1">
      <c r="A572" s="89"/>
      <c r="B572" s="90"/>
      <c r="C572" s="90"/>
      <c r="D572" s="90"/>
      <c r="E572" s="236"/>
    </row>
    <row r="573" spans="1:5" ht="14.25" hidden="1" customHeight="1">
      <c r="A573" s="89"/>
      <c r="B573" s="90"/>
      <c r="C573" s="90"/>
      <c r="D573" s="90"/>
      <c r="E573" s="236"/>
    </row>
    <row r="574" spans="1:5" ht="14.25" hidden="1" customHeight="1">
      <c r="A574" s="89"/>
      <c r="B574" s="90"/>
      <c r="C574" s="90"/>
      <c r="D574" s="90"/>
      <c r="E574" s="236"/>
    </row>
    <row r="575" spans="1:5" ht="14.25" hidden="1" customHeight="1">
      <c r="A575" s="89"/>
      <c r="B575" s="90"/>
      <c r="C575" s="90"/>
      <c r="D575" s="90"/>
      <c r="E575" s="236"/>
    </row>
    <row r="576" spans="1:5" ht="14.25" hidden="1" customHeight="1">
      <c r="A576" s="89"/>
      <c r="B576" s="90"/>
      <c r="C576" s="90"/>
      <c r="D576" s="90"/>
      <c r="E576" s="236"/>
    </row>
    <row r="577" spans="1:5" ht="14.25" hidden="1" customHeight="1">
      <c r="A577" s="89"/>
      <c r="B577" s="90"/>
      <c r="C577" s="90"/>
      <c r="D577" s="90"/>
      <c r="E577" s="236"/>
    </row>
    <row r="578" spans="1:5" ht="14.25" hidden="1" customHeight="1">
      <c r="A578" s="89"/>
      <c r="B578" s="90"/>
      <c r="C578" s="90"/>
      <c r="D578" s="90"/>
      <c r="E578" s="236"/>
    </row>
    <row r="579" spans="1:5" ht="14.25" hidden="1" customHeight="1">
      <c r="A579" s="89"/>
      <c r="B579" s="90"/>
      <c r="C579" s="90"/>
      <c r="D579" s="90"/>
      <c r="E579" s="236"/>
    </row>
    <row r="580" spans="1:5" ht="14.25" hidden="1" customHeight="1">
      <c r="A580" s="89"/>
      <c r="B580" s="90"/>
      <c r="C580" s="90"/>
      <c r="D580" s="90"/>
      <c r="E580" s="236"/>
    </row>
    <row r="581" spans="1:5" ht="14.25" hidden="1" customHeight="1">
      <c r="A581" s="89"/>
      <c r="B581" s="90"/>
      <c r="C581" s="90"/>
      <c r="D581" s="90"/>
      <c r="E581" s="236"/>
    </row>
    <row r="582" spans="1:5" ht="14.25" hidden="1" customHeight="1">
      <c r="A582" s="89"/>
      <c r="B582" s="90"/>
      <c r="C582" s="90"/>
      <c r="D582" s="90"/>
      <c r="E582" s="236"/>
    </row>
    <row r="583" spans="1:5" ht="14.25" hidden="1" customHeight="1">
      <c r="A583" s="89"/>
      <c r="B583" s="90"/>
      <c r="C583" s="90"/>
      <c r="D583" s="90"/>
      <c r="E583" s="236"/>
    </row>
    <row r="584" spans="1:5" ht="14.25" hidden="1" customHeight="1">
      <c r="A584" s="89"/>
      <c r="B584" s="90"/>
      <c r="C584" s="90"/>
      <c r="D584" s="90"/>
      <c r="E584" s="236"/>
    </row>
    <row r="585" spans="1:5" ht="14.25" hidden="1" customHeight="1">
      <c r="A585" s="89"/>
      <c r="B585" s="90"/>
      <c r="C585" s="90"/>
      <c r="D585" s="90"/>
      <c r="E585" s="236"/>
    </row>
    <row r="586" spans="1:5" ht="14.25" hidden="1" customHeight="1">
      <c r="A586" s="89"/>
      <c r="B586" s="90"/>
      <c r="C586" s="90"/>
      <c r="D586" s="90"/>
      <c r="E586" s="236"/>
    </row>
    <row r="587" spans="1:5" ht="14.25" hidden="1" customHeight="1">
      <c r="A587" s="89"/>
      <c r="B587" s="90"/>
      <c r="C587" s="90"/>
      <c r="D587" s="90"/>
      <c r="E587" s="236"/>
    </row>
    <row r="588" spans="1:5" ht="14.25" hidden="1" customHeight="1">
      <c r="A588" s="89"/>
      <c r="B588" s="90"/>
      <c r="C588" s="90"/>
      <c r="D588" s="90"/>
      <c r="E588" s="236"/>
    </row>
    <row r="589" spans="1:5" ht="14.25" hidden="1" customHeight="1">
      <c r="A589" s="89"/>
      <c r="B589" s="90"/>
      <c r="C589" s="90"/>
      <c r="D589" s="90"/>
      <c r="E589" s="236"/>
    </row>
    <row r="590" spans="1:5" ht="14.25" hidden="1" customHeight="1">
      <c r="A590" s="89"/>
      <c r="B590" s="90"/>
      <c r="C590" s="90"/>
      <c r="D590" s="90"/>
      <c r="E590" s="236"/>
    </row>
    <row r="591" spans="1:5" ht="14.25" hidden="1" customHeight="1">
      <c r="A591" s="89"/>
      <c r="B591" s="90"/>
      <c r="C591" s="90"/>
      <c r="D591" s="90"/>
      <c r="E591" s="236"/>
    </row>
    <row r="592" spans="1:5" ht="14.25" hidden="1" customHeight="1">
      <c r="A592" s="89"/>
      <c r="B592" s="90"/>
      <c r="C592" s="90"/>
      <c r="D592" s="90"/>
      <c r="E592" s="236"/>
    </row>
    <row r="593" spans="1:5" ht="14.25" hidden="1" customHeight="1">
      <c r="A593" s="89"/>
      <c r="B593" s="90"/>
      <c r="C593" s="90"/>
      <c r="D593" s="90"/>
      <c r="E593" s="236"/>
    </row>
    <row r="594" spans="1:5" ht="14.25" hidden="1" customHeight="1">
      <c r="A594" s="89"/>
      <c r="B594" s="90"/>
      <c r="C594" s="90"/>
      <c r="D594" s="90"/>
      <c r="E594" s="236"/>
    </row>
    <row r="595" spans="1:5" ht="14.25" hidden="1" customHeight="1">
      <c r="A595" s="89"/>
      <c r="B595" s="90"/>
      <c r="C595" s="90"/>
      <c r="D595" s="90"/>
      <c r="E595" s="236"/>
    </row>
    <row r="596" spans="1:5" ht="14.25" hidden="1" customHeight="1">
      <c r="A596" s="89"/>
      <c r="B596" s="90"/>
      <c r="C596" s="90"/>
      <c r="D596" s="90"/>
      <c r="E596" s="236"/>
    </row>
    <row r="597" spans="1:5" ht="14.25" hidden="1" customHeight="1">
      <c r="A597" s="89"/>
      <c r="B597" s="90"/>
      <c r="C597" s="90"/>
      <c r="D597" s="90"/>
      <c r="E597" s="236"/>
    </row>
    <row r="598" spans="1:5" ht="14.25" hidden="1" customHeight="1">
      <c r="A598" s="89"/>
      <c r="B598" s="90"/>
      <c r="C598" s="90"/>
      <c r="D598" s="90"/>
      <c r="E598" s="236"/>
    </row>
    <row r="599" spans="1:5" ht="14.25" hidden="1" customHeight="1">
      <c r="A599" s="89"/>
      <c r="B599" s="90"/>
      <c r="C599" s="90"/>
      <c r="D599" s="90"/>
      <c r="E599" s="236"/>
    </row>
    <row r="600" spans="1:5" ht="14.25" hidden="1" customHeight="1">
      <c r="A600" s="89"/>
      <c r="B600" s="90"/>
      <c r="C600" s="90"/>
      <c r="D600" s="90"/>
      <c r="E600" s="236"/>
    </row>
    <row r="601" spans="1:5" ht="14.25" hidden="1" customHeight="1">
      <c r="A601" s="89"/>
      <c r="B601" s="90"/>
      <c r="C601" s="90"/>
      <c r="D601" s="90"/>
      <c r="E601" s="236"/>
    </row>
    <row r="602" spans="1:5" ht="14.25" hidden="1" customHeight="1">
      <c r="A602" s="89"/>
      <c r="B602" s="90"/>
      <c r="C602" s="90"/>
      <c r="D602" s="90"/>
      <c r="E602" s="236"/>
    </row>
    <row r="603" spans="1:5" ht="14.25" hidden="1" customHeight="1">
      <c r="A603" s="89"/>
      <c r="B603" s="90"/>
      <c r="C603" s="90"/>
      <c r="D603" s="90"/>
      <c r="E603" s="236"/>
    </row>
    <row r="604" spans="1:5" ht="14.25" hidden="1" customHeight="1">
      <c r="A604" s="89"/>
      <c r="B604" s="90"/>
      <c r="C604" s="90"/>
      <c r="D604" s="90"/>
      <c r="E604" s="236"/>
    </row>
    <row r="605" spans="1:5" ht="14.25" hidden="1" customHeight="1">
      <c r="A605" s="89"/>
      <c r="B605" s="90"/>
      <c r="C605" s="90"/>
      <c r="D605" s="90"/>
      <c r="E605" s="236"/>
    </row>
    <row r="606" spans="1:5" ht="14.25" hidden="1" customHeight="1">
      <c r="A606" s="89"/>
      <c r="B606" s="90"/>
      <c r="C606" s="90"/>
      <c r="D606" s="90"/>
      <c r="E606" s="236"/>
    </row>
    <row r="607" spans="1:5" ht="14.25" hidden="1" customHeight="1">
      <c r="A607" s="89"/>
      <c r="B607" s="90"/>
      <c r="C607" s="90"/>
      <c r="D607" s="90"/>
      <c r="E607" s="236"/>
    </row>
    <row r="608" spans="1:5" ht="14.25" hidden="1" customHeight="1">
      <c r="A608" s="89"/>
      <c r="B608" s="90"/>
      <c r="C608" s="90"/>
      <c r="D608" s="90"/>
      <c r="E608" s="236"/>
    </row>
    <row r="609" spans="1:5" ht="14.25" hidden="1" customHeight="1">
      <c r="A609" s="89"/>
      <c r="B609" s="90"/>
      <c r="C609" s="90"/>
      <c r="D609" s="90"/>
      <c r="E609" s="236"/>
    </row>
    <row r="610" spans="1:5" ht="14.25" hidden="1" customHeight="1">
      <c r="A610" s="89"/>
      <c r="B610" s="90"/>
      <c r="C610" s="90"/>
      <c r="D610" s="90"/>
      <c r="E610" s="236"/>
    </row>
    <row r="611" spans="1:5" ht="14.25" hidden="1" customHeight="1">
      <c r="A611" s="89"/>
      <c r="B611" s="90"/>
      <c r="C611" s="90"/>
      <c r="D611" s="90"/>
      <c r="E611" s="236"/>
    </row>
    <row r="612" spans="1:5" ht="14.25" hidden="1" customHeight="1">
      <c r="A612" s="89"/>
      <c r="B612" s="90"/>
      <c r="C612" s="90"/>
      <c r="D612" s="90"/>
      <c r="E612" s="236"/>
    </row>
    <row r="613" spans="1:5" ht="14.25" hidden="1" customHeight="1">
      <c r="A613" s="89"/>
      <c r="B613" s="90"/>
      <c r="C613" s="90"/>
      <c r="D613" s="90"/>
      <c r="E613" s="236"/>
    </row>
    <row r="614" spans="1:5" ht="14.25" hidden="1" customHeight="1">
      <c r="A614" s="89"/>
      <c r="B614" s="90"/>
      <c r="C614" s="90"/>
      <c r="D614" s="90"/>
      <c r="E614" s="236"/>
    </row>
    <row r="615" spans="1:5" ht="14.25" hidden="1" customHeight="1">
      <c r="A615" s="89"/>
      <c r="B615" s="90"/>
      <c r="C615" s="90"/>
      <c r="D615" s="90"/>
      <c r="E615" s="236"/>
    </row>
    <row r="616" spans="1:5" ht="14.25" hidden="1" customHeight="1">
      <c r="A616" s="89"/>
      <c r="B616" s="90"/>
      <c r="C616" s="90"/>
      <c r="D616" s="90"/>
      <c r="E616" s="236"/>
    </row>
    <row r="617" spans="1:5" ht="14.25" hidden="1" customHeight="1">
      <c r="A617" s="89"/>
      <c r="B617" s="90"/>
      <c r="C617" s="90"/>
      <c r="D617" s="90"/>
      <c r="E617" s="236"/>
    </row>
    <row r="618" spans="1:5" ht="14.25" hidden="1" customHeight="1">
      <c r="A618" s="89"/>
      <c r="B618" s="90"/>
      <c r="C618" s="90"/>
      <c r="D618" s="90"/>
      <c r="E618" s="236"/>
    </row>
    <row r="619" spans="1:5" ht="14.25" hidden="1" customHeight="1">
      <c r="A619" s="89"/>
      <c r="B619" s="90"/>
      <c r="C619" s="90"/>
      <c r="D619" s="90"/>
      <c r="E619" s="236"/>
    </row>
    <row r="620" spans="1:5" ht="14.25" hidden="1" customHeight="1">
      <c r="A620" s="89"/>
      <c r="B620" s="90"/>
      <c r="C620" s="90"/>
      <c r="D620" s="90"/>
      <c r="E620" s="236"/>
    </row>
    <row r="621" spans="1:5" ht="14.25" hidden="1" customHeight="1">
      <c r="A621" s="89"/>
      <c r="B621" s="90"/>
      <c r="C621" s="90"/>
      <c r="D621" s="90"/>
      <c r="E621" s="236"/>
    </row>
    <row r="622" spans="1:5" ht="14.25" hidden="1" customHeight="1">
      <c r="A622" s="89"/>
      <c r="B622" s="90"/>
      <c r="C622" s="90"/>
      <c r="D622" s="90"/>
      <c r="E622" s="236"/>
    </row>
    <row r="623" spans="1:5" ht="14.25" hidden="1" customHeight="1">
      <c r="A623" s="89"/>
      <c r="B623" s="90"/>
      <c r="C623" s="90"/>
      <c r="D623" s="90"/>
      <c r="E623" s="236"/>
    </row>
    <row r="624" spans="1:5" ht="14.25" hidden="1" customHeight="1">
      <c r="A624" s="89"/>
      <c r="B624" s="90"/>
      <c r="C624" s="90"/>
      <c r="D624" s="90"/>
      <c r="E624" s="236"/>
    </row>
    <row r="625" spans="1:5" ht="14.25" hidden="1" customHeight="1">
      <c r="A625" s="89"/>
      <c r="B625" s="90"/>
      <c r="C625" s="90"/>
      <c r="D625" s="90"/>
      <c r="E625" s="236"/>
    </row>
    <row r="626" spans="1:5" ht="14.25" hidden="1" customHeight="1">
      <c r="A626" s="89"/>
      <c r="B626" s="90"/>
      <c r="C626" s="90"/>
      <c r="D626" s="90"/>
      <c r="E626" s="236"/>
    </row>
    <row r="627" spans="1:5" ht="14.25" hidden="1" customHeight="1">
      <c r="A627" s="89"/>
      <c r="B627" s="90"/>
      <c r="C627" s="90"/>
      <c r="D627" s="90"/>
      <c r="E627" s="236"/>
    </row>
    <row r="628" spans="1:5" ht="14.25" hidden="1" customHeight="1">
      <c r="A628" s="89"/>
      <c r="B628" s="90"/>
      <c r="C628" s="90"/>
      <c r="D628" s="90"/>
      <c r="E628" s="236"/>
    </row>
    <row r="629" spans="1:5" ht="14.25" hidden="1" customHeight="1">
      <c r="A629" s="89"/>
      <c r="B629" s="90"/>
      <c r="C629" s="90"/>
      <c r="D629" s="90"/>
      <c r="E629" s="236"/>
    </row>
    <row r="630" spans="1:5" ht="14.25" hidden="1" customHeight="1">
      <c r="A630" s="89"/>
      <c r="B630" s="90"/>
      <c r="C630" s="90"/>
      <c r="D630" s="90"/>
      <c r="E630" s="236"/>
    </row>
    <row r="631" spans="1:5" ht="14.25" hidden="1" customHeight="1">
      <c r="A631" s="89"/>
      <c r="B631" s="90"/>
      <c r="C631" s="90"/>
      <c r="D631" s="90"/>
      <c r="E631" s="236"/>
    </row>
    <row r="632" spans="1:5" ht="14.25" hidden="1" customHeight="1">
      <c r="A632" s="89"/>
      <c r="B632" s="90"/>
      <c r="C632" s="90"/>
      <c r="D632" s="90"/>
      <c r="E632" s="236"/>
    </row>
    <row r="633" spans="1:5" ht="14.25" hidden="1" customHeight="1">
      <c r="A633" s="89"/>
      <c r="B633" s="90"/>
      <c r="C633" s="90"/>
      <c r="D633" s="90"/>
      <c r="E633" s="236"/>
    </row>
    <row r="634" spans="1:5" ht="14.25" hidden="1" customHeight="1">
      <c r="A634" s="89"/>
      <c r="B634" s="90"/>
      <c r="C634" s="90"/>
      <c r="D634" s="90"/>
      <c r="E634" s="236"/>
    </row>
    <row r="635" spans="1:5" ht="14.25" hidden="1" customHeight="1">
      <c r="A635" s="89"/>
      <c r="B635" s="90"/>
      <c r="C635" s="90"/>
      <c r="D635" s="90"/>
      <c r="E635" s="236"/>
    </row>
    <row r="636" spans="1:5" ht="14.25" hidden="1" customHeight="1">
      <c r="A636" s="89"/>
      <c r="B636" s="90"/>
      <c r="C636" s="90"/>
      <c r="D636" s="90"/>
      <c r="E636" s="236"/>
    </row>
    <row r="637" spans="1:5" ht="14.25" hidden="1" customHeight="1">
      <c r="A637" s="89"/>
      <c r="B637" s="90"/>
      <c r="C637" s="90"/>
      <c r="D637" s="90"/>
      <c r="E637" s="236"/>
    </row>
    <row r="638" spans="1:5" ht="14.25" hidden="1" customHeight="1">
      <c r="A638" s="89"/>
      <c r="B638" s="90"/>
      <c r="C638" s="90"/>
      <c r="D638" s="90"/>
      <c r="E638" s="236"/>
    </row>
    <row r="639" spans="1:5" ht="14.25" hidden="1" customHeight="1">
      <c r="A639" s="89"/>
      <c r="B639" s="90"/>
      <c r="C639" s="90"/>
      <c r="D639" s="90"/>
      <c r="E639" s="236"/>
    </row>
    <row r="640" spans="1:5" ht="14.25" hidden="1" customHeight="1">
      <c r="A640" s="89"/>
      <c r="B640" s="90"/>
      <c r="C640" s="90"/>
      <c r="D640" s="90"/>
      <c r="E640" s="236"/>
    </row>
    <row r="641" spans="1:5" ht="14.25" hidden="1" customHeight="1">
      <c r="A641" s="89"/>
      <c r="B641" s="90"/>
      <c r="C641" s="90"/>
      <c r="D641" s="90"/>
      <c r="E641" s="236"/>
    </row>
    <row r="642" spans="1:5" ht="14.25" hidden="1" customHeight="1">
      <c r="A642" s="89"/>
      <c r="B642" s="90"/>
      <c r="C642" s="90"/>
      <c r="D642" s="90"/>
      <c r="E642" s="236"/>
    </row>
    <row r="643" spans="1:5" ht="14.25" hidden="1" customHeight="1">
      <c r="A643" s="89"/>
      <c r="B643" s="90"/>
      <c r="C643" s="90"/>
      <c r="D643" s="90"/>
      <c r="E643" s="236"/>
    </row>
    <row r="644" spans="1:5" ht="14.25" hidden="1" customHeight="1">
      <c r="A644" s="89"/>
      <c r="B644" s="90"/>
      <c r="C644" s="90"/>
      <c r="D644" s="90"/>
      <c r="E644" s="236"/>
    </row>
    <row r="645" spans="1:5" ht="14.25" hidden="1" customHeight="1">
      <c r="A645" s="89"/>
      <c r="B645" s="90"/>
      <c r="C645" s="90"/>
      <c r="D645" s="90"/>
      <c r="E645" s="236"/>
    </row>
    <row r="646" spans="1:5" ht="14.25" hidden="1" customHeight="1">
      <c r="A646" s="89"/>
      <c r="B646" s="90"/>
      <c r="C646" s="90"/>
      <c r="D646" s="90"/>
      <c r="E646" s="236"/>
    </row>
    <row r="647" spans="1:5" ht="14.25" hidden="1" customHeight="1">
      <c r="A647" s="89"/>
      <c r="B647" s="90"/>
      <c r="C647" s="90"/>
      <c r="D647" s="90"/>
      <c r="E647" s="236"/>
    </row>
    <row r="648" spans="1:5" ht="14.25" hidden="1" customHeight="1">
      <c r="A648" s="89"/>
      <c r="B648" s="90"/>
      <c r="C648" s="90"/>
      <c r="D648" s="90"/>
      <c r="E648" s="236"/>
    </row>
    <row r="649" spans="1:5" ht="14.25" hidden="1" customHeight="1">
      <c r="A649" s="89"/>
      <c r="B649" s="90"/>
      <c r="C649" s="90"/>
      <c r="D649" s="90"/>
      <c r="E649" s="236"/>
    </row>
    <row r="650" spans="1:5" ht="14.25" hidden="1" customHeight="1">
      <c r="A650" s="89"/>
      <c r="B650" s="90"/>
      <c r="C650" s="90"/>
      <c r="D650" s="90"/>
      <c r="E650" s="236"/>
    </row>
    <row r="651" spans="1:5" ht="14.25" hidden="1" customHeight="1">
      <c r="A651" s="89"/>
      <c r="B651" s="90"/>
      <c r="C651" s="90"/>
      <c r="D651" s="90"/>
      <c r="E651" s="236"/>
    </row>
    <row r="652" spans="1:5" ht="14.25" hidden="1" customHeight="1">
      <c r="A652" s="89"/>
      <c r="B652" s="90"/>
      <c r="C652" s="90"/>
      <c r="D652" s="90"/>
      <c r="E652" s="236"/>
    </row>
    <row r="653" spans="1:5" ht="14.25" hidden="1" customHeight="1">
      <c r="A653" s="89"/>
      <c r="B653" s="90"/>
      <c r="C653" s="90"/>
      <c r="D653" s="90"/>
      <c r="E653" s="236"/>
    </row>
    <row r="654" spans="1:5" ht="14.25" hidden="1" customHeight="1">
      <c r="A654" s="89"/>
      <c r="B654" s="90"/>
      <c r="C654" s="90"/>
      <c r="D654" s="90"/>
      <c r="E654" s="236"/>
    </row>
    <row r="655" spans="1:5" ht="14.25" hidden="1" customHeight="1">
      <c r="A655" s="89"/>
      <c r="B655" s="90"/>
      <c r="C655" s="90"/>
      <c r="D655" s="90"/>
      <c r="E655" s="236"/>
    </row>
    <row r="656" spans="1:5" ht="14.25" hidden="1" customHeight="1">
      <c r="A656" s="89"/>
      <c r="B656" s="90"/>
      <c r="C656" s="90"/>
      <c r="D656" s="90"/>
      <c r="E656" s="236"/>
    </row>
    <row r="657" spans="1:5" ht="14.25" hidden="1" customHeight="1">
      <c r="A657" s="89"/>
      <c r="B657" s="90"/>
      <c r="C657" s="90"/>
      <c r="D657" s="90"/>
      <c r="E657" s="236"/>
    </row>
    <row r="658" spans="1:5" ht="14.25" hidden="1" customHeight="1">
      <c r="A658" s="89"/>
      <c r="B658" s="90"/>
      <c r="C658" s="90"/>
      <c r="D658" s="90"/>
      <c r="E658" s="236"/>
    </row>
    <row r="659" spans="1:5" ht="14.25" hidden="1" customHeight="1">
      <c r="A659" s="89"/>
      <c r="B659" s="90"/>
      <c r="C659" s="90"/>
      <c r="D659" s="90"/>
      <c r="E659" s="236"/>
    </row>
    <row r="660" spans="1:5" ht="14.25" hidden="1" customHeight="1">
      <c r="A660" s="89"/>
      <c r="B660" s="90"/>
      <c r="C660" s="90"/>
      <c r="D660" s="90"/>
      <c r="E660" s="236"/>
    </row>
    <row r="661" spans="1:5" ht="14.25" hidden="1" customHeight="1">
      <c r="A661" s="89"/>
      <c r="B661" s="90"/>
      <c r="C661" s="90"/>
      <c r="D661" s="90"/>
      <c r="E661" s="236"/>
    </row>
    <row r="662" spans="1:5" ht="14.25" hidden="1" customHeight="1">
      <c r="A662" s="89"/>
      <c r="B662" s="90"/>
      <c r="C662" s="90"/>
      <c r="D662" s="90"/>
      <c r="E662" s="236"/>
    </row>
    <row r="663" spans="1:5" ht="14.25" hidden="1" customHeight="1">
      <c r="A663" s="89"/>
      <c r="B663" s="90"/>
      <c r="C663" s="90"/>
      <c r="D663" s="90"/>
      <c r="E663" s="236"/>
    </row>
    <row r="664" spans="1:5" ht="14.25" hidden="1" customHeight="1">
      <c r="A664" s="89"/>
      <c r="B664" s="90"/>
      <c r="C664" s="90"/>
      <c r="D664" s="90"/>
      <c r="E664" s="236"/>
    </row>
    <row r="665" spans="1:5" ht="14.25" hidden="1" customHeight="1">
      <c r="A665" s="89"/>
      <c r="B665" s="90"/>
      <c r="C665" s="90"/>
      <c r="D665" s="90"/>
      <c r="E665" s="236"/>
    </row>
    <row r="666" spans="1:5" ht="14.25" hidden="1" customHeight="1">
      <c r="A666" s="89"/>
      <c r="B666" s="90"/>
      <c r="C666" s="90"/>
      <c r="D666" s="90"/>
      <c r="E666" s="236"/>
    </row>
    <row r="667" spans="1:5" ht="14.25" hidden="1" customHeight="1">
      <c r="A667" s="89"/>
      <c r="B667" s="90"/>
      <c r="C667" s="90"/>
      <c r="D667" s="90"/>
      <c r="E667" s="236"/>
    </row>
    <row r="668" spans="1:5" ht="14.25" hidden="1" customHeight="1">
      <c r="A668" s="89"/>
      <c r="B668" s="90"/>
      <c r="C668" s="90"/>
      <c r="D668" s="90"/>
      <c r="E668" s="236"/>
    </row>
    <row r="669" spans="1:5" ht="14.25" hidden="1" customHeight="1">
      <c r="A669" s="89"/>
      <c r="B669" s="90"/>
      <c r="C669" s="90"/>
      <c r="D669" s="90"/>
      <c r="E669" s="236"/>
    </row>
    <row r="670" spans="1:5" ht="14.25" hidden="1" customHeight="1">
      <c r="A670" s="89"/>
      <c r="B670" s="90"/>
      <c r="C670" s="90"/>
      <c r="D670" s="90"/>
      <c r="E670" s="236"/>
    </row>
    <row r="671" spans="1:5" ht="14.25" hidden="1" customHeight="1">
      <c r="A671" s="89"/>
      <c r="B671" s="90"/>
      <c r="C671" s="90"/>
      <c r="D671" s="90"/>
      <c r="E671" s="236"/>
    </row>
    <row r="672" spans="1:5" ht="14.25" hidden="1" customHeight="1">
      <c r="A672" s="89"/>
      <c r="B672" s="90"/>
      <c r="C672" s="90"/>
      <c r="D672" s="90"/>
      <c r="E672" s="236"/>
    </row>
    <row r="673" spans="1:5" ht="14.25" hidden="1" customHeight="1">
      <c r="A673" s="89"/>
      <c r="B673" s="90"/>
      <c r="C673" s="90"/>
      <c r="D673" s="90"/>
      <c r="E673" s="236"/>
    </row>
    <row r="674" spans="1:5" ht="14.25" hidden="1" customHeight="1">
      <c r="A674" s="89"/>
      <c r="B674" s="90"/>
      <c r="C674" s="90"/>
      <c r="D674" s="90"/>
      <c r="E674" s="236"/>
    </row>
    <row r="675" spans="1:5" ht="14.25" hidden="1" customHeight="1">
      <c r="A675" s="89"/>
      <c r="B675" s="90"/>
      <c r="C675" s="90"/>
      <c r="D675" s="90"/>
      <c r="E675" s="236"/>
    </row>
    <row r="676" spans="1:5" ht="14.25" hidden="1" customHeight="1">
      <c r="A676" s="89"/>
      <c r="B676" s="90"/>
      <c r="C676" s="90"/>
      <c r="D676" s="90"/>
      <c r="E676" s="236"/>
    </row>
    <row r="677" spans="1:5" ht="14.25" hidden="1" customHeight="1">
      <c r="A677" s="89"/>
      <c r="B677" s="90"/>
      <c r="C677" s="90"/>
      <c r="D677" s="90"/>
      <c r="E677" s="236"/>
    </row>
    <row r="678" spans="1:5" ht="14.25" hidden="1" customHeight="1">
      <c r="A678" s="89"/>
      <c r="B678" s="90"/>
      <c r="C678" s="90"/>
      <c r="D678" s="90"/>
      <c r="E678" s="236"/>
    </row>
    <row r="679" spans="1:5" ht="14.25" hidden="1" customHeight="1">
      <c r="A679" s="89"/>
      <c r="B679" s="90"/>
      <c r="C679" s="90"/>
      <c r="D679" s="90"/>
      <c r="E679" s="236"/>
    </row>
    <row r="680" spans="1:5" ht="14.25" hidden="1" customHeight="1">
      <c r="A680" s="89"/>
      <c r="B680" s="90"/>
      <c r="C680" s="90"/>
      <c r="D680" s="90"/>
      <c r="E680" s="236"/>
    </row>
    <row r="681" spans="1:5" ht="14.25" hidden="1" customHeight="1">
      <c r="A681" s="89"/>
      <c r="B681" s="90"/>
      <c r="C681" s="90"/>
      <c r="D681" s="90"/>
      <c r="E681" s="236"/>
    </row>
    <row r="682" spans="1:5" ht="14.25" hidden="1" customHeight="1">
      <c r="A682" s="89"/>
      <c r="B682" s="90"/>
      <c r="C682" s="90"/>
      <c r="D682" s="90"/>
      <c r="E682" s="236"/>
    </row>
    <row r="683" spans="1:5" ht="14.25" hidden="1" customHeight="1">
      <c r="A683" s="89"/>
      <c r="B683" s="90"/>
      <c r="C683" s="90"/>
      <c r="D683" s="90"/>
      <c r="E683" s="236"/>
    </row>
    <row r="684" spans="1:5" ht="14.25" hidden="1" customHeight="1">
      <c r="A684" s="89"/>
      <c r="B684" s="90"/>
      <c r="C684" s="90"/>
      <c r="D684" s="90"/>
      <c r="E684" s="236"/>
    </row>
    <row r="685" spans="1:5" ht="14.25" hidden="1" customHeight="1">
      <c r="A685" s="89"/>
      <c r="B685" s="90"/>
      <c r="C685" s="90"/>
      <c r="D685" s="90"/>
      <c r="E685" s="236"/>
    </row>
    <row r="686" spans="1:5" ht="14.25" hidden="1" customHeight="1">
      <c r="A686" s="89"/>
      <c r="B686" s="90"/>
      <c r="C686" s="90"/>
      <c r="D686" s="90"/>
      <c r="E686" s="236"/>
    </row>
    <row r="687" spans="1:5" ht="14.25" hidden="1" customHeight="1">
      <c r="A687" s="89"/>
      <c r="B687" s="90"/>
      <c r="C687" s="90"/>
      <c r="D687" s="90"/>
      <c r="E687" s="236"/>
    </row>
    <row r="688" spans="1:5" ht="14.25" hidden="1" customHeight="1">
      <c r="A688" s="89"/>
      <c r="B688" s="90"/>
      <c r="C688" s="90"/>
      <c r="D688" s="90"/>
      <c r="E688" s="236"/>
    </row>
    <row r="689" spans="1:5" ht="14.25" hidden="1" customHeight="1">
      <c r="A689" s="89"/>
      <c r="B689" s="90"/>
      <c r="C689" s="90"/>
      <c r="D689" s="90"/>
      <c r="E689" s="236"/>
    </row>
    <row r="690" spans="1:5" ht="14.25" hidden="1" customHeight="1">
      <c r="A690" s="89"/>
      <c r="B690" s="90"/>
      <c r="C690" s="90"/>
      <c r="D690" s="90"/>
      <c r="E690" s="236"/>
    </row>
    <row r="691" spans="1:5" ht="14.25" hidden="1" customHeight="1">
      <c r="A691" s="89"/>
      <c r="B691" s="90"/>
      <c r="C691" s="90"/>
      <c r="D691" s="90"/>
      <c r="E691" s="236"/>
    </row>
    <row r="692" spans="1:5" ht="14.25" hidden="1" customHeight="1">
      <c r="A692" s="89"/>
      <c r="B692" s="90"/>
      <c r="C692" s="90"/>
      <c r="D692" s="90"/>
      <c r="E692" s="236"/>
    </row>
    <row r="693" spans="1:5" ht="14.25" hidden="1" customHeight="1">
      <c r="A693" s="89"/>
      <c r="B693" s="90"/>
      <c r="C693" s="90"/>
      <c r="D693" s="90"/>
      <c r="E693" s="236"/>
    </row>
    <row r="694" spans="1:5" ht="14.25" hidden="1" customHeight="1">
      <c r="A694" s="89"/>
      <c r="B694" s="90"/>
      <c r="C694" s="90"/>
      <c r="D694" s="90"/>
      <c r="E694" s="236"/>
    </row>
    <row r="695" spans="1:5" ht="14.25" hidden="1" customHeight="1">
      <c r="A695" s="89"/>
      <c r="B695" s="90"/>
      <c r="C695" s="90"/>
      <c r="D695" s="90"/>
      <c r="E695" s="236"/>
    </row>
    <row r="696" spans="1:5" ht="14.25" hidden="1" customHeight="1">
      <c r="A696" s="89"/>
      <c r="B696" s="90"/>
      <c r="C696" s="90"/>
      <c r="D696" s="90"/>
      <c r="E696" s="236"/>
    </row>
    <row r="697" spans="1:5" ht="14.25" hidden="1" customHeight="1">
      <c r="A697" s="89"/>
      <c r="B697" s="90"/>
      <c r="C697" s="90"/>
      <c r="D697" s="90"/>
      <c r="E697" s="236"/>
    </row>
    <row r="698" spans="1:5" ht="14.25" hidden="1" customHeight="1">
      <c r="A698" s="89"/>
      <c r="B698" s="90"/>
      <c r="C698" s="90"/>
      <c r="D698" s="90"/>
      <c r="E698" s="236"/>
    </row>
    <row r="699" spans="1:5" ht="14.25" hidden="1" customHeight="1">
      <c r="A699" s="89"/>
      <c r="B699" s="90"/>
      <c r="C699" s="90"/>
      <c r="D699" s="90"/>
      <c r="E699" s="236"/>
    </row>
    <row r="700" spans="1:5" ht="14.25" hidden="1" customHeight="1">
      <c r="A700" s="89"/>
      <c r="B700" s="90"/>
      <c r="C700" s="90"/>
      <c r="D700" s="90"/>
      <c r="E700" s="236"/>
    </row>
    <row r="701" spans="1:5" ht="14.25" hidden="1" customHeight="1">
      <c r="A701" s="89"/>
      <c r="B701" s="90"/>
      <c r="C701" s="90"/>
      <c r="D701" s="90"/>
      <c r="E701" s="236"/>
    </row>
    <row r="702" spans="1:5" ht="14.25" hidden="1" customHeight="1">
      <c r="A702" s="89"/>
      <c r="B702" s="90"/>
      <c r="C702" s="90"/>
      <c r="D702" s="90"/>
      <c r="E702" s="236"/>
    </row>
    <row r="703" spans="1:5" ht="14.25" hidden="1" customHeight="1">
      <c r="A703" s="89"/>
      <c r="B703" s="90"/>
      <c r="C703" s="90"/>
      <c r="D703" s="90"/>
      <c r="E703" s="236"/>
    </row>
    <row r="704" spans="1:5" ht="14.25" hidden="1" customHeight="1">
      <c r="A704" s="89"/>
      <c r="B704" s="90"/>
      <c r="C704" s="90"/>
      <c r="D704" s="90"/>
      <c r="E704" s="236"/>
    </row>
    <row r="705" spans="1:5" ht="14.25" hidden="1" customHeight="1">
      <c r="A705" s="89"/>
      <c r="B705" s="90"/>
      <c r="C705" s="90"/>
      <c r="D705" s="90"/>
      <c r="E705" s="236"/>
    </row>
    <row r="706" spans="1:5" ht="14.25" hidden="1" customHeight="1">
      <c r="A706" s="89"/>
      <c r="B706" s="90"/>
      <c r="C706" s="90"/>
      <c r="D706" s="90"/>
      <c r="E706" s="236"/>
    </row>
    <row r="707" spans="1:5" ht="14.25" hidden="1" customHeight="1">
      <c r="A707" s="89"/>
      <c r="B707" s="90"/>
      <c r="C707" s="90"/>
      <c r="D707" s="90"/>
      <c r="E707" s="236"/>
    </row>
    <row r="708" spans="1:5" ht="14.25" hidden="1" customHeight="1">
      <c r="A708" s="89"/>
      <c r="B708" s="90"/>
      <c r="C708" s="90"/>
      <c r="D708" s="90"/>
      <c r="E708" s="236"/>
    </row>
    <row r="709" spans="1:5" ht="14.25" hidden="1" customHeight="1">
      <c r="A709" s="89"/>
      <c r="B709" s="90"/>
      <c r="C709" s="90"/>
      <c r="D709" s="90"/>
      <c r="E709" s="236"/>
    </row>
    <row r="710" spans="1:5" ht="14.25" hidden="1" customHeight="1">
      <c r="A710" s="89"/>
      <c r="B710" s="90"/>
      <c r="C710" s="90"/>
      <c r="D710" s="90"/>
      <c r="E710" s="236"/>
    </row>
    <row r="711" spans="1:5" ht="14.25" hidden="1" customHeight="1">
      <c r="A711" s="89"/>
      <c r="B711" s="90"/>
      <c r="C711" s="90"/>
      <c r="D711" s="90"/>
      <c r="E711" s="236"/>
    </row>
    <row r="712" spans="1:5" ht="14.25" hidden="1" customHeight="1">
      <c r="A712" s="89"/>
      <c r="B712" s="90"/>
      <c r="C712" s="90"/>
      <c r="D712" s="90"/>
      <c r="E712" s="236"/>
    </row>
    <row r="713" spans="1:5" ht="14.25" hidden="1" customHeight="1">
      <c r="A713" s="89"/>
      <c r="B713" s="90"/>
      <c r="C713" s="90"/>
      <c r="D713" s="90"/>
      <c r="E713" s="236"/>
    </row>
    <row r="714" spans="1:5" ht="14.25" hidden="1" customHeight="1">
      <c r="A714" s="89"/>
      <c r="B714" s="90"/>
      <c r="C714" s="90"/>
      <c r="D714" s="90"/>
      <c r="E714" s="236"/>
    </row>
    <row r="715" spans="1:5" ht="14.25" hidden="1" customHeight="1">
      <c r="A715" s="89"/>
      <c r="B715" s="90"/>
      <c r="C715" s="90"/>
      <c r="D715" s="90"/>
      <c r="E715" s="236"/>
    </row>
    <row r="716" spans="1:5" ht="14.25" hidden="1" customHeight="1">
      <c r="A716" s="89"/>
      <c r="B716" s="90"/>
      <c r="C716" s="90"/>
      <c r="D716" s="90"/>
      <c r="E716" s="236"/>
    </row>
    <row r="717" spans="1:5" ht="14.25" hidden="1" customHeight="1">
      <c r="A717" s="89"/>
      <c r="B717" s="90"/>
      <c r="C717" s="90"/>
      <c r="D717" s="90"/>
      <c r="E717" s="236"/>
    </row>
    <row r="718" spans="1:5" ht="14.25" hidden="1" customHeight="1">
      <c r="A718" s="89"/>
      <c r="B718" s="90"/>
      <c r="C718" s="90"/>
      <c r="D718" s="90"/>
      <c r="E718" s="236"/>
    </row>
    <row r="719" spans="1:5" ht="14.25" hidden="1" customHeight="1">
      <c r="A719" s="89"/>
      <c r="B719" s="90"/>
      <c r="C719" s="90"/>
      <c r="D719" s="90"/>
      <c r="E719" s="236"/>
    </row>
    <row r="720" spans="1:5" ht="14.25" hidden="1" customHeight="1">
      <c r="A720" s="89"/>
      <c r="B720" s="90"/>
      <c r="C720" s="90"/>
      <c r="D720" s="90"/>
      <c r="E720" s="236"/>
    </row>
    <row r="721" spans="1:5" ht="14.25" hidden="1" customHeight="1">
      <c r="A721" s="89"/>
      <c r="B721" s="90"/>
      <c r="C721" s="90"/>
      <c r="D721" s="90"/>
      <c r="E721" s="236"/>
    </row>
    <row r="722" spans="1:5" ht="14.25" hidden="1" customHeight="1">
      <c r="A722" s="89"/>
      <c r="B722" s="90"/>
      <c r="C722" s="90"/>
      <c r="D722" s="90"/>
      <c r="E722" s="236"/>
    </row>
    <row r="723" spans="1:5" ht="14.25" hidden="1" customHeight="1">
      <c r="A723" s="89"/>
      <c r="B723" s="90"/>
      <c r="C723" s="90"/>
      <c r="D723" s="90"/>
      <c r="E723" s="236"/>
    </row>
    <row r="724" spans="1:5" ht="14.25" hidden="1" customHeight="1">
      <c r="A724" s="89"/>
      <c r="B724" s="90"/>
      <c r="C724" s="90"/>
      <c r="D724" s="90"/>
      <c r="E724" s="236"/>
    </row>
    <row r="725" spans="1:5" ht="14.25" hidden="1" customHeight="1">
      <c r="A725" s="89"/>
      <c r="B725" s="90"/>
      <c r="C725" s="90"/>
      <c r="D725" s="90"/>
      <c r="E725" s="236"/>
    </row>
    <row r="726" spans="1:5" ht="14.25" hidden="1" customHeight="1">
      <c r="A726" s="89"/>
      <c r="B726" s="90"/>
      <c r="C726" s="90"/>
      <c r="D726" s="90"/>
      <c r="E726" s="236"/>
    </row>
    <row r="727" spans="1:5" ht="14.25" hidden="1" customHeight="1">
      <c r="A727" s="89"/>
      <c r="B727" s="90"/>
      <c r="C727" s="90"/>
      <c r="D727" s="90"/>
      <c r="E727" s="236"/>
    </row>
    <row r="728" spans="1:5" ht="14.25" hidden="1" customHeight="1">
      <c r="A728" s="89"/>
      <c r="B728" s="90"/>
      <c r="C728" s="90"/>
      <c r="D728" s="90"/>
      <c r="E728" s="236"/>
    </row>
    <row r="729" spans="1:5" ht="14.25" hidden="1" customHeight="1">
      <c r="A729" s="89"/>
      <c r="B729" s="90"/>
      <c r="C729" s="90"/>
      <c r="D729" s="90"/>
      <c r="E729" s="236"/>
    </row>
    <row r="730" spans="1:5" ht="14.25" hidden="1" customHeight="1">
      <c r="A730" s="89"/>
      <c r="B730" s="90"/>
      <c r="C730" s="90"/>
      <c r="D730" s="90"/>
      <c r="E730" s="236"/>
    </row>
    <row r="731" spans="1:5" ht="14.25" hidden="1" customHeight="1">
      <c r="A731" s="89"/>
      <c r="B731" s="90"/>
      <c r="C731" s="90"/>
      <c r="D731" s="90"/>
      <c r="E731" s="236"/>
    </row>
    <row r="732" spans="1:5" ht="14.25" hidden="1" customHeight="1">
      <c r="A732" s="89"/>
      <c r="B732" s="90"/>
      <c r="C732" s="90"/>
      <c r="D732" s="90"/>
      <c r="E732" s="236"/>
    </row>
    <row r="733" spans="1:5" ht="14.25" hidden="1" customHeight="1">
      <c r="A733" s="89"/>
      <c r="B733" s="90"/>
      <c r="C733" s="90"/>
      <c r="D733" s="90"/>
      <c r="E733" s="236"/>
    </row>
    <row r="734" spans="1:5" ht="14.25" hidden="1" customHeight="1">
      <c r="A734" s="89"/>
      <c r="B734" s="90"/>
      <c r="C734" s="90"/>
      <c r="D734" s="90"/>
      <c r="E734" s="236"/>
    </row>
    <row r="735" spans="1:5" ht="14.25" hidden="1" customHeight="1">
      <c r="A735" s="89"/>
      <c r="B735" s="90"/>
      <c r="C735" s="90"/>
      <c r="D735" s="90"/>
      <c r="E735" s="236"/>
    </row>
    <row r="736" spans="1:5" ht="14.25" hidden="1" customHeight="1">
      <c r="A736" s="89"/>
      <c r="B736" s="90"/>
      <c r="C736" s="90"/>
      <c r="D736" s="90"/>
      <c r="E736" s="236"/>
    </row>
    <row r="737" spans="1:5" ht="14.25" hidden="1" customHeight="1">
      <c r="A737" s="89"/>
      <c r="B737" s="90"/>
      <c r="C737" s="90"/>
      <c r="D737" s="90"/>
      <c r="E737" s="236"/>
    </row>
    <row r="738" spans="1:5" ht="14.25" hidden="1" customHeight="1">
      <c r="A738" s="89"/>
      <c r="B738" s="90"/>
      <c r="C738" s="90"/>
      <c r="D738" s="90"/>
      <c r="E738" s="236"/>
    </row>
    <row r="739" spans="1:5" ht="14.25" hidden="1" customHeight="1">
      <c r="A739" s="89"/>
      <c r="B739" s="90"/>
      <c r="C739" s="90"/>
      <c r="D739" s="90"/>
      <c r="E739" s="236"/>
    </row>
    <row r="740" spans="1:5" ht="14.25" hidden="1" customHeight="1">
      <c r="A740" s="89"/>
      <c r="B740" s="90"/>
      <c r="C740" s="90"/>
      <c r="D740" s="90"/>
      <c r="E740" s="236"/>
    </row>
    <row r="741" spans="1:5" ht="14.25" hidden="1" customHeight="1">
      <c r="A741" s="89"/>
      <c r="B741" s="90"/>
      <c r="C741" s="90"/>
      <c r="D741" s="90"/>
      <c r="E741" s="236"/>
    </row>
    <row r="742" spans="1:5" ht="14.25" hidden="1" customHeight="1">
      <c r="A742" s="89"/>
      <c r="B742" s="90"/>
      <c r="C742" s="90"/>
      <c r="D742" s="90"/>
      <c r="E742" s="236"/>
    </row>
    <row r="743" spans="1:5" ht="14.25" hidden="1" customHeight="1">
      <c r="A743" s="89"/>
      <c r="B743" s="90"/>
      <c r="C743" s="90"/>
      <c r="D743" s="90"/>
      <c r="E743" s="236"/>
    </row>
    <row r="744" spans="1:5" ht="14.25" hidden="1" customHeight="1">
      <c r="A744" s="89"/>
      <c r="B744" s="90"/>
      <c r="C744" s="90"/>
      <c r="D744" s="90"/>
      <c r="E744" s="236"/>
    </row>
    <row r="745" spans="1:5" ht="14.25" hidden="1" customHeight="1">
      <c r="A745" s="89"/>
      <c r="B745" s="90"/>
      <c r="C745" s="90"/>
      <c r="D745" s="90"/>
      <c r="E745" s="236"/>
    </row>
    <row r="746" spans="1:5" ht="14.25" hidden="1" customHeight="1">
      <c r="A746" s="89"/>
      <c r="B746" s="90"/>
      <c r="C746" s="90"/>
      <c r="D746" s="90"/>
      <c r="E746" s="236"/>
    </row>
    <row r="747" spans="1:5" ht="14.25" hidden="1" customHeight="1">
      <c r="A747" s="89"/>
      <c r="B747" s="90"/>
      <c r="C747" s="90"/>
      <c r="D747" s="90"/>
      <c r="E747" s="236"/>
    </row>
    <row r="748" spans="1:5" ht="14.25" hidden="1" customHeight="1">
      <c r="A748" s="89"/>
      <c r="B748" s="90"/>
      <c r="C748" s="90"/>
      <c r="D748" s="90"/>
      <c r="E748" s="236"/>
    </row>
    <row r="749" spans="1:5" ht="14.25" hidden="1" customHeight="1">
      <c r="A749" s="89"/>
      <c r="B749" s="90"/>
      <c r="C749" s="90"/>
      <c r="D749" s="90"/>
      <c r="E749" s="236"/>
    </row>
    <row r="750" spans="1:5" ht="14.25" hidden="1" customHeight="1">
      <c r="A750" s="89"/>
      <c r="B750" s="90"/>
      <c r="C750" s="90"/>
      <c r="D750" s="90"/>
      <c r="E750" s="236"/>
    </row>
    <row r="751" spans="1:5" ht="14.25" hidden="1" customHeight="1">
      <c r="A751" s="89"/>
      <c r="B751" s="90"/>
      <c r="C751" s="90"/>
      <c r="D751" s="90"/>
      <c r="E751" s="236"/>
    </row>
    <row r="752" spans="1:5" ht="14.25" hidden="1" customHeight="1">
      <c r="A752" s="89"/>
      <c r="B752" s="90"/>
      <c r="C752" s="90"/>
      <c r="D752" s="90"/>
      <c r="E752" s="236"/>
    </row>
    <row r="753" spans="1:5" ht="14.25" hidden="1" customHeight="1">
      <c r="A753" s="89"/>
      <c r="B753" s="90"/>
      <c r="C753" s="90"/>
      <c r="D753" s="90"/>
      <c r="E753" s="236"/>
    </row>
    <row r="754" spans="1:5" ht="14.25" hidden="1" customHeight="1">
      <c r="A754" s="89"/>
      <c r="B754" s="90"/>
      <c r="C754" s="90"/>
      <c r="D754" s="90"/>
      <c r="E754" s="236"/>
    </row>
    <row r="755" spans="1:5" ht="14.25" hidden="1" customHeight="1">
      <c r="A755" s="89"/>
      <c r="B755" s="90"/>
      <c r="C755" s="90"/>
      <c r="D755" s="90"/>
      <c r="E755" s="236"/>
    </row>
    <row r="756" spans="1:5" ht="14.25" hidden="1" customHeight="1">
      <c r="A756" s="89"/>
      <c r="B756" s="90"/>
      <c r="C756" s="90"/>
      <c r="D756" s="90"/>
      <c r="E756" s="236"/>
    </row>
    <row r="757" spans="1:5" ht="14.25" hidden="1" customHeight="1">
      <c r="A757" s="89"/>
      <c r="B757" s="90"/>
      <c r="C757" s="90"/>
      <c r="D757" s="90"/>
      <c r="E757" s="236"/>
    </row>
    <row r="758" spans="1:5" ht="14.25" hidden="1" customHeight="1">
      <c r="A758" s="89"/>
      <c r="B758" s="90"/>
      <c r="C758" s="90"/>
      <c r="D758" s="90"/>
      <c r="E758" s="236"/>
    </row>
    <row r="759" spans="1:5" ht="14.25" hidden="1" customHeight="1">
      <c r="A759" s="89"/>
      <c r="B759" s="90"/>
      <c r="C759" s="90"/>
      <c r="D759" s="90"/>
      <c r="E759" s="236"/>
    </row>
    <row r="760" spans="1:5" ht="14.25" hidden="1" customHeight="1">
      <c r="A760" s="89"/>
      <c r="B760" s="90"/>
      <c r="C760" s="90"/>
      <c r="D760" s="90"/>
      <c r="E760" s="236"/>
    </row>
    <row r="761" spans="1:5" ht="14.25" hidden="1" customHeight="1">
      <c r="A761" s="89"/>
      <c r="B761" s="90"/>
      <c r="C761" s="90"/>
      <c r="D761" s="90"/>
      <c r="E761" s="236"/>
    </row>
    <row r="762" spans="1:5" ht="14.25" hidden="1" customHeight="1">
      <c r="A762" s="89"/>
      <c r="B762" s="90"/>
      <c r="C762" s="90"/>
      <c r="D762" s="90"/>
      <c r="E762" s="236"/>
    </row>
    <row r="763" spans="1:5" ht="14.25" hidden="1" customHeight="1">
      <c r="A763" s="89"/>
      <c r="B763" s="90"/>
      <c r="C763" s="90"/>
      <c r="D763" s="90"/>
      <c r="E763" s="236"/>
    </row>
    <row r="764" spans="1:5" ht="14.25" hidden="1" customHeight="1">
      <c r="A764" s="89"/>
      <c r="B764" s="90"/>
      <c r="C764" s="90"/>
      <c r="D764" s="90"/>
      <c r="E764" s="236"/>
    </row>
    <row r="765" spans="1:5" ht="14.25" hidden="1" customHeight="1">
      <c r="A765" s="89"/>
      <c r="B765" s="90"/>
      <c r="C765" s="90"/>
      <c r="D765" s="90"/>
      <c r="E765" s="236"/>
    </row>
    <row r="766" spans="1:5" ht="14.25" hidden="1" customHeight="1">
      <c r="A766" s="89"/>
      <c r="B766" s="90"/>
      <c r="C766" s="90"/>
      <c r="D766" s="90"/>
      <c r="E766" s="236"/>
    </row>
    <row r="767" spans="1:5" ht="14.25" hidden="1" customHeight="1">
      <c r="A767" s="89"/>
      <c r="B767" s="90"/>
      <c r="C767" s="90"/>
      <c r="D767" s="90"/>
      <c r="E767" s="236"/>
    </row>
    <row r="768" spans="1:5" ht="14.25" hidden="1" customHeight="1">
      <c r="A768" s="89"/>
      <c r="B768" s="90"/>
      <c r="C768" s="90"/>
      <c r="D768" s="90"/>
      <c r="E768" s="236"/>
    </row>
    <row r="769" spans="1:5" ht="14.25" hidden="1" customHeight="1">
      <c r="A769" s="89"/>
      <c r="B769" s="90"/>
      <c r="C769" s="90"/>
      <c r="D769" s="90"/>
      <c r="E769" s="236"/>
    </row>
    <row r="770" spans="1:5" ht="14.25" hidden="1" customHeight="1">
      <c r="A770" s="89"/>
      <c r="B770" s="90"/>
      <c r="C770" s="90"/>
      <c r="D770" s="90"/>
      <c r="E770" s="236"/>
    </row>
    <row r="771" spans="1:5" ht="14.25" hidden="1" customHeight="1">
      <c r="A771" s="89"/>
      <c r="B771" s="90"/>
      <c r="C771" s="90"/>
      <c r="D771" s="90"/>
      <c r="E771" s="236"/>
    </row>
    <row r="772" spans="1:5" ht="14.25" hidden="1" customHeight="1">
      <c r="A772" s="89"/>
      <c r="B772" s="90"/>
      <c r="C772" s="90"/>
      <c r="D772" s="90"/>
      <c r="E772" s="236"/>
    </row>
    <row r="773" spans="1:5" ht="14.25" hidden="1" customHeight="1">
      <c r="A773" s="89"/>
      <c r="B773" s="90"/>
      <c r="C773" s="90"/>
      <c r="D773" s="90"/>
      <c r="E773" s="236"/>
    </row>
    <row r="774" spans="1:5" ht="14.25" hidden="1" customHeight="1">
      <c r="A774" s="89"/>
      <c r="B774" s="90"/>
      <c r="C774" s="90"/>
      <c r="D774" s="90"/>
      <c r="E774" s="236"/>
    </row>
    <row r="775" spans="1:5" ht="14.25" hidden="1" customHeight="1">
      <c r="A775" s="89"/>
      <c r="B775" s="90"/>
      <c r="C775" s="90"/>
      <c r="D775" s="90"/>
      <c r="E775" s="236"/>
    </row>
    <row r="776" spans="1:5" ht="14.25" hidden="1" customHeight="1">
      <c r="A776" s="89"/>
      <c r="B776" s="90"/>
      <c r="C776" s="90"/>
      <c r="D776" s="90"/>
      <c r="E776" s="236"/>
    </row>
    <row r="777" spans="1:5" ht="14.25" hidden="1" customHeight="1">
      <c r="A777" s="89"/>
      <c r="B777" s="90"/>
      <c r="C777" s="90"/>
      <c r="D777" s="90"/>
      <c r="E777" s="236"/>
    </row>
    <row r="778" spans="1:5" ht="14.25" hidden="1" customHeight="1">
      <c r="A778" s="89"/>
      <c r="B778" s="90"/>
      <c r="C778" s="90"/>
      <c r="D778" s="90"/>
      <c r="E778" s="236"/>
    </row>
    <row r="779" spans="1:5" ht="14.25" hidden="1" customHeight="1">
      <c r="A779" s="89"/>
      <c r="B779" s="90"/>
      <c r="C779" s="90"/>
      <c r="D779" s="90"/>
      <c r="E779" s="236"/>
    </row>
    <row r="780" spans="1:5" ht="14.25" hidden="1" customHeight="1">
      <c r="A780" s="89"/>
      <c r="B780" s="90"/>
      <c r="C780" s="90"/>
      <c r="D780" s="90"/>
      <c r="E780" s="236"/>
    </row>
    <row r="781" spans="1:5" ht="14.25" hidden="1" customHeight="1">
      <c r="A781" s="89"/>
      <c r="B781" s="90"/>
      <c r="C781" s="90"/>
      <c r="D781" s="90"/>
      <c r="E781" s="236"/>
    </row>
    <row r="782" spans="1:5" ht="14.25" hidden="1" customHeight="1">
      <c r="A782" s="89"/>
      <c r="B782" s="90"/>
      <c r="C782" s="90"/>
      <c r="D782" s="90"/>
      <c r="E782" s="236"/>
    </row>
    <row r="783" spans="1:5" ht="14.25" hidden="1" customHeight="1">
      <c r="A783" s="89"/>
      <c r="B783" s="90"/>
      <c r="C783" s="90"/>
      <c r="D783" s="90"/>
      <c r="E783" s="236"/>
    </row>
    <row r="784" spans="1:5" ht="14.25" hidden="1" customHeight="1">
      <c r="A784" s="89"/>
      <c r="B784" s="90"/>
      <c r="C784" s="90"/>
      <c r="D784" s="90"/>
      <c r="E784" s="236"/>
    </row>
    <row r="785" spans="1:5" ht="14.25" hidden="1" customHeight="1">
      <c r="A785" s="89"/>
      <c r="B785" s="90"/>
      <c r="C785" s="90"/>
      <c r="D785" s="90"/>
      <c r="E785" s="236"/>
    </row>
    <row r="786" spans="1:5" ht="14.25" hidden="1" customHeight="1">
      <c r="A786" s="89"/>
      <c r="B786" s="90"/>
      <c r="C786" s="90"/>
      <c r="D786" s="90"/>
      <c r="E786" s="236"/>
    </row>
    <row r="787" spans="1:5" ht="14.25" hidden="1" customHeight="1">
      <c r="A787" s="89"/>
      <c r="B787" s="90"/>
      <c r="C787" s="90"/>
      <c r="D787" s="90"/>
      <c r="E787" s="236"/>
    </row>
    <row r="788" spans="1:5" ht="14.25" hidden="1" customHeight="1">
      <c r="A788" s="89"/>
      <c r="B788" s="90"/>
      <c r="C788" s="90"/>
      <c r="D788" s="90"/>
      <c r="E788" s="236"/>
    </row>
    <row r="789" spans="1:5" ht="14.25" hidden="1" customHeight="1">
      <c r="A789" s="89"/>
      <c r="B789" s="90"/>
      <c r="C789" s="90"/>
      <c r="D789" s="90"/>
      <c r="E789" s="236"/>
    </row>
    <row r="790" spans="1:5" ht="14.25" hidden="1" customHeight="1">
      <c r="A790" s="89"/>
      <c r="B790" s="90"/>
      <c r="C790" s="90"/>
      <c r="D790" s="90"/>
      <c r="E790" s="236"/>
    </row>
    <row r="791" spans="1:5" ht="14.25" hidden="1" customHeight="1">
      <c r="A791" s="89"/>
      <c r="B791" s="90"/>
      <c r="C791" s="90"/>
      <c r="D791" s="90"/>
      <c r="E791" s="236"/>
    </row>
    <row r="792" spans="1:5" ht="14.25" hidden="1" customHeight="1">
      <c r="A792" s="89"/>
      <c r="B792" s="90"/>
      <c r="C792" s="90"/>
      <c r="D792" s="90"/>
      <c r="E792" s="236"/>
    </row>
    <row r="793" spans="1:5" ht="14.25" hidden="1" customHeight="1">
      <c r="A793" s="89"/>
      <c r="B793" s="90"/>
      <c r="C793" s="90"/>
      <c r="D793" s="90"/>
      <c r="E793" s="236"/>
    </row>
    <row r="794" spans="1:5" ht="14.25" hidden="1" customHeight="1">
      <c r="A794" s="89"/>
      <c r="B794" s="90"/>
      <c r="C794" s="90"/>
      <c r="D794" s="90"/>
      <c r="E794" s="236"/>
    </row>
    <row r="795" spans="1:5" ht="14.25" hidden="1" customHeight="1">
      <c r="A795" s="89"/>
      <c r="B795" s="90"/>
      <c r="C795" s="90"/>
      <c r="D795" s="90"/>
      <c r="E795" s="236"/>
    </row>
    <row r="796" spans="1:5" ht="14.25" hidden="1" customHeight="1">
      <c r="A796" s="89"/>
      <c r="B796" s="90"/>
      <c r="C796" s="90"/>
      <c r="D796" s="90"/>
      <c r="E796" s="236"/>
    </row>
    <row r="797" spans="1:5" ht="14.25" hidden="1" customHeight="1">
      <c r="A797" s="89"/>
      <c r="B797" s="90"/>
      <c r="C797" s="90"/>
      <c r="D797" s="90"/>
      <c r="E797" s="236"/>
    </row>
    <row r="798" spans="1:5" ht="14.25" hidden="1" customHeight="1">
      <c r="A798" s="89"/>
      <c r="B798" s="90"/>
      <c r="C798" s="90"/>
      <c r="D798" s="90"/>
      <c r="E798" s="236"/>
    </row>
    <row r="799" spans="1:5" ht="14.25" hidden="1" customHeight="1">
      <c r="A799" s="89"/>
      <c r="B799" s="90"/>
      <c r="C799" s="90"/>
      <c r="D799" s="90"/>
      <c r="E799" s="236"/>
    </row>
    <row r="800" spans="1:5" ht="14.25" hidden="1" customHeight="1">
      <c r="A800" s="89"/>
      <c r="B800" s="90"/>
      <c r="C800" s="90"/>
      <c r="D800" s="90"/>
      <c r="E800" s="236"/>
    </row>
    <row r="801" spans="1:5" ht="14.25" hidden="1" customHeight="1">
      <c r="A801" s="89"/>
      <c r="B801" s="90"/>
      <c r="C801" s="90"/>
      <c r="D801" s="90"/>
      <c r="E801" s="236"/>
    </row>
    <row r="802" spans="1:5" ht="14.25" hidden="1" customHeight="1">
      <c r="A802" s="89"/>
      <c r="B802" s="90"/>
      <c r="C802" s="90"/>
      <c r="D802" s="90"/>
      <c r="E802" s="236"/>
    </row>
    <row r="803" spans="1:5" ht="14.25" hidden="1" customHeight="1">
      <c r="A803" s="89"/>
      <c r="B803" s="90"/>
      <c r="C803" s="90"/>
      <c r="D803" s="90"/>
      <c r="E803" s="236"/>
    </row>
    <row r="804" spans="1:5" ht="14.25" hidden="1" customHeight="1">
      <c r="A804" s="89"/>
      <c r="B804" s="90"/>
      <c r="C804" s="90"/>
      <c r="D804" s="90"/>
      <c r="E804" s="236"/>
    </row>
    <row r="805" spans="1:5" ht="14.25" hidden="1" customHeight="1">
      <c r="A805" s="89"/>
      <c r="B805" s="90"/>
      <c r="C805" s="90"/>
      <c r="D805" s="90"/>
      <c r="E805" s="236"/>
    </row>
    <row r="806" spans="1:5" ht="14.25" hidden="1" customHeight="1">
      <c r="A806" s="89"/>
      <c r="B806" s="90"/>
      <c r="C806" s="90"/>
      <c r="D806" s="90"/>
      <c r="E806" s="236"/>
    </row>
    <row r="807" spans="1:5" ht="14.25" hidden="1" customHeight="1">
      <c r="A807" s="89"/>
      <c r="B807" s="90"/>
      <c r="C807" s="90"/>
      <c r="D807" s="90"/>
      <c r="E807" s="236"/>
    </row>
    <row r="808" spans="1:5" ht="14.25" hidden="1" customHeight="1">
      <c r="A808" s="89"/>
      <c r="B808" s="90"/>
      <c r="C808" s="90"/>
      <c r="D808" s="90"/>
      <c r="E808" s="236"/>
    </row>
    <row r="809" spans="1:5" ht="14.25" hidden="1" customHeight="1">
      <c r="A809" s="89"/>
      <c r="B809" s="90"/>
      <c r="C809" s="90"/>
      <c r="D809" s="90"/>
      <c r="E809" s="236"/>
    </row>
    <row r="810" spans="1:5" ht="14.25" hidden="1" customHeight="1">
      <c r="A810" s="89"/>
      <c r="B810" s="90"/>
      <c r="C810" s="90"/>
      <c r="D810" s="90"/>
      <c r="E810" s="236"/>
    </row>
    <row r="811" spans="1:5" ht="14.25" hidden="1" customHeight="1">
      <c r="A811" s="89"/>
      <c r="B811" s="90"/>
      <c r="C811" s="90"/>
      <c r="D811" s="90"/>
      <c r="E811" s="236"/>
    </row>
    <row r="812" spans="1:5" ht="14.25" hidden="1" customHeight="1">
      <c r="A812" s="89"/>
      <c r="B812" s="90"/>
      <c r="C812" s="90"/>
      <c r="D812" s="90"/>
      <c r="E812" s="236"/>
    </row>
    <row r="813" spans="1:5" ht="14.25" hidden="1" customHeight="1">
      <c r="A813" s="89"/>
      <c r="B813" s="90"/>
      <c r="C813" s="90"/>
      <c r="D813" s="90"/>
      <c r="E813" s="236"/>
    </row>
    <row r="814" spans="1:5" ht="14.25" hidden="1" customHeight="1">
      <c r="A814" s="89"/>
      <c r="B814" s="90"/>
      <c r="C814" s="90"/>
      <c r="D814" s="90"/>
      <c r="E814" s="236"/>
    </row>
    <row r="815" spans="1:5" ht="14.25" hidden="1" customHeight="1">
      <c r="A815" s="89"/>
      <c r="B815" s="90"/>
      <c r="C815" s="90"/>
      <c r="D815" s="90"/>
      <c r="E815" s="236"/>
    </row>
    <row r="816" spans="1:5" ht="14.25" hidden="1" customHeight="1">
      <c r="A816" s="89"/>
      <c r="B816" s="90"/>
      <c r="C816" s="90"/>
      <c r="D816" s="90"/>
      <c r="E816" s="236"/>
    </row>
    <row r="817" spans="1:5" ht="14.25" hidden="1" customHeight="1">
      <c r="A817" s="89"/>
      <c r="B817" s="90"/>
      <c r="C817" s="90"/>
      <c r="D817" s="90"/>
      <c r="E817" s="236"/>
    </row>
    <row r="818" spans="1:5" ht="14.25" hidden="1" customHeight="1">
      <c r="A818" s="89"/>
      <c r="B818" s="90"/>
      <c r="C818" s="90"/>
      <c r="D818" s="90"/>
      <c r="E818" s="236"/>
    </row>
    <row r="819" spans="1:5" ht="14.25" hidden="1" customHeight="1">
      <c r="A819" s="89"/>
      <c r="B819" s="90"/>
      <c r="C819" s="90"/>
      <c r="D819" s="90"/>
      <c r="E819" s="236"/>
    </row>
    <row r="820" spans="1:5" ht="14.25" hidden="1" customHeight="1">
      <c r="A820" s="89"/>
      <c r="B820" s="90"/>
      <c r="C820" s="90"/>
      <c r="D820" s="90"/>
      <c r="E820" s="236"/>
    </row>
    <row r="821" spans="1:5" ht="14.25" hidden="1" customHeight="1">
      <c r="A821" s="89"/>
      <c r="B821" s="90"/>
      <c r="C821" s="90"/>
      <c r="D821" s="90"/>
      <c r="E821" s="236"/>
    </row>
    <row r="822" spans="1:5" ht="14.25" hidden="1" customHeight="1">
      <c r="A822" s="89"/>
      <c r="B822" s="90"/>
      <c r="C822" s="90"/>
      <c r="D822" s="90"/>
      <c r="E822" s="236"/>
    </row>
    <row r="823" spans="1:5" ht="14.25" hidden="1" customHeight="1">
      <c r="A823" s="89"/>
      <c r="B823" s="90"/>
      <c r="C823" s="90"/>
      <c r="D823" s="90"/>
      <c r="E823" s="236"/>
    </row>
    <row r="824" spans="1:5" ht="14.25" hidden="1" customHeight="1">
      <c r="A824" s="89"/>
      <c r="B824" s="90"/>
      <c r="C824" s="90"/>
      <c r="D824" s="90"/>
      <c r="E824" s="236"/>
    </row>
    <row r="825" spans="1:5" ht="14.25" hidden="1" customHeight="1">
      <c r="A825" s="89"/>
      <c r="B825" s="90"/>
      <c r="C825" s="90"/>
      <c r="D825" s="90"/>
      <c r="E825" s="236"/>
    </row>
    <row r="826" spans="1:5" ht="14.25" hidden="1" customHeight="1">
      <c r="A826" s="89"/>
      <c r="B826" s="90"/>
      <c r="C826" s="90"/>
      <c r="D826" s="90"/>
      <c r="E826" s="236"/>
    </row>
    <row r="827" spans="1:5" ht="14.25" hidden="1" customHeight="1">
      <c r="A827" s="89"/>
      <c r="B827" s="90"/>
      <c r="C827" s="90"/>
      <c r="D827" s="90"/>
      <c r="E827" s="236"/>
    </row>
    <row r="828" spans="1:5" ht="14.25" hidden="1" customHeight="1">
      <c r="A828" s="89"/>
      <c r="B828" s="90"/>
      <c r="C828" s="90"/>
      <c r="D828" s="90"/>
      <c r="E828" s="236"/>
    </row>
    <row r="829" spans="1:5" ht="14.25" hidden="1" customHeight="1">
      <c r="A829" s="89"/>
      <c r="B829" s="90"/>
      <c r="C829" s="90"/>
      <c r="D829" s="90"/>
      <c r="E829" s="236"/>
    </row>
    <row r="830" spans="1:5" ht="14.25" hidden="1" customHeight="1">
      <c r="A830" s="89"/>
      <c r="B830" s="90"/>
      <c r="C830" s="90"/>
      <c r="D830" s="90"/>
      <c r="E830" s="236"/>
    </row>
    <row r="831" spans="1:5" ht="14.25" hidden="1" customHeight="1">
      <c r="A831" s="89"/>
      <c r="B831" s="90"/>
      <c r="C831" s="90"/>
      <c r="D831" s="90"/>
      <c r="E831" s="236"/>
    </row>
    <row r="832" spans="1:5" ht="14.25" hidden="1" customHeight="1">
      <c r="A832" s="89"/>
      <c r="B832" s="90"/>
      <c r="C832" s="90"/>
      <c r="D832" s="90"/>
      <c r="E832" s="236"/>
    </row>
    <row r="833" spans="1:5" ht="14.25" hidden="1" customHeight="1">
      <c r="A833" s="89"/>
      <c r="B833" s="90"/>
      <c r="C833" s="90"/>
      <c r="D833" s="90"/>
      <c r="E833" s="236"/>
    </row>
    <row r="834" spans="1:5" ht="14.25" hidden="1" customHeight="1">
      <c r="A834" s="89"/>
      <c r="B834" s="90"/>
      <c r="C834" s="90"/>
      <c r="D834" s="90"/>
      <c r="E834" s="236"/>
    </row>
    <row r="835" spans="1:5" ht="14.25" hidden="1" customHeight="1">
      <c r="A835" s="89"/>
      <c r="B835" s="90"/>
      <c r="C835" s="90"/>
      <c r="D835" s="90"/>
      <c r="E835" s="236"/>
    </row>
    <row r="836" spans="1:5" ht="14.25" hidden="1" customHeight="1">
      <c r="A836" s="89"/>
      <c r="B836" s="90"/>
      <c r="C836" s="90"/>
      <c r="D836" s="90"/>
      <c r="E836" s="236"/>
    </row>
    <row r="837" spans="1:5" ht="14.25" hidden="1" customHeight="1">
      <c r="A837" s="89"/>
      <c r="B837" s="90"/>
      <c r="C837" s="90"/>
      <c r="D837" s="90"/>
      <c r="E837" s="236"/>
    </row>
    <row r="838" spans="1:5" ht="14.25" hidden="1" customHeight="1">
      <c r="A838" s="89"/>
      <c r="B838" s="90"/>
      <c r="C838" s="90"/>
      <c r="D838" s="90"/>
      <c r="E838" s="236"/>
    </row>
    <row r="839" spans="1:5" ht="14.25" hidden="1" customHeight="1">
      <c r="A839" s="89"/>
      <c r="B839" s="90"/>
      <c r="C839" s="90"/>
      <c r="D839" s="90"/>
      <c r="E839" s="236"/>
    </row>
    <row r="840" spans="1:5" ht="14.25" hidden="1" customHeight="1">
      <c r="A840" s="89"/>
      <c r="B840" s="90"/>
      <c r="C840" s="90"/>
      <c r="D840" s="90"/>
      <c r="E840" s="236"/>
    </row>
    <row r="841" spans="1:5" ht="14.25" hidden="1" customHeight="1">
      <c r="A841" s="89"/>
      <c r="B841" s="90"/>
      <c r="C841" s="90"/>
      <c r="D841" s="90"/>
      <c r="E841" s="236"/>
    </row>
    <row r="842" spans="1:5" ht="14.25" hidden="1" customHeight="1">
      <c r="A842" s="89"/>
      <c r="B842" s="90"/>
      <c r="C842" s="90"/>
      <c r="D842" s="90"/>
      <c r="E842" s="236"/>
    </row>
    <row r="843" spans="1:5" ht="14.25" hidden="1" customHeight="1">
      <c r="A843" s="89"/>
      <c r="B843" s="90"/>
      <c r="C843" s="90"/>
      <c r="D843" s="90"/>
      <c r="E843" s="236"/>
    </row>
    <row r="844" spans="1:5" ht="14.25" hidden="1" customHeight="1">
      <c r="A844" s="89"/>
      <c r="B844" s="90"/>
      <c r="C844" s="90"/>
      <c r="D844" s="90"/>
      <c r="E844" s="236"/>
    </row>
    <row r="845" spans="1:5" ht="14.25" hidden="1" customHeight="1">
      <c r="A845" s="89"/>
      <c r="B845" s="90"/>
      <c r="C845" s="90"/>
      <c r="D845" s="90"/>
      <c r="E845" s="236"/>
    </row>
    <row r="846" spans="1:5" ht="14.25" hidden="1" customHeight="1">
      <c r="A846" s="89"/>
      <c r="B846" s="90"/>
      <c r="C846" s="90"/>
      <c r="D846" s="90"/>
      <c r="E846" s="236"/>
    </row>
    <row r="847" spans="1:5" ht="14.25" hidden="1" customHeight="1">
      <c r="A847" s="89"/>
      <c r="B847" s="90"/>
      <c r="C847" s="90"/>
      <c r="D847" s="90"/>
      <c r="E847" s="236"/>
    </row>
    <row r="848" spans="1:5" ht="14.25" hidden="1" customHeight="1">
      <c r="A848" s="89"/>
      <c r="B848" s="90"/>
      <c r="C848" s="90"/>
      <c r="D848" s="90"/>
      <c r="E848" s="236"/>
    </row>
    <row r="849" spans="1:5" ht="14.25" hidden="1" customHeight="1">
      <c r="A849" s="89"/>
      <c r="B849" s="90"/>
      <c r="C849" s="90"/>
      <c r="D849" s="90"/>
      <c r="E849" s="236"/>
    </row>
    <row r="850" spans="1:5" ht="14.25" hidden="1" customHeight="1">
      <c r="A850" s="89"/>
      <c r="B850" s="90"/>
      <c r="C850" s="90"/>
      <c r="D850" s="90"/>
      <c r="E850" s="236"/>
    </row>
    <row r="851" spans="1:5" ht="14.25" hidden="1" customHeight="1">
      <c r="A851" s="89"/>
      <c r="B851" s="90"/>
      <c r="C851" s="90"/>
      <c r="D851" s="90"/>
      <c r="E851" s="236"/>
    </row>
    <row r="852" spans="1:5" ht="14.25" hidden="1" customHeight="1">
      <c r="A852" s="89"/>
      <c r="B852" s="90"/>
      <c r="C852" s="90"/>
      <c r="D852" s="90"/>
      <c r="E852" s="236"/>
    </row>
    <row r="853" spans="1:5" ht="14.25" hidden="1" customHeight="1">
      <c r="A853" s="89"/>
      <c r="B853" s="90"/>
      <c r="C853" s="90"/>
      <c r="D853" s="90"/>
      <c r="E853" s="236"/>
    </row>
    <row r="854" spans="1:5" ht="14.25" hidden="1" customHeight="1">
      <c r="A854" s="89"/>
      <c r="B854" s="90"/>
      <c r="C854" s="90"/>
      <c r="D854" s="90"/>
      <c r="E854" s="236"/>
    </row>
    <row r="855" spans="1:5" ht="14.25" hidden="1" customHeight="1">
      <c r="A855" s="89"/>
      <c r="B855" s="90"/>
      <c r="C855" s="90"/>
      <c r="D855" s="90"/>
      <c r="E855" s="236"/>
    </row>
    <row r="856" spans="1:5" ht="14.25" hidden="1" customHeight="1">
      <c r="A856" s="89"/>
      <c r="B856" s="90"/>
      <c r="C856" s="90"/>
      <c r="D856" s="90"/>
      <c r="E856" s="236"/>
    </row>
    <row r="857" spans="1:5" ht="14.25" hidden="1" customHeight="1">
      <c r="A857" s="89"/>
      <c r="B857" s="90"/>
      <c r="C857" s="90"/>
      <c r="D857" s="90"/>
      <c r="E857" s="236"/>
    </row>
    <row r="858" spans="1:5" ht="14.25" hidden="1" customHeight="1">
      <c r="A858" s="89"/>
      <c r="B858" s="90"/>
      <c r="C858" s="90"/>
      <c r="D858" s="90"/>
      <c r="E858" s="236"/>
    </row>
    <row r="859" spans="1:5" ht="14.25" hidden="1" customHeight="1">
      <c r="A859" s="89"/>
      <c r="B859" s="90"/>
      <c r="C859" s="90"/>
      <c r="D859" s="90"/>
      <c r="E859" s="236"/>
    </row>
    <row r="860" spans="1:5" ht="14.25" hidden="1" customHeight="1">
      <c r="A860" s="89"/>
      <c r="B860" s="90"/>
      <c r="C860" s="90"/>
      <c r="D860" s="90"/>
      <c r="E860" s="236"/>
    </row>
    <row r="861" spans="1:5" ht="14.25" hidden="1" customHeight="1">
      <c r="A861" s="89"/>
      <c r="B861" s="90"/>
      <c r="C861" s="90"/>
      <c r="D861" s="90"/>
      <c r="E861" s="236"/>
    </row>
    <row r="862" spans="1:5" ht="14.25" hidden="1" customHeight="1">
      <c r="A862" s="89"/>
      <c r="B862" s="90"/>
      <c r="C862" s="90"/>
      <c r="D862" s="90"/>
      <c r="E862" s="236"/>
    </row>
    <row r="863" spans="1:5" ht="14.25" hidden="1" customHeight="1">
      <c r="A863" s="89"/>
      <c r="B863" s="90"/>
      <c r="C863" s="90"/>
      <c r="D863" s="90"/>
      <c r="E863" s="236"/>
    </row>
    <row r="864" spans="1:5" ht="14.25" hidden="1" customHeight="1">
      <c r="A864" s="89"/>
      <c r="B864" s="90"/>
      <c r="C864" s="90"/>
      <c r="D864" s="90"/>
      <c r="E864" s="236"/>
    </row>
    <row r="865" spans="1:5" ht="14.25" hidden="1" customHeight="1">
      <c r="A865" s="89"/>
      <c r="B865" s="90"/>
      <c r="C865" s="90"/>
      <c r="D865" s="90"/>
      <c r="E865" s="236"/>
    </row>
    <row r="866" spans="1:5" ht="14.25" hidden="1" customHeight="1">
      <c r="A866" s="89"/>
      <c r="B866" s="90"/>
      <c r="C866" s="90"/>
      <c r="D866" s="90"/>
      <c r="E866" s="236"/>
    </row>
    <row r="867" spans="1:5" ht="14.25" hidden="1" customHeight="1">
      <c r="A867" s="89"/>
      <c r="B867" s="90"/>
      <c r="C867" s="90"/>
      <c r="D867" s="90"/>
      <c r="E867" s="236"/>
    </row>
    <row r="868" spans="1:5" ht="14.25" hidden="1" customHeight="1">
      <c r="A868" s="89"/>
      <c r="B868" s="90"/>
      <c r="C868" s="90"/>
      <c r="D868" s="90"/>
      <c r="E868" s="236"/>
    </row>
    <row r="869" spans="1:5" ht="14.25" hidden="1" customHeight="1">
      <c r="A869" s="89"/>
      <c r="B869" s="90"/>
      <c r="C869" s="90"/>
      <c r="D869" s="90"/>
      <c r="E869" s="236"/>
    </row>
    <row r="870" spans="1:5" ht="14.25" hidden="1" customHeight="1">
      <c r="A870" s="89"/>
      <c r="B870" s="90"/>
      <c r="C870" s="90"/>
      <c r="D870" s="90"/>
      <c r="E870" s="236"/>
    </row>
    <row r="871" spans="1:5" ht="14.25" hidden="1" customHeight="1">
      <c r="A871" s="89"/>
      <c r="B871" s="90"/>
      <c r="C871" s="90"/>
      <c r="D871" s="90"/>
      <c r="E871" s="236"/>
    </row>
    <row r="872" spans="1:5" ht="14.25" hidden="1" customHeight="1">
      <c r="A872" s="89"/>
      <c r="B872" s="90"/>
      <c r="C872" s="90"/>
      <c r="D872" s="90"/>
      <c r="E872" s="236"/>
    </row>
    <row r="873" spans="1:5" ht="14.25" hidden="1" customHeight="1">
      <c r="A873" s="89"/>
      <c r="B873" s="90"/>
      <c r="C873" s="90"/>
      <c r="D873" s="90"/>
      <c r="E873" s="236"/>
    </row>
    <row r="874" spans="1:5" ht="14.25" hidden="1" customHeight="1">
      <c r="A874" s="89"/>
      <c r="B874" s="90"/>
      <c r="C874" s="90"/>
      <c r="D874" s="90"/>
      <c r="E874" s="236"/>
    </row>
    <row r="875" spans="1:5" ht="14.25" hidden="1" customHeight="1">
      <c r="A875" s="89"/>
      <c r="B875" s="90"/>
      <c r="C875" s="90"/>
      <c r="D875" s="90"/>
      <c r="E875" s="236"/>
    </row>
    <row r="876" spans="1:5" ht="14.25" hidden="1" customHeight="1">
      <c r="A876" s="89"/>
      <c r="B876" s="90"/>
      <c r="C876" s="90"/>
      <c r="D876" s="90"/>
      <c r="E876" s="236"/>
    </row>
    <row r="877" spans="1:5" ht="14.25" hidden="1" customHeight="1">
      <c r="A877" s="89"/>
      <c r="B877" s="90"/>
      <c r="C877" s="90"/>
      <c r="D877" s="90"/>
      <c r="E877" s="236"/>
    </row>
    <row r="878" spans="1:5" ht="14.25" hidden="1" customHeight="1">
      <c r="A878" s="89"/>
      <c r="B878" s="90"/>
      <c r="C878" s="90"/>
      <c r="D878" s="90"/>
      <c r="E878" s="236"/>
    </row>
    <row r="879" spans="1:5" ht="14.25" hidden="1" customHeight="1">
      <c r="A879" s="89"/>
      <c r="B879" s="90"/>
      <c r="C879" s="90"/>
      <c r="D879" s="90"/>
      <c r="E879" s="236"/>
    </row>
    <row r="880" spans="1:5" ht="14.25" hidden="1" customHeight="1">
      <c r="A880" s="89"/>
      <c r="B880" s="90"/>
      <c r="C880" s="90"/>
      <c r="D880" s="90"/>
      <c r="E880" s="236"/>
    </row>
    <row r="881" spans="1:5" ht="14.25" hidden="1" customHeight="1">
      <c r="A881" s="89"/>
      <c r="B881" s="90"/>
      <c r="C881" s="90"/>
      <c r="D881" s="90"/>
      <c r="E881" s="236"/>
    </row>
    <row r="882" spans="1:5" ht="14.25" hidden="1" customHeight="1">
      <c r="A882" s="89"/>
      <c r="B882" s="90"/>
      <c r="C882" s="90"/>
      <c r="D882" s="90"/>
      <c r="E882" s="236"/>
    </row>
    <row r="883" spans="1:5" ht="14.25" hidden="1" customHeight="1">
      <c r="A883" s="89"/>
      <c r="B883" s="90"/>
      <c r="C883" s="90"/>
      <c r="D883" s="90"/>
      <c r="E883" s="236"/>
    </row>
    <row r="884" spans="1:5" ht="14.25" hidden="1" customHeight="1">
      <c r="A884" s="89"/>
      <c r="B884" s="90"/>
      <c r="C884" s="90"/>
      <c r="D884" s="90"/>
      <c r="E884" s="236"/>
    </row>
    <row r="885" spans="1:5" ht="14.25" hidden="1" customHeight="1">
      <c r="A885" s="89"/>
      <c r="B885" s="90"/>
      <c r="C885" s="90"/>
      <c r="D885" s="90"/>
      <c r="E885" s="236"/>
    </row>
    <row r="886" spans="1:5" ht="14.25" hidden="1" customHeight="1">
      <c r="A886" s="89"/>
      <c r="B886" s="90"/>
      <c r="C886" s="90"/>
      <c r="D886" s="90"/>
      <c r="E886" s="236"/>
    </row>
    <row r="887" spans="1:5" ht="14.25" hidden="1" customHeight="1">
      <c r="A887" s="89"/>
      <c r="B887" s="90"/>
      <c r="C887" s="90"/>
      <c r="D887" s="90"/>
      <c r="E887" s="236"/>
    </row>
    <row r="888" spans="1:5" ht="14.25" hidden="1" customHeight="1">
      <c r="A888" s="89"/>
      <c r="B888" s="90"/>
      <c r="C888" s="90"/>
      <c r="D888" s="90"/>
      <c r="E888" s="236"/>
    </row>
    <row r="889" spans="1:5" ht="14.25" hidden="1" customHeight="1">
      <c r="A889" s="89"/>
      <c r="B889" s="90"/>
      <c r="C889" s="90"/>
      <c r="D889" s="90"/>
      <c r="E889" s="236"/>
    </row>
    <row r="890" spans="1:5" ht="14.25" hidden="1" customHeight="1">
      <c r="A890" s="89"/>
      <c r="B890" s="90"/>
      <c r="C890" s="90"/>
      <c r="D890" s="90"/>
      <c r="E890" s="236"/>
    </row>
    <row r="891" spans="1:5" ht="14.25" hidden="1" customHeight="1">
      <c r="A891" s="89"/>
      <c r="B891" s="90"/>
      <c r="C891" s="90"/>
      <c r="D891" s="90"/>
      <c r="E891" s="236"/>
    </row>
    <row r="892" spans="1:5" ht="14.25" hidden="1" customHeight="1">
      <c r="A892" s="89"/>
      <c r="B892" s="90"/>
      <c r="C892" s="90"/>
      <c r="D892" s="90"/>
      <c r="E892" s="236"/>
    </row>
    <row r="893" spans="1:5" ht="14.25" hidden="1" customHeight="1">
      <c r="A893" s="89"/>
      <c r="B893" s="90"/>
      <c r="C893" s="90"/>
      <c r="D893" s="90"/>
      <c r="E893" s="236"/>
    </row>
    <row r="894" spans="1:5" ht="14.25" hidden="1" customHeight="1">
      <c r="A894" s="89"/>
      <c r="B894" s="90"/>
      <c r="C894" s="90"/>
      <c r="D894" s="90"/>
      <c r="E894" s="236"/>
    </row>
    <row r="895" spans="1:5" ht="14.25" hidden="1" customHeight="1">
      <c r="A895" s="89"/>
      <c r="B895" s="90"/>
      <c r="C895" s="90"/>
      <c r="D895" s="90"/>
      <c r="E895" s="236"/>
    </row>
    <row r="896" spans="1:5" ht="14.25" hidden="1" customHeight="1">
      <c r="A896" s="89"/>
      <c r="B896" s="90"/>
      <c r="C896" s="90"/>
      <c r="D896" s="90"/>
      <c r="E896" s="236"/>
    </row>
    <row r="897" spans="1:5" ht="14.25" hidden="1" customHeight="1">
      <c r="A897" s="89"/>
      <c r="B897" s="90"/>
      <c r="C897" s="90"/>
      <c r="D897" s="90"/>
      <c r="E897" s="236"/>
    </row>
    <row r="898" spans="1:5" ht="14.25" hidden="1" customHeight="1">
      <c r="A898" s="89"/>
      <c r="B898" s="90"/>
      <c r="C898" s="90"/>
      <c r="D898" s="90"/>
      <c r="E898" s="236"/>
    </row>
    <row r="899" spans="1:5" ht="14.25" hidden="1" customHeight="1">
      <c r="A899" s="89"/>
      <c r="B899" s="90"/>
      <c r="C899" s="90"/>
      <c r="D899" s="90"/>
      <c r="E899" s="236"/>
    </row>
    <row r="900" spans="1:5" ht="14.25" hidden="1" customHeight="1">
      <c r="A900" s="89"/>
      <c r="B900" s="90"/>
      <c r="C900" s="90"/>
      <c r="D900" s="90"/>
      <c r="E900" s="236"/>
    </row>
    <row r="901" spans="1:5" ht="14.25" hidden="1" customHeight="1">
      <c r="A901" s="89"/>
      <c r="B901" s="90"/>
      <c r="C901" s="90"/>
      <c r="D901" s="90"/>
      <c r="E901" s="236"/>
    </row>
    <row r="902" spans="1:5" ht="14.25" hidden="1" customHeight="1">
      <c r="A902" s="89"/>
      <c r="B902" s="90"/>
      <c r="C902" s="90"/>
      <c r="D902" s="90"/>
      <c r="E902" s="236"/>
    </row>
    <row r="903" spans="1:5" ht="14.25" hidden="1" customHeight="1">
      <c r="A903" s="89"/>
      <c r="B903" s="90"/>
      <c r="C903" s="90"/>
      <c r="D903" s="90"/>
      <c r="E903" s="236"/>
    </row>
    <row r="904" spans="1:5" ht="14.25" hidden="1" customHeight="1">
      <c r="A904" s="89"/>
      <c r="B904" s="90"/>
      <c r="C904" s="90"/>
      <c r="D904" s="90"/>
      <c r="E904" s="236"/>
    </row>
    <row r="905" spans="1:5" ht="14.25" hidden="1" customHeight="1">
      <c r="A905" s="89"/>
      <c r="B905" s="90"/>
      <c r="C905" s="90"/>
      <c r="D905" s="90"/>
      <c r="E905" s="236"/>
    </row>
    <row r="906" spans="1:5" ht="14.25" hidden="1" customHeight="1">
      <c r="A906" s="89"/>
      <c r="B906" s="90"/>
      <c r="C906" s="90"/>
      <c r="D906" s="90"/>
      <c r="E906" s="236"/>
    </row>
    <row r="907" spans="1:5" ht="14.25" hidden="1" customHeight="1">
      <c r="A907" s="89"/>
      <c r="B907" s="90"/>
      <c r="C907" s="90"/>
      <c r="D907" s="90"/>
      <c r="E907" s="236"/>
    </row>
    <row r="908" spans="1:5" ht="14.25" hidden="1" customHeight="1">
      <c r="A908" s="89"/>
      <c r="B908" s="90"/>
      <c r="C908" s="90"/>
      <c r="D908" s="90"/>
      <c r="E908" s="236"/>
    </row>
    <row r="909" spans="1:5" ht="14.25" hidden="1" customHeight="1">
      <c r="A909" s="89"/>
      <c r="B909" s="90"/>
      <c r="C909" s="90"/>
      <c r="D909" s="90"/>
      <c r="E909" s="236"/>
    </row>
    <row r="910" spans="1:5" ht="14.25" hidden="1" customHeight="1">
      <c r="A910" s="89"/>
      <c r="B910" s="90"/>
      <c r="C910" s="90"/>
      <c r="D910" s="90"/>
      <c r="E910" s="236"/>
    </row>
    <row r="911" spans="1:5" ht="14.25" hidden="1" customHeight="1">
      <c r="A911" s="89"/>
      <c r="B911" s="90"/>
      <c r="C911" s="90"/>
      <c r="D911" s="90"/>
      <c r="E911" s="236"/>
    </row>
    <row r="912" spans="1:5" ht="14.25" hidden="1" customHeight="1">
      <c r="A912" s="89"/>
      <c r="B912" s="90"/>
      <c r="C912" s="90"/>
      <c r="D912" s="90"/>
      <c r="E912" s="236"/>
    </row>
    <row r="913" spans="1:5" ht="14.25" hidden="1" customHeight="1">
      <c r="A913" s="89"/>
      <c r="B913" s="90"/>
      <c r="C913" s="90"/>
      <c r="D913" s="90"/>
      <c r="E913" s="236"/>
    </row>
    <row r="914" spans="1:5" ht="14.25" hidden="1" customHeight="1">
      <c r="A914" s="89"/>
      <c r="B914" s="90"/>
      <c r="C914" s="90"/>
      <c r="D914" s="90"/>
      <c r="E914" s="236"/>
    </row>
    <row r="915" spans="1:5" ht="14.25" hidden="1" customHeight="1">
      <c r="A915" s="89"/>
      <c r="B915" s="90"/>
      <c r="C915" s="90"/>
      <c r="D915" s="90"/>
      <c r="E915" s="236"/>
    </row>
    <row r="916" spans="1:5" ht="14.25" hidden="1" customHeight="1">
      <c r="A916" s="89"/>
      <c r="B916" s="90"/>
      <c r="C916" s="90"/>
      <c r="D916" s="90"/>
      <c r="E916" s="236"/>
    </row>
    <row r="917" spans="1:5" ht="14.25" hidden="1" customHeight="1">
      <c r="A917" s="89"/>
      <c r="B917" s="90"/>
      <c r="C917" s="90"/>
      <c r="D917" s="90"/>
      <c r="E917" s="236"/>
    </row>
    <row r="918" spans="1:5" ht="14.25" hidden="1" customHeight="1">
      <c r="A918" s="89"/>
      <c r="B918" s="90"/>
      <c r="C918" s="90"/>
      <c r="D918" s="90"/>
      <c r="E918" s="236"/>
    </row>
    <row r="919" spans="1:5" ht="14.25" hidden="1" customHeight="1">
      <c r="A919" s="89"/>
      <c r="B919" s="90"/>
      <c r="C919" s="90"/>
      <c r="D919" s="90"/>
      <c r="E919" s="236"/>
    </row>
    <row r="920" spans="1:5" ht="14.25" hidden="1" customHeight="1">
      <c r="A920" s="89"/>
      <c r="B920" s="90"/>
      <c r="C920" s="90"/>
      <c r="D920" s="90"/>
      <c r="E920" s="236"/>
    </row>
    <row r="921" spans="1:5" ht="14.25" hidden="1" customHeight="1">
      <c r="A921" s="89"/>
      <c r="B921" s="90"/>
      <c r="C921" s="90"/>
      <c r="D921" s="90"/>
      <c r="E921" s="236"/>
    </row>
    <row r="922" spans="1:5" ht="14.25" hidden="1" customHeight="1">
      <c r="A922" s="89"/>
      <c r="B922" s="90"/>
      <c r="C922" s="90"/>
      <c r="D922" s="90"/>
      <c r="E922" s="236"/>
    </row>
    <row r="923" spans="1:5" ht="14.25" hidden="1" customHeight="1">
      <c r="A923" s="89"/>
      <c r="B923" s="90"/>
      <c r="C923" s="90"/>
      <c r="D923" s="90"/>
      <c r="E923" s="236"/>
    </row>
    <row r="924" spans="1:5" ht="14.25" hidden="1" customHeight="1">
      <c r="A924" s="89"/>
      <c r="B924" s="90"/>
      <c r="C924" s="90"/>
      <c r="D924" s="90"/>
      <c r="E924" s="236"/>
    </row>
    <row r="925" spans="1:5" ht="14.25" hidden="1" customHeight="1">
      <c r="A925" s="89"/>
      <c r="B925" s="90"/>
      <c r="C925" s="90"/>
      <c r="D925" s="90"/>
      <c r="E925" s="236"/>
    </row>
    <row r="926" spans="1:5" ht="14.25" hidden="1" customHeight="1">
      <c r="A926" s="89"/>
      <c r="B926" s="90"/>
      <c r="C926" s="90"/>
      <c r="D926" s="90"/>
      <c r="E926" s="236"/>
    </row>
    <row r="927" spans="1:5" ht="14.25" hidden="1" customHeight="1">
      <c r="A927" s="89"/>
      <c r="B927" s="90"/>
      <c r="C927" s="90"/>
      <c r="D927" s="90"/>
      <c r="E927" s="236"/>
    </row>
    <row r="928" spans="1:5" ht="14.25" hidden="1" customHeight="1">
      <c r="A928" s="89"/>
      <c r="B928" s="90"/>
      <c r="C928" s="90"/>
      <c r="D928" s="90"/>
      <c r="E928" s="236"/>
    </row>
    <row r="929" spans="1:5" ht="14.25" hidden="1" customHeight="1">
      <c r="A929" s="89"/>
      <c r="B929" s="90"/>
      <c r="C929" s="90"/>
      <c r="D929" s="90"/>
      <c r="E929" s="236"/>
    </row>
    <row r="930" spans="1:5" ht="14.25" hidden="1" customHeight="1">
      <c r="A930" s="89"/>
      <c r="B930" s="90"/>
      <c r="C930" s="90"/>
      <c r="D930" s="90"/>
      <c r="E930" s="236"/>
    </row>
    <row r="931" spans="1:5" ht="14.25" hidden="1" customHeight="1">
      <c r="A931" s="89"/>
      <c r="B931" s="90"/>
      <c r="C931" s="90"/>
      <c r="D931" s="90"/>
      <c r="E931" s="236"/>
    </row>
    <row r="932" spans="1:5" ht="14.25" hidden="1" customHeight="1">
      <c r="A932" s="89"/>
      <c r="B932" s="90"/>
      <c r="C932" s="90"/>
      <c r="D932" s="90"/>
      <c r="E932" s="236"/>
    </row>
    <row r="933" spans="1:5" ht="14.25" hidden="1" customHeight="1">
      <c r="A933" s="89"/>
      <c r="B933" s="90"/>
      <c r="C933" s="90"/>
      <c r="D933" s="90"/>
      <c r="E933" s="236"/>
    </row>
    <row r="934" spans="1:5" ht="14.25" hidden="1" customHeight="1">
      <c r="A934" s="89"/>
      <c r="B934" s="90"/>
      <c r="C934" s="90"/>
      <c r="D934" s="90"/>
      <c r="E934" s="236"/>
    </row>
    <row r="935" spans="1:5" ht="14.25" hidden="1" customHeight="1">
      <c r="A935" s="89"/>
      <c r="B935" s="90"/>
      <c r="C935" s="90"/>
      <c r="D935" s="90"/>
      <c r="E935" s="236"/>
    </row>
    <row r="936" spans="1:5" ht="14.25" hidden="1" customHeight="1">
      <c r="A936" s="89"/>
      <c r="B936" s="90"/>
      <c r="C936" s="90"/>
      <c r="D936" s="90"/>
      <c r="E936" s="236"/>
    </row>
    <row r="937" spans="1:5" ht="14.25" hidden="1" customHeight="1">
      <c r="A937" s="89"/>
      <c r="B937" s="90"/>
      <c r="C937" s="90"/>
      <c r="D937" s="90"/>
      <c r="E937" s="236"/>
    </row>
    <row r="938" spans="1:5" ht="14.25" hidden="1" customHeight="1">
      <c r="A938" s="89"/>
      <c r="B938" s="90"/>
      <c r="C938" s="90"/>
      <c r="D938" s="90"/>
      <c r="E938" s="236"/>
    </row>
    <row r="939" spans="1:5" ht="14.25" hidden="1" customHeight="1">
      <c r="A939" s="89"/>
      <c r="B939" s="90"/>
      <c r="C939" s="90"/>
      <c r="D939" s="90"/>
      <c r="E939" s="236"/>
    </row>
    <row r="940" spans="1:5" ht="14.25" hidden="1" customHeight="1">
      <c r="A940" s="89"/>
      <c r="B940" s="90"/>
      <c r="C940" s="90"/>
      <c r="D940" s="90"/>
      <c r="E940" s="236"/>
    </row>
    <row r="941" spans="1:5" ht="14.25" hidden="1" customHeight="1">
      <c r="A941" s="89"/>
      <c r="B941" s="90"/>
      <c r="C941" s="90"/>
      <c r="D941" s="90"/>
      <c r="E941" s="236"/>
    </row>
    <row r="942" spans="1:5" ht="14.25" hidden="1" customHeight="1">
      <c r="A942" s="89"/>
      <c r="B942" s="90"/>
      <c r="C942" s="90"/>
      <c r="D942" s="90"/>
      <c r="E942" s="236"/>
    </row>
    <row r="943" spans="1:5" ht="14.25" hidden="1" customHeight="1">
      <c r="A943" s="89"/>
      <c r="B943" s="90"/>
      <c r="C943" s="90"/>
      <c r="D943" s="90"/>
      <c r="E943" s="236"/>
    </row>
    <row r="944" spans="1:5" ht="14.25" hidden="1" customHeight="1">
      <c r="A944" s="89"/>
      <c r="B944" s="90"/>
      <c r="C944" s="90"/>
      <c r="D944" s="90"/>
      <c r="E944" s="236"/>
    </row>
    <row r="945" spans="1:5" ht="14.25" hidden="1" customHeight="1">
      <c r="A945" s="89"/>
      <c r="B945" s="90"/>
      <c r="C945" s="90"/>
      <c r="D945" s="90"/>
      <c r="E945" s="236"/>
    </row>
    <row r="946" spans="1:5" ht="14.25" hidden="1" customHeight="1">
      <c r="A946" s="89"/>
      <c r="B946" s="90"/>
      <c r="C946" s="90"/>
      <c r="D946" s="90"/>
      <c r="E946" s="236"/>
    </row>
    <row r="947" spans="1:5" ht="14.25" hidden="1" customHeight="1">
      <c r="A947" s="89"/>
      <c r="B947" s="90"/>
      <c r="C947" s="90"/>
      <c r="D947" s="90"/>
      <c r="E947" s="236"/>
    </row>
    <row r="948" spans="1:5" ht="14.25" hidden="1" customHeight="1">
      <c r="A948" s="89"/>
      <c r="B948" s="90"/>
      <c r="C948" s="90"/>
      <c r="D948" s="90"/>
      <c r="E948" s="236"/>
    </row>
    <row r="949" spans="1:5" ht="14.25" hidden="1" customHeight="1">
      <c r="A949" s="89"/>
      <c r="B949" s="90"/>
      <c r="C949" s="90"/>
      <c r="D949" s="90"/>
      <c r="E949" s="236"/>
    </row>
    <row r="950" spans="1:5" ht="14.25" hidden="1" customHeight="1">
      <c r="A950" s="89"/>
      <c r="B950" s="90"/>
      <c r="C950" s="90"/>
      <c r="D950" s="90"/>
      <c r="E950" s="236"/>
    </row>
    <row r="951" spans="1:5" ht="14.25" hidden="1" customHeight="1">
      <c r="A951" s="89"/>
      <c r="B951" s="90"/>
      <c r="C951" s="90"/>
      <c r="D951" s="90"/>
      <c r="E951" s="236"/>
    </row>
    <row r="952" spans="1:5" ht="14.25" hidden="1" customHeight="1">
      <c r="A952" s="89"/>
      <c r="B952" s="90"/>
      <c r="C952" s="90"/>
      <c r="D952" s="90"/>
      <c r="E952" s="236"/>
    </row>
    <row r="953" spans="1:5" ht="14.25" hidden="1" customHeight="1">
      <c r="A953" s="89"/>
      <c r="B953" s="90"/>
      <c r="C953" s="90"/>
      <c r="D953" s="90"/>
      <c r="E953" s="236"/>
    </row>
    <row r="954" spans="1:5" ht="14.25" hidden="1" customHeight="1">
      <c r="A954" s="89"/>
      <c r="B954" s="90"/>
      <c r="C954" s="90"/>
      <c r="D954" s="90"/>
      <c r="E954" s="236"/>
    </row>
    <row r="955" spans="1:5" ht="14.25" hidden="1" customHeight="1">
      <c r="A955" s="89"/>
      <c r="B955" s="90"/>
      <c r="C955" s="90"/>
      <c r="D955" s="90"/>
      <c r="E955" s="236"/>
    </row>
    <row r="956" spans="1:5" ht="14.25" hidden="1" customHeight="1">
      <c r="A956" s="89"/>
      <c r="B956" s="90"/>
      <c r="C956" s="90"/>
      <c r="D956" s="90"/>
      <c r="E956" s="236"/>
    </row>
    <row r="957" spans="1:5" ht="14.25" hidden="1" customHeight="1">
      <c r="A957" s="89"/>
      <c r="B957" s="90"/>
      <c r="C957" s="90"/>
      <c r="D957" s="90"/>
      <c r="E957" s="236"/>
    </row>
    <row r="958" spans="1:5" ht="14.25" hidden="1" customHeight="1">
      <c r="A958" s="89"/>
      <c r="B958" s="90"/>
      <c r="C958" s="90"/>
      <c r="D958" s="90"/>
      <c r="E958" s="236"/>
    </row>
    <row r="959" spans="1:5" ht="14.25" hidden="1" customHeight="1">
      <c r="A959" s="89"/>
      <c r="B959" s="90"/>
      <c r="C959" s="90"/>
      <c r="D959" s="90"/>
      <c r="E959" s="236"/>
    </row>
    <row r="960" spans="1:5" ht="14.25" hidden="1" customHeight="1">
      <c r="A960" s="89"/>
      <c r="B960" s="90"/>
      <c r="C960" s="90"/>
      <c r="D960" s="90"/>
      <c r="E960" s="236"/>
    </row>
    <row r="961" spans="1:5" ht="14.25" hidden="1" customHeight="1">
      <c r="A961" s="89"/>
      <c r="B961" s="90"/>
      <c r="C961" s="90"/>
      <c r="D961" s="90"/>
      <c r="E961" s="236"/>
    </row>
    <row r="962" spans="1:5" ht="14.25" hidden="1" customHeight="1">
      <c r="A962" s="89"/>
      <c r="B962" s="90"/>
      <c r="C962" s="90"/>
      <c r="D962" s="90"/>
      <c r="E962" s="236"/>
    </row>
    <row r="963" spans="1:5" ht="14.25" hidden="1" customHeight="1">
      <c r="A963" s="89"/>
      <c r="B963" s="90"/>
      <c r="C963" s="90"/>
      <c r="D963" s="90"/>
      <c r="E963" s="236"/>
    </row>
    <row r="964" spans="1:5" ht="14.25" hidden="1" customHeight="1">
      <c r="A964" s="89"/>
      <c r="B964" s="90"/>
      <c r="C964" s="90"/>
      <c r="D964" s="90"/>
      <c r="E964" s="236"/>
    </row>
    <row r="965" spans="1:5" ht="14.25" hidden="1" customHeight="1">
      <c r="A965" s="89"/>
      <c r="B965" s="90"/>
      <c r="C965" s="90"/>
      <c r="D965" s="90"/>
      <c r="E965" s="236"/>
    </row>
    <row r="966" spans="1:5" ht="14.25" hidden="1" customHeight="1">
      <c r="A966" s="89"/>
      <c r="B966" s="90"/>
      <c r="C966" s="90"/>
      <c r="D966" s="90"/>
      <c r="E966" s="236"/>
    </row>
    <row r="967" spans="1:5" ht="14.25" hidden="1" customHeight="1">
      <c r="A967" s="89"/>
      <c r="B967" s="90"/>
      <c r="C967" s="90"/>
      <c r="D967" s="90"/>
      <c r="E967" s="236"/>
    </row>
    <row r="968" spans="1:5" ht="14.25" hidden="1" customHeight="1">
      <c r="A968" s="89"/>
      <c r="B968" s="90"/>
      <c r="C968" s="90"/>
      <c r="D968" s="90"/>
      <c r="E968" s="236"/>
    </row>
    <row r="969" spans="1:5" ht="14.25" hidden="1" customHeight="1">
      <c r="A969" s="89"/>
      <c r="B969" s="90"/>
      <c r="C969" s="90"/>
      <c r="D969" s="90"/>
      <c r="E969" s="236"/>
    </row>
    <row r="970" spans="1:5" ht="14.25" hidden="1" customHeight="1">
      <c r="A970" s="89"/>
      <c r="B970" s="90"/>
      <c r="C970" s="90"/>
      <c r="D970" s="90"/>
      <c r="E970" s="236"/>
    </row>
    <row r="971" spans="1:5" ht="14.25" hidden="1" customHeight="1">
      <c r="A971" s="89"/>
      <c r="B971" s="90"/>
      <c r="C971" s="90"/>
      <c r="D971" s="90"/>
      <c r="E971" s="236"/>
    </row>
    <row r="972" spans="1:5" ht="14.25" hidden="1" customHeight="1">
      <c r="A972" s="89"/>
      <c r="B972" s="90"/>
      <c r="C972" s="90"/>
      <c r="D972" s="90"/>
      <c r="E972" s="236"/>
    </row>
    <row r="973" spans="1:5" ht="14.25" hidden="1" customHeight="1">
      <c r="A973" s="89"/>
      <c r="B973" s="90"/>
      <c r="C973" s="90"/>
      <c r="D973" s="90"/>
      <c r="E973" s="236"/>
    </row>
    <row r="974" spans="1:5" ht="14.25" hidden="1" customHeight="1">
      <c r="A974" s="89"/>
      <c r="B974" s="90"/>
      <c r="C974" s="90"/>
      <c r="D974" s="90"/>
      <c r="E974" s="236"/>
    </row>
    <row r="975" spans="1:5" ht="14.25" hidden="1" customHeight="1">
      <c r="A975" s="89"/>
      <c r="B975" s="90"/>
      <c r="C975" s="90"/>
      <c r="D975" s="90"/>
      <c r="E975" s="236"/>
    </row>
    <row r="976" spans="1:5" ht="14.25" hidden="1" customHeight="1">
      <c r="A976" s="89"/>
      <c r="B976" s="90"/>
      <c r="C976" s="90"/>
      <c r="D976" s="90"/>
      <c r="E976" s="236"/>
    </row>
    <row r="977" spans="1:5" ht="14.25" hidden="1" customHeight="1">
      <c r="A977" s="89"/>
      <c r="B977" s="90"/>
      <c r="C977" s="90"/>
      <c r="D977" s="90"/>
      <c r="E977" s="236"/>
    </row>
    <row r="978" spans="1:5" ht="14.25" hidden="1" customHeight="1">
      <c r="A978" s="89"/>
      <c r="B978" s="90"/>
      <c r="C978" s="90"/>
      <c r="D978" s="90"/>
      <c r="E978" s="236"/>
    </row>
  </sheetData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Tree Monitoring Data</vt:lpstr>
      <vt:lpstr>Individual Tree Biomass</vt:lpstr>
      <vt:lpstr>ABG per sample plot (Rj calcs)</vt:lpstr>
      <vt:lpstr>Total biomass per sample plot</vt:lpstr>
      <vt:lpstr>ΔCTREE_PROJ</vt:lpstr>
      <vt:lpstr>Uncertainty</vt:lpstr>
      <vt:lpstr>ΔSOC_AL,t</vt:lpstr>
      <vt:lpstr>ΔC_P,t</vt:lpstr>
      <vt:lpstr>Project net GHG removals</vt:lpstr>
      <vt:lpstr>Baseline net GHG removals</vt:lpstr>
      <vt:lpstr>Net GHG removals by sinks</vt:lpstr>
      <vt:lpstr>VCUs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Alberto GarciaMogollon</cp:lastModifiedBy>
  <dcterms:created xsi:type="dcterms:W3CDTF">2025-06-27T20:08:30Z</dcterms:created>
  <dcterms:modified xsi:type="dcterms:W3CDTF">2025-06-27T20:11:25Z</dcterms:modified>
</cp:coreProperties>
</file>