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240" yWindow="165" windowWidth="14805" windowHeight="7950"/>
  </bookViews>
  <sheets>
    <sheet name="ER sheet" sheetId="1" r:id="rId1"/>
  </sheets>
  <externalReferences>
    <externalReference r:id="rId2"/>
  </externalReferences>
  <definedNames>
    <definedName name="Aux_Coal">[1]Assumptions!$D$17</definedName>
    <definedName name="Aux_CoalR1">#REF!</definedName>
    <definedName name="Aux_CoalR2">[1]Assumptions!$E$30</definedName>
    <definedName name="Aux_CoalR3">[1]Assumptions!$F$30</definedName>
    <definedName name="Aux_CoalR4">[1]Assumptions!$G$30</definedName>
    <definedName name="Aux_CoalR5">#REF!</definedName>
    <definedName name="Aux_Diesel">[1]Assumptions!$I$17</definedName>
    <definedName name="Aux_DieselOC">#REF!</definedName>
    <definedName name="Aux_Gas">[1]Assumptions!$F$17</definedName>
    <definedName name="Aux_GasOC">[1]Assumptions!$G$17</definedName>
    <definedName name="Aux_Hydro">[1]Assumptions!$L$17</definedName>
    <definedName name="Aux_Lign">[1]Assumptions!$E$17</definedName>
    <definedName name="Aux_LignR1">#REF!</definedName>
    <definedName name="Aux_LignR2">#REF!</definedName>
    <definedName name="Aux_LignR3">#REF!</definedName>
    <definedName name="Aux_Napt">[1]Assumptions!$K$17</definedName>
    <definedName name="Aux_Nuclear">[1]Assumptions!$M$17</definedName>
    <definedName name="Aux_Oil">[1]Assumptions!$H$17</definedName>
    <definedName name="Bottom_ash">#REF!</definedName>
    <definedName name="Density_Diesel">[1]Assumptions!$I$22</definedName>
    <definedName name="Density_DieselOC">#REF!</definedName>
    <definedName name="Density_Naphta">[1]Assumptions!$K$22</definedName>
    <definedName name="Density_Oil">[1]Assumptions!$H$22</definedName>
    <definedName name="Fly_ash">#REF!</definedName>
    <definedName name="GCV_Coal">[1]Assumptions!$D$21</definedName>
    <definedName name="GCV_Diesel">[1]Assumptions!$I$21</definedName>
    <definedName name="GCV_DieselOC">#REF!</definedName>
    <definedName name="GCV_Gas">[1]Assumptions!$F$21</definedName>
    <definedName name="GCV_Naphta">[1]Assumptions!$K$21</definedName>
    <definedName name="GCV_Oil">[1]Assumptions!$H$21</definedName>
    <definedName name="I22Density_Naphta">#REF!</definedName>
    <definedName name="kJ_kcal">[1]Assumptions!$D$66</definedName>
    <definedName name="MJ_kWh">#REF!</definedName>
    <definedName name="OpHours_Hydro">#REF!</definedName>
    <definedName name="PLF_Gas">#REF!</definedName>
    <definedName name="SpecCons_OillF2">[1]Assumptions!$D$20</definedName>
    <definedName name="SpecCons_OillF2_Lign">#REF!</definedName>
    <definedName name="SpecEm_Coal">[1]Assumptions!$D$23</definedName>
    <definedName name="SpecEm_CoalR1">#REF!</definedName>
    <definedName name="SpecEm_CoalR2">[1]Assumptions!$E$34</definedName>
    <definedName name="SpecEm_CoalR3">[1]Assumptions!$F$34</definedName>
    <definedName name="SpecEm_CoalR4">[1]Assumptions!$G$34</definedName>
    <definedName name="SpecEm_CoalR5">#REF!</definedName>
    <definedName name="SpecEm_Diesel">[1]Assumptions!$I$23</definedName>
    <definedName name="SpecEm_DieselOC">[1]Assumptions!$J$23</definedName>
    <definedName name="SpecEm_DieselR1">#REF!</definedName>
    <definedName name="SpecEm_DieselR2">#REF!</definedName>
    <definedName name="SpecEm_DieselR3">[1]Assumptions!$F$52</definedName>
    <definedName name="SpecEm_DieselR4">[1]Assumptions!$G$52</definedName>
    <definedName name="SpecEm_Gas">[1]Assumptions!$F$23</definedName>
    <definedName name="SpecEm_GasOC">[1]Assumptions!$G$23</definedName>
    <definedName name="SpecEm_GasR1">[1]Assumptions!$D$47</definedName>
    <definedName name="SpecEm_GasR2">[1]Assumptions!$E$47</definedName>
    <definedName name="SpecEm_GasR3">[1]Assumptions!$F$47</definedName>
    <definedName name="SpecEm_GasR4">#REF!</definedName>
    <definedName name="SpecEm_Lignite">[1]Assumptions!$E$23</definedName>
    <definedName name="SpecEm_LignR1">#REF!</definedName>
    <definedName name="SpecEm_LignR2">#REF!</definedName>
    <definedName name="SpecEm_LignR3">#REF!</definedName>
    <definedName name="SpecEm_Naphta">[1]Assumptions!$D$58</definedName>
    <definedName name="SpecEm_Oil">[1]Assumptions!$H$23</definedName>
    <definedName name="Weight_BM">[1]Assumptions!$D$63</definedName>
    <definedName name="Weight_OM">[1]Assumptions!$D$62</definedName>
  </definedNames>
  <calcPr calcId="152511"/>
</workbook>
</file>

<file path=xl/calcChain.xml><?xml version="1.0" encoding="utf-8"?>
<calcChain xmlns="http://schemas.openxmlformats.org/spreadsheetml/2006/main">
  <c r="E20" i="1" l="1"/>
  <c r="D20" i="1"/>
  <c r="D31" i="1"/>
  <c r="E31" i="1"/>
  <c r="F31" i="1"/>
  <c r="D32" i="1"/>
  <c r="E32" i="1"/>
  <c r="F32" i="1"/>
  <c r="D33" i="1"/>
  <c r="E33" i="1"/>
  <c r="F33" i="1"/>
  <c r="C33" i="1"/>
  <c r="C32" i="1"/>
  <c r="C31" i="1"/>
  <c r="F66" i="1" l="1"/>
  <c r="E66" i="1"/>
  <c r="D66" i="1"/>
  <c r="C66" i="1"/>
  <c r="G33" i="1" l="1"/>
  <c r="I33" i="1" s="1"/>
  <c r="C19" i="1" s="1"/>
  <c r="F19" i="1" s="1"/>
  <c r="G32" i="1"/>
  <c r="I32" i="1" s="1"/>
  <c r="C18" i="1" s="1"/>
  <c r="F18" i="1" s="1"/>
  <c r="G31" i="1"/>
  <c r="I31" i="1" s="1"/>
  <c r="I35" i="1" l="1"/>
  <c r="C17" i="1"/>
  <c r="G35" i="1"/>
  <c r="F17" i="1" l="1"/>
  <c r="F20" i="1" s="1"/>
  <c r="C20" i="1"/>
  <c r="E8" i="1"/>
  <c r="E10" i="1" l="1"/>
  <c r="E13" i="1" s="1"/>
</calcChain>
</file>

<file path=xl/sharedStrings.xml><?xml version="1.0" encoding="utf-8"?>
<sst xmlns="http://schemas.openxmlformats.org/spreadsheetml/2006/main" count="55" uniqueCount="44">
  <si>
    <t>Billing Month</t>
  </si>
  <si>
    <t>PWEPL</t>
  </si>
  <si>
    <t>SSUL</t>
  </si>
  <si>
    <t>Total</t>
  </si>
  <si>
    <t>Commissioning Date</t>
  </si>
  <si>
    <t>Client Name</t>
  </si>
  <si>
    <t>Baseline Emissions</t>
  </si>
  <si>
    <t>Project Emissions</t>
  </si>
  <si>
    <t>Leakage Emissions</t>
  </si>
  <si>
    <t>Installed Capacity in MW</t>
  </si>
  <si>
    <t>MWh</t>
  </si>
  <si>
    <t>Net Export in kWh</t>
  </si>
  <si>
    <t>Total Net Export</t>
  </si>
  <si>
    <t>Renewable Energy Project by LNB Group</t>
  </si>
  <si>
    <t>Monitoring Period</t>
  </si>
  <si>
    <t>From</t>
  </si>
  <si>
    <t>To</t>
  </si>
  <si>
    <t>Both dates Inclusive</t>
  </si>
  <si>
    <t>Year</t>
  </si>
  <si>
    <t>Baseline Emission Factor</t>
  </si>
  <si>
    <t xml:space="preserve">Net Electricity Generation supplied by the Project </t>
  </si>
  <si>
    <t xml:space="preserve"> </t>
  </si>
  <si>
    <t>Baseline Emissions
(tCO2e)</t>
  </si>
  <si>
    <t>Baseline Emission Factor
(tCO2/MWh)</t>
  </si>
  <si>
    <r>
      <t>tCO</t>
    </r>
    <r>
      <rPr>
        <vertAlign val="subscript"/>
        <sz val="10"/>
        <rFont val="Calibri"/>
        <family val="2"/>
        <scheme val="minor"/>
      </rPr>
      <t>2</t>
    </r>
    <r>
      <rPr>
        <sz val="10"/>
        <rFont val="Calibri"/>
        <family val="2"/>
        <scheme val="minor"/>
      </rPr>
      <t>/MWh</t>
    </r>
  </si>
  <si>
    <r>
      <t>tCO</t>
    </r>
    <r>
      <rPr>
        <vertAlign val="subscript"/>
        <sz val="10"/>
        <rFont val="Calibri"/>
        <family val="2"/>
        <scheme val="minor"/>
      </rPr>
      <t>2</t>
    </r>
  </si>
  <si>
    <t>Net Export
(MWh)</t>
  </si>
  <si>
    <t>Total
(MWh)</t>
  </si>
  <si>
    <t xml:space="preserve">Total </t>
  </si>
  <si>
    <r>
      <t>Baseline emissions or removals (tCO</t>
    </r>
    <r>
      <rPr>
        <vertAlign val="subscript"/>
        <sz val="10"/>
        <color theme="1"/>
        <rFont val="Calibri"/>
        <family val="2"/>
        <scheme val="minor"/>
      </rPr>
      <t>2</t>
    </r>
    <r>
      <rPr>
        <sz val="10"/>
        <color theme="1"/>
        <rFont val="Calibri"/>
        <family val="2"/>
        <scheme val="minor"/>
      </rPr>
      <t>e)</t>
    </r>
  </si>
  <si>
    <r>
      <t>Project emissions or removals (tCO</t>
    </r>
    <r>
      <rPr>
        <vertAlign val="subscript"/>
        <sz val="10"/>
        <color theme="1"/>
        <rFont val="Calibri"/>
        <family val="2"/>
        <scheme val="minor"/>
      </rPr>
      <t>2</t>
    </r>
    <r>
      <rPr>
        <sz val="10"/>
        <color theme="1"/>
        <rFont val="Calibri"/>
        <family val="2"/>
        <scheme val="minor"/>
      </rPr>
      <t>e)</t>
    </r>
  </si>
  <si>
    <r>
      <t>Leakage emissions (tCO</t>
    </r>
    <r>
      <rPr>
        <vertAlign val="subscript"/>
        <sz val="10"/>
        <color theme="1"/>
        <rFont val="Calibri"/>
        <family val="2"/>
        <scheme val="minor"/>
      </rPr>
      <t>2</t>
    </r>
    <r>
      <rPr>
        <sz val="10"/>
        <color theme="1"/>
        <rFont val="Calibri"/>
        <family val="2"/>
        <scheme val="minor"/>
      </rPr>
      <t>e)</t>
    </r>
  </si>
  <si>
    <r>
      <t>Net GHG emission reductions or removals (tCO</t>
    </r>
    <r>
      <rPr>
        <vertAlign val="subscript"/>
        <sz val="10"/>
        <color theme="1"/>
        <rFont val="Calibri"/>
        <family val="2"/>
        <scheme val="minor"/>
      </rPr>
      <t>2</t>
    </r>
    <r>
      <rPr>
        <sz val="10"/>
        <color theme="1"/>
        <rFont val="Calibri"/>
        <family val="2"/>
        <scheme val="minor"/>
      </rPr>
      <t>e)</t>
    </r>
  </si>
  <si>
    <t>SPLLP **</t>
  </si>
  <si>
    <t>Vintage-wise Calculation</t>
  </si>
  <si>
    <t>Monthly Generation</t>
  </si>
  <si>
    <t>Detailed Caluclation of VERs</t>
  </si>
  <si>
    <t>Vintage-wise VERs</t>
  </si>
  <si>
    <t>VERs Calculation for Monitoring Period</t>
  </si>
  <si>
    <t>VERs Generated for the Monitoring Period</t>
  </si>
  <si>
    <t>MAPL***</t>
  </si>
  <si>
    <t>** 2 MW wind project of M/s. Sidhidata Power LLP, Maharashtra is commissioned but due to ROW issue of the 220KV line connecting to Jath 220 KV GSS WTG is not put into operation mode. Therefore, Generation of the WTG till date is zero.</t>
  </si>
  <si>
    <t>2015 (till May-2015)</t>
  </si>
  <si>
    <t>*** 10 MW wind project of M/s. Manifold Agricrops Pvt. Ltd , All the Five (5) WTGs generation is zero from  6:45 PM on 20th May 2015, due to 33kV feeder damage (force measures) on account of Heavy Storm around 6:45 PM on 20th May 15. Restoration work is in process and one WTG has been restored on 1-June-2015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</si>
</sst>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mmmm\-yyyy"/>
    <numFmt numFmtId="165" formatCode="0.0000"/>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name val="Calibri"/>
      <family val="2"/>
      <scheme val="minor"/>
    </font>
    <font>
      <b/>
      <sz val="10"/>
      <name val="Calibri"/>
      <family val="2"/>
      <scheme val="minor"/>
    </font>
    <font>
      <b/>
      <sz val="10"/>
      <color theme="0"/>
      <name val="Calibri"/>
      <family val="2"/>
      <scheme val="minor"/>
    </font>
    <font>
      <vertAlign val="subscript"/>
      <sz val="10"/>
      <name val="Calibri"/>
      <family val="2"/>
      <scheme val="minor"/>
    </font>
    <font>
      <vertAlign val="subscript"/>
      <sz val="10"/>
      <color theme="1"/>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C2D7E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4">
    <xf numFmtId="0" fontId="0" fillId="0" borderId="0"/>
    <xf numFmtId="43" fontId="1" fillId="0" borderId="0" applyFont="0" applyFill="0" applyBorder="0" applyAlignment="0" applyProtection="0"/>
    <xf numFmtId="0" fontId="4" fillId="0" borderId="0"/>
    <xf numFmtId="0" fontId="4" fillId="0" borderId="0"/>
  </cellStyleXfs>
  <cellXfs count="61">
    <xf numFmtId="0" fontId="0" fillId="0" borderId="0" xfId="0"/>
    <xf numFmtId="0" fontId="2" fillId="0" borderId="1" xfId="0" applyFont="1" applyBorder="1" applyAlignment="1">
      <alignment horizontal="center" vertical="center" wrapText="1"/>
    </xf>
    <xf numFmtId="0" fontId="3" fillId="0" borderId="0" xfId="0" applyFont="1" applyFill="1" applyBorder="1" applyAlignment="1">
      <alignment horizontal="center" vertical="center" wrapText="1"/>
    </xf>
    <xf numFmtId="43" fontId="2" fillId="0" borderId="1" xfId="1"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43"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43" fontId="2" fillId="0" borderId="1" xfId="0" applyNumberFormat="1" applyFont="1" applyBorder="1" applyAlignment="1">
      <alignment horizontal="center" vertical="center" wrapText="1"/>
    </xf>
    <xf numFmtId="0" fontId="2" fillId="0" borderId="0" xfId="0" applyFont="1" applyAlignment="1">
      <alignment vertical="center"/>
    </xf>
    <xf numFmtId="43" fontId="2" fillId="0" borderId="0" xfId="1" applyFont="1" applyAlignment="1">
      <alignment vertical="center"/>
    </xf>
    <xf numFmtId="0" fontId="3" fillId="0" borderId="1" xfId="0" applyFont="1" applyBorder="1" applyAlignment="1">
      <alignment horizontal="center" vertical="center"/>
    </xf>
    <xf numFmtId="15" fontId="2" fillId="0" borderId="1" xfId="0" applyNumberFormat="1" applyFont="1" applyBorder="1" applyAlignment="1">
      <alignment horizontal="center" vertical="center"/>
    </xf>
    <xf numFmtId="2" fontId="6" fillId="0" borderId="0" xfId="2" applyNumberFormat="1" applyFont="1" applyAlignment="1" applyProtection="1">
      <alignment vertical="center"/>
      <protection locked="0"/>
    </xf>
    <xf numFmtId="0" fontId="5" fillId="0" borderId="1" xfId="2" applyFont="1" applyFill="1" applyBorder="1" applyAlignment="1" applyProtection="1">
      <alignment horizontal="right" vertical="center" wrapText="1"/>
      <protection locked="0"/>
    </xf>
    <xf numFmtId="1" fontId="6" fillId="0" borderId="1" xfId="2" applyNumberFormat="1" applyFont="1" applyFill="1" applyBorder="1" applyAlignment="1" applyProtection="1">
      <alignment horizontal="center" vertical="center"/>
      <protection locked="0"/>
    </xf>
    <xf numFmtId="165" fontId="6" fillId="0" borderId="1" xfId="2" applyNumberFormat="1"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5" fillId="0" borderId="0" xfId="2" applyFont="1" applyFill="1" applyBorder="1" applyAlignment="1" applyProtection="1">
      <alignment horizontal="right" vertical="center" wrapText="1"/>
      <protection locked="0"/>
    </xf>
    <xf numFmtId="1" fontId="6" fillId="0" borderId="0" xfId="2" applyNumberFormat="1" applyFont="1" applyFill="1" applyBorder="1" applyAlignment="1" applyProtection="1">
      <alignment horizontal="center" vertical="center"/>
      <protection locked="0"/>
    </xf>
    <xf numFmtId="0" fontId="3" fillId="0" borderId="0" xfId="0" applyFont="1" applyAlignment="1">
      <alignment vertical="center"/>
    </xf>
    <xf numFmtId="0" fontId="7" fillId="3" borderId="7" xfId="0" applyFont="1" applyFill="1" applyBorder="1" applyAlignment="1">
      <alignment horizontal="center" vertical="center"/>
    </xf>
    <xf numFmtId="43" fontId="7" fillId="3" borderId="7" xfId="1" applyFont="1" applyFill="1" applyBorder="1" applyAlignment="1">
      <alignment horizontal="center" vertical="center"/>
    </xf>
    <xf numFmtId="15" fontId="3" fillId="0" borderId="0" xfId="1" applyNumberFormat="1" applyFont="1" applyAlignment="1">
      <alignment vertical="center"/>
    </xf>
    <xf numFmtId="15" fontId="3" fillId="0" borderId="0" xfId="0" applyNumberFormat="1" applyFont="1" applyAlignment="1">
      <alignment vertical="center"/>
    </xf>
    <xf numFmtId="165" fontId="5" fillId="0" borderId="1" xfId="2" applyNumberFormat="1" applyFont="1" applyFill="1" applyBorder="1" applyAlignment="1" applyProtection="1">
      <alignment horizontal="center" vertical="center"/>
      <protection locked="0"/>
    </xf>
    <xf numFmtId="43" fontId="2" fillId="0" borderId="1" xfId="0" applyNumberFormat="1" applyFont="1" applyBorder="1" applyAlignment="1">
      <alignment vertical="center"/>
    </xf>
    <xf numFmtId="43" fontId="3" fillId="0" borderId="0" xfId="1" applyFont="1" applyAlignment="1">
      <alignment vertical="center"/>
    </xf>
    <xf numFmtId="43" fontId="3" fillId="0" borderId="1" xfId="0" applyNumberFormat="1" applyFont="1" applyBorder="1" applyAlignment="1">
      <alignment vertical="center"/>
    </xf>
    <xf numFmtId="43" fontId="3" fillId="0" borderId="0" xfId="0" applyNumberFormat="1" applyFont="1" applyAlignment="1">
      <alignment vertical="center"/>
    </xf>
    <xf numFmtId="164" fontId="2" fillId="0" borderId="1" xfId="0" applyNumberFormat="1" applyFont="1" applyBorder="1" applyAlignment="1">
      <alignment vertical="center"/>
    </xf>
    <xf numFmtId="43" fontId="2" fillId="0" borderId="1" xfId="1" applyFont="1" applyBorder="1" applyAlignment="1">
      <alignment vertical="center"/>
    </xf>
    <xf numFmtId="0" fontId="2" fillId="2" borderId="1" xfId="0" applyFont="1" applyFill="1" applyBorder="1" applyAlignment="1">
      <alignment vertical="center"/>
    </xf>
    <xf numFmtId="43" fontId="2" fillId="3" borderId="1" xfId="1" applyFont="1" applyFill="1" applyBorder="1" applyAlignment="1">
      <alignment vertical="center"/>
    </xf>
    <xf numFmtId="0" fontId="3" fillId="0" borderId="1" xfId="0" applyFont="1" applyBorder="1" applyAlignment="1">
      <alignment horizontal="right" vertical="center"/>
    </xf>
    <xf numFmtId="43" fontId="3" fillId="0" borderId="1" xfId="1" applyFont="1" applyBorder="1" applyAlignment="1">
      <alignment vertical="center"/>
    </xf>
    <xf numFmtId="0" fontId="3" fillId="0" borderId="0" xfId="0" applyFont="1" applyBorder="1" applyAlignment="1">
      <alignment vertical="center"/>
    </xf>
    <xf numFmtId="15" fontId="3" fillId="0" borderId="0" xfId="1" applyNumberFormat="1" applyFont="1" applyBorder="1" applyAlignment="1">
      <alignment vertical="center"/>
    </xf>
    <xf numFmtId="15" fontId="3" fillId="0" borderId="0" xfId="0" applyNumberFormat="1" applyFont="1" applyBorder="1" applyAlignment="1">
      <alignment vertical="center"/>
    </xf>
    <xf numFmtId="0" fontId="2" fillId="5" borderId="1" xfId="0" applyFont="1" applyFill="1" applyBorder="1" applyAlignment="1">
      <alignment horizontal="center" vertical="center"/>
    </xf>
    <xf numFmtId="43" fontId="2" fillId="5" borderId="1" xfId="1" applyFont="1" applyFill="1" applyBorder="1" applyAlignment="1">
      <alignment horizontal="center" vertical="center" wrapText="1"/>
    </xf>
    <xf numFmtId="0" fontId="2" fillId="5" borderId="1" xfId="0" applyFont="1" applyFill="1" applyBorder="1" applyAlignment="1">
      <alignment vertical="center"/>
    </xf>
    <xf numFmtId="43" fontId="2" fillId="5" borderId="1" xfId="1" applyFont="1" applyFill="1" applyBorder="1" applyAlignment="1">
      <alignment vertical="center"/>
    </xf>
    <xf numFmtId="0" fontId="2" fillId="0" borderId="2" xfId="0" applyFont="1" applyBorder="1" applyAlignment="1">
      <alignment vertical="center"/>
    </xf>
    <xf numFmtId="43" fontId="5" fillId="0" borderId="2" xfId="1" applyFont="1" applyBorder="1" applyAlignment="1">
      <alignment horizontal="center" vertical="center"/>
    </xf>
    <xf numFmtId="0" fontId="2" fillId="0" borderId="1" xfId="0" applyFont="1" applyBorder="1" applyAlignment="1">
      <alignment vertical="center"/>
    </xf>
    <xf numFmtId="15" fontId="2" fillId="0" borderId="1" xfId="1" applyNumberFormat="1" applyFont="1" applyBorder="1" applyAlignment="1">
      <alignment vertical="center"/>
    </xf>
    <xf numFmtId="15" fontId="2" fillId="0" borderId="1" xfId="0" applyNumberFormat="1" applyFont="1" applyBorder="1" applyAlignment="1">
      <alignment vertical="center"/>
    </xf>
    <xf numFmtId="43" fontId="2" fillId="0" borderId="1" xfId="1" applyFont="1" applyFill="1" applyBorder="1" applyAlignment="1">
      <alignment vertical="center"/>
    </xf>
    <xf numFmtId="0" fontId="2" fillId="0" borderId="0" xfId="0" applyFont="1" applyFill="1" applyAlignment="1">
      <alignment vertical="center"/>
    </xf>
    <xf numFmtId="43" fontId="2" fillId="0" borderId="0" xfId="1" applyFont="1" applyFill="1" applyAlignment="1">
      <alignment vertical="center"/>
    </xf>
    <xf numFmtId="0" fontId="2" fillId="0" borderId="0" xfId="0" applyFont="1" applyFill="1" applyAlignment="1">
      <alignment horizontal="left" vertical="center" wrapText="1"/>
    </xf>
    <xf numFmtId="0" fontId="6" fillId="0" borderId="1" xfId="2" applyFont="1" applyFill="1" applyBorder="1" applyAlignment="1" applyProtection="1">
      <alignment horizontal="center" vertical="center" wrapText="1"/>
      <protection locked="0"/>
    </xf>
    <xf numFmtId="2" fontId="7" fillId="3" borderId="6" xfId="2" applyNumberFormat="1" applyFont="1" applyFill="1" applyBorder="1" applyAlignment="1" applyProtection="1">
      <alignment horizontal="center" vertical="center"/>
      <protection locked="0"/>
    </xf>
    <xf numFmtId="2" fontId="7" fillId="3" borderId="1" xfId="2" applyNumberFormat="1" applyFont="1" applyFill="1" applyBorder="1" applyAlignment="1" applyProtection="1">
      <alignment horizontal="center" vertical="center"/>
      <protection locked="0"/>
    </xf>
    <xf numFmtId="0" fontId="6" fillId="4" borderId="3" xfId="2" applyFont="1" applyFill="1" applyBorder="1" applyAlignment="1" applyProtection="1">
      <alignment horizontal="center" vertical="center" wrapText="1"/>
      <protection locked="0"/>
    </xf>
    <xf numFmtId="0" fontId="6" fillId="4" borderId="4" xfId="2" applyFont="1" applyFill="1" applyBorder="1" applyAlignment="1" applyProtection="1">
      <alignment horizontal="center" vertical="center" wrapText="1"/>
      <protection locked="0"/>
    </xf>
    <xf numFmtId="0" fontId="6" fillId="4" borderId="5" xfId="2" applyFont="1" applyFill="1" applyBorder="1" applyAlignment="1" applyProtection="1">
      <alignment horizontal="center" vertical="center" wrapText="1"/>
      <protection locked="0"/>
    </xf>
    <xf numFmtId="0" fontId="5" fillId="0" borderId="1" xfId="2" applyFont="1" applyFill="1" applyBorder="1" applyAlignment="1" applyProtection="1">
      <alignment vertical="center"/>
      <protection locked="0"/>
    </xf>
    <xf numFmtId="43" fontId="2" fillId="7" borderId="1" xfId="1" applyFont="1" applyFill="1" applyBorder="1" applyAlignment="1">
      <alignment vertical="center"/>
    </xf>
  </cellXfs>
  <cellStyles count="4">
    <cellStyle name="Comma" xfId="1" builtinId="3"/>
    <cellStyle name="Normal" xfId="0" builtinId="0"/>
    <cellStyle name="Normal 2" xfId="3"/>
    <cellStyle name="Normal_Hindustan Platinum_Worksheet_30.10.08"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ki-diskstation\home\DOCUME~1\SAUMIT~1\LOCALS~1\Temp\Temporary%20Directory%201%20for%20database_publishing_ver3.zip\Database_2006-07_0712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Log"/>
      <sheetName val="Results"/>
      <sheetName val="Data"/>
      <sheetName val="Units + Abbrev"/>
      <sheetName val="Assumptions"/>
      <sheetName val="Plausibility"/>
      <sheetName val="Transfers"/>
      <sheetName val="BM 0405"/>
      <sheetName val="BM 0506"/>
      <sheetName val="BM 0607"/>
      <sheetName val="Margins 0405"/>
      <sheetName val="Margins 0506"/>
      <sheetName val="Margins 0607"/>
      <sheetName val="Stat 0405"/>
      <sheetName val="Stat 0506"/>
      <sheetName val="Stat 0607"/>
      <sheetName val="Compare"/>
      <sheetName val="Unit_Gen 0405"/>
      <sheetName val="Unit_Gen 0506"/>
      <sheetName val="Unit_Gen 0607"/>
      <sheetName val="CDM"/>
    </sheetNames>
    <sheetDataSet>
      <sheetData sheetId="0"/>
      <sheetData sheetId="1"/>
      <sheetData sheetId="2"/>
      <sheetData sheetId="3"/>
      <sheetData sheetId="4"/>
      <sheetData sheetId="5">
        <row r="17">
          <cell r="D17">
            <v>8</v>
          </cell>
          <cell r="E17">
            <v>10</v>
          </cell>
          <cell r="F17">
            <v>3</v>
          </cell>
          <cell r="G17">
            <v>1</v>
          </cell>
          <cell r="H17">
            <v>3.5</v>
          </cell>
          <cell r="I17">
            <v>3.5</v>
          </cell>
          <cell r="K17">
            <v>3.5</v>
          </cell>
          <cell r="L17">
            <v>0.5</v>
          </cell>
          <cell r="M17">
            <v>10.5</v>
          </cell>
        </row>
        <row r="20">
          <cell r="D20">
            <v>2</v>
          </cell>
        </row>
        <row r="21">
          <cell r="D21">
            <v>3755</v>
          </cell>
          <cell r="F21">
            <v>8800</v>
          </cell>
          <cell r="H21">
            <v>10100</v>
          </cell>
          <cell r="I21">
            <v>10500</v>
          </cell>
          <cell r="K21">
            <v>11300</v>
          </cell>
        </row>
        <row r="22">
          <cell r="H22">
            <v>0.95</v>
          </cell>
          <cell r="I22">
            <v>0.83</v>
          </cell>
          <cell r="K22">
            <v>0.7</v>
          </cell>
        </row>
        <row r="23">
          <cell r="D23">
            <v>1.04</v>
          </cell>
          <cell r="E23">
            <v>1.28</v>
          </cell>
          <cell r="F23">
            <v>0.44</v>
          </cell>
          <cell r="G23">
            <v>0.68</v>
          </cell>
          <cell r="H23">
            <v>0.68</v>
          </cell>
          <cell r="I23">
            <v>0.6</v>
          </cell>
          <cell r="J23">
            <v>0.98</v>
          </cell>
        </row>
        <row r="30">
          <cell r="E30">
            <v>9</v>
          </cell>
          <cell r="F30">
            <v>9</v>
          </cell>
          <cell r="G30">
            <v>7.5</v>
          </cell>
        </row>
        <row r="34">
          <cell r="E34">
            <v>1.05</v>
          </cell>
          <cell r="F34">
            <v>1.05</v>
          </cell>
          <cell r="G34">
            <v>1</v>
          </cell>
        </row>
        <row r="47">
          <cell r="D47">
            <v>0.43</v>
          </cell>
          <cell r="E47">
            <v>0.42</v>
          </cell>
          <cell r="F47">
            <v>0.43</v>
          </cell>
        </row>
        <row r="52">
          <cell r="F52">
            <v>0.64</v>
          </cell>
          <cell r="G52">
            <v>0.6</v>
          </cell>
        </row>
        <row r="58">
          <cell r="D58">
            <v>0.64</v>
          </cell>
        </row>
        <row r="62">
          <cell r="D62">
            <v>0.5</v>
          </cell>
        </row>
        <row r="63">
          <cell r="D63">
            <v>0.5</v>
          </cell>
        </row>
        <row r="66">
          <cell r="D66">
            <v>4.1867999999999999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5"/>
  <sheetViews>
    <sheetView tabSelected="1" topLeftCell="A115" zoomScaleNormal="100" workbookViewId="0">
      <selection activeCell="H57" sqref="H57"/>
    </sheetView>
  </sheetViews>
  <sheetFormatPr defaultRowHeight="12.75" x14ac:dyDescent="0.25"/>
  <cols>
    <col min="1" max="1" width="5.5703125" style="10" customWidth="1"/>
    <col min="2" max="2" width="23.7109375" style="10" customWidth="1"/>
    <col min="3" max="3" width="17.7109375" style="11" customWidth="1"/>
    <col min="4" max="9" width="17.7109375" style="10" customWidth="1"/>
    <col min="10" max="10" width="9.5703125" style="10" bestFit="1" customWidth="1"/>
    <col min="11" max="16384" width="9.140625" style="10"/>
  </cols>
  <sheetData>
    <row r="1" spans="2:7" ht="13.5" thickBot="1" x14ac:dyDescent="0.3"/>
    <row r="2" spans="2:7" ht="15.75" customHeight="1" thickBot="1" x14ac:dyDescent="0.3">
      <c r="B2" s="56" t="s">
        <v>13</v>
      </c>
      <c r="C2" s="57"/>
      <c r="D2" s="57"/>
      <c r="E2" s="57"/>
      <c r="F2" s="58"/>
    </row>
    <row r="4" spans="2:7" ht="15" customHeight="1" x14ac:dyDescent="0.25">
      <c r="B4" s="53" t="s">
        <v>14</v>
      </c>
      <c r="C4" s="53"/>
      <c r="D4" s="12" t="s">
        <v>15</v>
      </c>
      <c r="E4" s="12" t="s">
        <v>16</v>
      </c>
    </row>
    <row r="5" spans="2:7" x14ac:dyDescent="0.25">
      <c r="B5" s="53"/>
      <c r="C5" s="53"/>
      <c r="D5" s="13">
        <v>41364</v>
      </c>
      <c r="E5" s="13">
        <v>42155</v>
      </c>
      <c r="F5" s="14" t="s">
        <v>17</v>
      </c>
    </row>
    <row r="6" spans="2:7" x14ac:dyDescent="0.25">
      <c r="C6" s="10"/>
    </row>
    <row r="7" spans="2:7" x14ac:dyDescent="0.25">
      <c r="C7" s="10"/>
      <c r="D7" s="54" t="s">
        <v>38</v>
      </c>
      <c r="E7" s="55"/>
    </row>
    <row r="8" spans="2:7" ht="15" customHeight="1" x14ac:dyDescent="0.25">
      <c r="B8" s="59" t="s">
        <v>20</v>
      </c>
      <c r="C8" s="59"/>
      <c r="D8" s="15" t="s">
        <v>10</v>
      </c>
      <c r="E8" s="16">
        <f>G35</f>
        <v>57992</v>
      </c>
    </row>
    <row r="9" spans="2:7" ht="15" customHeight="1" x14ac:dyDescent="0.25">
      <c r="B9" s="59" t="s">
        <v>19</v>
      </c>
      <c r="C9" s="59"/>
      <c r="D9" s="15" t="s">
        <v>24</v>
      </c>
      <c r="E9" s="17">
        <v>0.97699999999999998</v>
      </c>
    </row>
    <row r="10" spans="2:7" ht="15" customHeight="1" x14ac:dyDescent="0.25">
      <c r="B10" s="59" t="s">
        <v>6</v>
      </c>
      <c r="C10" s="59"/>
      <c r="D10" s="15" t="s">
        <v>25</v>
      </c>
      <c r="E10" s="16">
        <f>ROUND(E8*E9,0)</f>
        <v>56658</v>
      </c>
    </row>
    <row r="11" spans="2:7" ht="15" customHeight="1" x14ac:dyDescent="0.25">
      <c r="B11" s="59" t="s">
        <v>7</v>
      </c>
      <c r="C11" s="59"/>
      <c r="D11" s="15" t="s">
        <v>25</v>
      </c>
      <c r="E11" s="16">
        <v>0</v>
      </c>
    </row>
    <row r="12" spans="2:7" ht="15" customHeight="1" x14ac:dyDescent="0.25">
      <c r="B12" s="59" t="s">
        <v>8</v>
      </c>
      <c r="C12" s="59"/>
      <c r="D12" s="15" t="s">
        <v>25</v>
      </c>
      <c r="E12" s="16">
        <v>0</v>
      </c>
    </row>
    <row r="13" spans="2:7" ht="15" customHeight="1" x14ac:dyDescent="0.25">
      <c r="B13" s="59" t="s">
        <v>39</v>
      </c>
      <c r="C13" s="59"/>
      <c r="D13" s="15" t="s">
        <v>25</v>
      </c>
      <c r="E13" s="16">
        <f>E10-E11-E12</f>
        <v>56658</v>
      </c>
    </row>
    <row r="14" spans="2:7" ht="15" customHeight="1" x14ac:dyDescent="0.25">
      <c r="B14" s="18"/>
      <c r="C14" s="18"/>
      <c r="D14" s="19"/>
      <c r="E14" s="20"/>
    </row>
    <row r="15" spans="2:7" x14ac:dyDescent="0.25">
      <c r="B15" s="22" t="s">
        <v>37</v>
      </c>
      <c r="C15" s="10"/>
      <c r="G15" s="10" t="s">
        <v>21</v>
      </c>
    </row>
    <row r="16" spans="2:7" ht="39.75" x14ac:dyDescent="0.25">
      <c r="B16" s="8" t="s">
        <v>18</v>
      </c>
      <c r="C16" s="8" t="s">
        <v>29</v>
      </c>
      <c r="D16" s="8" t="s">
        <v>30</v>
      </c>
      <c r="E16" s="8" t="s">
        <v>31</v>
      </c>
      <c r="F16" s="8" t="s">
        <v>32</v>
      </c>
    </row>
    <row r="17" spans="2:9" x14ac:dyDescent="0.25">
      <c r="B17" s="1">
        <v>2013</v>
      </c>
      <c r="C17" s="9">
        <f>I31</f>
        <v>10338</v>
      </c>
      <c r="D17" s="1">
        <v>0</v>
      </c>
      <c r="E17" s="1">
        <v>0</v>
      </c>
      <c r="F17" s="9">
        <f>C17-D17-E17</f>
        <v>10338</v>
      </c>
    </row>
    <row r="18" spans="2:9" x14ac:dyDescent="0.25">
      <c r="B18" s="1">
        <v>2014</v>
      </c>
      <c r="C18" s="9">
        <f>I32</f>
        <v>33421</v>
      </c>
      <c r="D18" s="1">
        <v>0</v>
      </c>
      <c r="E18" s="1">
        <v>0</v>
      </c>
      <c r="F18" s="9">
        <f t="shared" ref="F18:F19" si="0">C18-D18-E18</f>
        <v>33421</v>
      </c>
    </row>
    <row r="19" spans="2:9" x14ac:dyDescent="0.25">
      <c r="B19" s="1" t="s">
        <v>42</v>
      </c>
      <c r="C19" s="9">
        <f>I33</f>
        <v>12899</v>
      </c>
      <c r="D19" s="1">
        <v>0</v>
      </c>
      <c r="E19" s="1">
        <v>0</v>
      </c>
      <c r="F19" s="9">
        <f t="shared" si="0"/>
        <v>12899</v>
      </c>
    </row>
    <row r="20" spans="2:9" x14ac:dyDescent="0.25">
      <c r="B20" s="7" t="s">
        <v>28</v>
      </c>
      <c r="C20" s="9">
        <f>SUM(C17:C19)</f>
        <v>56658</v>
      </c>
      <c r="D20" s="1">
        <f>SUM(D17:D19)</f>
        <v>0</v>
      </c>
      <c r="E20" s="1">
        <f>SUM(E17:E19)</f>
        <v>0</v>
      </c>
      <c r="F20" s="9">
        <f>SUM(F17:F19)</f>
        <v>56658</v>
      </c>
    </row>
    <row r="21" spans="2:9" x14ac:dyDescent="0.25">
      <c r="C21" s="10"/>
    </row>
    <row r="22" spans="2:9" x14ac:dyDescent="0.25">
      <c r="C22" s="10"/>
    </row>
    <row r="23" spans="2:9" x14ac:dyDescent="0.25">
      <c r="B23" s="22" t="s">
        <v>36</v>
      </c>
      <c r="C23" s="10"/>
    </row>
    <row r="24" spans="2:9" s="21" customFormat="1" x14ac:dyDescent="0.25"/>
    <row r="25" spans="2:9" s="21" customFormat="1" x14ac:dyDescent="0.25">
      <c r="B25" s="22" t="s">
        <v>5</v>
      </c>
      <c r="C25" s="23" t="s">
        <v>40</v>
      </c>
      <c r="D25" s="22" t="s">
        <v>1</v>
      </c>
      <c r="E25" s="22" t="s">
        <v>33</v>
      </c>
      <c r="F25" s="22" t="s">
        <v>2</v>
      </c>
    </row>
    <row r="26" spans="2:9" s="21" customFormat="1" x14ac:dyDescent="0.25">
      <c r="B26" s="44" t="s">
        <v>9</v>
      </c>
      <c r="C26" s="45">
        <v>10</v>
      </c>
      <c r="D26" s="45">
        <v>10.199999999999999</v>
      </c>
      <c r="E26" s="45">
        <v>2</v>
      </c>
      <c r="F26" s="45">
        <v>5</v>
      </c>
    </row>
    <row r="27" spans="2:9" s="21" customFormat="1" x14ac:dyDescent="0.25">
      <c r="B27" s="46" t="s">
        <v>4</v>
      </c>
      <c r="C27" s="47">
        <v>41364</v>
      </c>
      <c r="D27" s="48">
        <v>41727</v>
      </c>
      <c r="E27" s="48">
        <v>41729</v>
      </c>
      <c r="F27" s="48">
        <v>41862</v>
      </c>
    </row>
    <row r="28" spans="2:9" s="21" customFormat="1" x14ac:dyDescent="0.25">
      <c r="B28" s="37"/>
      <c r="C28" s="38"/>
      <c r="D28" s="39"/>
      <c r="E28" s="39"/>
      <c r="F28" s="39"/>
    </row>
    <row r="29" spans="2:9" x14ac:dyDescent="0.25">
      <c r="B29" s="22" t="s">
        <v>34</v>
      </c>
      <c r="C29" s="24"/>
      <c r="D29" s="25"/>
      <c r="E29" s="25"/>
      <c r="F29" s="25"/>
      <c r="G29" s="21"/>
    </row>
    <row r="30" spans="2:9" ht="38.25" x14ac:dyDescent="0.25">
      <c r="B30" s="40" t="s">
        <v>18</v>
      </c>
      <c r="C30" s="41" t="s">
        <v>26</v>
      </c>
      <c r="D30" s="41" t="s">
        <v>26</v>
      </c>
      <c r="E30" s="41" t="s">
        <v>26</v>
      </c>
      <c r="F30" s="41" t="s">
        <v>26</v>
      </c>
      <c r="G30" s="41" t="s">
        <v>27</v>
      </c>
      <c r="H30" s="41" t="s">
        <v>23</v>
      </c>
      <c r="I30" s="41" t="s">
        <v>22</v>
      </c>
    </row>
    <row r="31" spans="2:9" x14ac:dyDescent="0.25">
      <c r="B31" s="1">
        <v>2013</v>
      </c>
      <c r="C31" s="3">
        <f>ROUND(SUM(C39:C48)/1000,0)</f>
        <v>10581</v>
      </c>
      <c r="D31" s="3">
        <f t="shared" ref="D31:F31" si="1">ROUND(SUM(D39:D48)/1000,0)</f>
        <v>0</v>
      </c>
      <c r="E31" s="3">
        <f t="shared" si="1"/>
        <v>0</v>
      </c>
      <c r="F31" s="3">
        <f t="shared" si="1"/>
        <v>0</v>
      </c>
      <c r="G31" s="3">
        <f>SUM(C31:F31)</f>
        <v>10581</v>
      </c>
      <c r="H31" s="26">
        <v>0.97699999999999998</v>
      </c>
      <c r="I31" s="27">
        <f>ROUND(G31*H31,0)</f>
        <v>10338</v>
      </c>
    </row>
    <row r="32" spans="2:9" x14ac:dyDescent="0.25">
      <c r="B32" s="1">
        <v>2014</v>
      </c>
      <c r="C32" s="3">
        <f>ROUND(SUM(C49:C60)/1000,0)</f>
        <v>17442</v>
      </c>
      <c r="D32" s="3">
        <f t="shared" ref="D32:F32" si="2">ROUND(SUM(D49:D60)/1000,0)</f>
        <v>13167</v>
      </c>
      <c r="E32" s="3">
        <f t="shared" si="2"/>
        <v>0</v>
      </c>
      <c r="F32" s="3">
        <f t="shared" si="2"/>
        <v>3599</v>
      </c>
      <c r="G32" s="3">
        <f t="shared" ref="G32:G33" si="3">SUM(C32:F32)</f>
        <v>34208</v>
      </c>
      <c r="H32" s="26">
        <v>0.97699999999999998</v>
      </c>
      <c r="I32" s="27">
        <f t="shared" ref="I32:I33" si="4">ROUND(G32*H32,0)</f>
        <v>33421</v>
      </c>
    </row>
    <row r="33" spans="2:9" x14ac:dyDescent="0.25">
      <c r="B33" s="1" t="s">
        <v>42</v>
      </c>
      <c r="C33" s="3">
        <f>ROUND(SUM(C61:C65)/1000,0)</f>
        <v>5691</v>
      </c>
      <c r="D33" s="3">
        <f t="shared" ref="D33:F33" si="5">ROUND(SUM(D61:D65)/1000,0)</f>
        <v>3778</v>
      </c>
      <c r="E33" s="3">
        <f t="shared" si="5"/>
        <v>0</v>
      </c>
      <c r="F33" s="3">
        <f t="shared" si="5"/>
        <v>3734</v>
      </c>
      <c r="G33" s="3">
        <f t="shared" si="3"/>
        <v>13203</v>
      </c>
      <c r="H33" s="26">
        <v>0.97699999999999998</v>
      </c>
      <c r="I33" s="27">
        <f t="shared" si="4"/>
        <v>12899</v>
      </c>
    </row>
    <row r="34" spans="2:9" x14ac:dyDescent="0.25">
      <c r="B34" s="5"/>
      <c r="C34" s="6"/>
      <c r="D34" s="6"/>
      <c r="E34" s="6"/>
      <c r="F34" s="6"/>
      <c r="G34" s="6"/>
    </row>
    <row r="35" spans="2:9" x14ac:dyDescent="0.25">
      <c r="C35" s="28"/>
      <c r="F35" s="4" t="s">
        <v>12</v>
      </c>
      <c r="G35" s="29">
        <f>SUM(G31:G33)</f>
        <v>57992</v>
      </c>
      <c r="I35" s="29">
        <f>SUM(I31:I33)</f>
        <v>56658</v>
      </c>
    </row>
    <row r="36" spans="2:9" x14ac:dyDescent="0.25">
      <c r="B36" s="2"/>
      <c r="C36" s="28"/>
      <c r="G36" s="30"/>
    </row>
    <row r="37" spans="2:9" s="21" customFormat="1" x14ac:dyDescent="0.25">
      <c r="B37" s="22" t="s">
        <v>35</v>
      </c>
      <c r="C37" s="11"/>
      <c r="D37" s="10"/>
      <c r="E37" s="10"/>
      <c r="F37" s="10"/>
      <c r="G37" s="10"/>
    </row>
    <row r="38" spans="2:9" x14ac:dyDescent="0.25">
      <c r="B38" s="42" t="s">
        <v>0</v>
      </c>
      <c r="C38" s="43" t="s">
        <v>11</v>
      </c>
      <c r="D38" s="43" t="s">
        <v>11</v>
      </c>
      <c r="E38" s="43" t="s">
        <v>11</v>
      </c>
      <c r="F38" s="43" t="s">
        <v>11</v>
      </c>
      <c r="G38" s="21"/>
    </row>
    <row r="39" spans="2:9" x14ac:dyDescent="0.25">
      <c r="B39" s="31">
        <v>41334</v>
      </c>
      <c r="C39" s="32">
        <v>374</v>
      </c>
      <c r="D39" s="33"/>
      <c r="E39" s="33"/>
      <c r="F39" s="33"/>
    </row>
    <row r="40" spans="2:9" x14ac:dyDescent="0.25">
      <c r="B40" s="31">
        <v>41365</v>
      </c>
      <c r="C40" s="32">
        <v>512380</v>
      </c>
      <c r="D40" s="33"/>
      <c r="E40" s="33"/>
      <c r="F40" s="33"/>
    </row>
    <row r="41" spans="2:9" x14ac:dyDescent="0.25">
      <c r="B41" s="31">
        <v>41395</v>
      </c>
      <c r="C41" s="32">
        <v>862113</v>
      </c>
      <c r="D41" s="33"/>
      <c r="E41" s="33"/>
      <c r="F41" s="33"/>
    </row>
    <row r="42" spans="2:9" x14ac:dyDescent="0.25">
      <c r="B42" s="31">
        <v>41426</v>
      </c>
      <c r="C42" s="32">
        <v>1948141</v>
      </c>
      <c r="D42" s="33"/>
      <c r="E42" s="33"/>
      <c r="F42" s="33"/>
    </row>
    <row r="43" spans="2:9" x14ac:dyDescent="0.25">
      <c r="B43" s="31">
        <v>41456</v>
      </c>
      <c r="C43" s="32">
        <v>1666667</v>
      </c>
      <c r="D43" s="33"/>
      <c r="E43" s="33"/>
      <c r="F43" s="33"/>
    </row>
    <row r="44" spans="2:9" x14ac:dyDescent="0.25">
      <c r="B44" s="31">
        <v>41487</v>
      </c>
      <c r="C44" s="32">
        <v>1709979</v>
      </c>
      <c r="D44" s="33"/>
      <c r="E44" s="33"/>
      <c r="F44" s="33"/>
    </row>
    <row r="45" spans="2:9" x14ac:dyDescent="0.25">
      <c r="B45" s="31">
        <v>41518</v>
      </c>
      <c r="C45" s="32">
        <v>1668689</v>
      </c>
      <c r="D45" s="33"/>
      <c r="E45" s="33"/>
      <c r="F45" s="33"/>
    </row>
    <row r="46" spans="2:9" x14ac:dyDescent="0.25">
      <c r="B46" s="31">
        <v>41548</v>
      </c>
      <c r="C46" s="32">
        <v>753245</v>
      </c>
      <c r="D46" s="33"/>
      <c r="E46" s="33"/>
      <c r="F46" s="33"/>
    </row>
    <row r="47" spans="2:9" x14ac:dyDescent="0.25">
      <c r="B47" s="31">
        <v>41579</v>
      </c>
      <c r="C47" s="32">
        <v>666786</v>
      </c>
      <c r="D47" s="33"/>
      <c r="E47" s="33"/>
      <c r="F47" s="33"/>
    </row>
    <row r="48" spans="2:9" x14ac:dyDescent="0.25">
      <c r="B48" s="31">
        <v>41609</v>
      </c>
      <c r="C48" s="32">
        <v>793081</v>
      </c>
      <c r="D48" s="33"/>
      <c r="E48" s="33"/>
      <c r="F48" s="33"/>
    </row>
    <row r="49" spans="2:7" x14ac:dyDescent="0.25">
      <c r="B49" s="31">
        <v>41640</v>
      </c>
      <c r="C49" s="32">
        <v>1499462</v>
      </c>
      <c r="D49" s="33"/>
      <c r="E49" s="33"/>
      <c r="F49" s="33"/>
    </row>
    <row r="50" spans="2:7" x14ac:dyDescent="0.25">
      <c r="B50" s="31">
        <v>41671</v>
      </c>
      <c r="C50" s="32">
        <v>1074054</v>
      </c>
      <c r="D50" s="33"/>
      <c r="E50" s="33"/>
      <c r="F50" s="33"/>
    </row>
    <row r="51" spans="2:7" x14ac:dyDescent="0.25">
      <c r="B51" s="31">
        <v>41699</v>
      </c>
      <c r="C51" s="32">
        <v>1201812</v>
      </c>
      <c r="D51" s="60">
        <v>53239.94</v>
      </c>
      <c r="E51" s="34"/>
      <c r="F51" s="33"/>
    </row>
    <row r="52" spans="2:7" x14ac:dyDescent="0.25">
      <c r="B52" s="31">
        <v>41730</v>
      </c>
      <c r="C52" s="32">
        <v>637236</v>
      </c>
      <c r="D52" s="32">
        <v>451538.53</v>
      </c>
      <c r="E52" s="34"/>
      <c r="F52" s="33"/>
    </row>
    <row r="53" spans="2:7" x14ac:dyDescent="0.25">
      <c r="B53" s="31">
        <v>41760</v>
      </c>
      <c r="C53" s="32">
        <v>1339456</v>
      </c>
      <c r="D53" s="32">
        <v>956607.72</v>
      </c>
      <c r="E53" s="34"/>
      <c r="F53" s="33"/>
    </row>
    <row r="54" spans="2:7" x14ac:dyDescent="0.25">
      <c r="B54" s="31">
        <v>41791</v>
      </c>
      <c r="C54" s="32">
        <v>3190852</v>
      </c>
      <c r="D54" s="32">
        <v>2199191.59</v>
      </c>
      <c r="E54" s="34"/>
      <c r="F54" s="33"/>
    </row>
    <row r="55" spans="2:7" x14ac:dyDescent="0.25">
      <c r="B55" s="31">
        <v>41821</v>
      </c>
      <c r="C55" s="32">
        <v>2613292</v>
      </c>
      <c r="D55" s="32">
        <v>3201658.12</v>
      </c>
      <c r="E55" s="34"/>
      <c r="F55" s="33"/>
    </row>
    <row r="56" spans="2:7" x14ac:dyDescent="0.25">
      <c r="B56" s="31">
        <v>41852</v>
      </c>
      <c r="C56" s="32">
        <v>1857181</v>
      </c>
      <c r="D56" s="32">
        <v>2275710.81</v>
      </c>
      <c r="E56" s="34"/>
      <c r="F56" s="32">
        <v>462235.5</v>
      </c>
      <c r="G56" s="11"/>
    </row>
    <row r="57" spans="2:7" x14ac:dyDescent="0.25">
      <c r="B57" s="31">
        <v>41883</v>
      </c>
      <c r="C57" s="32">
        <v>1672571</v>
      </c>
      <c r="D57" s="32">
        <v>1845114.56</v>
      </c>
      <c r="E57" s="34"/>
      <c r="F57" s="32">
        <v>801303.75</v>
      </c>
      <c r="G57" s="11"/>
    </row>
    <row r="58" spans="2:7" x14ac:dyDescent="0.25">
      <c r="B58" s="31">
        <v>41913</v>
      </c>
      <c r="C58" s="32">
        <v>897707</v>
      </c>
      <c r="D58" s="32">
        <v>651658.71</v>
      </c>
      <c r="E58" s="34"/>
      <c r="F58" s="32">
        <v>828411.75</v>
      </c>
      <c r="G58" s="11"/>
    </row>
    <row r="59" spans="2:7" x14ac:dyDescent="0.25">
      <c r="B59" s="31">
        <v>41944</v>
      </c>
      <c r="C59" s="32">
        <v>691791</v>
      </c>
      <c r="D59" s="32">
        <v>821643.38</v>
      </c>
      <c r="E59" s="34"/>
      <c r="F59" s="32">
        <v>766008</v>
      </c>
      <c r="G59" s="11"/>
    </row>
    <row r="60" spans="2:7" x14ac:dyDescent="0.25">
      <c r="B60" s="31">
        <v>41974</v>
      </c>
      <c r="C60" s="32">
        <v>766101</v>
      </c>
      <c r="D60" s="32">
        <v>711002.36</v>
      </c>
      <c r="E60" s="34"/>
      <c r="F60" s="32">
        <v>741335.25</v>
      </c>
      <c r="G60" s="11"/>
    </row>
    <row r="61" spans="2:7" x14ac:dyDescent="0.25">
      <c r="B61" s="31">
        <v>42005</v>
      </c>
      <c r="C61" s="32">
        <v>1041543</v>
      </c>
      <c r="D61" s="32">
        <v>429358.25</v>
      </c>
      <c r="E61" s="34"/>
      <c r="F61" s="32">
        <v>729945</v>
      </c>
      <c r="G61" s="11"/>
    </row>
    <row r="62" spans="2:7" x14ac:dyDescent="0.25">
      <c r="B62" s="31">
        <v>42036</v>
      </c>
      <c r="C62" s="32">
        <v>1149454</v>
      </c>
      <c r="D62" s="32">
        <v>390925.69</v>
      </c>
      <c r="E62" s="34"/>
      <c r="F62" s="32">
        <v>729709.5</v>
      </c>
      <c r="G62" s="11"/>
    </row>
    <row r="63" spans="2:7" x14ac:dyDescent="0.25">
      <c r="B63" s="31">
        <v>42064</v>
      </c>
      <c r="C63" s="32">
        <v>1134092</v>
      </c>
      <c r="D63" s="32">
        <v>563317.74</v>
      </c>
      <c r="E63" s="34"/>
      <c r="F63" s="32">
        <v>858269.25</v>
      </c>
      <c r="G63" s="11"/>
    </row>
    <row r="64" spans="2:7" x14ac:dyDescent="0.25">
      <c r="B64" s="31">
        <v>42095</v>
      </c>
      <c r="C64" s="32">
        <v>1234188</v>
      </c>
      <c r="D64" s="32">
        <v>835130.43</v>
      </c>
      <c r="E64" s="34"/>
      <c r="F64" s="32">
        <v>774741.75</v>
      </c>
      <c r="G64" s="11"/>
    </row>
    <row r="65" spans="2:7" x14ac:dyDescent="0.25">
      <c r="B65" s="31">
        <v>42125</v>
      </c>
      <c r="C65" s="60">
        <v>1131417</v>
      </c>
      <c r="D65" s="60">
        <v>1558922.3</v>
      </c>
      <c r="E65" s="34"/>
      <c r="F65" s="49">
        <v>641119</v>
      </c>
      <c r="G65" s="11"/>
    </row>
    <row r="66" spans="2:7" x14ac:dyDescent="0.25">
      <c r="B66" s="35" t="s">
        <v>3</v>
      </c>
      <c r="C66" s="36">
        <f>ROUND(SUM(C39:C65),0)</f>
        <v>33713664</v>
      </c>
      <c r="D66" s="36">
        <f>ROUND(SUM(D39:D65),0)</f>
        <v>16945020</v>
      </c>
      <c r="E66" s="36">
        <f>ROUND(SUM(E39:E65),0)</f>
        <v>0</v>
      </c>
      <c r="F66" s="36">
        <f>ROUND(SUM(F39:F65),0)</f>
        <v>7333079</v>
      </c>
    </row>
    <row r="67" spans="2:7" x14ac:dyDescent="0.25">
      <c r="F67" s="11"/>
      <c r="G67" s="11"/>
    </row>
    <row r="69" spans="2:7" x14ac:dyDescent="0.25">
      <c r="B69" s="52" t="s">
        <v>41</v>
      </c>
      <c r="C69" s="52"/>
      <c r="D69" s="52"/>
      <c r="E69" s="52"/>
      <c r="F69" s="52"/>
      <c r="G69" s="52"/>
    </row>
    <row r="70" spans="2:7" x14ac:dyDescent="0.25">
      <c r="B70" s="52"/>
      <c r="C70" s="52"/>
      <c r="D70" s="52"/>
      <c r="E70" s="52"/>
      <c r="F70" s="52"/>
      <c r="G70" s="52"/>
    </row>
    <row r="71" spans="2:7" x14ac:dyDescent="0.25">
      <c r="B71" s="52"/>
      <c r="C71" s="52"/>
      <c r="D71" s="52"/>
      <c r="E71" s="52"/>
      <c r="F71" s="52"/>
      <c r="G71" s="52"/>
    </row>
    <row r="72" spans="2:7" x14ac:dyDescent="0.25">
      <c r="B72" s="50"/>
      <c r="C72" s="51"/>
      <c r="D72" s="50"/>
      <c r="E72" s="50"/>
      <c r="F72" s="50"/>
      <c r="G72" s="50"/>
    </row>
    <row r="73" spans="2:7" x14ac:dyDescent="0.25">
      <c r="B73" s="52" t="s">
        <v>43</v>
      </c>
      <c r="C73" s="52"/>
      <c r="D73" s="52"/>
      <c r="E73" s="52"/>
      <c r="F73" s="52"/>
      <c r="G73" s="52"/>
    </row>
    <row r="74" spans="2:7" x14ac:dyDescent="0.25">
      <c r="B74" s="52"/>
      <c r="C74" s="52"/>
      <c r="D74" s="52"/>
      <c r="E74" s="52"/>
      <c r="F74" s="52"/>
      <c r="G74" s="52"/>
    </row>
    <row r="75" spans="2:7" x14ac:dyDescent="0.25">
      <c r="B75" s="52"/>
      <c r="C75" s="52"/>
      <c r="D75" s="52"/>
      <c r="E75" s="52"/>
      <c r="F75" s="52"/>
      <c r="G75" s="52"/>
    </row>
  </sheetData>
  <mergeCells count="11">
    <mergeCell ref="B73:G75"/>
    <mergeCell ref="B4:C5"/>
    <mergeCell ref="D7:E7"/>
    <mergeCell ref="B2:F2"/>
    <mergeCell ref="B69:G71"/>
    <mergeCell ref="B8:C8"/>
    <mergeCell ref="B9:C9"/>
    <mergeCell ref="B10:C10"/>
    <mergeCell ref="B11:C11"/>
    <mergeCell ref="B12:C12"/>
    <mergeCell ref="B13:C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 sheet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2015-07-23T08:20:54Z</dcterms:modified>
</cp:coreProperties>
</file>