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SIPL-RP\Dropbox\CSIPL_Rishabh\11189\New Nigeria VPAs_Inclusion\Design review\2.3 GS findings Round 2\Updated VPAs as per new fnrb\"/>
    </mc:Choice>
  </mc:AlternateContent>
  <xr:revisionPtr revIDLastSave="0" documentId="13_ncr:1_{BE307738-512A-4057-BF4C-1A427006BC99}" xr6:coauthVersionLast="47" xr6:coauthVersionMax="47" xr10:uidLastSave="{00000000-0000-0000-0000-000000000000}"/>
  <bookViews>
    <workbookView xWindow="-120" yWindow="-120" windowWidth="29040" windowHeight="15720" tabRatio="645" xr2:uid="{00000000-000D-0000-FFFF-FFFF00000000}"/>
  </bookViews>
  <sheets>
    <sheet name="Introduction" sheetId="21" r:id="rId1"/>
    <sheet name="Assumptions &amp; ER Values" sheetId="19" r:id="rId2"/>
    <sheet name="SD Parameters" sheetId="25" r:id="rId3"/>
    <sheet name="ER Summary" sheetId="2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_xlnm._FilterDatabase" localSheetId="1" hidden="1">'[1]ER Calculation'!#REF!</definedName>
    <definedName name="a">#REF!</definedName>
    <definedName name="AFbl_fuel1_10thyr">[2]Parameters!$D$163</definedName>
    <definedName name="AFbl_fuel1_1styr">[2]Parameters!$D$154</definedName>
    <definedName name="AFbl_fuel1_2ndyr">[2]Parameters!$D$155</definedName>
    <definedName name="AFbl_fuel1_3rdyr">[2]Parameters!$D$156</definedName>
    <definedName name="AFbl_fuel1_4thyr">[2]Parameters!$D$157</definedName>
    <definedName name="AFbl_fuel1_5thyr">[2]Parameters!$D$158</definedName>
    <definedName name="AFbl_fuel1_6thyr">[2]Parameters!$D$159</definedName>
    <definedName name="AFbl_fuel1_7thyr">[2]Parameters!$D$160</definedName>
    <definedName name="AFbl_fuel1_8thyr">[2]Parameters!$D$161</definedName>
    <definedName name="AFbl_fuel1_9thyr">[2]Parameters!$D$162</definedName>
    <definedName name="AFbl_fuel1_y8">#REF!</definedName>
    <definedName name="AFbl_fuel1_y9">#REF!</definedName>
    <definedName name="AFbl_fuel2">#REF!</definedName>
    <definedName name="AFbl_fuel2_10thyr">[2]Parameters!$D$200</definedName>
    <definedName name="AFbl_fuel2_1styr">[2]Parameters!$D$191</definedName>
    <definedName name="AFbl_fuel2_2ndyr">[2]Parameters!$D$192</definedName>
    <definedName name="AFbl_fuel2_3rdyr">[2]Parameters!$D$193</definedName>
    <definedName name="AFbl_fuel2_4thyr">[2]Parameters!$D$194</definedName>
    <definedName name="AFbl_fuel2_5thyr">[2]Parameters!$D$195</definedName>
    <definedName name="AFbl_fuel2_6thyr">[2]Parameters!$D$196</definedName>
    <definedName name="AFbl_fuel2_7thyr">[2]Parameters!$D$197</definedName>
    <definedName name="AFbl_fuel2_8thyr">[2]Parameters!$D$198</definedName>
    <definedName name="AFbl_fuel2_9thyr">[2]Parameters!$D$199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[2]Parameters!$D$237</definedName>
    <definedName name="AFbl_fuel3_1styr">[2]Parameters!$D$228</definedName>
    <definedName name="AFbl_fuel3_2ndyr">[2]Parameters!$D$229</definedName>
    <definedName name="AFbl_fuel3_3rdyr">[2]Parameters!$D$230</definedName>
    <definedName name="AFbl_fuel3_4thyr">[2]Parameters!$D$231</definedName>
    <definedName name="AFbl_fuel3_5thyr">[2]Parameters!$D$232</definedName>
    <definedName name="AFbl_fuel3_6thyr">[2]Parameters!$D$233</definedName>
    <definedName name="AFbl_fuel3_7thyr">[2]Parameters!$D$234</definedName>
    <definedName name="AFbl_fuel3_8thyr">[2]Parameters!$D$235</definedName>
    <definedName name="AFbl_fuel3_9thyr">[2]Parameters!$D$236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[2]Parameters!$J$163</definedName>
    <definedName name="AFpj_fuel1_1styr">[2]Parameters!$J$154</definedName>
    <definedName name="AFpj_fuel1_2ndyr">[2]Parameters!$J$155</definedName>
    <definedName name="AFpj_fuel1_3rdyr">[2]Parameters!$J$156</definedName>
    <definedName name="AFpj_fuel1_4thyr">[2]Parameters!$J$157</definedName>
    <definedName name="AFpj_fuel1_5thyr">[2]Parameters!$J$158</definedName>
    <definedName name="AFpj_fuel1_6thyr">[2]Parameters!$J$159</definedName>
    <definedName name="AFpj_fuel1_7thyr">[2]Parameters!$J$160</definedName>
    <definedName name="AFpj_fuel1_8thyr">[2]Parameters!$J$161</definedName>
    <definedName name="AFpj_fuel1_9thyr">[2]Parameters!$J$162</definedName>
    <definedName name="AFpj_fuel2_10thyr">[2]Parameters!$J$200</definedName>
    <definedName name="AFpj_fuel2_1styr">[2]Parameters!$J$191</definedName>
    <definedName name="AFpj_fuel2_2ndyr">[2]Parameters!$J$192</definedName>
    <definedName name="AFpj_fuel2_3rdyr">[2]Parameters!$J$193</definedName>
    <definedName name="AFpj_fuel2_4thyr">[2]Parameters!$J$194</definedName>
    <definedName name="AFpj_fuel2_5thyr">[2]Parameters!$J$195</definedName>
    <definedName name="AFpj_fuel2_6thyr">[2]Parameters!$J$196</definedName>
    <definedName name="AFpj_fuel2_7thyr">[2]Parameters!$J$197</definedName>
    <definedName name="AFpj_fuel2_8thyr">[2]Parameters!$J$198</definedName>
    <definedName name="AFpj_fuel2_9thyr">[2]Parameters!$J$199</definedName>
    <definedName name="AFpj_fuel3_10thyr">[2]Parameters!$J$237</definedName>
    <definedName name="AFpj_fuel3_1styr">[2]Parameters!$J$228</definedName>
    <definedName name="AFpj_fuel3_2ndyr">[2]Parameters!$J$229</definedName>
    <definedName name="AFpj_fuel3_3rdyr">[2]Parameters!$J$230</definedName>
    <definedName name="AFpj_fuel3_4thyr">[2]Parameters!$J$231</definedName>
    <definedName name="AFpj_fuel3_5thyr">[2]Parameters!$J$232</definedName>
    <definedName name="AFpj_fuel3_6thyr">[2]Parameters!$J$233</definedName>
    <definedName name="AFpj_fuel3_7thyr">[2]Parameters!$J$234</definedName>
    <definedName name="AFpj_fuel3_8thyr">[2]Parameters!$J$235</definedName>
    <definedName name="AFpj_fuel3_9thyr">[2]Parameters!$J$236</definedName>
    <definedName name="age0_1">#REF!</definedName>
    <definedName name="age1_2">#REF!</definedName>
    <definedName name="age2_3">#REF!</definedName>
    <definedName name="age3_4">#REF!</definedName>
    <definedName name="age4_5">#REF!</definedName>
    <definedName name="age5_6">#REF!</definedName>
    <definedName name="age6_7">#REF!</definedName>
    <definedName name="age7_8">#REF!</definedName>
    <definedName name="age8_9">#REF!</definedName>
    <definedName name="age9_10">#REF!</definedName>
    <definedName name="alpha">#REF!</definedName>
    <definedName name="Ave_nrb_bio1">'[2]HH Carbon Calculator'!$D$14</definedName>
    <definedName name="Ave_nrb_bio2">'[2]HH Carbon Calculator'!$D$15</definedName>
    <definedName name="Ave_nrb_bio3">'[2]HH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bins_array">#REF!</definedName>
    <definedName name="Carbon_price">'[2]HH Carbon Calculator'!#REF!</definedName>
    <definedName name="Confidence">#REF!</definedName>
    <definedName name="CumU1">'[2]HH Carbon Calculator'!$D$24</definedName>
    <definedName name="CumU10">'[2]HH Carbon Calculator'!$M$24</definedName>
    <definedName name="CumU2">'[2]HH Carbon Calculator'!$E$24</definedName>
    <definedName name="CumU3">'[2]HH Carbon Calculator'!$F$24</definedName>
    <definedName name="CumU4">'[2]HH Carbon Calculator'!$G$24</definedName>
    <definedName name="CumU5">'[2]HH Carbon Calculator'!$H$24</definedName>
    <definedName name="CumU6">'[2]HH Carbon Calculator'!$I$24</definedName>
    <definedName name="CumU7">'[2]HH Carbon Calculator'!$J$24</definedName>
    <definedName name="CumU8">'[2]HH Carbon Calculator'!$K$24</definedName>
    <definedName name="CumU9">'[2]HH Carbon Calculator'!$L$24</definedName>
    <definedName name="D">#REF!</definedName>
    <definedName name="data">#REF!</definedName>
    <definedName name="data_array">#REF!</definedName>
    <definedName name="data1">#REF!</definedName>
    <definedName name="datanew">#REF!</definedName>
    <definedName name="Discount_rate">'[2]HH Carbon Calculator'!#REF!</definedName>
    <definedName name="drate">#REF!</definedName>
    <definedName name="drate2">#REF!</definedName>
    <definedName name="EF_af_co2_fuel1">#REF!</definedName>
    <definedName name="EF_CH4_bio1">'[2]HH Carbon Calculator'!$F$14</definedName>
    <definedName name="EF_CH4_bio2">'[2]HH Carbon Calculator'!$F$15</definedName>
    <definedName name="EF_CH4_bio3">'[2]HH Carbon Calculator'!$F$16</definedName>
    <definedName name="EF_CH4_fuel1">'[2]HH Carbon Calculator'!$F$17</definedName>
    <definedName name="EF_CH4_fuel2">'[2]HH Carbon Calculator'!$F$18</definedName>
    <definedName name="EF_CH4_fuel3">'[2]HH Carbon Calculator'!$F$19</definedName>
    <definedName name="EF_co2_bio1">'[2]HH Carbon Calculator'!$E$14</definedName>
    <definedName name="EF_co2_bio2">'[2]HH Carbon Calculator'!$E$15</definedName>
    <definedName name="EF_co2_bio3">'[2]HH Carbon Calculator'!$E$16</definedName>
    <definedName name="EF_co2_fuel1">'[2]HH Carbon Calculator'!$E$17</definedName>
    <definedName name="EF_co2_fuel2">'[2]HH Carbon Calculator'!$E$18</definedName>
    <definedName name="EF_co2_fuel3">'[2]HH Carbon Calculator'!$E$19</definedName>
    <definedName name="EF_N2O_bio1">'[2]HH Carbon Calculator'!$G$14</definedName>
    <definedName name="EF_N2O_bio2">'[2]HH Carbon Calculator'!$G$15</definedName>
    <definedName name="EF_N2O_bio3">'[2]HH Carbon Calculator'!$G$16</definedName>
    <definedName name="EF_N2O_fuel1">'[2]HH Carbon Calculator'!$G$17</definedName>
    <definedName name="EF_N2O_fuel2">'[2]HH Carbon Calculator'!$G$18</definedName>
    <definedName name="EF_N2O_fuel3">'[2]HH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[2]Parameters!$D$148</definedName>
    <definedName name="EFaf_fuel1_cook_CO2">[2]Parameters!$D$147</definedName>
    <definedName name="EFaf_fuel1_cook_N2O">[2]Parameters!$D$149</definedName>
    <definedName name="EFaf_fuel1_N2O">#REF!</definedName>
    <definedName name="EFaf_fuel1_prod_CH4">[2]Parameters!$D$144</definedName>
    <definedName name="EFaf_fuel1_prod_CO2">#REF!</definedName>
    <definedName name="EFaf_fuel1_prod_N2O">[2]Parameters!$D$145</definedName>
    <definedName name="EFaf_fuel1_totalCO2">[2]Parameters!$D$150</definedName>
    <definedName name="EFaf_fuel1_totalnon_CO2">#REF!</definedName>
    <definedName name="EFaf_fuel2_CH4">#REF!</definedName>
    <definedName name="EFaf_fuel2_cook_CH4">[2]Parameters!$D$185</definedName>
    <definedName name="EFaf_fuel2_cook_CO2">#REF!</definedName>
    <definedName name="EFaf_fuel2_cook_gas_i">#REF!</definedName>
    <definedName name="EFaf_fuel2_cook_N2O">[2]Parameters!$D$186</definedName>
    <definedName name="EFaf_fuel2_N2O">#REF!</definedName>
    <definedName name="EFaf_fuel2_prod_CH4">[2]Parameters!$D$181</definedName>
    <definedName name="EFaf_fuel2_prod_CO2">#REF!</definedName>
    <definedName name="EFaf_fuel2_prod_N2O">[2]Parameters!$D$182</definedName>
    <definedName name="EFaf_fuel2_totalCO2">[2]Parameters!$D$187</definedName>
    <definedName name="EFaf_fuel2_totalnon_CO2">#REF!</definedName>
    <definedName name="EFaf_fuel3_CH4">#REF!</definedName>
    <definedName name="EFaf_fuel3_cook_CH4">[2]Parameters!$D$222</definedName>
    <definedName name="EFaf_fuel3_cook_CO2">[2]Parameters!$D$221</definedName>
    <definedName name="EFaf_fuel3_cook_N2O">[2]Parameters!$D$223</definedName>
    <definedName name="EFaf_fuel3_N2O">#REF!</definedName>
    <definedName name="EFaf_fuel3_prod_CH4">[2]Parameters!$D$218</definedName>
    <definedName name="EFaf_fuel3_prod_CO2">#REF!</definedName>
    <definedName name="EFaf_fuel3_prod_N2O">[2]Parameters!$D$219</definedName>
    <definedName name="EFaf_fuel3_totalCO2">[2]Parameters!$D$224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[2]Parameters!$D$25</definedName>
    <definedName name="EFbl_bio1_cook_CO2">[2]Parameters!$D$24</definedName>
    <definedName name="EFbl_bio1_cook_N2O">[2]Parameters!$D$26</definedName>
    <definedName name="EFbl_bio1_prod_CH4">[2]Parameters!$D$21</definedName>
    <definedName name="EFbl_bio1_prod_CO2">#REF!</definedName>
    <definedName name="EFbl_bio1_prod_N2O">#REF!</definedName>
    <definedName name="EFbl_bio1_totalCO2">[2]Parameters!$D$27</definedName>
    <definedName name="EFbl_bio1_totalnon_CO2">#REF!</definedName>
    <definedName name="EFbl_bio2_cook_CH4">[2]Parameters!$D$62</definedName>
    <definedName name="EFbl_bio2_cook_CO2">#REF!</definedName>
    <definedName name="EFbl_bio2_cook_N2O">[2]Parameters!$D$63</definedName>
    <definedName name="EFbl_bio2_prod_CH4">[2]Parameters!$D$58</definedName>
    <definedName name="EFbl_bio2_prod_CO2">#REF!</definedName>
    <definedName name="EFbl_bio2_prod_N2O">[2]Parameters!$D$59</definedName>
    <definedName name="EFbl_bio2_total_CO2">#REF!</definedName>
    <definedName name="EFbl_bio2_totalCO2">[2]Parameters!$D$64</definedName>
    <definedName name="EFbl_bio2_totalnon_CO2">#REF!</definedName>
    <definedName name="EFbl_bio3_cook_CH4">[2]Parameters!$D$111</definedName>
    <definedName name="EFbl_bio3_cook_CO2">[2]Parameters!$D$110</definedName>
    <definedName name="EFbl_bio3_cook_N2O">[2]Parameters!$D$112</definedName>
    <definedName name="EFbl_bio3_prod_CH4">[2]Parameters!$D$107</definedName>
    <definedName name="EFbl_bio3_prod_CO2">#REF!</definedName>
    <definedName name="EFbl_bio3_prod_N2O">[2]Parameters!$D$108</definedName>
    <definedName name="EFbl_bio3_totalCO2">[2]Parameters!$D$113</definedName>
    <definedName name="EFbl_bio3_totalnon_CO2">#REF!</definedName>
    <definedName name="EFpj_bio1_cook_CH4">[2]Parameters!$J$25</definedName>
    <definedName name="EFpj_bio1_cook_CO2">#REF!</definedName>
    <definedName name="EFpj_bio1_cook_N2O">[2]Parameters!$J$26</definedName>
    <definedName name="EFpj_bio1_prod_CH4">[2]Parameters!$J$21</definedName>
    <definedName name="EFpj_bio1_prod_CO2">#REF!</definedName>
    <definedName name="EFpj_bio1_prod_N2O">[2]Parameters!$J$22</definedName>
    <definedName name="EFpj_bio1_totalCO2">[2]Parameters!$J$27</definedName>
    <definedName name="EFpj_bio1_totalnon_CO2">#REF!</definedName>
    <definedName name="EFpj_bio2_cook_CH4">[2]Parameters!$J$62</definedName>
    <definedName name="EFpj_bio2_cook_CO2">#REF!</definedName>
    <definedName name="EFpj_bio2_cook_gas_i">#REF!</definedName>
    <definedName name="EFpj_bio2_cook_N2O">[2]Parameters!$J$63</definedName>
    <definedName name="EFpj_bio2_prod_CH4">[2]Parameters!$J$58</definedName>
    <definedName name="EFpj_bio2_prod_CO2">#REF!</definedName>
    <definedName name="EFpj_bio2_prod_N2O">[2]Parameters!$J$59</definedName>
    <definedName name="EFpj_bio2_totalCO2">[2]Parameters!$J$64</definedName>
    <definedName name="EFpj_bio2_totalnon_CO2">#REF!</definedName>
    <definedName name="EFpj_bio3_cook_CH4">[2]Parameters!$J$111</definedName>
    <definedName name="EFpj_bio3_cook_CO2">#REF!</definedName>
    <definedName name="EFpj_bio3_cook_gas_i">#REF!</definedName>
    <definedName name="EFpj_bio3_cook_N2O">[2]Parameters!$J$112</definedName>
    <definedName name="EFpj_bio3_prod_CH4">[2]Parameters!$J$107</definedName>
    <definedName name="EFpj_bio3_prod_CO2">#REF!</definedName>
    <definedName name="EFpj_bio3_prod_N2O">[2]Parameters!$J$108</definedName>
    <definedName name="EFpj_bio3_totalCO2">[2]Parameters!$J$113</definedName>
    <definedName name="EFpj_bio3_totalnon_CO2">#REF!</definedName>
    <definedName name="F_1">#REF!</definedName>
    <definedName name="F_10">'[3]Shengchang Stove'!$H$14</definedName>
    <definedName name="F_11">'[2]HH Carbon Calculator'!#REF!</definedName>
    <definedName name="F_12">'[2]HH Carbon Calculator'!#REF!</definedName>
    <definedName name="F_13">'[2]HH Carbon Calculator'!#REF!</definedName>
    <definedName name="F_2">#REF!</definedName>
    <definedName name="F_3">#REF!</definedName>
    <definedName name="F_4">#REF!</definedName>
    <definedName name="F_5">'[2]HH Carbon Calculator'!#REF!</definedName>
    <definedName name="F_6">#REF!</definedName>
    <definedName name="F_7">'[2]HH Carbon Calculator'!#REF!</definedName>
    <definedName name="F_8">#REF!</definedName>
    <definedName name="F_9">#REF!</definedName>
    <definedName name="Fbl_bio1_10thyr">[2]Parameters!$D$40</definedName>
    <definedName name="Fbl_bio1_1styr">[2]Parameters!$D$31</definedName>
    <definedName name="Fbl_bio1_2ndyr">[2]Parameters!$D$32</definedName>
    <definedName name="Fbl_bio1_3rdyr">[2]Parameters!$D$33</definedName>
    <definedName name="Fbl_bio1_4thyr">[2]Parameters!$D$34</definedName>
    <definedName name="Fbl_bio1_5thyr">[2]Parameters!$D$35</definedName>
    <definedName name="Fbl_bio1_6thyr">[2]Parameters!$D$36</definedName>
    <definedName name="Fbl_bio1_7thyr">[2]Parameters!$D$37</definedName>
    <definedName name="Fbl_bio1_8thyr">[2]Parameters!$D$38</definedName>
    <definedName name="Fbl_bio1_9thyr">[2]Parameters!$D$39</definedName>
    <definedName name="Fbl_bio2_10thyr">[2]Parameters!$D$77</definedName>
    <definedName name="Fbl_bio2_1styr">[2]Parameters!$D$68</definedName>
    <definedName name="Fbl_bio2_2ndyr">[2]Parameters!$D$69</definedName>
    <definedName name="Fbl_bio2_3rdyr">[2]Parameters!$D$70</definedName>
    <definedName name="Fbl_bio2_4thyr">[2]Parameters!$D$71</definedName>
    <definedName name="Fbl_bio2_5thyr">[2]Parameters!$D$72</definedName>
    <definedName name="Fbl_bio2_6thyr">[2]Parameters!$D$73</definedName>
    <definedName name="Fbl_bio2_7thyr">[2]Parameters!$D$74</definedName>
    <definedName name="Fbl_bio2_8thyr">[2]Parameters!$D$75</definedName>
    <definedName name="Fbl_bio2_9thyr">[2]Parameters!$D$76</definedName>
    <definedName name="Fbl_bio3_10thyr">[2]Parameters!$D$126</definedName>
    <definedName name="Fbl_bio3_1styr">[2]Parameters!$D$117</definedName>
    <definedName name="Fbl_bio3_2ndyr">[2]Parameters!$D$118</definedName>
    <definedName name="Fbl_bio3_3rdyr">[2]Parameters!$D$119</definedName>
    <definedName name="Fbl_bio3_4thyr">[2]Parameters!$D$120</definedName>
    <definedName name="Fbl_bio3_5thyr">[2]Parameters!$D$121</definedName>
    <definedName name="Fbl_bio3_6thyr">[2]Parameters!$D$122</definedName>
    <definedName name="Fbl_bio3_7thyr">[2]Parameters!$D$123</definedName>
    <definedName name="Fbl_bio3_8thyr">[2]Parameters!$D$124</definedName>
    <definedName name="Fbl_bio3_9thyr">[2]Parameters!$D$125</definedName>
    <definedName name="Fpj_bio1_10thyr">[2]Parameters!$J$40</definedName>
    <definedName name="Fpj_bio1_1styr">[2]Parameters!$J$31</definedName>
    <definedName name="Fpj_bio1_2ndyr">[2]Parameters!$J$32</definedName>
    <definedName name="Fpj_bio1_3rdyr">[2]Parameters!$J$33</definedName>
    <definedName name="Fpj_bio1_4thyr">[2]Parameters!$J$34</definedName>
    <definedName name="Fpj_bio1_5thyr">[2]Parameters!$J$35</definedName>
    <definedName name="Fpj_bio1_6thyr">[2]Parameters!$J$36</definedName>
    <definedName name="Fpj_bio1_7thyr">[2]Parameters!$J$37</definedName>
    <definedName name="Fpj_bio1_8thyr">[2]Parameters!$J$38</definedName>
    <definedName name="Fpj_bio1_9thyr">[2]Parameters!$J$39</definedName>
    <definedName name="Fpj_bio2_10thyr">[2]Parameters!$J$77</definedName>
    <definedName name="Fpj_bio2_1styr">[2]Parameters!$J$68</definedName>
    <definedName name="Fpj_bio2_2ndyr">[2]Parameters!$J$69</definedName>
    <definedName name="Fpj_bio2_3rdyr">[2]Parameters!$J$70</definedName>
    <definedName name="Fpj_bio2_4thyr">[2]Parameters!$J$71</definedName>
    <definedName name="Fpj_bio2_5thyr">[2]Parameters!$J$72</definedName>
    <definedName name="Fpj_bio2_6thyr">[2]Parameters!$J$73</definedName>
    <definedName name="Fpj_bio2_7thyr">[2]Parameters!$J$74</definedName>
    <definedName name="Fpj_bio2_8thyr">[2]Parameters!$J$75</definedName>
    <definedName name="Fpj_bio2_9thyr">[2]Parameters!$J$76</definedName>
    <definedName name="Fpj_bio3_10thyr">[2]Parameters!$J$126</definedName>
    <definedName name="Fpj_bio3_1styr">[2]Parameters!$J$117</definedName>
    <definedName name="Fpj_bio3_2ndyr">[2]Parameters!$J$118</definedName>
    <definedName name="Fpj_bio3_3rdyr">[2]Parameters!$J$119</definedName>
    <definedName name="Fpj_bio3_4thyr">[2]Parameters!$J$120</definedName>
    <definedName name="Fpj_bio3_5thyr">[2]Parameters!$J$121</definedName>
    <definedName name="Fpj_bio3_6thyr">[2]Parameters!$J$122</definedName>
    <definedName name="Fpj_bio3_7thyr">[2]Parameters!$J$123</definedName>
    <definedName name="Fpj_bio3_8thyr">[2]Parameters!$J$124</definedName>
    <definedName name="Fpj_bio3_9thyr">[2]Parameters!$J$125</definedName>
    <definedName name="Fuel_adj">'[2]HH Carbon Calculator'!$W$64</definedName>
    <definedName name="FuelCalorific">'[4]Calorific values'!$B$3:$M$91</definedName>
    <definedName name="grate">#REF!</definedName>
    <definedName name="Initial_sales">#REF!</definedName>
    <definedName name="L_1">#REF!</definedName>
    <definedName name="L_10">#REF!</definedName>
    <definedName name="L_11">'[2]HH Carbon Calculator'!#REF!</definedName>
    <definedName name="L_12">'[2]HH Carbon Calculator'!#REF!</definedName>
    <definedName name="L_13">'[2]HH Carbon Calculator'!#REF!</definedName>
    <definedName name="L_2">#REF!</definedName>
    <definedName name="L_3">#REF!</definedName>
    <definedName name="L_4">#REF!</definedName>
    <definedName name="L_5">'[2]HH Carbon Calculator'!#REF!</definedName>
    <definedName name="L_6">#REF!</definedName>
    <definedName name="L_7">'[2]HH Carbon Calculator'!#REF!</definedName>
    <definedName name="L_8">#REF!</definedName>
    <definedName name="L_9">#REF!</definedName>
    <definedName name="LE_yr1">[2]Parameters!$V$8</definedName>
    <definedName name="LE_yr10">[2]Parameters!$V$17</definedName>
    <definedName name="LE_yr2">[2]Parameters!$V$9</definedName>
    <definedName name="LE_yr3">[2]Parameters!$V$10</definedName>
    <definedName name="LE_yr4">[2]Parameters!$V$11</definedName>
    <definedName name="LE_yr5">[2]Parameters!$V$12</definedName>
    <definedName name="LE_yr6">[2]Parameters!$V$13</definedName>
    <definedName name="LE_yr7">[2]Parameters!$V$14</definedName>
    <definedName name="LE_yr8">[2]Parameters!$V$15</definedName>
    <definedName name="LE_yr9">[2]Parameters!$V$16</definedName>
    <definedName name="leakage">#REF!</definedName>
    <definedName name="m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'[2]HH Carbon Calculator'!#REF!</definedName>
    <definedName name="nrb_12">'[2]HH Carbon Calculator'!#REF!</definedName>
    <definedName name="nrb_13">'[2]HH Carbon Calculator'!#REF!</definedName>
    <definedName name="nrb_2">#REF!</definedName>
    <definedName name="nrb_3">#REF!</definedName>
    <definedName name="nrb_4">#REF!</definedName>
    <definedName name="nrb_5">'[2]HH Carbon Calculator'!#REF!</definedName>
    <definedName name="nrb_6">#REF!</definedName>
    <definedName name="nrb_7">'[2]HH Carbon Calculator'!#REF!</definedName>
    <definedName name="nrb_8">#REF!</definedName>
    <definedName name="nrb_9">#REF!</definedName>
    <definedName name="Precision">#REF!</definedName>
    <definedName name="price">#REF!</definedName>
    <definedName name="Ratio_ND_Domestic">#N/A</definedName>
    <definedName name="reduction">#REF!</definedName>
    <definedName name="rmb">#REF!</definedName>
    <definedName name="s">#REF!</definedName>
    <definedName name="start_year">#REF!</definedName>
    <definedName name="STOVE">[5]Sheet1!$C$3:$C$4</definedName>
    <definedName name="Subsidized_price">'[2]HH Carbon Calculator'!#REF!</definedName>
    <definedName name="subsidy">#REF!</definedName>
    <definedName name="totalCO2">#REF!</definedName>
    <definedName name="U_1">#REF!</definedName>
    <definedName name="U_10">'[3]Shengchang Stove'!$I$14</definedName>
    <definedName name="U_11">'[2]HH Carbon Calculator'!#REF!</definedName>
    <definedName name="U_12">'[2]HH Carbon Calculator'!#REF!</definedName>
    <definedName name="U_13">'[2]HH Carbon Calculator'!#REF!</definedName>
    <definedName name="U_2">#REF!</definedName>
    <definedName name="U_3">#REF!</definedName>
    <definedName name="U_4">#REF!</definedName>
    <definedName name="U_5">'[2]HH Carbon Calculator'!#REF!</definedName>
    <definedName name="U_6">#REF!</definedName>
    <definedName name="U_7">'[2]HH Carbon Calculator'!#REF!</definedName>
    <definedName name="U_8">#REF!</definedName>
    <definedName name="U_9">#REF!</definedName>
    <definedName name="Upj_10thyr">[2]Parameters!$P$17</definedName>
    <definedName name="Upj_1styr">[2]Parameters!$P$8</definedName>
    <definedName name="Upj_2ndyr">[2]Parameters!$P$9</definedName>
    <definedName name="Upj_3rdyr">[2]Parameters!$P$10</definedName>
    <definedName name="Upj_4thyr">[2]Parameters!$P$11</definedName>
    <definedName name="Upj_5thyr">[2]Parameters!$P$12</definedName>
    <definedName name="Upj_6thyr">[2]Parameters!$P$13</definedName>
    <definedName name="Upj_7thyr">[2]Parameters!$P$14</definedName>
    <definedName name="Upj_8thyr">[2]Parameters!$P$15</definedName>
    <definedName name="Upj_9thyr">[2]Parameters!$P$16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sion">#REF!</definedName>
    <definedName name="Xnrb_bl_bio1_yr1">[2]Parameters!$D$8</definedName>
    <definedName name="Xnrb_bl_bio1_yr10">[2]Parameters!$D$17</definedName>
    <definedName name="Xnrb_bl_bio1_yr2">[2]Parameters!$D$9</definedName>
    <definedName name="Xnrb_bl_bio1_yr3">[2]Parameters!$D$10</definedName>
    <definedName name="Xnrb_bl_bio1_yr4">[2]Parameters!$D$11</definedName>
    <definedName name="Xnrb_bl_bio1_yr5">[2]Parameters!$D$12</definedName>
    <definedName name="Xnrb_bl_bio1_yr6">[2]Parameters!$D$13</definedName>
    <definedName name="Xnrb_bl_bio1_yr7">[2]Parameters!$D$14</definedName>
    <definedName name="Xnrb_bl_bio1_yr8">[2]Parameters!$D$15</definedName>
    <definedName name="Xnrb_bl_bio1_yr9">[2]Parameters!$D$16</definedName>
    <definedName name="Xnrb_bl_bio2_yr1">[2]Parameters!$D$45</definedName>
    <definedName name="Xnrb_bl_bio2_yr10">[2]Parameters!$D$54</definedName>
    <definedName name="Xnrb_bl_bio2_yr2">[2]Parameters!$D$46</definedName>
    <definedName name="Xnrb_bl_bio2_yr3">[2]Parameters!$D$47</definedName>
    <definedName name="Xnrb_bl_bio2_yr4">[2]Parameters!$D$48</definedName>
    <definedName name="Xnrb_bl_bio2_yr5">[2]Parameters!$D$49</definedName>
    <definedName name="Xnrb_bl_bio2_yr6">[2]Parameters!$D$50</definedName>
    <definedName name="Xnrb_bl_bio2_yr7">[2]Parameters!$D$51</definedName>
    <definedName name="Xnrb_bl_bio2_yr8">[2]Parameters!$D$52</definedName>
    <definedName name="Xnrb_bl_bio2_yr9">[2]Parameters!$D$53</definedName>
    <definedName name="Xnrb_bl_bio3_yr1">[2]Parameters!$D$94</definedName>
    <definedName name="Xnrb_bl_bio3_yr10">[2]Parameters!$D$103</definedName>
    <definedName name="Xnrb_bl_bio3_yr2">[2]Parameters!$D$95</definedName>
    <definedName name="Xnrb_bl_bio3_yr3">[2]Parameters!$D$96</definedName>
    <definedName name="Xnrb_bl_bio3_yr4">[2]Parameters!$D$97</definedName>
    <definedName name="Xnrb_bl_bio3_yr5">[2]Parameters!$D$98</definedName>
    <definedName name="Xnrb_bl_bio3_yr6">[2]Parameters!$D$99</definedName>
    <definedName name="Xnrb_bl_bio3_yr7">[2]Parameters!$D$100</definedName>
    <definedName name="Xnrb_bl_bio3_yr8">[2]Parameters!$D$101</definedName>
    <definedName name="Xnrb_bl_bio3_yr9">[2]Parameters!$D$102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[2]Parameters!$J$8</definedName>
    <definedName name="Xnrb_pj_bio1_yr10">[2]Parameters!$J$17</definedName>
    <definedName name="Xnrb_pj_bio1_yr2">[2]Parameters!$J$9</definedName>
    <definedName name="Xnrb_pj_bio1_yr3">[2]Parameters!$J$10</definedName>
    <definedName name="Xnrb_pj_bio1_yr4">[2]Parameters!$J$11</definedName>
    <definedName name="Xnrb_pj_bio1_yr5">[2]Parameters!$J$12</definedName>
    <definedName name="Xnrb_pj_bio1_yr6">[2]Parameters!$J$13</definedName>
    <definedName name="Xnrb_pj_bio1_yr7">[2]Parameters!$J$14</definedName>
    <definedName name="Xnrb_pj_bio1_yr8">[2]Parameters!$J$15</definedName>
    <definedName name="Xnrb_pj_bio1_yr9">[2]Parameters!$J$16</definedName>
    <definedName name="Xnrb_pj_bio2_yr1">[2]Parameters!$J$45</definedName>
    <definedName name="Xnrb_pj_bio2_yr10">[2]Parameters!$J$54</definedName>
    <definedName name="Xnrb_pj_bio2_yr2">[2]Parameters!$J$46</definedName>
    <definedName name="Xnrb_pj_bio2_yr3">[2]Parameters!$J$47</definedName>
    <definedName name="Xnrb_pj_bio2_yr4">[2]Parameters!$J$48</definedName>
    <definedName name="Xnrb_pj_bio2_yr5">[2]Parameters!$J$49</definedName>
    <definedName name="Xnrb_pj_bio2_yr6">[2]Parameters!$J$50</definedName>
    <definedName name="Xnrb_pj_bio2_yr7">[2]Parameters!$J$51</definedName>
    <definedName name="Xnrb_pj_bio2_yr8">[2]Parameters!$J$52</definedName>
    <definedName name="Xnrb_pj_bio2_yr9">[2]Parameters!$J$53</definedName>
    <definedName name="Xnrb_pj_bio3_yr1">[2]Parameters!$J$94</definedName>
    <definedName name="Xnrb_pj_bio3_yr10">[2]Parameters!$J$103</definedName>
    <definedName name="Xnrb_pj_bio3_yr2">[2]Parameters!$J$95</definedName>
    <definedName name="Xnrb_pj_bio3_yr3">[2]Parameters!$J$96</definedName>
    <definedName name="Xnrb_pj_bio3_yr4">[2]Parameters!$J$97</definedName>
    <definedName name="Xnrb_pj_bio3_yr5">[2]Parameters!$J$98</definedName>
    <definedName name="Xnrb_pj_bio3_yr6">[2]Parameters!$J$99</definedName>
    <definedName name="Xnrb_pj_bio3_yr7">[2]Parameters!$J$100</definedName>
    <definedName name="Xnrb_pj_bio3_yr8">[2]Parameters!$J$101</definedName>
    <definedName name="Xnrb_pj_bio3_yr9">[2]Parameters!$J$102</definedName>
    <definedName name="year1">'[2]HH Carbon Calculator'!#REF!</definedName>
    <definedName name="year2">'[2]HH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5" l="1"/>
  <c r="AH15" i="19"/>
  <c r="AF4" i="20"/>
  <c r="AF5" i="20"/>
  <c r="AH24" i="19"/>
  <c r="AH25" i="19"/>
  <c r="AH26" i="19"/>
  <c r="AH17" i="19"/>
  <c r="AH18" i="19"/>
  <c r="AH19" i="19"/>
  <c r="AH20" i="19"/>
  <c r="AH21" i="19"/>
  <c r="AH22" i="19"/>
  <c r="AH4" i="19"/>
  <c r="AH5" i="19"/>
  <c r="AH6" i="19"/>
  <c r="AH7" i="19"/>
  <c r="AH8" i="19"/>
  <c r="AH9" i="19"/>
  <c r="AH10" i="19"/>
  <c r="AH11" i="19"/>
  <c r="AH12" i="19"/>
  <c r="AH13" i="19"/>
  <c r="AH14" i="19" s="1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I14" i="19"/>
  <c r="AH16" i="19" l="1"/>
  <c r="AH28" i="19" s="1"/>
  <c r="D37" i="25"/>
  <c r="D27" i="25"/>
  <c r="D11" i="25"/>
  <c r="D3" i="25"/>
  <c r="AH34" i="19" l="1"/>
  <c r="AF3" i="20"/>
  <c r="F24" i="19"/>
  <c r="G24" i="19"/>
  <c r="I12" i="19"/>
  <c r="J12" i="19"/>
  <c r="K12" i="19"/>
  <c r="L12" i="19"/>
  <c r="M12" i="19"/>
  <c r="N12" i="19"/>
  <c r="O12" i="19"/>
  <c r="P12" i="19"/>
  <c r="U12" i="19"/>
  <c r="V12" i="19"/>
  <c r="W12" i="19"/>
  <c r="X12" i="19"/>
  <c r="Y12" i="19"/>
  <c r="Z12" i="19"/>
  <c r="AA12" i="19"/>
  <c r="AB12" i="19"/>
  <c r="AG12" i="19"/>
  <c r="AI12" i="19"/>
  <c r="G15" i="19"/>
  <c r="G16" i="19" s="1"/>
  <c r="H15" i="19"/>
  <c r="H16" i="19" s="1"/>
  <c r="I15" i="19"/>
  <c r="I16" i="19" s="1"/>
  <c r="J15" i="19"/>
  <c r="J16" i="19" s="1"/>
  <c r="K15" i="19"/>
  <c r="K16" i="19" s="1"/>
  <c r="L15" i="19"/>
  <c r="L16" i="19" s="1"/>
  <c r="M15" i="19"/>
  <c r="M16" i="19" s="1"/>
  <c r="N15" i="19"/>
  <c r="N16" i="19" s="1"/>
  <c r="O15" i="19"/>
  <c r="O16" i="19" s="1"/>
  <c r="P15" i="19"/>
  <c r="P16" i="19" s="1"/>
  <c r="Q15" i="19"/>
  <c r="Q16" i="19" s="1"/>
  <c r="R15" i="19"/>
  <c r="R16" i="19" s="1"/>
  <c r="S15" i="19"/>
  <c r="S16" i="19" s="1"/>
  <c r="T15" i="19"/>
  <c r="T16" i="19" s="1"/>
  <c r="U15" i="19"/>
  <c r="U16" i="19" s="1"/>
  <c r="V15" i="19"/>
  <c r="V16" i="19" s="1"/>
  <c r="W15" i="19"/>
  <c r="W16" i="19" s="1"/>
  <c r="X15" i="19"/>
  <c r="X16" i="19" s="1"/>
  <c r="Y15" i="19"/>
  <c r="Y16" i="19" s="1"/>
  <c r="Z15" i="19"/>
  <c r="Z16" i="19" s="1"/>
  <c r="AA15" i="19"/>
  <c r="AA16" i="19" s="1"/>
  <c r="AB15" i="19"/>
  <c r="AB16" i="19" s="1"/>
  <c r="AC15" i="19"/>
  <c r="AC16" i="19" s="1"/>
  <c r="AD15" i="19"/>
  <c r="AD16" i="19" s="1"/>
  <c r="AE15" i="19"/>
  <c r="AE16" i="19" s="1"/>
  <c r="AF15" i="19"/>
  <c r="AF16" i="19" s="1"/>
  <c r="AG15" i="19"/>
  <c r="AG16" i="19" s="1"/>
  <c r="AI15" i="19"/>
  <c r="AI16" i="19" s="1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I18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I19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I20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I21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I22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I24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I25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I26" i="19"/>
  <c r="F15" i="19"/>
  <c r="F16" i="19" s="1"/>
  <c r="F18" i="19"/>
  <c r="F19" i="19"/>
  <c r="F20" i="19"/>
  <c r="F21" i="19"/>
  <c r="F22" i="19"/>
  <c r="F25" i="19"/>
  <c r="F26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I7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I8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I9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I10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I11" i="19"/>
  <c r="F7" i="19"/>
  <c r="F8" i="19"/>
  <c r="F9" i="19"/>
  <c r="F10" i="19"/>
  <c r="F11" i="19"/>
  <c r="E12" i="19"/>
  <c r="Q12" i="19" s="1"/>
  <c r="AE4" i="20"/>
  <c r="AD4" i="20"/>
  <c r="AC4" i="20"/>
  <c r="AB4" i="20"/>
  <c r="AA4" i="20"/>
  <c r="Z4" i="20"/>
  <c r="Y4" i="20"/>
  <c r="X4" i="20"/>
  <c r="W4" i="20"/>
  <c r="T4" i="20"/>
  <c r="S4" i="20"/>
  <c r="Q4" i="20"/>
  <c r="O4" i="20"/>
  <c r="N4" i="20"/>
  <c r="M4" i="20"/>
  <c r="L4" i="20"/>
  <c r="K4" i="20"/>
  <c r="J4" i="20"/>
  <c r="I4" i="20"/>
  <c r="H4" i="20"/>
  <c r="G4" i="20"/>
  <c r="F4" i="20"/>
  <c r="E4" i="20"/>
  <c r="D4" i="20"/>
  <c r="R4" i="20"/>
  <c r="V4" i="20"/>
  <c r="P4" i="20"/>
  <c r="AG4" i="20"/>
  <c r="U4" i="20"/>
  <c r="M5" i="20"/>
  <c r="AB5" i="20"/>
  <c r="Y5" i="20"/>
  <c r="V5" i="20"/>
  <c r="AE5" i="20"/>
  <c r="I5" i="20"/>
  <c r="W5" i="20"/>
  <c r="Q5" i="20"/>
  <c r="J5" i="20"/>
  <c r="AC5" i="20"/>
  <c r="AG5" i="20"/>
  <c r="O5" i="20"/>
  <c r="Z5" i="20"/>
  <c r="E23" i="19"/>
  <c r="C4" i="20"/>
  <c r="R5" i="20"/>
  <c r="E5" i="20"/>
  <c r="X5" i="20"/>
  <c r="U5" i="20"/>
  <c r="S5" i="20"/>
  <c r="F5" i="20"/>
  <c r="G5" i="20"/>
  <c r="H5" i="20"/>
  <c r="L5" i="20"/>
  <c r="N5" i="20"/>
  <c r="P5" i="20"/>
  <c r="AA5" i="20"/>
  <c r="D5" i="20"/>
  <c r="T5" i="20"/>
  <c r="K5" i="20"/>
  <c r="AD5" i="20"/>
  <c r="C5" i="20"/>
  <c r="AF7" i="20" l="1"/>
  <c r="AF6" i="20"/>
  <c r="AF12" i="19"/>
  <c r="T12" i="19"/>
  <c r="H12" i="19"/>
  <c r="F12" i="19"/>
  <c r="AE12" i="19"/>
  <c r="S12" i="19"/>
  <c r="G12" i="19"/>
  <c r="AD12" i="19"/>
  <c r="R12" i="19"/>
  <c r="AC12" i="19"/>
  <c r="V6" i="19"/>
  <c r="O6" i="19"/>
  <c r="L6" i="19"/>
  <c r="U6" i="19"/>
  <c r="Z6" i="19"/>
  <c r="P6" i="19"/>
  <c r="AG6" i="19"/>
  <c r="AD6" i="19"/>
  <c r="W6" i="19"/>
  <c r="T6" i="19"/>
  <c r="AI6" i="19"/>
  <c r="AA6" i="19"/>
  <c r="X6" i="19"/>
  <c r="AE6" i="19"/>
  <c r="Q6" i="19"/>
  <c r="AB6" i="19"/>
  <c r="S6" i="19"/>
  <c r="I6" i="19"/>
  <c r="J6" i="19"/>
  <c r="Y6" i="19"/>
  <c r="M6" i="19"/>
  <c r="H6" i="19"/>
  <c r="K6" i="19"/>
  <c r="N6" i="19"/>
  <c r="R6" i="19"/>
  <c r="AF6" i="19"/>
  <c r="G6" i="19"/>
  <c r="AC6" i="19"/>
  <c r="F6" i="19"/>
  <c r="AD5" i="19"/>
  <c r="W5" i="19"/>
  <c r="P5" i="19"/>
  <c r="AI5" i="19"/>
  <c r="AA5" i="19"/>
  <c r="T5" i="19"/>
  <c r="M5" i="19"/>
  <c r="AE5" i="19"/>
  <c r="X5" i="19"/>
  <c r="J5" i="19"/>
  <c r="Y5" i="19"/>
  <c r="F5" i="19"/>
  <c r="AB5" i="19"/>
  <c r="N5" i="19"/>
  <c r="AF5" i="19"/>
  <c r="G5" i="19"/>
  <c r="U5" i="19"/>
  <c r="K5" i="19"/>
  <c r="AC5" i="19"/>
  <c r="Z5" i="19"/>
  <c r="O5" i="19"/>
  <c r="S5" i="19"/>
  <c r="I5" i="19"/>
  <c r="Q5" i="19"/>
  <c r="AG5" i="19"/>
  <c r="H5" i="19"/>
  <c r="V5" i="19"/>
  <c r="R5" i="19"/>
  <c r="L5" i="19"/>
  <c r="T17" i="19" l="1"/>
  <c r="I17" i="19"/>
  <c r="O17" i="19"/>
  <c r="AI17" i="19"/>
  <c r="X17" i="19"/>
  <c r="M17" i="19"/>
  <c r="AA17" i="19"/>
  <c r="S17" i="19"/>
  <c r="AB17" i="19"/>
  <c r="Q17" i="19"/>
  <c r="J17" i="19"/>
  <c r="AF17" i="19"/>
  <c r="U17" i="19"/>
  <c r="N17" i="19"/>
  <c r="F17" i="19"/>
  <c r="Y17" i="19"/>
  <c r="R17" i="19"/>
  <c r="P17" i="19"/>
  <c r="Z17" i="19"/>
  <c r="K17" i="19"/>
  <c r="AD17" i="19"/>
  <c r="W17" i="19"/>
  <c r="AE17" i="19"/>
  <c r="AC17" i="19"/>
  <c r="V17" i="19"/>
  <c r="AG17" i="19"/>
  <c r="L17" i="19"/>
  <c r="H17" i="19"/>
  <c r="G17" i="19"/>
  <c r="O13" i="19"/>
  <c r="W13" i="19"/>
  <c r="U13" i="19"/>
  <c r="S13" i="19"/>
  <c r="M13" i="19"/>
  <c r="Q13" i="19"/>
  <c r="K13" i="19"/>
  <c r="R13" i="19"/>
  <c r="AC13" i="19"/>
  <c r="AG13" i="19"/>
  <c r="N13" i="19"/>
  <c r="AI13" i="19"/>
  <c r="AA13" i="19"/>
  <c r="J13" i="19"/>
  <c r="AD13" i="19"/>
  <c r="V13" i="19"/>
  <c r="Z13" i="19"/>
  <c r="P13" i="19"/>
  <c r="AB13" i="19"/>
  <c r="E14" i="19"/>
  <c r="AE13" i="19"/>
  <c r="H13" i="19"/>
  <c r="AF13" i="19"/>
  <c r="I13" i="19"/>
  <c r="T13" i="19"/>
  <c r="F13" i="19"/>
  <c r="Y13" i="19"/>
  <c r="L13" i="19"/>
  <c r="G13" i="19"/>
  <c r="X13" i="19"/>
  <c r="J4" i="19"/>
  <c r="Y4" i="19"/>
  <c r="F4" i="19"/>
  <c r="X4" i="19"/>
  <c r="N4" i="19"/>
  <c r="G4" i="19"/>
  <c r="I4" i="19"/>
  <c r="AB4" i="19"/>
  <c r="R4" i="19"/>
  <c r="K4" i="19"/>
  <c r="U4" i="19"/>
  <c r="AF4" i="19"/>
  <c r="V4" i="19"/>
  <c r="O4" i="19"/>
  <c r="AG4" i="19"/>
  <c r="Q4" i="19"/>
  <c r="H4" i="19"/>
  <c r="Z4" i="19"/>
  <c r="S4" i="19"/>
  <c r="AC4" i="19"/>
  <c r="P4" i="19"/>
  <c r="AD4" i="19"/>
  <c r="T4" i="19"/>
  <c r="AI4" i="19"/>
  <c r="M4" i="19"/>
  <c r="AE4" i="19"/>
  <c r="W4" i="19"/>
  <c r="AA4" i="19"/>
  <c r="L4" i="19"/>
  <c r="E16" i="19" l="1"/>
  <c r="E28" i="19" s="1"/>
  <c r="AD28" i="19" l="1"/>
  <c r="AG28" i="19"/>
  <c r="J28" i="19"/>
  <c r="P28" i="19"/>
  <c r="V28" i="19"/>
  <c r="L28" i="19"/>
  <c r="S28" i="19"/>
  <c r="AA28" i="19"/>
  <c r="M28" i="19"/>
  <c r="T28" i="19"/>
  <c r="AB28" i="19"/>
  <c r="U28" i="19"/>
  <c r="O28" i="19"/>
  <c r="K28" i="19"/>
  <c r="AI28" i="19"/>
  <c r="I28" i="19"/>
  <c r="AE28" i="19"/>
  <c r="H28" i="19"/>
  <c r="AF28" i="19"/>
  <c r="W28" i="19"/>
  <c r="X28" i="19"/>
  <c r="AC28" i="19"/>
  <c r="F28" i="19"/>
  <c r="N28" i="19"/>
  <c r="R28" i="19"/>
  <c r="Y28" i="19"/>
  <c r="Q28" i="19"/>
  <c r="Z28" i="19"/>
  <c r="G28" i="19"/>
  <c r="W3" i="20" l="1"/>
  <c r="Y34" i="19"/>
  <c r="E34" i="19"/>
  <c r="E37" i="19" s="1"/>
  <c r="C3" i="20"/>
  <c r="L3" i="20"/>
  <c r="N34" i="19"/>
  <c r="D3" i="20"/>
  <c r="F34" i="19"/>
  <c r="AA3" i="20"/>
  <c r="AC34" i="19"/>
  <c r="AD3" i="20"/>
  <c r="AF34" i="19"/>
  <c r="R34" i="19"/>
  <c r="P3" i="20"/>
  <c r="M34" i="19"/>
  <c r="K3" i="20"/>
  <c r="Y3" i="20"/>
  <c r="AA34" i="19"/>
  <c r="S34" i="19"/>
  <c r="Q3" i="20"/>
  <c r="G34" i="19"/>
  <c r="E3" i="20"/>
  <c r="V3" i="20"/>
  <c r="X34" i="19"/>
  <c r="O34" i="19"/>
  <c r="M3" i="20"/>
  <c r="J3" i="20"/>
  <c r="L34" i="19"/>
  <c r="P34" i="19"/>
  <c r="N3" i="20"/>
  <c r="AC3" i="20"/>
  <c r="AE34" i="19"/>
  <c r="I34" i="19"/>
  <c r="G3" i="20"/>
  <c r="AG3" i="20"/>
  <c r="AI34" i="19"/>
  <c r="K34" i="19"/>
  <c r="I3" i="20"/>
  <c r="Z34" i="19"/>
  <c r="X3" i="20"/>
  <c r="U3" i="20"/>
  <c r="W34" i="19"/>
  <c r="S3" i="20"/>
  <c r="U34" i="19"/>
  <c r="T3" i="20"/>
  <c r="V34" i="19"/>
  <c r="O3" i="20"/>
  <c r="Q34" i="19"/>
  <c r="F3" i="20"/>
  <c r="H34" i="19"/>
  <c r="R3" i="20"/>
  <c r="T34" i="19"/>
  <c r="J34" i="19"/>
  <c r="H3" i="20"/>
  <c r="Z3" i="20"/>
  <c r="AB34" i="19"/>
  <c r="AE3" i="20"/>
  <c r="AG34" i="19"/>
  <c r="AB3" i="20"/>
  <c r="AD34" i="19"/>
  <c r="Z7" i="20" l="1"/>
  <c r="Z6" i="20"/>
  <c r="K7" i="20"/>
  <c r="K6" i="20"/>
  <c r="O6" i="20"/>
  <c r="O7" i="20"/>
  <c r="X6" i="20"/>
  <c r="X7" i="20"/>
  <c r="L6" i="20"/>
  <c r="L7" i="20"/>
  <c r="I6" i="20"/>
  <c r="I7" i="20"/>
  <c r="N6" i="20"/>
  <c r="N7" i="20"/>
  <c r="E7" i="20"/>
  <c r="E6" i="20"/>
  <c r="P7" i="20"/>
  <c r="P6" i="20"/>
  <c r="D7" i="20"/>
  <c r="D6" i="20"/>
  <c r="R7" i="20"/>
  <c r="R6" i="20"/>
  <c r="AD7" i="20"/>
  <c r="AD6" i="20"/>
  <c r="AB7" i="20"/>
  <c r="AB6" i="20"/>
  <c r="AG6" i="20"/>
  <c r="AG7" i="20"/>
  <c r="Q6" i="20"/>
  <c r="Q7" i="20"/>
  <c r="C7" i="20"/>
  <c r="C6" i="20"/>
  <c r="V7" i="20"/>
  <c r="V6" i="20"/>
  <c r="F6" i="20"/>
  <c r="F7" i="20"/>
  <c r="U6" i="20"/>
  <c r="U7" i="20"/>
  <c r="Y7" i="20"/>
  <c r="Y6" i="20"/>
  <c r="W6" i="20"/>
  <c r="W7" i="20"/>
  <c r="AC7" i="20"/>
  <c r="AC6" i="20"/>
  <c r="T6" i="20"/>
  <c r="T7" i="20"/>
  <c r="H7" i="20"/>
  <c r="H6" i="20"/>
  <c r="S6" i="20"/>
  <c r="S7" i="20"/>
  <c r="J7" i="20"/>
  <c r="J6" i="20"/>
  <c r="AE6" i="20"/>
  <c r="AE7" i="20"/>
  <c r="AA7" i="20"/>
  <c r="AA6" i="20"/>
  <c r="G6" i="20"/>
  <c r="G7" i="20"/>
  <c r="M7" i="20"/>
  <c r="M6" i="20"/>
</calcChain>
</file>

<file path=xl/sharedStrings.xml><?xml version="1.0" encoding="utf-8"?>
<sst xmlns="http://schemas.openxmlformats.org/spreadsheetml/2006/main" count="312" uniqueCount="191">
  <si>
    <t>Description</t>
  </si>
  <si>
    <t>Portion of users of project technology who were already in baseline consuming safe water without boiling it</t>
  </si>
  <si>
    <t>Unit</t>
  </si>
  <si>
    <t>Persons</t>
  </si>
  <si>
    <t>tCO2/TJ</t>
  </si>
  <si>
    <t>%</t>
  </si>
  <si>
    <t>fraction</t>
  </si>
  <si>
    <t>days</t>
  </si>
  <si>
    <t>PoA Title</t>
  </si>
  <si>
    <t>GS PoA ID</t>
  </si>
  <si>
    <t>Version of the workbook</t>
  </si>
  <si>
    <t>Sign off date</t>
  </si>
  <si>
    <t>For queries on Calculator, contact the following:</t>
  </si>
  <si>
    <t>Name (First/Middle/Last)</t>
  </si>
  <si>
    <t>Rohit Lohia</t>
  </si>
  <si>
    <t>Organization</t>
  </si>
  <si>
    <t>Climate Secure India Pvt Ltd.</t>
  </si>
  <si>
    <t xml:space="preserve">email: </t>
  </si>
  <si>
    <t>rohit.lohia@climate-secure.com</t>
  </si>
  <si>
    <t>Symbol</t>
  </si>
  <si>
    <t>VPA Title</t>
  </si>
  <si>
    <t>Water Purification System (WPS)</t>
  </si>
  <si>
    <t>Percentage</t>
  </si>
  <si>
    <t>Assumed for ex-ante calculation only, usage survey will be conducted for ex post value</t>
  </si>
  <si>
    <t>Improved Cookstove and Safe Water Programme</t>
  </si>
  <si>
    <t>GS 11189</t>
  </si>
  <si>
    <t>Host Country</t>
  </si>
  <si>
    <t>Nigeria</t>
  </si>
  <si>
    <t>Cordinating &amp; Managing Entity</t>
  </si>
  <si>
    <t>Impact Carbon</t>
  </si>
  <si>
    <t>Methodology Applied</t>
  </si>
  <si>
    <t>Technology</t>
  </si>
  <si>
    <t>Scale of VPA</t>
  </si>
  <si>
    <t>Calculator Type</t>
  </si>
  <si>
    <t>Small Scale</t>
  </si>
  <si>
    <t>Emission reductions from Safe Drinking Water Supply” Version 1.0 – 03/5/2021</t>
  </si>
  <si>
    <t>Low GHG Water Purification Systems</t>
  </si>
  <si>
    <t>tCO2e/TJ</t>
  </si>
  <si>
    <t>nwb</t>
  </si>
  <si>
    <t>Percentage of fuel f use in target population</t>
  </si>
  <si>
    <t>xf</t>
  </si>
  <si>
    <t>Water Quality</t>
  </si>
  <si>
    <t>Mq,y</t>
  </si>
  <si>
    <t>Assumed for ex-ante calculation only, WQT will be conducted for ex post value</t>
  </si>
  <si>
    <t>Fractional non-renewability status of woody biomass fuel during year y, in case the baseline fuel is biomass or charcoal</t>
  </si>
  <si>
    <t>Proportion of project end-users that boil safe (treated, or from safe supply) water after installation of project technology in year y</t>
  </si>
  <si>
    <t>X,cleanboil,y</t>
  </si>
  <si>
    <t>Volume of drinking water per person per day for premises type p</t>
  </si>
  <si>
    <t>QPWp</t>
  </si>
  <si>
    <t>Liters/person/day</t>
  </si>
  <si>
    <t>Number of individuals per premises type p in the project boundary in year</t>
  </si>
  <si>
    <t>Assumed for ex-ante calculation only, project usage survey will be conducted for ex post value</t>
  </si>
  <si>
    <t>HNp,y</t>
  </si>
  <si>
    <t>Accumulated number of premises type p with at least one individual project technology in year y</t>
  </si>
  <si>
    <t>Np,y</t>
  </si>
  <si>
    <t>Number</t>
  </si>
  <si>
    <t>Usage rate of the project technology by premises type p during year y</t>
  </si>
  <si>
    <t>Assumed for ex-ante calculation only, in person or telephonic survey will be conducted for ex post value</t>
  </si>
  <si>
    <t>DPp,y</t>
  </si>
  <si>
    <t>Specific energy required to boil 1 L of water using the baseline technology</t>
  </si>
  <si>
    <t>Sew,b,y</t>
  </si>
  <si>
    <t>kJ/L</t>
  </si>
  <si>
    <t>Cb</t>
  </si>
  <si>
    <t>Assumed for ex-ante calculation only. Sales/Distribution database will be used for ex post determination</t>
  </si>
  <si>
    <t>CP1 Ex-Ante Calculator</t>
  </si>
  <si>
    <t>Emission factor for use of fuel to obtain safe water in the baseline</t>
  </si>
  <si>
    <t>tCO2/L</t>
  </si>
  <si>
    <t>Baseline Emissions</t>
  </si>
  <si>
    <t>QPWp,full day</t>
  </si>
  <si>
    <t>QPWp, half day</t>
  </si>
  <si>
    <t>Volume of drinking water per person per day for full day premises</t>
  </si>
  <si>
    <t>Volume of drinking water per person per day for half day premises</t>
  </si>
  <si>
    <t>% full day premises</t>
  </si>
  <si>
    <t xml:space="preserve"> -- </t>
  </si>
  <si>
    <t>Assumed</t>
  </si>
  <si>
    <t>BEy</t>
  </si>
  <si>
    <t>Project Emissions</t>
  </si>
  <si>
    <t>PEy</t>
  </si>
  <si>
    <t>Leakage Emissions</t>
  </si>
  <si>
    <t>Leakage emissons</t>
  </si>
  <si>
    <t>LEy</t>
  </si>
  <si>
    <t>Emission Reduction</t>
  </si>
  <si>
    <t>Emission Reductions</t>
  </si>
  <si>
    <t>ERy</t>
  </si>
  <si>
    <t>tCO2</t>
  </si>
  <si>
    <t>calculated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</si>
  <si>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</si>
  <si>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b,f,CO2</t>
    </r>
    <r>
      <rPr>
        <sz val="11"/>
        <color theme="1"/>
        <rFont val="Calibri"/>
        <family val="2"/>
        <scheme val="minor"/>
      </rPr>
      <t xml:space="preserve"> / EF</t>
    </r>
    <r>
      <rPr>
        <vertAlign val="subscript"/>
        <sz val="11"/>
        <color theme="1"/>
        <rFont val="Calibri"/>
        <family val="2"/>
        <scheme val="minor"/>
      </rPr>
      <t>p,f,CO2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</si>
  <si>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emission factor for 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</si>
  <si>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b,f,nonCO2</t>
    </r>
    <r>
      <rPr>
        <sz val="11"/>
        <color theme="1"/>
        <rFont val="Calibri"/>
        <family val="2"/>
        <scheme val="minor"/>
      </rPr>
      <t xml:space="preserve"> / EF</t>
    </r>
    <r>
      <rPr>
        <vertAlign val="subscript"/>
        <sz val="11"/>
        <color theme="1"/>
        <rFont val="Calibri"/>
        <family val="2"/>
        <scheme val="minor"/>
      </rPr>
      <t>p,f,nonCO2</t>
    </r>
  </si>
  <si>
    <r>
      <t>f</t>
    </r>
    <r>
      <rPr>
        <vertAlign val="subscript"/>
        <sz val="11"/>
        <color theme="1"/>
        <rFont val="Calibri"/>
        <family val="2"/>
        <scheme val="minor"/>
      </rPr>
      <t>NRB,f,y</t>
    </r>
  </si>
  <si>
    <r>
      <t>EF</t>
    </r>
    <r>
      <rPr>
        <vertAlign val="subscript"/>
        <sz val="11"/>
        <color theme="1"/>
        <rFont val="Calibri (Body)"/>
      </rPr>
      <t>b</t>
    </r>
  </si>
  <si>
    <r>
      <t>U</t>
    </r>
    <r>
      <rPr>
        <vertAlign val="subscript"/>
        <sz val="11"/>
        <color theme="1"/>
        <rFont val="Calibri"/>
        <family val="2"/>
        <scheme val="minor"/>
      </rPr>
      <t>p,y</t>
    </r>
  </si>
  <si>
    <t>Calculated</t>
  </si>
  <si>
    <t>Meth default value, Fixed Ex-ante</t>
  </si>
  <si>
    <t>Calculated as per Tool 30 using C4 Ecolutions Report</t>
  </si>
  <si>
    <t xml:space="preserve">Average days the project technology is present for end-users in the premises p in year y </t>
  </si>
  <si>
    <t>Average efficiency of the baseline water boiling devices</t>
  </si>
  <si>
    <t>Reference</t>
  </si>
  <si>
    <t>VPA #</t>
  </si>
  <si>
    <t>not applicable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</si>
  <si>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charcoal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</si>
  <si>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kerosene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</si>
  <si>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emission factor for charcoal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</si>
  <si>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emission factor for kerosene</t>
    </r>
  </si>
  <si>
    <t>IPCC 2006 GHG Invetories, Volume 2, Table 1.4, Fixed Ex-ante</t>
  </si>
  <si>
    <t>IPCC 2006 GHG Invetories, Volume 2, Table 2.5, Fixed Ex-ante</t>
  </si>
  <si>
    <t>Value</t>
  </si>
  <si>
    <t>Relevant SDG Indicator/Safeguarding Principle</t>
  </si>
  <si>
    <t>1.4.1 Proportion of population living in households with access to basic services</t>
  </si>
  <si>
    <t>Data / Parameter</t>
  </si>
  <si>
    <t>Source of data</t>
  </si>
  <si>
    <t>8.5.1Average hourly earnings of female and male employees, by occupation, age and persons with disabilities</t>
  </si>
  <si>
    <t>Employment (direct i.e. with CME)</t>
  </si>
  <si>
    <t>Net Benefit</t>
  </si>
  <si>
    <t xml:space="preserve">Project </t>
  </si>
  <si>
    <t>Baseline</t>
  </si>
  <si>
    <t>-</t>
  </si>
  <si>
    <t>Project</t>
  </si>
  <si>
    <t>3.9.2 Mortality rate attributed to unsafe water, unsafe sanitation and lack of hygiene (exposure to unsafe Water, Sanitation and Hygiene for All (WASH) services</t>
  </si>
  <si>
    <t>7.1.2 Proportion of population with primary reliance on clean fuels and technology</t>
  </si>
  <si>
    <t>6.1.1 Proportion of population using safely managed drinking water services</t>
  </si>
  <si>
    <t>% of users reporting reduce in incidence of diarrhoea and water borne diseases etc. in baseline (improved health)</t>
  </si>
  <si>
    <t>Value(s) applied</t>
  </si>
  <si>
    <r>
      <t>ABS</t>
    </r>
    <r>
      <rPr>
        <vertAlign val="subscript"/>
        <sz val="10"/>
        <color rgb="FF4D4D4C"/>
        <rFont val="Calibri"/>
        <family val="2"/>
        <scheme val="minor"/>
      </rPr>
      <t>Baseline</t>
    </r>
  </si>
  <si>
    <r>
      <t>ABS</t>
    </r>
    <r>
      <rPr>
        <vertAlign val="subscript"/>
        <sz val="10"/>
        <color rgb="FF4D4D4C"/>
        <rFont val="Calibri"/>
        <family val="2"/>
        <scheme val="minor"/>
      </rPr>
      <t>Project</t>
    </r>
  </si>
  <si>
    <r>
      <t>SWQ</t>
    </r>
    <r>
      <rPr>
        <vertAlign val="subscript"/>
        <sz val="11"/>
        <color rgb="FF4D4D4C"/>
        <rFont val="Verdana"/>
        <family val="2"/>
      </rPr>
      <t>Baseline</t>
    </r>
  </si>
  <si>
    <r>
      <t>SWQ</t>
    </r>
    <r>
      <rPr>
        <vertAlign val="subscript"/>
        <sz val="11"/>
        <color theme="1"/>
        <rFont val="Calibri"/>
        <family val="2"/>
        <scheme val="minor"/>
      </rPr>
      <t>Project</t>
    </r>
  </si>
  <si>
    <r>
      <t>AAC</t>
    </r>
    <r>
      <rPr>
        <vertAlign val="subscript"/>
        <sz val="11"/>
        <color rgb="FF4D4D4C"/>
        <rFont val="Verdana"/>
        <family val="2"/>
      </rPr>
      <t>Baseline</t>
    </r>
  </si>
  <si>
    <t>Access to affordable and clean energy (% of operating WPS units under Baseline)</t>
  </si>
  <si>
    <r>
      <t>QE IG</t>
    </r>
    <r>
      <rPr>
        <vertAlign val="subscript"/>
        <sz val="11"/>
        <color rgb="FF4D4D4C"/>
        <rFont val="Verdana"/>
        <family val="2"/>
      </rPr>
      <t>Baseline</t>
    </r>
  </si>
  <si>
    <r>
      <t>QE IG</t>
    </r>
    <r>
      <rPr>
        <vertAlign val="subscript"/>
        <sz val="11"/>
        <color rgb="FF4D4D4C"/>
        <rFont val="Verdana"/>
        <family val="2"/>
      </rPr>
      <t>Project</t>
    </r>
  </si>
  <si>
    <t>Quantitative Employment and income generation (Number of person (male and female) hired under Baseline)</t>
  </si>
  <si>
    <t>Access to Basic Services (number of premises with at least one WPS distributed / installed under the project under the project)</t>
  </si>
  <si>
    <t>Sales / Installation records</t>
  </si>
  <si>
    <t>Access to Basic Services (number of premises with at least one WPS distributed / installed under the project under the baseline)</t>
  </si>
  <si>
    <t>% of users reporting reduce in incidence of diarrhoea and water borne diseases etc. (improved health) in project</t>
  </si>
  <si>
    <t>Ex-post monitoring surveys</t>
  </si>
  <si>
    <r>
      <t>IH,</t>
    </r>
    <r>
      <rPr>
        <vertAlign val="subscript"/>
        <sz val="10"/>
        <color rgb="FF4D4D4C"/>
        <rFont val="Calibri"/>
        <family val="2"/>
        <scheme val="minor"/>
      </rPr>
      <t>Baseline</t>
    </r>
  </si>
  <si>
    <r>
      <t>IH,</t>
    </r>
    <r>
      <rPr>
        <vertAlign val="subscript"/>
        <sz val="10"/>
        <color rgb="FF4D4D4C"/>
        <rFont val="Calibri"/>
        <family val="2"/>
        <scheme val="minor"/>
      </rPr>
      <t>Project</t>
    </r>
  </si>
  <si>
    <t>Ex-post water quality tests</t>
  </si>
  <si>
    <t>Access to affordable and clean energy (% of operating WPS units under Project)</t>
  </si>
  <si>
    <r>
      <t>AAC</t>
    </r>
    <r>
      <rPr>
        <vertAlign val="subscript"/>
        <sz val="10"/>
        <color rgb="FF4D4D4C"/>
        <rFont val="Calibri"/>
        <family val="2"/>
        <scheme val="minor"/>
      </rPr>
      <t>Project</t>
    </r>
  </si>
  <si>
    <t>Quantitative Employment and income generation (Number of person (male and female) hired under project)</t>
  </si>
  <si>
    <t>HR records/ Sales and marketing records</t>
  </si>
  <si>
    <t>VPA 74</t>
  </si>
  <si>
    <t>VPA 75</t>
  </si>
  <si>
    <t>VPA 76</t>
  </si>
  <si>
    <t>VPA 77</t>
  </si>
  <si>
    <t>VPA 78</t>
  </si>
  <si>
    <t>VPA 79</t>
  </si>
  <si>
    <t>VPA 80</t>
  </si>
  <si>
    <t>VPA 81</t>
  </si>
  <si>
    <t>VPA 82</t>
  </si>
  <si>
    <t>VPA 83</t>
  </si>
  <si>
    <t>VPA 84</t>
  </si>
  <si>
    <t>VPA 85</t>
  </si>
  <si>
    <t>VPA 86</t>
  </si>
  <si>
    <t>VPA 87</t>
  </si>
  <si>
    <t>VPA 88</t>
  </si>
  <si>
    <t>VPA 89</t>
  </si>
  <si>
    <t>VPA 90</t>
  </si>
  <si>
    <t>VPA 91</t>
  </si>
  <si>
    <t>VPA 92</t>
  </si>
  <si>
    <t>VPA 93</t>
  </si>
  <si>
    <t>VPA 94</t>
  </si>
  <si>
    <t>VPA 95</t>
  </si>
  <si>
    <t>VPA 96</t>
  </si>
  <si>
    <t>VPA 97</t>
  </si>
  <si>
    <t>VPA 98</t>
  </si>
  <si>
    <t>VPA 99</t>
  </si>
  <si>
    <t>VPA 100</t>
  </si>
  <si>
    <t>VPA 101</t>
  </si>
  <si>
    <t>VPA 102</t>
  </si>
  <si>
    <t>VPA 103</t>
  </si>
  <si>
    <t>Improved Cookstove and Safe Water Programme – Nigeria – VPA 74 to Improved Cookstove and Safe Water Programme – Nigeria – VPA 104</t>
  </si>
  <si>
    <t>woodfuel users(Registered VPA-DD of VPA01-30)</t>
  </si>
  <si>
    <t>Charcoal users(Registered VPA-DD of VPA01-30)</t>
  </si>
  <si>
    <t>Kerosene users(Registered VPA-DD of VPA01-30)</t>
  </si>
  <si>
    <t>Registered VPA-DD of VPA01-30, fixed ex ante</t>
  </si>
  <si>
    <t>Registered VPA-DD of VPA01-30, fixed Ex ante</t>
  </si>
  <si>
    <t>VPA 104</t>
  </si>
  <si>
    <t>Estimated Emission reductions to be generated by each project unit per annum</t>
  </si>
  <si>
    <t>Total Number of WPS distributed/installed and % users reporting safe water quality in baseline</t>
  </si>
  <si>
    <t>Total Number of WPS distributed/installed and % users reporting safe water quality in Project</t>
  </si>
  <si>
    <t>725 and 90</t>
  </si>
  <si>
    <r>
      <t>Estimation of baseline emissions (tonnes of CO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e)</t>
    </r>
  </si>
  <si>
    <r>
      <t>Estimation of project activity emissions (tonnes of CO</t>
    </r>
    <r>
      <rPr>
        <b/>
        <vertAlign val="subscript"/>
        <sz val="12"/>
        <color rgb="FF000000"/>
        <rFont val="Calibri"/>
        <family val="2"/>
      </rPr>
      <t xml:space="preserve">2 </t>
    </r>
    <r>
      <rPr>
        <b/>
        <sz val="12"/>
        <color indexed="8"/>
        <rFont val="Calibri"/>
        <family val="2"/>
      </rPr>
      <t>e)</t>
    </r>
  </si>
  <si>
    <r>
      <t>Estimation of leakage (tonnes of CO</t>
    </r>
    <r>
      <rPr>
        <b/>
        <vertAlign val="subscript"/>
        <sz val="12"/>
        <color rgb="FF000000"/>
        <rFont val="Calibri"/>
        <family val="2"/>
      </rPr>
      <t xml:space="preserve">2 </t>
    </r>
    <r>
      <rPr>
        <b/>
        <sz val="12"/>
        <color indexed="8"/>
        <rFont val="Calibri"/>
        <family val="2"/>
      </rPr>
      <t>e)</t>
    </r>
  </si>
  <si>
    <r>
      <t>Estimation of Total emission reductions over crediting period (tonnes of CO</t>
    </r>
    <r>
      <rPr>
        <b/>
        <vertAlign val="subscript"/>
        <sz val="12"/>
        <color indexed="8"/>
        <rFont val="Calibri"/>
        <family val="2"/>
      </rPr>
      <t xml:space="preserve">2 </t>
    </r>
    <r>
      <rPr>
        <b/>
        <sz val="12"/>
        <color indexed="8"/>
        <rFont val="Calibri"/>
        <family val="2"/>
      </rPr>
      <t>e)</t>
    </r>
  </si>
  <si>
    <r>
      <t>Estimation of Average Annual emission reductions (tonnes of CO</t>
    </r>
    <r>
      <rPr>
        <b/>
        <vertAlign val="subscript"/>
        <sz val="12"/>
        <color indexed="8"/>
        <rFont val="Calibri"/>
        <family val="2"/>
      </rPr>
      <t xml:space="preserve">2 </t>
    </r>
    <r>
      <rPr>
        <b/>
        <sz val="12"/>
        <color indexed="8"/>
        <rFont val="Calibri"/>
        <family val="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</si>
</sst>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%"/>
    <numFmt numFmtId="167" formatCode="0.000"/>
    <numFmt numFmtId="168" formatCode="_(* #,##0_);_(* \(#,##0\);_(* &quot;-&quot;??_);_(@_)"/>
    <numFmt numFmtId="169" formatCode="0.0"/>
    <numFmt numFmtId="170" formatCode="[$-409]d\-mmm\-yy;@"/>
    <numFmt numFmtId="171" formatCode="[$-409]mmmm\-yy;@"/>
    <numFmt numFmtId="172" formatCode="0.00000000"/>
    <numFmt numFmtId="173" formatCode="_ * #,##0_ ;_ * \-#,##0_ ;_ * &quot;-&quot;??_ ;_ @_ 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vertAlign val="subscript"/>
      <sz val="11"/>
      <color theme="1"/>
      <name val="Calibri (Body)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4D4D4C"/>
      <name val="Verdana"/>
      <family val="2"/>
    </font>
    <font>
      <vertAlign val="subscript"/>
      <sz val="11"/>
      <color rgb="FF4D4D4C"/>
      <name val="Verdana"/>
      <family val="2"/>
    </font>
    <font>
      <sz val="10"/>
      <color rgb="FF4D4D4C"/>
      <name val="Calibri"/>
      <family val="2"/>
      <scheme val="minor"/>
    </font>
    <font>
      <vertAlign val="subscript"/>
      <sz val="10"/>
      <color rgb="FF4D4D4C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</font>
    <font>
      <sz val="11"/>
      <name val="Calibri"/>
      <family val="2"/>
    </font>
    <font>
      <b/>
      <vertAlign val="subscript"/>
      <sz val="12"/>
      <color indexed="8"/>
      <name val="Calibri"/>
      <family val="2"/>
    </font>
    <font>
      <b/>
      <sz val="11"/>
      <name val="Calibri"/>
      <family val="2"/>
    </font>
    <font>
      <b/>
      <vertAlign val="subscript"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2" fillId="0" borderId="0" applyFont="0">
      <alignment horizontal="center" wrapText="1"/>
    </xf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0" fontId="1" fillId="0" borderId="0"/>
    <xf numFmtId="0" fontId="2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0" borderId="0"/>
    <xf numFmtId="0" fontId="12" fillId="0" borderId="0"/>
    <xf numFmtId="0" fontId="25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94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4" fillId="0" borderId="0" xfId="278" applyFont="1"/>
    <xf numFmtId="0" fontId="16" fillId="5" borderId="7" xfId="279" applyFont="1" applyFill="1" applyBorder="1" applyAlignment="1" applyProtection="1">
      <alignment vertical="top"/>
      <protection locked="0"/>
    </xf>
    <xf numFmtId="0" fontId="4" fillId="5" borderId="8" xfId="279" applyFont="1" applyFill="1" applyBorder="1" applyAlignment="1" applyProtection="1">
      <alignment horizontal="left" vertical="top" wrapText="1"/>
      <protection locked="0"/>
    </xf>
    <xf numFmtId="0" fontId="16" fillId="5" borderId="9" xfId="279" applyFont="1" applyFill="1" applyBorder="1" applyAlignment="1" applyProtection="1">
      <alignment horizontal="left" vertical="top"/>
      <protection locked="0"/>
    </xf>
    <xf numFmtId="0" fontId="4" fillId="5" borderId="10" xfId="279" applyFont="1" applyFill="1" applyBorder="1" applyAlignment="1" applyProtection="1">
      <alignment horizontal="left" vertical="top" wrapText="1"/>
      <protection locked="0"/>
    </xf>
    <xf numFmtId="0" fontId="10" fillId="0" borderId="0" xfId="244" applyProtection="1">
      <protection locked="0"/>
    </xf>
    <xf numFmtId="0" fontId="16" fillId="5" borderId="9" xfId="279" applyFont="1" applyFill="1" applyBorder="1" applyAlignment="1" applyProtection="1">
      <alignment vertical="top"/>
      <protection locked="0"/>
    </xf>
    <xf numFmtId="0" fontId="4" fillId="5" borderId="11" xfId="279" applyFont="1" applyFill="1" applyBorder="1" applyAlignment="1" applyProtection="1">
      <alignment vertical="top" wrapText="1"/>
      <protection locked="0"/>
    </xf>
    <xf numFmtId="169" fontId="4" fillId="5" borderId="11" xfId="279" applyNumberFormat="1" applyFont="1" applyFill="1" applyBorder="1" applyAlignment="1" applyProtection="1">
      <alignment horizontal="left" vertical="top"/>
      <protection locked="0"/>
    </xf>
    <xf numFmtId="0" fontId="16" fillId="5" borderId="12" xfId="279" applyFont="1" applyFill="1" applyBorder="1" applyAlignment="1" applyProtection="1">
      <alignment vertical="top"/>
      <protection locked="0"/>
    </xf>
    <xf numFmtId="170" fontId="4" fillId="5" borderId="13" xfId="279" applyNumberFormat="1" applyFont="1" applyFill="1" applyBorder="1" applyAlignment="1" applyProtection="1">
      <alignment horizontal="left" vertical="top"/>
      <protection locked="0"/>
    </xf>
    <xf numFmtId="0" fontId="17" fillId="5" borderId="0" xfId="279" applyFont="1" applyFill="1" applyAlignment="1" applyProtection="1">
      <alignment vertical="center"/>
      <protection locked="0"/>
    </xf>
    <xf numFmtId="0" fontId="18" fillId="5" borderId="0" xfId="279" applyFont="1" applyFill="1" applyAlignment="1" applyProtection="1">
      <alignment vertical="center"/>
      <protection locked="0"/>
    </xf>
    <xf numFmtId="0" fontId="10" fillId="0" borderId="0" xfId="244" applyAlignment="1" applyProtection="1">
      <alignment vertical="center"/>
      <protection locked="0"/>
    </xf>
    <xf numFmtId="0" fontId="16" fillId="6" borderId="4" xfId="279" applyFont="1" applyFill="1" applyBorder="1" applyAlignment="1" applyProtection="1">
      <alignment horizontal="left" vertical="center" wrapText="1"/>
      <protection locked="0"/>
    </xf>
    <xf numFmtId="0" fontId="4" fillId="6" borderId="5" xfId="279" applyFont="1" applyFill="1" applyBorder="1" applyAlignment="1" applyProtection="1">
      <alignment horizontal="center" vertical="center"/>
      <protection locked="0"/>
    </xf>
    <xf numFmtId="0" fontId="16" fillId="6" borderId="15" xfId="279" applyFont="1" applyFill="1" applyBorder="1" applyAlignment="1" applyProtection="1">
      <alignment horizontal="left" vertical="center" wrapText="1"/>
      <protection locked="0"/>
    </xf>
    <xf numFmtId="0" fontId="16" fillId="6" borderId="16" xfId="279" applyFont="1" applyFill="1" applyBorder="1" applyAlignment="1" applyProtection="1">
      <alignment vertical="center" wrapText="1"/>
      <protection locked="0"/>
    </xf>
    <xf numFmtId="0" fontId="5" fillId="6" borderId="6" xfId="280" applyFont="1" applyFill="1" applyBorder="1" applyAlignment="1" applyProtection="1">
      <alignment horizontal="center" vertical="center"/>
      <protection locked="0"/>
    </xf>
    <xf numFmtId="0" fontId="4" fillId="0" borderId="0" xfId="278" applyFont="1" applyAlignment="1">
      <alignment wrapText="1"/>
    </xf>
    <xf numFmtId="0" fontId="16" fillId="7" borderId="1" xfId="244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right" vertical="center"/>
    </xf>
    <xf numFmtId="0" fontId="21" fillId="0" borderId="0" xfId="284"/>
    <xf numFmtId="0" fontId="4" fillId="0" borderId="10" xfId="279" applyFont="1" applyBorder="1" applyAlignment="1" applyProtection="1">
      <alignment horizontal="left" vertical="top" wrapText="1"/>
      <protection locked="0"/>
    </xf>
    <xf numFmtId="0" fontId="16" fillId="0" borderId="1" xfId="244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7" fontId="0" fillId="0" borderId="1" xfId="0" applyNumberFormat="1" applyBorder="1"/>
    <xf numFmtId="166" fontId="2" fillId="0" borderId="1" xfId="2" applyNumberFormat="1" applyFont="1" applyFill="1" applyBorder="1" applyAlignment="1"/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wrapText="1"/>
    </xf>
    <xf numFmtId="172" fontId="0" fillId="0" borderId="1" xfId="0" applyNumberFormat="1" applyBorder="1" applyAlignment="1">
      <alignment wrapText="1"/>
    </xf>
    <xf numFmtId="10" fontId="24" fillId="0" borderId="1" xfId="82" applyNumberFormat="1" applyFont="1" applyFill="1" applyBorder="1"/>
    <xf numFmtId="0" fontId="20" fillId="2" borderId="1" xfId="0" applyFont="1" applyFill="1" applyBorder="1"/>
    <xf numFmtId="0" fontId="4" fillId="0" borderId="1" xfId="244" applyFont="1" applyBorder="1" applyAlignment="1">
      <alignment horizontal="left" vertical="center" wrapText="1"/>
    </xf>
    <xf numFmtId="2" fontId="0" fillId="0" borderId="1" xfId="0" applyNumberFormat="1" applyBorder="1"/>
    <xf numFmtId="9" fontId="2" fillId="0" borderId="1" xfId="2" applyFont="1" applyFill="1" applyBorder="1" applyAlignment="1">
      <alignment horizontal="right" vertical="center"/>
    </xf>
    <xf numFmtId="1" fontId="0" fillId="0" borderId="1" xfId="0" applyNumberFormat="1" applyBorder="1"/>
    <xf numFmtId="166" fontId="0" fillId="0" borderId="1" xfId="0" applyNumberFormat="1" applyBorder="1"/>
    <xf numFmtId="171" fontId="3" fillId="2" borderId="1" xfId="278" applyNumberFormat="1" applyFont="1" applyFill="1" applyBorder="1" applyAlignment="1">
      <alignment horizontal="left" wrapText="1"/>
    </xf>
    <xf numFmtId="0" fontId="3" fillId="0" borderId="1" xfId="278" applyFont="1" applyBorder="1" applyAlignment="1">
      <alignment wrapText="1"/>
    </xf>
    <xf numFmtId="1" fontId="16" fillId="0" borderId="1" xfId="244" applyNumberFormat="1" applyFont="1" applyBorder="1"/>
    <xf numFmtId="0" fontId="3" fillId="0" borderId="1" xfId="0" applyFont="1" applyBorder="1"/>
    <xf numFmtId="168" fontId="3" fillId="2" borderId="1" xfId="278" applyNumberFormat="1" applyFont="1" applyFill="1" applyBorder="1" applyAlignment="1">
      <alignment wrapText="1"/>
    </xf>
    <xf numFmtId="10" fontId="2" fillId="0" borderId="1" xfId="2" applyNumberFormat="1" applyFont="1" applyFill="1" applyBorder="1" applyAlignment="1"/>
    <xf numFmtId="0" fontId="2" fillId="0" borderId="1" xfId="278" applyBorder="1" applyAlignment="1">
      <alignment vertical="center" wrapText="1"/>
    </xf>
    <xf numFmtId="43" fontId="0" fillId="0" borderId="0" xfId="0" applyNumberFormat="1"/>
    <xf numFmtId="169" fontId="0" fillId="0" borderId="1" xfId="0" applyNumberFormat="1" applyBorder="1"/>
    <xf numFmtId="0" fontId="2" fillId="0" borderId="0" xfId="286" applyFont="1"/>
    <xf numFmtId="0" fontId="27" fillId="0" borderId="1" xfId="286" applyFont="1" applyBorder="1" applyAlignment="1">
      <alignment horizontal="justify" vertical="center" wrapText="1"/>
    </xf>
    <xf numFmtId="0" fontId="26" fillId="4" borderId="1" xfId="286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73" fontId="27" fillId="0" borderId="1" xfId="287" applyNumberFormat="1" applyFont="1" applyBorder="1" applyAlignment="1">
      <alignment horizontal="center" vertical="center" wrapText="1"/>
    </xf>
    <xf numFmtId="0" fontId="27" fillId="0" borderId="1" xfId="286" applyFont="1" applyBorder="1" applyAlignment="1">
      <alignment horizontal="center" vertical="center" wrapText="1"/>
    </xf>
    <xf numFmtId="0" fontId="2" fillId="0" borderId="0" xfId="286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7" fillId="0" borderId="1" xfId="286" applyFont="1" applyBorder="1" applyAlignment="1">
      <alignment horizontal="center" wrapText="1"/>
    </xf>
    <xf numFmtId="0" fontId="27" fillId="0" borderId="1" xfId="286" applyFont="1" applyBorder="1" applyAlignment="1">
      <alignment horizontal="center"/>
    </xf>
    <xf numFmtId="0" fontId="27" fillId="0" borderId="1" xfId="287" applyNumberFormat="1" applyFont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278" applyFont="1" applyFill="1" applyBorder="1" applyAlignment="1">
      <alignment wrapText="1"/>
    </xf>
    <xf numFmtId="173" fontId="3" fillId="10" borderId="1" xfId="0" applyNumberFormat="1" applyFont="1" applyFill="1" applyBorder="1"/>
    <xf numFmtId="0" fontId="33" fillId="0" borderId="0" xfId="286" applyFont="1"/>
    <xf numFmtId="173" fontId="0" fillId="0" borderId="0" xfId="0" applyNumberFormat="1"/>
    <xf numFmtId="0" fontId="34" fillId="8" borderId="1" xfId="244" applyFont="1" applyFill="1" applyBorder="1" applyAlignment="1">
      <alignment horizontal="center" vertical="center" wrapText="1"/>
    </xf>
    <xf numFmtId="0" fontId="35" fillId="0" borderId="0" xfId="244" applyFont="1"/>
    <xf numFmtId="0" fontId="35" fillId="0" borderId="1" xfId="244" applyFont="1" applyBorder="1"/>
    <xf numFmtId="0" fontId="37" fillId="0" borderId="1" xfId="244" applyFont="1" applyBorder="1"/>
    <xf numFmtId="1" fontId="35" fillId="0" borderId="1" xfId="244" applyNumberFormat="1" applyFont="1" applyBorder="1"/>
    <xf numFmtId="0" fontId="34" fillId="8" borderId="1" xfId="244" applyFont="1" applyFill="1" applyBorder="1" applyAlignment="1">
      <alignment horizontal="left" vertical="center" wrapText="1"/>
    </xf>
    <xf numFmtId="0" fontId="35" fillId="0" borderId="0" xfId="244" applyFont="1" applyAlignment="1">
      <alignment horizontal="left"/>
    </xf>
    <xf numFmtId="0" fontId="16" fillId="5" borderId="7" xfId="279" applyFont="1" applyFill="1" applyBorder="1" applyAlignment="1" applyProtection="1">
      <alignment horizontal="center" vertical="center"/>
      <protection locked="0"/>
    </xf>
    <xf numFmtId="0" fontId="16" fillId="5" borderId="14" xfId="279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171" fontId="9" fillId="9" borderId="2" xfId="278" applyNumberFormat="1" applyFont="1" applyFill="1" applyBorder="1" applyAlignment="1">
      <alignment horizontal="center" vertical="center" wrapText="1"/>
    </xf>
    <xf numFmtId="171" fontId="9" fillId="9" borderId="3" xfId="278" applyNumberFormat="1" applyFont="1" applyFill="1" applyBorder="1" applyAlignment="1">
      <alignment horizontal="center" vertical="center" wrapText="1"/>
    </xf>
    <xf numFmtId="171" fontId="9" fillId="9" borderId="17" xfId="278" applyNumberFormat="1" applyFont="1" applyFill="1" applyBorder="1" applyAlignment="1">
      <alignment horizontal="center" vertical="center" wrapText="1"/>
    </xf>
    <xf numFmtId="0" fontId="26" fillId="4" borderId="18" xfId="286" applyFont="1" applyFill="1" applyBorder="1" applyAlignment="1">
      <alignment horizontal="center" vertical="center" wrapText="1"/>
    </xf>
    <xf numFmtId="0" fontId="26" fillId="4" borderId="19" xfId="286" applyFont="1" applyFill="1" applyBorder="1" applyAlignment="1">
      <alignment horizontal="center" vertical="center" wrapText="1"/>
    </xf>
    <xf numFmtId="0" fontId="2" fillId="0" borderId="1" xfId="286" applyFont="1" applyBorder="1" applyAlignment="1">
      <alignment horizontal="center" vertical="center"/>
    </xf>
    <xf numFmtId="0" fontId="26" fillId="4" borderId="1" xfId="286" applyFont="1" applyFill="1" applyBorder="1" applyAlignment="1">
      <alignment horizontal="center" vertical="center" wrapText="1"/>
    </xf>
    <xf numFmtId="173" fontId="27" fillId="0" borderId="1" xfId="286" applyNumberFormat="1" applyFont="1" applyBorder="1" applyAlignment="1">
      <alignment horizontal="center" vertical="center"/>
    </xf>
    <xf numFmtId="0" fontId="27" fillId="0" borderId="1" xfId="286" applyFont="1" applyBorder="1" applyAlignment="1">
      <alignment horizontal="center" vertical="center"/>
    </xf>
    <xf numFmtId="173" fontId="3" fillId="0" borderId="1" xfId="1" applyNumberFormat="1" applyFont="1" applyFill="1" applyBorder="1" applyAlignment="1">
      <alignment horizontal="right" vertical="center"/>
    </xf>
  </cellXfs>
  <cellStyles count="289">
    <cellStyle name="Comma" xfId="1" builtinId="3"/>
    <cellStyle name="Comma 10" xfId="243" xr:uid="{00000000-0005-0000-0000-000001000000}"/>
    <cellStyle name="Comma 14" xfId="282" xr:uid="{00000000-0005-0000-0000-000002000000}"/>
    <cellStyle name="Comma 2" xfId="83" xr:uid="{00000000-0005-0000-0000-000003000000}"/>
    <cellStyle name="Comma 3" xfId="281" xr:uid="{00000000-0005-0000-0000-000004000000}"/>
    <cellStyle name="Comma 4" xfId="287" xr:uid="{80002DF6-BDDA-4200-851D-93307D807660}"/>
    <cellStyle name="Currency 2" xfId="84" xr:uid="{00000000-0005-0000-0000-000005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7" builtinId="9" hidden="1"/>
    <cellStyle name="Followed Hyperlink" xfId="248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 2" xfId="280" xr:uid="{00000000-0005-0000-0000-000009010000}"/>
    <cellStyle name="Komma 2" xfId="246" xr:uid="{00000000-0005-0000-0000-00000A010000}"/>
    <cellStyle name="Normal" xfId="0" builtinId="0"/>
    <cellStyle name="Normal 12" xfId="278" xr:uid="{00000000-0005-0000-0000-00000C010000}"/>
    <cellStyle name="Normal 2" xfId="81" xr:uid="{00000000-0005-0000-0000-00000D010000}"/>
    <cellStyle name="Normal 2 2" xfId="244" xr:uid="{00000000-0005-0000-0000-00000E010000}"/>
    <cellStyle name="Normal 2 2 2" xfId="285" xr:uid="{00000000-0005-0000-0000-00000F010000}"/>
    <cellStyle name="Normal 2 3" xfId="274" xr:uid="{00000000-0005-0000-0000-000010010000}"/>
    <cellStyle name="Normal 2 4" xfId="279" xr:uid="{00000000-0005-0000-0000-000011010000}"/>
    <cellStyle name="Normal 3" xfId="271" xr:uid="{00000000-0005-0000-0000-000012010000}"/>
    <cellStyle name="Normal 3 2 3" xfId="272" xr:uid="{00000000-0005-0000-0000-000013010000}"/>
    <cellStyle name="Normal 4" xfId="275" xr:uid="{00000000-0005-0000-0000-000014010000}"/>
    <cellStyle name="Normal 5" xfId="277" xr:uid="{00000000-0005-0000-0000-000015010000}"/>
    <cellStyle name="Normal 6" xfId="284" xr:uid="{00000000-0005-0000-0000-000016010000}"/>
    <cellStyle name="Normal 7" xfId="286" xr:uid="{B660BB7F-B4D9-4A3C-B693-970F1CED2EE9}"/>
    <cellStyle name="Per cent 2" xfId="276" xr:uid="{00000000-0005-0000-0000-000017010000}"/>
    <cellStyle name="Percent" xfId="2" builtinId="5"/>
    <cellStyle name="Percent 2" xfId="82" xr:uid="{00000000-0005-0000-0000-000019010000}"/>
    <cellStyle name="Percent 2 3" xfId="273" xr:uid="{00000000-0005-0000-0000-00001A010000}"/>
    <cellStyle name="Percent 3" xfId="283" xr:uid="{00000000-0005-0000-0000-00001B010000}"/>
    <cellStyle name="Percent 4" xfId="288" xr:uid="{7F88A0BB-7459-402D-831D-8C9D025AA6B8}"/>
    <cellStyle name="Style 1" xfId="245" xr:uid="{00000000-0005-0000-0000-00001C010000}"/>
    <cellStyle name="常规 4" xfId="249" xr:uid="{00000000-0005-0000-0000-00001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har/Dropbox/CSS-Ritesh/Uganda/GS%202393/Project%20Renewal/DOE%20Findings_Round%201_to%20be%20submited/4.%20GS%20447%20CP3%20Ex-ante%20ER%20sheet%20v1.0%200202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ocuments%20and%20Settings/Matt%20Evans/My%20Documents/My%20Dropbox/All%20Projects/Paradigm%20Kenya/Modeling/Updated%20Project%20P%20and%20L.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Volumes/Local%20Disc%20(D)/Climate%20Secure/Honduras/MRV/Airheads-togvda/ceihd/Projects/Project%20Templates/Carbon%20Documentation/China%20Program/Carbon%20Program/Offset%20projections/Aggregate%20China%20Projec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Volumes/Local%20Disc%20(D)/Climate%20Secure/Ghana/2nd%20verification/C:/Users/dinesh.naidu/AppData/Local/Microsoft/Windows/INetCache/Content.Outlook/D0AXV9IC/efficiency%20calculat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details"/>
      <sheetName val="Assumptions"/>
      <sheetName val="ER Calculatio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H Carbon Calculator"/>
      <sheetName val="Project Summary"/>
      <sheetName val="Project Summary (2)"/>
      <sheetName val="Analyses"/>
      <sheetName val="PricingAssumptions"/>
      <sheetName val="Household Carbon"/>
      <sheetName val="Institutional Carbon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 refreshError="1">
        <row r="8">
          <cell r="D8">
            <v>0.75</v>
          </cell>
          <cell r="J8">
            <v>0.75</v>
          </cell>
          <cell r="P8">
            <v>0.9</v>
          </cell>
          <cell r="V8">
            <v>0</v>
          </cell>
        </row>
        <row r="9">
          <cell r="D9">
            <v>0.75</v>
          </cell>
          <cell r="J9">
            <v>0.75</v>
          </cell>
          <cell r="P9">
            <v>0.8</v>
          </cell>
          <cell r="V9">
            <v>0</v>
          </cell>
        </row>
        <row r="10">
          <cell r="D10">
            <v>0.75</v>
          </cell>
          <cell r="J10">
            <v>0.75</v>
          </cell>
          <cell r="P10">
            <v>0.8</v>
          </cell>
          <cell r="V10">
            <v>0</v>
          </cell>
        </row>
        <row r="11">
          <cell r="D11">
            <v>0.75</v>
          </cell>
          <cell r="J11">
            <v>0.75</v>
          </cell>
          <cell r="P11">
            <v>0.8</v>
          </cell>
          <cell r="V11">
            <v>0</v>
          </cell>
        </row>
        <row r="12">
          <cell r="D12">
            <v>0.75</v>
          </cell>
          <cell r="J12">
            <v>0.75</v>
          </cell>
          <cell r="P12">
            <v>0.8</v>
          </cell>
          <cell r="V12">
            <v>0</v>
          </cell>
        </row>
        <row r="13">
          <cell r="D13">
            <v>0.75</v>
          </cell>
          <cell r="J13">
            <v>0.75</v>
          </cell>
          <cell r="P13">
            <v>0.8</v>
          </cell>
          <cell r="V13">
            <v>0</v>
          </cell>
        </row>
        <row r="14">
          <cell r="D14">
            <v>0.75</v>
          </cell>
          <cell r="J14">
            <v>0.75</v>
          </cell>
          <cell r="P14">
            <v>0.8</v>
          </cell>
          <cell r="V14">
            <v>0</v>
          </cell>
        </row>
        <row r="15">
          <cell r="D15">
            <v>0.75</v>
          </cell>
          <cell r="J15">
            <v>0.75</v>
          </cell>
          <cell r="P15">
            <v>0.8</v>
          </cell>
          <cell r="V15">
            <v>0</v>
          </cell>
        </row>
        <row r="16">
          <cell r="D16">
            <v>0.75</v>
          </cell>
          <cell r="J16">
            <v>0.75</v>
          </cell>
          <cell r="P16">
            <v>0.8</v>
          </cell>
          <cell r="V16">
            <v>0</v>
          </cell>
        </row>
        <row r="17">
          <cell r="D17">
            <v>0.75</v>
          </cell>
          <cell r="J17">
            <v>0.75</v>
          </cell>
          <cell r="P17">
            <v>0.8</v>
          </cell>
          <cell r="V17">
            <v>0</v>
          </cell>
        </row>
        <row r="24">
          <cell r="D24">
            <v>1.7472000000000001</v>
          </cell>
        </row>
        <row r="25">
          <cell r="D25">
            <v>0.40098239999999996</v>
          </cell>
          <cell r="J25">
            <v>0.40098239999999996</v>
          </cell>
        </row>
        <row r="26">
          <cell r="D26">
            <v>5.4405000000000002E-2</v>
          </cell>
          <cell r="J26">
            <v>5.4405000000000002E-2</v>
          </cell>
        </row>
        <row r="27">
          <cell r="D27">
            <v>1.7472000000000001</v>
          </cell>
          <cell r="J27">
            <v>1.7472000000000001</v>
          </cell>
        </row>
        <row r="31">
          <cell r="D31">
            <v>6</v>
          </cell>
          <cell r="J31">
            <v>3.9000000000000004</v>
          </cell>
        </row>
        <row r="32">
          <cell r="D32">
            <v>6</v>
          </cell>
          <cell r="J32">
            <v>3.9000000000000004</v>
          </cell>
        </row>
        <row r="33">
          <cell r="D33">
            <v>6</v>
          </cell>
          <cell r="J33">
            <v>3.9000000000000004</v>
          </cell>
        </row>
        <row r="34">
          <cell r="D34">
            <v>6</v>
          </cell>
          <cell r="J34">
            <v>3.9000000000000004</v>
          </cell>
        </row>
        <row r="35">
          <cell r="D35">
            <v>6</v>
          </cell>
          <cell r="J35">
            <v>3.9000000000000004</v>
          </cell>
        </row>
        <row r="36">
          <cell r="D36">
            <v>6</v>
          </cell>
          <cell r="J36">
            <v>3.9000000000000004</v>
          </cell>
        </row>
        <row r="37">
          <cell r="D37">
            <v>6</v>
          </cell>
          <cell r="J37">
            <v>3.9000000000000004</v>
          </cell>
        </row>
        <row r="38">
          <cell r="D38">
            <v>6</v>
          </cell>
          <cell r="J38">
            <v>3.9000000000000004</v>
          </cell>
        </row>
        <row r="39">
          <cell r="D39">
            <v>6</v>
          </cell>
          <cell r="J39">
            <v>3.9000000000000004</v>
          </cell>
        </row>
        <row r="40">
          <cell r="D40">
            <v>6</v>
          </cell>
          <cell r="J40">
            <v>3.9000000000000004</v>
          </cell>
        </row>
        <row r="45">
          <cell r="D45">
            <v>0</v>
          </cell>
          <cell r="J45">
            <v>0</v>
          </cell>
        </row>
        <row r="46">
          <cell r="D46">
            <v>0</v>
          </cell>
          <cell r="J46">
            <v>0</v>
          </cell>
        </row>
        <row r="47">
          <cell r="D47">
            <v>0</v>
          </cell>
          <cell r="J47">
            <v>0</v>
          </cell>
        </row>
        <row r="48">
          <cell r="D48">
            <v>0</v>
          </cell>
          <cell r="J48">
            <v>0</v>
          </cell>
        </row>
        <row r="49">
          <cell r="D49">
            <v>0</v>
          </cell>
          <cell r="J49">
            <v>0</v>
          </cell>
        </row>
        <row r="50">
          <cell r="D50">
            <v>0</v>
          </cell>
          <cell r="J50">
            <v>0</v>
          </cell>
        </row>
        <row r="51">
          <cell r="D51">
            <v>0</v>
          </cell>
          <cell r="J51">
            <v>0</v>
          </cell>
        </row>
        <row r="52">
          <cell r="D52">
            <v>0</v>
          </cell>
          <cell r="J52">
            <v>0</v>
          </cell>
        </row>
        <row r="53">
          <cell r="D53">
            <v>0</v>
          </cell>
          <cell r="J53">
            <v>0</v>
          </cell>
        </row>
        <row r="54">
          <cell r="D54">
            <v>0</v>
          </cell>
          <cell r="J54">
            <v>0</v>
          </cell>
        </row>
        <row r="62">
          <cell r="D62">
            <v>0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J64">
            <v>0</v>
          </cell>
        </row>
        <row r="68">
          <cell r="D68">
            <v>0</v>
          </cell>
          <cell r="J68">
            <v>0</v>
          </cell>
        </row>
        <row r="69">
          <cell r="D69">
            <v>0</v>
          </cell>
          <cell r="J69">
            <v>0</v>
          </cell>
        </row>
        <row r="70">
          <cell r="D70">
            <v>0</v>
          </cell>
          <cell r="J70">
            <v>0</v>
          </cell>
        </row>
        <row r="71">
          <cell r="D71">
            <v>0</v>
          </cell>
          <cell r="J71">
            <v>0</v>
          </cell>
        </row>
        <row r="72">
          <cell r="D72">
            <v>0</v>
          </cell>
          <cell r="J72">
            <v>0</v>
          </cell>
        </row>
        <row r="73">
          <cell r="D73">
            <v>0</v>
          </cell>
          <cell r="J73">
            <v>0</v>
          </cell>
        </row>
        <row r="74">
          <cell r="D74">
            <v>0</v>
          </cell>
          <cell r="J74">
            <v>0</v>
          </cell>
        </row>
        <row r="75">
          <cell r="D75">
            <v>0</v>
          </cell>
          <cell r="J75">
            <v>0</v>
          </cell>
        </row>
        <row r="76">
          <cell r="D76">
            <v>0</v>
          </cell>
          <cell r="J76">
            <v>0</v>
          </cell>
        </row>
        <row r="77">
          <cell r="D77">
            <v>0</v>
          </cell>
          <cell r="J77">
            <v>0</v>
          </cell>
        </row>
        <row r="94">
          <cell r="D94">
            <v>0</v>
          </cell>
          <cell r="J94">
            <v>0</v>
          </cell>
        </row>
        <row r="95">
          <cell r="D95">
            <v>0</v>
          </cell>
          <cell r="J95">
            <v>0</v>
          </cell>
        </row>
        <row r="96">
          <cell r="D96">
            <v>0</v>
          </cell>
          <cell r="J96">
            <v>0</v>
          </cell>
        </row>
        <row r="97">
          <cell r="D97">
            <v>0</v>
          </cell>
          <cell r="J97">
            <v>0</v>
          </cell>
        </row>
        <row r="98">
          <cell r="D98">
            <v>0</v>
          </cell>
          <cell r="J98">
            <v>0</v>
          </cell>
        </row>
        <row r="99">
          <cell r="D99">
            <v>0</v>
          </cell>
          <cell r="J99">
            <v>0</v>
          </cell>
        </row>
        <row r="100">
          <cell r="D100">
            <v>0</v>
          </cell>
          <cell r="J100">
            <v>0</v>
          </cell>
        </row>
        <row r="101">
          <cell r="D101">
            <v>0</v>
          </cell>
          <cell r="J101">
            <v>0</v>
          </cell>
        </row>
        <row r="102">
          <cell r="D102">
            <v>0</v>
          </cell>
          <cell r="J102">
            <v>0</v>
          </cell>
        </row>
        <row r="103">
          <cell r="D103">
            <v>0</v>
          </cell>
          <cell r="J103">
            <v>0</v>
          </cell>
        </row>
        <row r="110">
          <cell r="D110">
            <v>0</v>
          </cell>
        </row>
        <row r="111">
          <cell r="D111">
            <v>0</v>
          </cell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D113">
            <v>0</v>
          </cell>
          <cell r="J113">
            <v>0</v>
          </cell>
        </row>
        <row r="117">
          <cell r="D117">
            <v>0</v>
          </cell>
          <cell r="J117">
            <v>0</v>
          </cell>
        </row>
        <row r="118">
          <cell r="D118">
            <v>0</v>
          </cell>
          <cell r="J118">
            <v>0</v>
          </cell>
        </row>
        <row r="119">
          <cell r="D119">
            <v>0</v>
          </cell>
          <cell r="J119">
            <v>0</v>
          </cell>
        </row>
        <row r="120">
          <cell r="D120">
            <v>0</v>
          </cell>
          <cell r="J120">
            <v>0</v>
          </cell>
        </row>
        <row r="121">
          <cell r="D121">
            <v>0</v>
          </cell>
          <cell r="J121">
            <v>0</v>
          </cell>
        </row>
        <row r="122">
          <cell r="D122">
            <v>0</v>
          </cell>
          <cell r="J122">
            <v>0</v>
          </cell>
        </row>
        <row r="123">
          <cell r="D123">
            <v>0</v>
          </cell>
          <cell r="J123">
            <v>0</v>
          </cell>
        </row>
        <row r="124">
          <cell r="D124">
            <v>0</v>
          </cell>
          <cell r="J124">
            <v>0</v>
          </cell>
        </row>
        <row r="125">
          <cell r="D125">
            <v>0</v>
          </cell>
          <cell r="J125">
            <v>0</v>
          </cell>
        </row>
        <row r="126">
          <cell r="D126">
            <v>0</v>
          </cell>
          <cell r="J126">
            <v>0</v>
          </cell>
        </row>
        <row r="147">
          <cell r="D147">
            <v>2.5154999999999998</v>
          </cell>
        </row>
        <row r="148">
          <cell r="D148">
            <v>0.16254000000000002</v>
          </cell>
        </row>
        <row r="149">
          <cell r="D149">
            <v>1.1997000000000002E-2</v>
          </cell>
        </row>
        <row r="150">
          <cell r="D150">
            <v>2.5154999999999998</v>
          </cell>
        </row>
        <row r="154">
          <cell r="D154">
            <v>0</v>
          </cell>
          <cell r="J154">
            <v>0</v>
          </cell>
        </row>
        <row r="155">
          <cell r="D155">
            <v>0</v>
          </cell>
          <cell r="J155">
            <v>0</v>
          </cell>
        </row>
        <row r="156">
          <cell r="D156">
            <v>0</v>
          </cell>
          <cell r="J156">
            <v>0</v>
          </cell>
        </row>
        <row r="157">
          <cell r="D157">
            <v>0</v>
          </cell>
          <cell r="J157">
            <v>0</v>
          </cell>
        </row>
        <row r="158">
          <cell r="D158">
            <v>0</v>
          </cell>
          <cell r="J158">
            <v>0</v>
          </cell>
        </row>
        <row r="159">
          <cell r="D159">
            <v>0</v>
          </cell>
          <cell r="J159">
            <v>0</v>
          </cell>
        </row>
        <row r="160">
          <cell r="D160">
            <v>0</v>
          </cell>
          <cell r="J160">
            <v>0</v>
          </cell>
        </row>
        <row r="161">
          <cell r="D161">
            <v>0</v>
          </cell>
          <cell r="J161">
            <v>0</v>
          </cell>
        </row>
        <row r="162">
          <cell r="D162">
            <v>0</v>
          </cell>
          <cell r="J162">
            <v>0</v>
          </cell>
        </row>
        <row r="163">
          <cell r="D163">
            <v>0</v>
          </cell>
          <cell r="J163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91">
          <cell r="D191">
            <v>0</v>
          </cell>
          <cell r="J191">
            <v>0</v>
          </cell>
        </row>
        <row r="192">
          <cell r="D192">
            <v>0</v>
          </cell>
          <cell r="J192">
            <v>0</v>
          </cell>
        </row>
        <row r="193">
          <cell r="D193">
            <v>0</v>
          </cell>
          <cell r="J193">
            <v>0</v>
          </cell>
        </row>
        <row r="194">
          <cell r="D194">
            <v>0</v>
          </cell>
          <cell r="J194">
            <v>0</v>
          </cell>
        </row>
        <row r="195">
          <cell r="D195">
            <v>0</v>
          </cell>
          <cell r="J195">
            <v>0</v>
          </cell>
        </row>
        <row r="196">
          <cell r="D196">
            <v>0</v>
          </cell>
          <cell r="J196">
            <v>0</v>
          </cell>
        </row>
        <row r="197">
          <cell r="D197">
            <v>0</v>
          </cell>
          <cell r="J197">
            <v>0</v>
          </cell>
        </row>
        <row r="198">
          <cell r="D198">
            <v>0</v>
          </cell>
          <cell r="J198">
            <v>0</v>
          </cell>
        </row>
        <row r="199">
          <cell r="D199">
            <v>0</v>
          </cell>
          <cell r="J199">
            <v>0</v>
          </cell>
        </row>
        <row r="200">
          <cell r="D200">
            <v>0</v>
          </cell>
          <cell r="J20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8">
          <cell r="D228">
            <v>0</v>
          </cell>
          <cell r="J228">
            <v>0</v>
          </cell>
        </row>
        <row r="229">
          <cell r="D229">
            <v>0</v>
          </cell>
          <cell r="J229">
            <v>0</v>
          </cell>
        </row>
        <row r="230">
          <cell r="D230">
            <v>0</v>
          </cell>
          <cell r="J230">
            <v>0</v>
          </cell>
        </row>
        <row r="231">
          <cell r="D231">
            <v>0</v>
          </cell>
          <cell r="J231">
            <v>0</v>
          </cell>
        </row>
        <row r="232">
          <cell r="D232">
            <v>0</v>
          </cell>
          <cell r="J232">
            <v>0</v>
          </cell>
        </row>
        <row r="233">
          <cell r="D233">
            <v>0</v>
          </cell>
          <cell r="J233">
            <v>0</v>
          </cell>
        </row>
        <row r="234">
          <cell r="D234">
            <v>0</v>
          </cell>
          <cell r="J234">
            <v>0</v>
          </cell>
        </row>
        <row r="235">
          <cell r="D235">
            <v>0</v>
          </cell>
          <cell r="J235">
            <v>0</v>
          </cell>
        </row>
        <row r="236">
          <cell r="D236">
            <v>0</v>
          </cell>
          <cell r="J236">
            <v>0</v>
          </cell>
        </row>
        <row r="237">
          <cell r="D237">
            <v>0</v>
          </cell>
          <cell r="J237">
            <v>0</v>
          </cell>
        </row>
      </sheetData>
      <sheetData sheetId="1" refreshError="1">
        <row r="14">
          <cell r="D14">
            <v>0.75</v>
          </cell>
          <cell r="E14">
            <v>1.7472000000000001</v>
          </cell>
          <cell r="F14">
            <v>0.40098239999999996</v>
          </cell>
          <cell r="G14">
            <v>5.4405000000000002E-2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E17">
            <v>2.5154999999999998</v>
          </cell>
          <cell r="F17">
            <v>0.16254000000000002</v>
          </cell>
          <cell r="G17">
            <v>1.1997000000000002E-2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4">
          <cell r="D24">
            <v>0.8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0.8</v>
          </cell>
          <cell r="L24">
            <v>0.8</v>
          </cell>
          <cell r="M24">
            <v>0.8</v>
          </cell>
        </row>
        <row r="64">
          <cell r="W64">
            <v>1</v>
          </cell>
        </row>
      </sheetData>
      <sheetData sheetId="2"/>
      <sheetData sheetId="3" refreshError="1"/>
      <sheetData sheetId="4" refreshError="1"/>
      <sheetData sheetId="5">
        <row r="9">
          <cell r="D9">
            <v>8</v>
          </cell>
        </row>
      </sheetData>
      <sheetData sheetId="6">
        <row r="13">
          <cell r="C13">
            <v>6032.940527249998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  <sheetName val="Summary"/>
      <sheetName val="Shengchang Boiler"/>
    </sheetNames>
    <sheetDataSet>
      <sheetData sheetId="0" refreshError="1">
        <row r="14">
          <cell r="H14">
            <v>0</v>
          </cell>
          <cell r="I14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fic valu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troduction"/>
      <sheetName val="CPA0005 Dist Record"/>
    </sheetNames>
    <sheetDataSet>
      <sheetData sheetId="0" refreshError="1">
        <row r="3">
          <cell r="C3" t="str">
            <v>CHARCOAL</v>
          </cell>
        </row>
        <row r="4">
          <cell r="C4" t="str">
            <v>WOOD</v>
          </cell>
        </row>
      </sheetData>
      <sheetData sheetId="1"/>
      <sheetData sheetId="2">
        <row r="3">
          <cell r="C3" t="str">
            <v>CHARCOAL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hit.lohia@climate-secur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19"/>
  <sheetViews>
    <sheetView tabSelected="1" zoomScaleNormal="100" workbookViewId="0">
      <selection activeCell="B2" sqref="B2"/>
    </sheetView>
  </sheetViews>
  <sheetFormatPr defaultColWidth="11.42578125" defaultRowHeight="15"/>
  <cols>
    <col min="1" max="1" width="11.42578125" style="2" customWidth="1"/>
    <col min="2" max="2" width="43" style="2" bestFit="1" customWidth="1"/>
    <col min="3" max="3" width="96.42578125" style="21" customWidth="1"/>
    <col min="4" max="5" width="12.42578125" style="2" customWidth="1"/>
    <col min="6" max="257" width="11.42578125" style="2"/>
    <col min="258" max="258" width="43" style="2" bestFit="1" customWidth="1"/>
    <col min="259" max="259" width="96.42578125" style="2" customWidth="1"/>
    <col min="260" max="261" width="12.42578125" style="2" customWidth="1"/>
    <col min="262" max="513" width="11.42578125" style="2"/>
    <col min="514" max="514" width="43" style="2" bestFit="1" customWidth="1"/>
    <col min="515" max="515" width="96.42578125" style="2" customWidth="1"/>
    <col min="516" max="517" width="12.42578125" style="2" customWidth="1"/>
    <col min="518" max="769" width="11.42578125" style="2"/>
    <col min="770" max="770" width="43" style="2" bestFit="1" customWidth="1"/>
    <col min="771" max="771" width="96.42578125" style="2" customWidth="1"/>
    <col min="772" max="773" width="12.42578125" style="2" customWidth="1"/>
    <col min="774" max="1025" width="11.42578125" style="2"/>
    <col min="1026" max="1026" width="43" style="2" bestFit="1" customWidth="1"/>
    <col min="1027" max="1027" width="96.42578125" style="2" customWidth="1"/>
    <col min="1028" max="1029" width="12.42578125" style="2" customWidth="1"/>
    <col min="1030" max="1281" width="11.42578125" style="2"/>
    <col min="1282" max="1282" width="43" style="2" bestFit="1" customWidth="1"/>
    <col min="1283" max="1283" width="96.42578125" style="2" customWidth="1"/>
    <col min="1284" max="1285" width="12.42578125" style="2" customWidth="1"/>
    <col min="1286" max="1537" width="11.42578125" style="2"/>
    <col min="1538" max="1538" width="43" style="2" bestFit="1" customWidth="1"/>
    <col min="1539" max="1539" width="96.42578125" style="2" customWidth="1"/>
    <col min="1540" max="1541" width="12.42578125" style="2" customWidth="1"/>
    <col min="1542" max="1793" width="11.42578125" style="2"/>
    <col min="1794" max="1794" width="43" style="2" bestFit="1" customWidth="1"/>
    <col min="1795" max="1795" width="96.42578125" style="2" customWidth="1"/>
    <col min="1796" max="1797" width="12.42578125" style="2" customWidth="1"/>
    <col min="1798" max="2049" width="11.42578125" style="2"/>
    <col min="2050" max="2050" width="43" style="2" bestFit="1" customWidth="1"/>
    <col min="2051" max="2051" width="96.42578125" style="2" customWidth="1"/>
    <col min="2052" max="2053" width="12.42578125" style="2" customWidth="1"/>
    <col min="2054" max="2305" width="11.42578125" style="2"/>
    <col min="2306" max="2306" width="43" style="2" bestFit="1" customWidth="1"/>
    <col min="2307" max="2307" width="96.42578125" style="2" customWidth="1"/>
    <col min="2308" max="2309" width="12.42578125" style="2" customWidth="1"/>
    <col min="2310" max="2561" width="11.42578125" style="2"/>
    <col min="2562" max="2562" width="43" style="2" bestFit="1" customWidth="1"/>
    <col min="2563" max="2563" width="96.42578125" style="2" customWidth="1"/>
    <col min="2564" max="2565" width="12.42578125" style="2" customWidth="1"/>
    <col min="2566" max="2817" width="11.42578125" style="2"/>
    <col min="2818" max="2818" width="43" style="2" bestFit="1" customWidth="1"/>
    <col min="2819" max="2819" width="96.42578125" style="2" customWidth="1"/>
    <col min="2820" max="2821" width="12.42578125" style="2" customWidth="1"/>
    <col min="2822" max="3073" width="11.42578125" style="2"/>
    <col min="3074" max="3074" width="43" style="2" bestFit="1" customWidth="1"/>
    <col min="3075" max="3075" width="96.42578125" style="2" customWidth="1"/>
    <col min="3076" max="3077" width="12.42578125" style="2" customWidth="1"/>
    <col min="3078" max="3329" width="11.42578125" style="2"/>
    <col min="3330" max="3330" width="43" style="2" bestFit="1" customWidth="1"/>
    <col min="3331" max="3331" width="96.42578125" style="2" customWidth="1"/>
    <col min="3332" max="3333" width="12.42578125" style="2" customWidth="1"/>
    <col min="3334" max="3585" width="11.42578125" style="2"/>
    <col min="3586" max="3586" width="43" style="2" bestFit="1" customWidth="1"/>
    <col min="3587" max="3587" width="96.42578125" style="2" customWidth="1"/>
    <col min="3588" max="3589" width="12.42578125" style="2" customWidth="1"/>
    <col min="3590" max="3841" width="11.42578125" style="2"/>
    <col min="3842" max="3842" width="43" style="2" bestFit="1" customWidth="1"/>
    <col min="3843" max="3843" width="96.42578125" style="2" customWidth="1"/>
    <col min="3844" max="3845" width="12.42578125" style="2" customWidth="1"/>
    <col min="3846" max="4097" width="11.42578125" style="2"/>
    <col min="4098" max="4098" width="43" style="2" bestFit="1" customWidth="1"/>
    <col min="4099" max="4099" width="96.42578125" style="2" customWidth="1"/>
    <col min="4100" max="4101" width="12.42578125" style="2" customWidth="1"/>
    <col min="4102" max="4353" width="11.42578125" style="2"/>
    <col min="4354" max="4354" width="43" style="2" bestFit="1" customWidth="1"/>
    <col min="4355" max="4355" width="96.42578125" style="2" customWidth="1"/>
    <col min="4356" max="4357" width="12.42578125" style="2" customWidth="1"/>
    <col min="4358" max="4609" width="11.42578125" style="2"/>
    <col min="4610" max="4610" width="43" style="2" bestFit="1" customWidth="1"/>
    <col min="4611" max="4611" width="96.42578125" style="2" customWidth="1"/>
    <col min="4612" max="4613" width="12.42578125" style="2" customWidth="1"/>
    <col min="4614" max="4865" width="11.42578125" style="2"/>
    <col min="4866" max="4866" width="43" style="2" bestFit="1" customWidth="1"/>
    <col min="4867" max="4867" width="96.42578125" style="2" customWidth="1"/>
    <col min="4868" max="4869" width="12.42578125" style="2" customWidth="1"/>
    <col min="4870" max="5121" width="11.42578125" style="2"/>
    <col min="5122" max="5122" width="43" style="2" bestFit="1" customWidth="1"/>
    <col min="5123" max="5123" width="96.42578125" style="2" customWidth="1"/>
    <col min="5124" max="5125" width="12.42578125" style="2" customWidth="1"/>
    <col min="5126" max="5377" width="11.42578125" style="2"/>
    <col min="5378" max="5378" width="43" style="2" bestFit="1" customWidth="1"/>
    <col min="5379" max="5379" width="96.42578125" style="2" customWidth="1"/>
    <col min="5380" max="5381" width="12.42578125" style="2" customWidth="1"/>
    <col min="5382" max="5633" width="11.42578125" style="2"/>
    <col min="5634" max="5634" width="43" style="2" bestFit="1" customWidth="1"/>
    <col min="5635" max="5635" width="96.42578125" style="2" customWidth="1"/>
    <col min="5636" max="5637" width="12.42578125" style="2" customWidth="1"/>
    <col min="5638" max="5889" width="11.42578125" style="2"/>
    <col min="5890" max="5890" width="43" style="2" bestFit="1" customWidth="1"/>
    <col min="5891" max="5891" width="96.42578125" style="2" customWidth="1"/>
    <col min="5892" max="5893" width="12.42578125" style="2" customWidth="1"/>
    <col min="5894" max="6145" width="11.42578125" style="2"/>
    <col min="6146" max="6146" width="43" style="2" bestFit="1" customWidth="1"/>
    <col min="6147" max="6147" width="96.42578125" style="2" customWidth="1"/>
    <col min="6148" max="6149" width="12.42578125" style="2" customWidth="1"/>
    <col min="6150" max="6401" width="11.42578125" style="2"/>
    <col min="6402" max="6402" width="43" style="2" bestFit="1" customWidth="1"/>
    <col min="6403" max="6403" width="96.42578125" style="2" customWidth="1"/>
    <col min="6404" max="6405" width="12.42578125" style="2" customWidth="1"/>
    <col min="6406" max="6657" width="11.42578125" style="2"/>
    <col min="6658" max="6658" width="43" style="2" bestFit="1" customWidth="1"/>
    <col min="6659" max="6659" width="96.42578125" style="2" customWidth="1"/>
    <col min="6660" max="6661" width="12.42578125" style="2" customWidth="1"/>
    <col min="6662" max="6913" width="11.42578125" style="2"/>
    <col min="6914" max="6914" width="43" style="2" bestFit="1" customWidth="1"/>
    <col min="6915" max="6915" width="96.42578125" style="2" customWidth="1"/>
    <col min="6916" max="6917" width="12.42578125" style="2" customWidth="1"/>
    <col min="6918" max="7169" width="11.42578125" style="2"/>
    <col min="7170" max="7170" width="43" style="2" bestFit="1" customWidth="1"/>
    <col min="7171" max="7171" width="96.42578125" style="2" customWidth="1"/>
    <col min="7172" max="7173" width="12.42578125" style="2" customWidth="1"/>
    <col min="7174" max="7425" width="11.42578125" style="2"/>
    <col min="7426" max="7426" width="43" style="2" bestFit="1" customWidth="1"/>
    <col min="7427" max="7427" width="96.42578125" style="2" customWidth="1"/>
    <col min="7428" max="7429" width="12.42578125" style="2" customWidth="1"/>
    <col min="7430" max="7681" width="11.42578125" style="2"/>
    <col min="7682" max="7682" width="43" style="2" bestFit="1" customWidth="1"/>
    <col min="7683" max="7683" width="96.42578125" style="2" customWidth="1"/>
    <col min="7684" max="7685" width="12.42578125" style="2" customWidth="1"/>
    <col min="7686" max="7937" width="11.42578125" style="2"/>
    <col min="7938" max="7938" width="43" style="2" bestFit="1" customWidth="1"/>
    <col min="7939" max="7939" width="96.42578125" style="2" customWidth="1"/>
    <col min="7940" max="7941" width="12.42578125" style="2" customWidth="1"/>
    <col min="7942" max="8193" width="11.42578125" style="2"/>
    <col min="8194" max="8194" width="43" style="2" bestFit="1" customWidth="1"/>
    <col min="8195" max="8195" width="96.42578125" style="2" customWidth="1"/>
    <col min="8196" max="8197" width="12.42578125" style="2" customWidth="1"/>
    <col min="8198" max="8449" width="11.42578125" style="2"/>
    <col min="8450" max="8450" width="43" style="2" bestFit="1" customWidth="1"/>
    <col min="8451" max="8451" width="96.42578125" style="2" customWidth="1"/>
    <col min="8452" max="8453" width="12.42578125" style="2" customWidth="1"/>
    <col min="8454" max="8705" width="11.42578125" style="2"/>
    <col min="8706" max="8706" width="43" style="2" bestFit="1" customWidth="1"/>
    <col min="8707" max="8707" width="96.42578125" style="2" customWidth="1"/>
    <col min="8708" max="8709" width="12.42578125" style="2" customWidth="1"/>
    <col min="8710" max="8961" width="11.42578125" style="2"/>
    <col min="8962" max="8962" width="43" style="2" bestFit="1" customWidth="1"/>
    <col min="8963" max="8963" width="96.42578125" style="2" customWidth="1"/>
    <col min="8964" max="8965" width="12.42578125" style="2" customWidth="1"/>
    <col min="8966" max="9217" width="11.42578125" style="2"/>
    <col min="9218" max="9218" width="43" style="2" bestFit="1" customWidth="1"/>
    <col min="9219" max="9219" width="96.42578125" style="2" customWidth="1"/>
    <col min="9220" max="9221" width="12.42578125" style="2" customWidth="1"/>
    <col min="9222" max="9473" width="11.42578125" style="2"/>
    <col min="9474" max="9474" width="43" style="2" bestFit="1" customWidth="1"/>
    <col min="9475" max="9475" width="96.42578125" style="2" customWidth="1"/>
    <col min="9476" max="9477" width="12.42578125" style="2" customWidth="1"/>
    <col min="9478" max="9729" width="11.42578125" style="2"/>
    <col min="9730" max="9730" width="43" style="2" bestFit="1" customWidth="1"/>
    <col min="9731" max="9731" width="96.42578125" style="2" customWidth="1"/>
    <col min="9732" max="9733" width="12.42578125" style="2" customWidth="1"/>
    <col min="9734" max="9985" width="11.42578125" style="2"/>
    <col min="9986" max="9986" width="43" style="2" bestFit="1" customWidth="1"/>
    <col min="9987" max="9987" width="96.42578125" style="2" customWidth="1"/>
    <col min="9988" max="9989" width="12.42578125" style="2" customWidth="1"/>
    <col min="9990" max="10241" width="11.42578125" style="2"/>
    <col min="10242" max="10242" width="43" style="2" bestFit="1" customWidth="1"/>
    <col min="10243" max="10243" width="96.42578125" style="2" customWidth="1"/>
    <col min="10244" max="10245" width="12.42578125" style="2" customWidth="1"/>
    <col min="10246" max="10497" width="11.42578125" style="2"/>
    <col min="10498" max="10498" width="43" style="2" bestFit="1" customWidth="1"/>
    <col min="10499" max="10499" width="96.42578125" style="2" customWidth="1"/>
    <col min="10500" max="10501" width="12.42578125" style="2" customWidth="1"/>
    <col min="10502" max="10753" width="11.42578125" style="2"/>
    <col min="10754" max="10754" width="43" style="2" bestFit="1" customWidth="1"/>
    <col min="10755" max="10755" width="96.42578125" style="2" customWidth="1"/>
    <col min="10756" max="10757" width="12.42578125" style="2" customWidth="1"/>
    <col min="10758" max="11009" width="11.42578125" style="2"/>
    <col min="11010" max="11010" width="43" style="2" bestFit="1" customWidth="1"/>
    <col min="11011" max="11011" width="96.42578125" style="2" customWidth="1"/>
    <col min="11012" max="11013" width="12.42578125" style="2" customWidth="1"/>
    <col min="11014" max="11265" width="11.42578125" style="2"/>
    <col min="11266" max="11266" width="43" style="2" bestFit="1" customWidth="1"/>
    <col min="11267" max="11267" width="96.42578125" style="2" customWidth="1"/>
    <col min="11268" max="11269" width="12.42578125" style="2" customWidth="1"/>
    <col min="11270" max="11521" width="11.42578125" style="2"/>
    <col min="11522" max="11522" width="43" style="2" bestFit="1" customWidth="1"/>
    <col min="11523" max="11523" width="96.42578125" style="2" customWidth="1"/>
    <col min="11524" max="11525" width="12.42578125" style="2" customWidth="1"/>
    <col min="11526" max="11777" width="11.42578125" style="2"/>
    <col min="11778" max="11778" width="43" style="2" bestFit="1" customWidth="1"/>
    <col min="11779" max="11779" width="96.42578125" style="2" customWidth="1"/>
    <col min="11780" max="11781" width="12.42578125" style="2" customWidth="1"/>
    <col min="11782" max="12033" width="11.42578125" style="2"/>
    <col min="12034" max="12034" width="43" style="2" bestFit="1" customWidth="1"/>
    <col min="12035" max="12035" width="96.42578125" style="2" customWidth="1"/>
    <col min="12036" max="12037" width="12.42578125" style="2" customWidth="1"/>
    <col min="12038" max="12289" width="11.42578125" style="2"/>
    <col min="12290" max="12290" width="43" style="2" bestFit="1" customWidth="1"/>
    <col min="12291" max="12291" width="96.42578125" style="2" customWidth="1"/>
    <col min="12292" max="12293" width="12.42578125" style="2" customWidth="1"/>
    <col min="12294" max="12545" width="11.42578125" style="2"/>
    <col min="12546" max="12546" width="43" style="2" bestFit="1" customWidth="1"/>
    <col min="12547" max="12547" width="96.42578125" style="2" customWidth="1"/>
    <col min="12548" max="12549" width="12.42578125" style="2" customWidth="1"/>
    <col min="12550" max="12801" width="11.42578125" style="2"/>
    <col min="12802" max="12802" width="43" style="2" bestFit="1" customWidth="1"/>
    <col min="12803" max="12803" width="96.42578125" style="2" customWidth="1"/>
    <col min="12804" max="12805" width="12.42578125" style="2" customWidth="1"/>
    <col min="12806" max="13057" width="11.42578125" style="2"/>
    <col min="13058" max="13058" width="43" style="2" bestFit="1" customWidth="1"/>
    <col min="13059" max="13059" width="96.42578125" style="2" customWidth="1"/>
    <col min="13060" max="13061" width="12.42578125" style="2" customWidth="1"/>
    <col min="13062" max="13313" width="11.42578125" style="2"/>
    <col min="13314" max="13314" width="43" style="2" bestFit="1" customWidth="1"/>
    <col min="13315" max="13315" width="96.42578125" style="2" customWidth="1"/>
    <col min="13316" max="13317" width="12.42578125" style="2" customWidth="1"/>
    <col min="13318" max="13569" width="11.42578125" style="2"/>
    <col min="13570" max="13570" width="43" style="2" bestFit="1" customWidth="1"/>
    <col min="13571" max="13571" width="96.42578125" style="2" customWidth="1"/>
    <col min="13572" max="13573" width="12.42578125" style="2" customWidth="1"/>
    <col min="13574" max="13825" width="11.42578125" style="2"/>
    <col min="13826" max="13826" width="43" style="2" bestFit="1" customWidth="1"/>
    <col min="13827" max="13827" width="96.42578125" style="2" customWidth="1"/>
    <col min="13828" max="13829" width="12.42578125" style="2" customWidth="1"/>
    <col min="13830" max="14081" width="11.42578125" style="2"/>
    <col min="14082" max="14082" width="43" style="2" bestFit="1" customWidth="1"/>
    <col min="14083" max="14083" width="96.42578125" style="2" customWidth="1"/>
    <col min="14084" max="14085" width="12.42578125" style="2" customWidth="1"/>
    <col min="14086" max="14337" width="11.42578125" style="2"/>
    <col min="14338" max="14338" width="43" style="2" bestFit="1" customWidth="1"/>
    <col min="14339" max="14339" width="96.42578125" style="2" customWidth="1"/>
    <col min="14340" max="14341" width="12.42578125" style="2" customWidth="1"/>
    <col min="14342" max="14593" width="11.42578125" style="2"/>
    <col min="14594" max="14594" width="43" style="2" bestFit="1" customWidth="1"/>
    <col min="14595" max="14595" width="96.42578125" style="2" customWidth="1"/>
    <col min="14596" max="14597" width="12.42578125" style="2" customWidth="1"/>
    <col min="14598" max="14849" width="11.42578125" style="2"/>
    <col min="14850" max="14850" width="43" style="2" bestFit="1" customWidth="1"/>
    <col min="14851" max="14851" width="96.42578125" style="2" customWidth="1"/>
    <col min="14852" max="14853" width="12.42578125" style="2" customWidth="1"/>
    <col min="14854" max="15105" width="11.42578125" style="2"/>
    <col min="15106" max="15106" width="43" style="2" bestFit="1" customWidth="1"/>
    <col min="15107" max="15107" width="96.42578125" style="2" customWidth="1"/>
    <col min="15108" max="15109" width="12.42578125" style="2" customWidth="1"/>
    <col min="15110" max="15361" width="11.42578125" style="2"/>
    <col min="15362" max="15362" width="43" style="2" bestFit="1" customWidth="1"/>
    <col min="15363" max="15363" width="96.42578125" style="2" customWidth="1"/>
    <col min="15364" max="15365" width="12.42578125" style="2" customWidth="1"/>
    <col min="15366" max="15617" width="11.42578125" style="2"/>
    <col min="15618" max="15618" width="43" style="2" bestFit="1" customWidth="1"/>
    <col min="15619" max="15619" width="96.42578125" style="2" customWidth="1"/>
    <col min="15620" max="15621" width="12.42578125" style="2" customWidth="1"/>
    <col min="15622" max="15873" width="11.42578125" style="2"/>
    <col min="15874" max="15874" width="43" style="2" bestFit="1" customWidth="1"/>
    <col min="15875" max="15875" width="96.42578125" style="2" customWidth="1"/>
    <col min="15876" max="15877" width="12.42578125" style="2" customWidth="1"/>
    <col min="15878" max="16129" width="11.42578125" style="2"/>
    <col min="16130" max="16130" width="43" style="2" bestFit="1" customWidth="1"/>
    <col min="16131" max="16131" width="96.42578125" style="2" customWidth="1"/>
    <col min="16132" max="16133" width="12.42578125" style="2" customWidth="1"/>
    <col min="16134" max="16384" width="11.42578125" style="2"/>
  </cols>
  <sheetData>
    <row r="1" spans="1:255" ht="15.75" thickBot="1">
      <c r="A1" s="24"/>
      <c r="B1" s="24"/>
      <c r="C1" s="24"/>
      <c r="D1" s="24"/>
      <c r="E1" s="24"/>
    </row>
    <row r="2" spans="1:255">
      <c r="A2" s="24"/>
      <c r="B2" s="3" t="s">
        <v>8</v>
      </c>
      <c r="C2" s="4" t="s">
        <v>24</v>
      </c>
      <c r="D2" s="24"/>
      <c r="E2" s="24"/>
    </row>
    <row r="3" spans="1:255">
      <c r="A3" s="24"/>
      <c r="B3" s="5" t="s">
        <v>9</v>
      </c>
      <c r="C3" s="6" t="s">
        <v>25</v>
      </c>
      <c r="D3" s="24"/>
      <c r="E3" s="24"/>
      <c r="F3" s="7"/>
    </row>
    <row r="4" spans="1:255" ht="30">
      <c r="A4" s="24"/>
      <c r="B4" s="5" t="s">
        <v>20</v>
      </c>
      <c r="C4" s="25" t="s">
        <v>175</v>
      </c>
      <c r="D4" s="24"/>
      <c r="E4" s="24"/>
      <c r="F4" s="7"/>
    </row>
    <row r="5" spans="1:255">
      <c r="A5" s="24"/>
      <c r="B5" s="5" t="s">
        <v>26</v>
      </c>
      <c r="C5" s="25" t="s">
        <v>27</v>
      </c>
      <c r="D5" s="24"/>
      <c r="E5" s="24"/>
      <c r="F5" s="7"/>
    </row>
    <row r="6" spans="1:255">
      <c r="A6" s="24"/>
      <c r="B6" s="5" t="s">
        <v>28</v>
      </c>
      <c r="C6" s="25" t="s">
        <v>29</v>
      </c>
      <c r="D6" s="24"/>
      <c r="E6" s="24"/>
      <c r="F6" s="7"/>
    </row>
    <row r="7" spans="1:255">
      <c r="A7" s="24"/>
      <c r="B7" s="5" t="s">
        <v>30</v>
      </c>
      <c r="C7" s="25" t="s">
        <v>35</v>
      </c>
      <c r="D7" s="24"/>
      <c r="E7" s="24"/>
      <c r="F7" s="7"/>
    </row>
    <row r="8" spans="1:255">
      <c r="A8" s="24"/>
      <c r="B8" s="8" t="s">
        <v>31</v>
      </c>
      <c r="C8" s="9" t="s">
        <v>36</v>
      </c>
      <c r="D8" s="24"/>
      <c r="E8" s="24"/>
      <c r="F8" s="7"/>
    </row>
    <row r="9" spans="1:255">
      <c r="A9" s="24"/>
      <c r="B9" s="5" t="s">
        <v>32</v>
      </c>
      <c r="C9" s="25" t="s">
        <v>34</v>
      </c>
      <c r="D9" s="24"/>
      <c r="E9" s="24"/>
      <c r="F9" s="7"/>
    </row>
    <row r="10" spans="1:255">
      <c r="A10" s="24"/>
      <c r="B10" s="8" t="s">
        <v>33</v>
      </c>
      <c r="C10" s="9" t="s">
        <v>64</v>
      </c>
      <c r="D10" s="24"/>
      <c r="E10" s="24"/>
      <c r="F10" s="7"/>
    </row>
    <row r="11" spans="1:255">
      <c r="A11" s="24"/>
      <c r="B11" s="8" t="s">
        <v>10</v>
      </c>
      <c r="C11" s="10">
        <v>3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</row>
    <row r="12" spans="1:255" ht="15.75" thickBot="1">
      <c r="A12" s="24"/>
      <c r="B12" s="11" t="s">
        <v>11</v>
      </c>
      <c r="C12" s="12">
        <v>45391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</row>
    <row r="13" spans="1:255" ht="15.75" thickBot="1">
      <c r="A13" s="24"/>
      <c r="B13" s="13"/>
      <c r="C13" s="14"/>
      <c r="D13" s="24"/>
      <c r="E13" s="24"/>
      <c r="F13" s="15"/>
    </row>
    <row r="14" spans="1:255" s="24" customFormat="1">
      <c r="B14" s="79" t="s">
        <v>12</v>
      </c>
      <c r="C14" s="80"/>
    </row>
    <row r="15" spans="1:255" s="24" customFormat="1">
      <c r="B15" s="16" t="s">
        <v>13</v>
      </c>
      <c r="C15" s="17" t="s">
        <v>14</v>
      </c>
    </row>
    <row r="16" spans="1:255" s="24" customFormat="1">
      <c r="B16" s="18" t="s">
        <v>15</v>
      </c>
      <c r="C16" s="17" t="s">
        <v>16</v>
      </c>
    </row>
    <row r="17" spans="1:5" s="24" customFormat="1" ht="15.75" thickBot="1">
      <c r="B17" s="19" t="s">
        <v>17</v>
      </c>
      <c r="C17" s="20" t="s">
        <v>18</v>
      </c>
    </row>
    <row r="18" spans="1:5">
      <c r="A18" s="24"/>
      <c r="B18" s="24"/>
      <c r="C18" s="24"/>
      <c r="D18" s="24"/>
      <c r="E18" s="24"/>
    </row>
    <row r="19" spans="1:5">
      <c r="A19" s="24"/>
      <c r="B19" s="24"/>
      <c r="C19" s="24"/>
      <c r="D19" s="24"/>
      <c r="E19" s="24"/>
    </row>
  </sheetData>
  <mergeCells count="1">
    <mergeCell ref="B14:C14"/>
  </mergeCells>
  <hyperlinks>
    <hyperlink ref="C17" r:id="rId1" xr:uid="{00000000-0004-0000-00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38"/>
  <sheetViews>
    <sheetView zoomScaleNormal="100" workbookViewId="0">
      <selection activeCell="A2" sqref="A2"/>
    </sheetView>
  </sheetViews>
  <sheetFormatPr defaultColWidth="11.42578125" defaultRowHeight="15"/>
  <cols>
    <col min="1" max="1" width="62.7109375" bestFit="1" customWidth="1"/>
    <col min="2" max="2" width="23.7109375" bestFit="1" customWidth="1"/>
    <col min="3" max="3" width="44.7109375" bestFit="1" customWidth="1"/>
    <col min="4" max="4" width="13" bestFit="1" customWidth="1"/>
    <col min="5" max="5" width="14.42578125" bestFit="1" customWidth="1"/>
    <col min="6" max="35" width="14.42578125" customWidth="1"/>
  </cols>
  <sheetData>
    <row r="1" spans="1:35" ht="19.149999999999999" customHeight="1">
      <c r="A1" s="84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>
      <c r="A2" s="27" t="s">
        <v>0</v>
      </c>
      <c r="B2" s="22" t="s">
        <v>19</v>
      </c>
      <c r="C2" s="1" t="s">
        <v>98</v>
      </c>
      <c r="D2" s="1" t="s">
        <v>2</v>
      </c>
      <c r="E2" s="23" t="s">
        <v>145</v>
      </c>
      <c r="F2" s="23" t="s">
        <v>146</v>
      </c>
      <c r="G2" s="23" t="s">
        <v>147</v>
      </c>
      <c r="H2" s="23" t="s">
        <v>148</v>
      </c>
      <c r="I2" s="23" t="s">
        <v>149</v>
      </c>
      <c r="J2" s="23" t="s">
        <v>150</v>
      </c>
      <c r="K2" s="23" t="s">
        <v>151</v>
      </c>
      <c r="L2" s="23" t="s">
        <v>152</v>
      </c>
      <c r="M2" s="23" t="s">
        <v>153</v>
      </c>
      <c r="N2" s="23" t="s">
        <v>154</v>
      </c>
      <c r="O2" s="23" t="s">
        <v>155</v>
      </c>
      <c r="P2" s="23" t="s">
        <v>156</v>
      </c>
      <c r="Q2" s="23" t="s">
        <v>157</v>
      </c>
      <c r="R2" s="23" t="s">
        <v>158</v>
      </c>
      <c r="S2" s="23" t="s">
        <v>159</v>
      </c>
      <c r="T2" s="23" t="s">
        <v>160</v>
      </c>
      <c r="U2" s="23" t="s">
        <v>161</v>
      </c>
      <c r="V2" s="23" t="s">
        <v>162</v>
      </c>
      <c r="W2" s="23" t="s">
        <v>163</v>
      </c>
      <c r="X2" s="23" t="s">
        <v>164</v>
      </c>
      <c r="Y2" s="23" t="s">
        <v>165</v>
      </c>
      <c r="Z2" s="23" t="s">
        <v>166</v>
      </c>
      <c r="AA2" s="23" t="s">
        <v>167</v>
      </c>
      <c r="AB2" s="23" t="s">
        <v>168</v>
      </c>
      <c r="AC2" s="23" t="s">
        <v>169</v>
      </c>
      <c r="AD2" s="23" t="s">
        <v>170</v>
      </c>
      <c r="AE2" s="23" t="s">
        <v>171</v>
      </c>
      <c r="AF2" s="23" t="s">
        <v>172</v>
      </c>
      <c r="AG2" s="23" t="s">
        <v>173</v>
      </c>
      <c r="AH2" s="23" t="s">
        <v>174</v>
      </c>
      <c r="AI2" s="23" t="s">
        <v>181</v>
      </c>
    </row>
    <row r="3" spans="1:35">
      <c r="A3" s="81" t="s">
        <v>67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1:35" ht="30">
      <c r="A4" s="29" t="s">
        <v>39</v>
      </c>
      <c r="B4" s="31" t="s">
        <v>40</v>
      </c>
      <c r="C4" s="34" t="s">
        <v>176</v>
      </c>
      <c r="D4" s="32" t="s">
        <v>22</v>
      </c>
      <c r="E4" s="52">
        <v>0.58024691358024694</v>
      </c>
      <c r="F4" s="52">
        <f>$E4</f>
        <v>0.58024691358024694</v>
      </c>
      <c r="G4" s="52">
        <f t="shared" ref="G4:AI13" si="0">$E4</f>
        <v>0.58024691358024694</v>
      </c>
      <c r="H4" s="52">
        <f t="shared" si="0"/>
        <v>0.58024691358024694</v>
      </c>
      <c r="I4" s="52">
        <f t="shared" si="0"/>
        <v>0.58024691358024694</v>
      </c>
      <c r="J4" s="52">
        <f t="shared" si="0"/>
        <v>0.58024691358024694</v>
      </c>
      <c r="K4" s="52">
        <f t="shared" si="0"/>
        <v>0.58024691358024694</v>
      </c>
      <c r="L4" s="52">
        <f t="shared" si="0"/>
        <v>0.58024691358024694</v>
      </c>
      <c r="M4" s="52">
        <f t="shared" si="0"/>
        <v>0.58024691358024694</v>
      </c>
      <c r="N4" s="52">
        <f t="shared" si="0"/>
        <v>0.58024691358024694</v>
      </c>
      <c r="O4" s="52">
        <f t="shared" si="0"/>
        <v>0.58024691358024694</v>
      </c>
      <c r="P4" s="52">
        <f t="shared" si="0"/>
        <v>0.58024691358024694</v>
      </c>
      <c r="Q4" s="52">
        <f t="shared" si="0"/>
        <v>0.58024691358024694</v>
      </c>
      <c r="R4" s="52">
        <f t="shared" si="0"/>
        <v>0.58024691358024694</v>
      </c>
      <c r="S4" s="52">
        <f t="shared" si="0"/>
        <v>0.58024691358024694</v>
      </c>
      <c r="T4" s="52">
        <f t="shared" si="0"/>
        <v>0.58024691358024694</v>
      </c>
      <c r="U4" s="52">
        <f t="shared" si="0"/>
        <v>0.58024691358024694</v>
      </c>
      <c r="V4" s="52">
        <f t="shared" si="0"/>
        <v>0.58024691358024694</v>
      </c>
      <c r="W4" s="52">
        <f t="shared" si="0"/>
        <v>0.58024691358024694</v>
      </c>
      <c r="X4" s="52">
        <f t="shared" si="0"/>
        <v>0.58024691358024694</v>
      </c>
      <c r="Y4" s="52">
        <f t="shared" si="0"/>
        <v>0.58024691358024694</v>
      </c>
      <c r="Z4" s="52">
        <f t="shared" si="0"/>
        <v>0.58024691358024694</v>
      </c>
      <c r="AA4" s="52">
        <f t="shared" si="0"/>
        <v>0.58024691358024694</v>
      </c>
      <c r="AB4" s="52">
        <f t="shared" si="0"/>
        <v>0.58024691358024694</v>
      </c>
      <c r="AC4" s="52">
        <f t="shared" si="0"/>
        <v>0.58024691358024694</v>
      </c>
      <c r="AD4" s="52">
        <f t="shared" si="0"/>
        <v>0.58024691358024694</v>
      </c>
      <c r="AE4" s="52">
        <f t="shared" si="0"/>
        <v>0.58024691358024694</v>
      </c>
      <c r="AF4" s="52">
        <f t="shared" si="0"/>
        <v>0.58024691358024694</v>
      </c>
      <c r="AG4" s="52">
        <f t="shared" si="0"/>
        <v>0.58024691358024694</v>
      </c>
      <c r="AH4" s="52">
        <f t="shared" si="0"/>
        <v>0.58024691358024694</v>
      </c>
      <c r="AI4" s="52">
        <f t="shared" si="0"/>
        <v>0.58024691358024694</v>
      </c>
    </row>
    <row r="5" spans="1:35">
      <c r="A5" s="32" t="s">
        <v>39</v>
      </c>
      <c r="B5" s="31" t="s">
        <v>40</v>
      </c>
      <c r="C5" s="34" t="s">
        <v>177</v>
      </c>
      <c r="D5" s="32" t="s">
        <v>22</v>
      </c>
      <c r="E5" s="52">
        <v>0.40740740740740738</v>
      </c>
      <c r="F5" s="52">
        <f t="shared" ref="F5:U20" si="1">$E5</f>
        <v>0.40740740740740738</v>
      </c>
      <c r="G5" s="52">
        <f t="shared" si="1"/>
        <v>0.40740740740740738</v>
      </c>
      <c r="H5" s="52">
        <f t="shared" si="1"/>
        <v>0.40740740740740738</v>
      </c>
      <c r="I5" s="52">
        <f t="shared" si="1"/>
        <v>0.40740740740740738</v>
      </c>
      <c r="J5" s="52">
        <f t="shared" si="1"/>
        <v>0.40740740740740738</v>
      </c>
      <c r="K5" s="52">
        <f t="shared" si="1"/>
        <v>0.40740740740740738</v>
      </c>
      <c r="L5" s="52">
        <f t="shared" si="1"/>
        <v>0.40740740740740738</v>
      </c>
      <c r="M5" s="52">
        <f t="shared" si="1"/>
        <v>0.40740740740740738</v>
      </c>
      <c r="N5" s="52">
        <f t="shared" si="1"/>
        <v>0.40740740740740738</v>
      </c>
      <c r="O5" s="52">
        <f t="shared" si="1"/>
        <v>0.40740740740740738</v>
      </c>
      <c r="P5" s="52">
        <f t="shared" si="1"/>
        <v>0.40740740740740738</v>
      </c>
      <c r="Q5" s="52">
        <f t="shared" si="1"/>
        <v>0.40740740740740738</v>
      </c>
      <c r="R5" s="52">
        <f t="shared" si="1"/>
        <v>0.40740740740740738</v>
      </c>
      <c r="S5" s="52">
        <f t="shared" si="1"/>
        <v>0.40740740740740738</v>
      </c>
      <c r="T5" s="52">
        <f t="shared" si="1"/>
        <v>0.40740740740740738</v>
      </c>
      <c r="U5" s="52">
        <f t="shared" si="1"/>
        <v>0.40740740740740738</v>
      </c>
      <c r="V5" s="52">
        <f t="shared" si="0"/>
        <v>0.40740740740740738</v>
      </c>
      <c r="W5" s="52">
        <f t="shared" si="0"/>
        <v>0.40740740740740738</v>
      </c>
      <c r="X5" s="52">
        <f t="shared" si="0"/>
        <v>0.40740740740740738</v>
      </c>
      <c r="Y5" s="52">
        <f t="shared" si="0"/>
        <v>0.40740740740740738</v>
      </c>
      <c r="Z5" s="52">
        <f t="shared" si="0"/>
        <v>0.40740740740740738</v>
      </c>
      <c r="AA5" s="52">
        <f t="shared" si="0"/>
        <v>0.40740740740740738</v>
      </c>
      <c r="AB5" s="52">
        <f t="shared" si="0"/>
        <v>0.40740740740740738</v>
      </c>
      <c r="AC5" s="52">
        <f t="shared" si="0"/>
        <v>0.40740740740740738</v>
      </c>
      <c r="AD5" s="52">
        <f t="shared" si="0"/>
        <v>0.40740740740740738</v>
      </c>
      <c r="AE5" s="52">
        <f t="shared" si="0"/>
        <v>0.40740740740740738</v>
      </c>
      <c r="AF5" s="52">
        <f t="shared" si="0"/>
        <v>0.40740740740740738</v>
      </c>
      <c r="AG5" s="52">
        <f t="shared" si="0"/>
        <v>0.40740740740740738</v>
      </c>
      <c r="AH5" s="52">
        <f t="shared" si="0"/>
        <v>0.40740740740740738</v>
      </c>
      <c r="AI5" s="52">
        <f t="shared" si="0"/>
        <v>0.40740740740740738</v>
      </c>
    </row>
    <row r="6" spans="1:35" ht="30">
      <c r="A6" s="32" t="s">
        <v>39</v>
      </c>
      <c r="B6" s="31" t="s">
        <v>40</v>
      </c>
      <c r="C6" s="34" t="s">
        <v>178</v>
      </c>
      <c r="D6" s="32" t="s">
        <v>22</v>
      </c>
      <c r="E6" s="52">
        <v>1.2345679012345678E-2</v>
      </c>
      <c r="F6" s="52">
        <f t="shared" si="1"/>
        <v>1.2345679012345678E-2</v>
      </c>
      <c r="G6" s="52">
        <f t="shared" si="0"/>
        <v>1.2345679012345678E-2</v>
      </c>
      <c r="H6" s="52">
        <f t="shared" si="0"/>
        <v>1.2345679012345678E-2</v>
      </c>
      <c r="I6" s="52">
        <f t="shared" si="0"/>
        <v>1.2345679012345678E-2</v>
      </c>
      <c r="J6" s="52">
        <f t="shared" si="0"/>
        <v>1.2345679012345678E-2</v>
      </c>
      <c r="K6" s="52">
        <f t="shared" si="0"/>
        <v>1.2345679012345678E-2</v>
      </c>
      <c r="L6" s="52">
        <f t="shared" si="0"/>
        <v>1.2345679012345678E-2</v>
      </c>
      <c r="M6" s="52">
        <f t="shared" si="0"/>
        <v>1.2345679012345678E-2</v>
      </c>
      <c r="N6" s="52">
        <f t="shared" si="0"/>
        <v>1.2345679012345678E-2</v>
      </c>
      <c r="O6" s="52">
        <f t="shared" si="0"/>
        <v>1.2345679012345678E-2</v>
      </c>
      <c r="P6" s="52">
        <f t="shared" si="0"/>
        <v>1.2345679012345678E-2</v>
      </c>
      <c r="Q6" s="52">
        <f t="shared" si="0"/>
        <v>1.2345679012345678E-2</v>
      </c>
      <c r="R6" s="52">
        <f t="shared" si="0"/>
        <v>1.2345679012345678E-2</v>
      </c>
      <c r="S6" s="52">
        <f t="shared" si="0"/>
        <v>1.2345679012345678E-2</v>
      </c>
      <c r="T6" s="52">
        <f t="shared" si="0"/>
        <v>1.2345679012345678E-2</v>
      </c>
      <c r="U6" s="52">
        <f t="shared" si="0"/>
        <v>1.2345679012345678E-2</v>
      </c>
      <c r="V6" s="52">
        <f t="shared" si="0"/>
        <v>1.2345679012345678E-2</v>
      </c>
      <c r="W6" s="52">
        <f t="shared" si="0"/>
        <v>1.2345679012345678E-2</v>
      </c>
      <c r="X6" s="52">
        <f t="shared" si="0"/>
        <v>1.2345679012345678E-2</v>
      </c>
      <c r="Y6" s="52">
        <f t="shared" si="0"/>
        <v>1.2345679012345678E-2</v>
      </c>
      <c r="Z6" s="52">
        <f t="shared" si="0"/>
        <v>1.2345679012345678E-2</v>
      </c>
      <c r="AA6" s="52">
        <f t="shared" si="0"/>
        <v>1.2345679012345678E-2</v>
      </c>
      <c r="AB6" s="52">
        <f t="shared" si="0"/>
        <v>1.2345679012345678E-2</v>
      </c>
      <c r="AC6" s="52">
        <f t="shared" si="0"/>
        <v>1.2345679012345678E-2</v>
      </c>
      <c r="AD6" s="52">
        <f t="shared" si="0"/>
        <v>1.2345679012345678E-2</v>
      </c>
      <c r="AE6" s="52">
        <f t="shared" si="0"/>
        <v>1.2345679012345678E-2</v>
      </c>
      <c r="AF6" s="52">
        <f t="shared" si="0"/>
        <v>1.2345679012345678E-2</v>
      </c>
      <c r="AG6" s="52">
        <f t="shared" si="0"/>
        <v>1.2345679012345678E-2</v>
      </c>
      <c r="AH6" s="52">
        <f t="shared" si="0"/>
        <v>1.2345679012345678E-2</v>
      </c>
      <c r="AI6" s="52">
        <f t="shared" si="0"/>
        <v>1.2345679012345678E-2</v>
      </c>
    </row>
    <row r="7" spans="1:35" ht="18">
      <c r="A7" s="32" t="s">
        <v>86</v>
      </c>
      <c r="B7" s="31" t="s">
        <v>87</v>
      </c>
      <c r="C7" s="34" t="s">
        <v>94</v>
      </c>
      <c r="D7" s="32" t="s">
        <v>4</v>
      </c>
      <c r="E7" s="55">
        <v>112</v>
      </c>
      <c r="F7" s="55">
        <f t="shared" si="1"/>
        <v>112</v>
      </c>
      <c r="G7" s="55">
        <f t="shared" si="0"/>
        <v>112</v>
      </c>
      <c r="H7" s="55">
        <f t="shared" si="0"/>
        <v>112</v>
      </c>
      <c r="I7" s="55">
        <f t="shared" si="0"/>
        <v>112</v>
      </c>
      <c r="J7" s="55">
        <f t="shared" si="0"/>
        <v>112</v>
      </c>
      <c r="K7" s="55">
        <f t="shared" si="0"/>
        <v>112</v>
      </c>
      <c r="L7" s="55">
        <f t="shared" si="0"/>
        <v>112</v>
      </c>
      <c r="M7" s="55">
        <f t="shared" si="0"/>
        <v>112</v>
      </c>
      <c r="N7" s="55">
        <f t="shared" si="0"/>
        <v>112</v>
      </c>
      <c r="O7" s="55">
        <f t="shared" si="0"/>
        <v>112</v>
      </c>
      <c r="P7" s="55">
        <f t="shared" si="0"/>
        <v>112</v>
      </c>
      <c r="Q7" s="55">
        <f t="shared" si="0"/>
        <v>112</v>
      </c>
      <c r="R7" s="55">
        <f t="shared" si="0"/>
        <v>112</v>
      </c>
      <c r="S7" s="55">
        <f t="shared" si="0"/>
        <v>112</v>
      </c>
      <c r="T7" s="55">
        <f t="shared" si="0"/>
        <v>112</v>
      </c>
      <c r="U7" s="55">
        <f t="shared" si="0"/>
        <v>112</v>
      </c>
      <c r="V7" s="55">
        <f t="shared" si="0"/>
        <v>112</v>
      </c>
      <c r="W7" s="55">
        <f t="shared" si="0"/>
        <v>112</v>
      </c>
      <c r="X7" s="55">
        <f t="shared" si="0"/>
        <v>112</v>
      </c>
      <c r="Y7" s="55">
        <f t="shared" si="0"/>
        <v>112</v>
      </c>
      <c r="Z7" s="55">
        <f t="shared" si="0"/>
        <v>112</v>
      </c>
      <c r="AA7" s="55">
        <f t="shared" si="0"/>
        <v>112</v>
      </c>
      <c r="AB7" s="55">
        <f t="shared" si="0"/>
        <v>112</v>
      </c>
      <c r="AC7" s="55">
        <f t="shared" si="0"/>
        <v>112</v>
      </c>
      <c r="AD7" s="55">
        <f t="shared" si="0"/>
        <v>112</v>
      </c>
      <c r="AE7" s="55">
        <f t="shared" si="0"/>
        <v>112</v>
      </c>
      <c r="AF7" s="55">
        <f t="shared" si="0"/>
        <v>112</v>
      </c>
      <c r="AG7" s="55">
        <f t="shared" si="0"/>
        <v>112</v>
      </c>
      <c r="AH7" s="55">
        <f t="shared" si="0"/>
        <v>112</v>
      </c>
      <c r="AI7" s="55">
        <f t="shared" si="0"/>
        <v>112</v>
      </c>
    </row>
    <row r="8" spans="1:35" ht="18">
      <c r="A8" s="32" t="s">
        <v>101</v>
      </c>
      <c r="B8" s="31" t="s">
        <v>87</v>
      </c>
      <c r="C8" s="34" t="s">
        <v>94</v>
      </c>
      <c r="D8" s="32" t="s">
        <v>4</v>
      </c>
      <c r="E8" s="55">
        <v>165.22</v>
      </c>
      <c r="F8" s="55">
        <f t="shared" si="1"/>
        <v>165.22</v>
      </c>
      <c r="G8" s="55">
        <f t="shared" si="0"/>
        <v>165.22</v>
      </c>
      <c r="H8" s="55">
        <f t="shared" si="0"/>
        <v>165.22</v>
      </c>
      <c r="I8" s="55">
        <f t="shared" si="0"/>
        <v>165.22</v>
      </c>
      <c r="J8" s="55">
        <f t="shared" si="0"/>
        <v>165.22</v>
      </c>
      <c r="K8" s="55">
        <f t="shared" si="0"/>
        <v>165.22</v>
      </c>
      <c r="L8" s="55">
        <f t="shared" si="0"/>
        <v>165.22</v>
      </c>
      <c r="M8" s="55">
        <f t="shared" si="0"/>
        <v>165.22</v>
      </c>
      <c r="N8" s="55">
        <f t="shared" si="0"/>
        <v>165.22</v>
      </c>
      <c r="O8" s="55">
        <f t="shared" si="0"/>
        <v>165.22</v>
      </c>
      <c r="P8" s="55">
        <f t="shared" si="0"/>
        <v>165.22</v>
      </c>
      <c r="Q8" s="55">
        <f t="shared" si="0"/>
        <v>165.22</v>
      </c>
      <c r="R8" s="55">
        <f t="shared" si="0"/>
        <v>165.22</v>
      </c>
      <c r="S8" s="55">
        <f t="shared" si="0"/>
        <v>165.22</v>
      </c>
      <c r="T8" s="55">
        <f t="shared" si="0"/>
        <v>165.22</v>
      </c>
      <c r="U8" s="55">
        <f t="shared" si="0"/>
        <v>165.22</v>
      </c>
      <c r="V8" s="55">
        <f t="shared" si="0"/>
        <v>165.22</v>
      </c>
      <c r="W8" s="55">
        <f t="shared" si="0"/>
        <v>165.22</v>
      </c>
      <c r="X8" s="55">
        <f t="shared" si="0"/>
        <v>165.22</v>
      </c>
      <c r="Y8" s="55">
        <f t="shared" si="0"/>
        <v>165.22</v>
      </c>
      <c r="Z8" s="55">
        <f t="shared" si="0"/>
        <v>165.22</v>
      </c>
      <c r="AA8" s="55">
        <f t="shared" si="0"/>
        <v>165.22</v>
      </c>
      <c r="AB8" s="55">
        <f t="shared" si="0"/>
        <v>165.22</v>
      </c>
      <c r="AC8" s="55">
        <f t="shared" si="0"/>
        <v>165.22</v>
      </c>
      <c r="AD8" s="55">
        <f t="shared" si="0"/>
        <v>165.22</v>
      </c>
      <c r="AE8" s="55">
        <f t="shared" si="0"/>
        <v>165.22</v>
      </c>
      <c r="AF8" s="55">
        <f t="shared" si="0"/>
        <v>165.22</v>
      </c>
      <c r="AG8" s="55">
        <f t="shared" si="0"/>
        <v>165.22</v>
      </c>
      <c r="AH8" s="55">
        <f t="shared" si="0"/>
        <v>165.22</v>
      </c>
      <c r="AI8" s="55">
        <f t="shared" si="0"/>
        <v>165.22</v>
      </c>
    </row>
    <row r="9" spans="1:35" ht="31.5">
      <c r="A9" s="32" t="s">
        <v>102</v>
      </c>
      <c r="B9" s="31" t="s">
        <v>87</v>
      </c>
      <c r="C9" s="34" t="s">
        <v>105</v>
      </c>
      <c r="D9" s="32" t="s">
        <v>4</v>
      </c>
      <c r="E9" s="33">
        <v>71.900000000000006</v>
      </c>
      <c r="F9" s="33">
        <f t="shared" si="1"/>
        <v>71.900000000000006</v>
      </c>
      <c r="G9" s="33">
        <f t="shared" si="0"/>
        <v>71.900000000000006</v>
      </c>
      <c r="H9" s="33">
        <f t="shared" si="0"/>
        <v>71.900000000000006</v>
      </c>
      <c r="I9" s="33">
        <f t="shared" si="0"/>
        <v>71.900000000000006</v>
      </c>
      <c r="J9" s="33">
        <f t="shared" si="0"/>
        <v>71.900000000000006</v>
      </c>
      <c r="K9" s="33">
        <f t="shared" si="0"/>
        <v>71.900000000000006</v>
      </c>
      <c r="L9" s="33">
        <f t="shared" si="0"/>
        <v>71.900000000000006</v>
      </c>
      <c r="M9" s="33">
        <f t="shared" si="0"/>
        <v>71.900000000000006</v>
      </c>
      <c r="N9" s="33">
        <f t="shared" si="0"/>
        <v>71.900000000000006</v>
      </c>
      <c r="O9" s="33">
        <f t="shared" si="0"/>
        <v>71.900000000000006</v>
      </c>
      <c r="P9" s="33">
        <f t="shared" si="0"/>
        <v>71.900000000000006</v>
      </c>
      <c r="Q9" s="33">
        <f t="shared" si="0"/>
        <v>71.900000000000006</v>
      </c>
      <c r="R9" s="33">
        <f t="shared" si="0"/>
        <v>71.900000000000006</v>
      </c>
      <c r="S9" s="33">
        <f t="shared" si="0"/>
        <v>71.900000000000006</v>
      </c>
      <c r="T9" s="33">
        <f t="shared" si="0"/>
        <v>71.900000000000006</v>
      </c>
      <c r="U9" s="33">
        <f t="shared" si="0"/>
        <v>71.900000000000006</v>
      </c>
      <c r="V9" s="33">
        <f t="shared" si="0"/>
        <v>71.900000000000006</v>
      </c>
      <c r="W9" s="33">
        <f t="shared" si="0"/>
        <v>71.900000000000006</v>
      </c>
      <c r="X9" s="33">
        <f t="shared" si="0"/>
        <v>71.900000000000006</v>
      </c>
      <c r="Y9" s="33">
        <f t="shared" si="0"/>
        <v>71.900000000000006</v>
      </c>
      <c r="Z9" s="33">
        <f t="shared" si="0"/>
        <v>71.900000000000006</v>
      </c>
      <c r="AA9" s="33">
        <f t="shared" si="0"/>
        <v>71.900000000000006</v>
      </c>
      <c r="AB9" s="33">
        <f t="shared" si="0"/>
        <v>71.900000000000006</v>
      </c>
      <c r="AC9" s="33">
        <f t="shared" si="0"/>
        <v>71.900000000000006</v>
      </c>
      <c r="AD9" s="33">
        <f t="shared" si="0"/>
        <v>71.900000000000006</v>
      </c>
      <c r="AE9" s="33">
        <f t="shared" si="0"/>
        <v>71.900000000000006</v>
      </c>
      <c r="AF9" s="33">
        <f t="shared" si="0"/>
        <v>71.900000000000006</v>
      </c>
      <c r="AG9" s="33">
        <f t="shared" si="0"/>
        <v>71.900000000000006</v>
      </c>
      <c r="AH9" s="33">
        <f t="shared" si="0"/>
        <v>71.900000000000006</v>
      </c>
      <c r="AI9" s="33">
        <f t="shared" si="0"/>
        <v>71.900000000000006</v>
      </c>
    </row>
    <row r="10" spans="1:35" ht="18">
      <c r="A10" s="32" t="s">
        <v>88</v>
      </c>
      <c r="B10" s="31" t="s">
        <v>89</v>
      </c>
      <c r="C10" s="34" t="s">
        <v>94</v>
      </c>
      <c r="D10" s="32" t="s">
        <v>37</v>
      </c>
      <c r="E10" s="43">
        <v>9.4600000000000009</v>
      </c>
      <c r="F10" s="43">
        <f t="shared" si="1"/>
        <v>9.4600000000000009</v>
      </c>
      <c r="G10" s="43">
        <f t="shared" si="0"/>
        <v>9.4600000000000009</v>
      </c>
      <c r="H10" s="43">
        <f t="shared" si="0"/>
        <v>9.4600000000000009</v>
      </c>
      <c r="I10" s="43">
        <f t="shared" si="0"/>
        <v>9.4600000000000009</v>
      </c>
      <c r="J10" s="43">
        <f t="shared" si="0"/>
        <v>9.4600000000000009</v>
      </c>
      <c r="K10" s="43">
        <f t="shared" si="0"/>
        <v>9.4600000000000009</v>
      </c>
      <c r="L10" s="43">
        <f t="shared" si="0"/>
        <v>9.4600000000000009</v>
      </c>
      <c r="M10" s="43">
        <f t="shared" si="0"/>
        <v>9.4600000000000009</v>
      </c>
      <c r="N10" s="43">
        <f t="shared" si="0"/>
        <v>9.4600000000000009</v>
      </c>
      <c r="O10" s="43">
        <f t="shared" si="0"/>
        <v>9.4600000000000009</v>
      </c>
      <c r="P10" s="43">
        <f t="shared" si="0"/>
        <v>9.4600000000000009</v>
      </c>
      <c r="Q10" s="43">
        <f t="shared" si="0"/>
        <v>9.4600000000000009</v>
      </c>
      <c r="R10" s="43">
        <f t="shared" si="0"/>
        <v>9.4600000000000009</v>
      </c>
      <c r="S10" s="43">
        <f t="shared" si="0"/>
        <v>9.4600000000000009</v>
      </c>
      <c r="T10" s="43">
        <f t="shared" si="0"/>
        <v>9.4600000000000009</v>
      </c>
      <c r="U10" s="43">
        <f t="shared" si="0"/>
        <v>9.4600000000000009</v>
      </c>
      <c r="V10" s="43">
        <f t="shared" si="0"/>
        <v>9.4600000000000009</v>
      </c>
      <c r="W10" s="43">
        <f t="shared" si="0"/>
        <v>9.4600000000000009</v>
      </c>
      <c r="X10" s="43">
        <f t="shared" si="0"/>
        <v>9.4600000000000009</v>
      </c>
      <c r="Y10" s="43">
        <f t="shared" si="0"/>
        <v>9.4600000000000009</v>
      </c>
      <c r="Z10" s="43">
        <f t="shared" si="0"/>
        <v>9.4600000000000009</v>
      </c>
      <c r="AA10" s="43">
        <f t="shared" si="0"/>
        <v>9.4600000000000009</v>
      </c>
      <c r="AB10" s="43">
        <f t="shared" si="0"/>
        <v>9.4600000000000009</v>
      </c>
      <c r="AC10" s="43">
        <f t="shared" si="0"/>
        <v>9.4600000000000009</v>
      </c>
      <c r="AD10" s="43">
        <f t="shared" si="0"/>
        <v>9.4600000000000009</v>
      </c>
      <c r="AE10" s="43">
        <f t="shared" si="0"/>
        <v>9.4600000000000009</v>
      </c>
      <c r="AF10" s="43">
        <f t="shared" si="0"/>
        <v>9.4600000000000009</v>
      </c>
      <c r="AG10" s="43">
        <f t="shared" si="0"/>
        <v>9.4600000000000009</v>
      </c>
      <c r="AH10" s="43">
        <f t="shared" si="0"/>
        <v>9.4600000000000009</v>
      </c>
      <c r="AI10" s="43">
        <f t="shared" si="0"/>
        <v>9.4600000000000009</v>
      </c>
    </row>
    <row r="11" spans="1:35" ht="18">
      <c r="A11" s="32" t="s">
        <v>103</v>
      </c>
      <c r="B11" s="31" t="s">
        <v>89</v>
      </c>
      <c r="C11" s="34" t="s">
        <v>94</v>
      </c>
      <c r="D11" s="32" t="s">
        <v>37</v>
      </c>
      <c r="E11" s="43">
        <v>44.83</v>
      </c>
      <c r="F11" s="43">
        <f t="shared" si="1"/>
        <v>44.83</v>
      </c>
      <c r="G11" s="43">
        <f t="shared" si="0"/>
        <v>44.83</v>
      </c>
      <c r="H11" s="43">
        <f t="shared" si="0"/>
        <v>44.83</v>
      </c>
      <c r="I11" s="43">
        <f t="shared" si="0"/>
        <v>44.83</v>
      </c>
      <c r="J11" s="43">
        <f t="shared" si="0"/>
        <v>44.83</v>
      </c>
      <c r="K11" s="43">
        <f t="shared" si="0"/>
        <v>44.83</v>
      </c>
      <c r="L11" s="43">
        <f t="shared" si="0"/>
        <v>44.83</v>
      </c>
      <c r="M11" s="43">
        <f t="shared" si="0"/>
        <v>44.83</v>
      </c>
      <c r="N11" s="43">
        <f t="shared" si="0"/>
        <v>44.83</v>
      </c>
      <c r="O11" s="43">
        <f t="shared" si="0"/>
        <v>44.83</v>
      </c>
      <c r="P11" s="43">
        <f t="shared" si="0"/>
        <v>44.83</v>
      </c>
      <c r="Q11" s="43">
        <f t="shared" si="0"/>
        <v>44.83</v>
      </c>
      <c r="R11" s="43">
        <f t="shared" si="0"/>
        <v>44.83</v>
      </c>
      <c r="S11" s="43">
        <f t="shared" si="0"/>
        <v>44.83</v>
      </c>
      <c r="T11" s="43">
        <f t="shared" si="0"/>
        <v>44.83</v>
      </c>
      <c r="U11" s="43">
        <f t="shared" si="0"/>
        <v>44.83</v>
      </c>
      <c r="V11" s="43">
        <f t="shared" si="0"/>
        <v>44.83</v>
      </c>
      <c r="W11" s="43">
        <f t="shared" si="0"/>
        <v>44.83</v>
      </c>
      <c r="X11" s="43">
        <f t="shared" si="0"/>
        <v>44.83</v>
      </c>
      <c r="Y11" s="43">
        <f t="shared" si="0"/>
        <v>44.83</v>
      </c>
      <c r="Z11" s="43">
        <f t="shared" si="0"/>
        <v>44.83</v>
      </c>
      <c r="AA11" s="43">
        <f t="shared" si="0"/>
        <v>44.83</v>
      </c>
      <c r="AB11" s="43">
        <f t="shared" si="0"/>
        <v>44.83</v>
      </c>
      <c r="AC11" s="43">
        <f t="shared" si="0"/>
        <v>44.83</v>
      </c>
      <c r="AD11" s="43">
        <f t="shared" si="0"/>
        <v>44.83</v>
      </c>
      <c r="AE11" s="43">
        <f t="shared" si="0"/>
        <v>44.83</v>
      </c>
      <c r="AF11" s="43">
        <f t="shared" si="0"/>
        <v>44.83</v>
      </c>
      <c r="AG11" s="43">
        <f t="shared" si="0"/>
        <v>44.83</v>
      </c>
      <c r="AH11" s="43">
        <f t="shared" si="0"/>
        <v>44.83</v>
      </c>
      <c r="AI11" s="43">
        <f t="shared" si="0"/>
        <v>44.83</v>
      </c>
    </row>
    <row r="12" spans="1:35" ht="31.5">
      <c r="A12" s="32" t="s">
        <v>104</v>
      </c>
      <c r="B12" s="31" t="s">
        <v>89</v>
      </c>
      <c r="C12" s="34" t="s">
        <v>106</v>
      </c>
      <c r="D12" s="32" t="s">
        <v>37</v>
      </c>
      <c r="E12" s="35">
        <f>(10*28+0.6*265)/1000</f>
        <v>0.439</v>
      </c>
      <c r="F12" s="35">
        <f t="shared" si="1"/>
        <v>0.439</v>
      </c>
      <c r="G12" s="35">
        <f t="shared" si="1"/>
        <v>0.439</v>
      </c>
      <c r="H12" s="35">
        <f t="shared" si="1"/>
        <v>0.439</v>
      </c>
      <c r="I12" s="35">
        <f t="shared" si="1"/>
        <v>0.439</v>
      </c>
      <c r="J12" s="35">
        <f t="shared" si="1"/>
        <v>0.439</v>
      </c>
      <c r="K12" s="35">
        <f t="shared" si="1"/>
        <v>0.439</v>
      </c>
      <c r="L12" s="35">
        <f t="shared" si="1"/>
        <v>0.439</v>
      </c>
      <c r="M12" s="35">
        <f t="shared" si="1"/>
        <v>0.439</v>
      </c>
      <c r="N12" s="35">
        <f t="shared" si="1"/>
        <v>0.439</v>
      </c>
      <c r="O12" s="35">
        <f t="shared" si="1"/>
        <v>0.439</v>
      </c>
      <c r="P12" s="35">
        <f t="shared" si="1"/>
        <v>0.439</v>
      </c>
      <c r="Q12" s="35">
        <f t="shared" si="1"/>
        <v>0.439</v>
      </c>
      <c r="R12" s="35">
        <f t="shared" si="1"/>
        <v>0.439</v>
      </c>
      <c r="S12" s="35">
        <f t="shared" si="1"/>
        <v>0.439</v>
      </c>
      <c r="T12" s="35">
        <f t="shared" si="1"/>
        <v>0.439</v>
      </c>
      <c r="U12" s="35">
        <f t="shared" si="1"/>
        <v>0.439</v>
      </c>
      <c r="V12" s="35">
        <f t="shared" si="0"/>
        <v>0.439</v>
      </c>
      <c r="W12" s="35">
        <f t="shared" si="0"/>
        <v>0.439</v>
      </c>
      <c r="X12" s="35">
        <f t="shared" si="0"/>
        <v>0.439</v>
      </c>
      <c r="Y12" s="35">
        <f t="shared" si="0"/>
        <v>0.439</v>
      </c>
      <c r="Z12" s="35">
        <f t="shared" si="0"/>
        <v>0.439</v>
      </c>
      <c r="AA12" s="35">
        <f t="shared" si="0"/>
        <v>0.439</v>
      </c>
      <c r="AB12" s="35">
        <f t="shared" si="0"/>
        <v>0.439</v>
      </c>
      <c r="AC12" s="35">
        <f t="shared" si="0"/>
        <v>0.439</v>
      </c>
      <c r="AD12" s="35">
        <f t="shared" si="0"/>
        <v>0.439</v>
      </c>
      <c r="AE12" s="35">
        <f t="shared" si="0"/>
        <v>0.439</v>
      </c>
      <c r="AF12" s="35">
        <f t="shared" si="0"/>
        <v>0.439</v>
      </c>
      <c r="AG12" s="35">
        <f t="shared" si="0"/>
        <v>0.439</v>
      </c>
      <c r="AH12" s="35">
        <f t="shared" si="0"/>
        <v>0.439</v>
      </c>
      <c r="AI12" s="35">
        <f t="shared" si="0"/>
        <v>0.439</v>
      </c>
    </row>
    <row r="13" spans="1:35">
      <c r="A13" s="32" t="s">
        <v>97</v>
      </c>
      <c r="B13" s="31" t="s">
        <v>38</v>
      </c>
      <c r="C13" s="34" t="s">
        <v>180</v>
      </c>
      <c r="D13" s="32" t="s">
        <v>22</v>
      </c>
      <c r="E13" s="36">
        <v>0.12530864197530864</v>
      </c>
      <c r="F13" s="36">
        <f t="shared" si="1"/>
        <v>0.12530864197530864</v>
      </c>
      <c r="G13" s="36">
        <f t="shared" si="0"/>
        <v>0.12530864197530864</v>
      </c>
      <c r="H13" s="36">
        <f t="shared" si="0"/>
        <v>0.12530864197530864</v>
      </c>
      <c r="I13" s="36">
        <f t="shared" si="0"/>
        <v>0.12530864197530864</v>
      </c>
      <c r="J13" s="36">
        <f t="shared" si="0"/>
        <v>0.12530864197530864</v>
      </c>
      <c r="K13" s="36">
        <f t="shared" si="0"/>
        <v>0.12530864197530864</v>
      </c>
      <c r="L13" s="36">
        <f t="shared" ref="G13:AI22" si="2">$E13</f>
        <v>0.12530864197530864</v>
      </c>
      <c r="M13" s="36">
        <f t="shared" si="2"/>
        <v>0.12530864197530864</v>
      </c>
      <c r="N13" s="36">
        <f t="shared" si="2"/>
        <v>0.12530864197530864</v>
      </c>
      <c r="O13" s="36">
        <f t="shared" si="2"/>
        <v>0.12530864197530864</v>
      </c>
      <c r="P13" s="36">
        <f t="shared" si="2"/>
        <v>0.12530864197530864</v>
      </c>
      <c r="Q13" s="36">
        <f t="shared" si="2"/>
        <v>0.12530864197530864</v>
      </c>
      <c r="R13" s="36">
        <f t="shared" si="2"/>
        <v>0.12530864197530864</v>
      </c>
      <c r="S13" s="36">
        <f t="shared" si="2"/>
        <v>0.12530864197530864</v>
      </c>
      <c r="T13" s="36">
        <f t="shared" si="2"/>
        <v>0.12530864197530864</v>
      </c>
      <c r="U13" s="36">
        <f t="shared" si="2"/>
        <v>0.12530864197530864</v>
      </c>
      <c r="V13" s="36">
        <f t="shared" si="2"/>
        <v>0.12530864197530864</v>
      </c>
      <c r="W13" s="36">
        <f t="shared" si="2"/>
        <v>0.12530864197530864</v>
      </c>
      <c r="X13" s="36">
        <f t="shared" si="2"/>
        <v>0.12530864197530864</v>
      </c>
      <c r="Y13" s="36">
        <f t="shared" si="2"/>
        <v>0.12530864197530864</v>
      </c>
      <c r="Z13" s="36">
        <f t="shared" si="2"/>
        <v>0.12530864197530864</v>
      </c>
      <c r="AA13" s="36">
        <f t="shared" si="2"/>
        <v>0.12530864197530864</v>
      </c>
      <c r="AB13" s="36">
        <f t="shared" si="2"/>
        <v>0.12530864197530864</v>
      </c>
      <c r="AC13" s="36">
        <f t="shared" si="2"/>
        <v>0.12530864197530864</v>
      </c>
      <c r="AD13" s="36">
        <f t="shared" si="2"/>
        <v>0.12530864197530864</v>
      </c>
      <c r="AE13" s="36">
        <f t="shared" si="2"/>
        <v>0.12530864197530864</v>
      </c>
      <c r="AF13" s="36">
        <f t="shared" si="2"/>
        <v>0.12530864197530864</v>
      </c>
      <c r="AG13" s="36">
        <f t="shared" si="2"/>
        <v>0.12530864197530864</v>
      </c>
      <c r="AH13" s="36">
        <f t="shared" si="0"/>
        <v>0.12530864197530864</v>
      </c>
      <c r="AI13" s="36">
        <f t="shared" si="2"/>
        <v>0.12530864197530864</v>
      </c>
    </row>
    <row r="14" spans="1:35" ht="30">
      <c r="A14" s="32" t="s">
        <v>59</v>
      </c>
      <c r="B14" s="37" t="s">
        <v>60</v>
      </c>
      <c r="C14" s="34" t="s">
        <v>93</v>
      </c>
      <c r="D14" s="32" t="s">
        <v>61</v>
      </c>
      <c r="E14" s="38">
        <f>360.83/E13</f>
        <v>2879.5300492610836</v>
      </c>
      <c r="F14" s="38">
        <f t="shared" ref="F14:AI14" si="3">360.83/F13</f>
        <v>2879.5300492610836</v>
      </c>
      <c r="G14" s="38">
        <f t="shared" si="3"/>
        <v>2879.5300492610836</v>
      </c>
      <c r="H14" s="38">
        <f t="shared" si="3"/>
        <v>2879.5300492610836</v>
      </c>
      <c r="I14" s="38">
        <f t="shared" si="3"/>
        <v>2879.5300492610836</v>
      </c>
      <c r="J14" s="38">
        <f t="shared" si="3"/>
        <v>2879.5300492610836</v>
      </c>
      <c r="K14" s="38">
        <f t="shared" si="3"/>
        <v>2879.5300492610836</v>
      </c>
      <c r="L14" s="38">
        <f t="shared" si="3"/>
        <v>2879.5300492610836</v>
      </c>
      <c r="M14" s="38">
        <f t="shared" si="3"/>
        <v>2879.5300492610836</v>
      </c>
      <c r="N14" s="38">
        <f t="shared" si="3"/>
        <v>2879.5300492610836</v>
      </c>
      <c r="O14" s="38">
        <f t="shared" si="3"/>
        <v>2879.5300492610836</v>
      </c>
      <c r="P14" s="38">
        <f t="shared" si="3"/>
        <v>2879.5300492610836</v>
      </c>
      <c r="Q14" s="38">
        <f t="shared" si="3"/>
        <v>2879.5300492610836</v>
      </c>
      <c r="R14" s="38">
        <f t="shared" si="3"/>
        <v>2879.5300492610836</v>
      </c>
      <c r="S14" s="38">
        <f t="shared" si="3"/>
        <v>2879.5300492610836</v>
      </c>
      <c r="T14" s="38">
        <f t="shared" si="3"/>
        <v>2879.5300492610836</v>
      </c>
      <c r="U14" s="38">
        <f t="shared" si="3"/>
        <v>2879.5300492610836</v>
      </c>
      <c r="V14" s="38">
        <f t="shared" si="3"/>
        <v>2879.5300492610836</v>
      </c>
      <c r="W14" s="38">
        <f t="shared" si="3"/>
        <v>2879.5300492610836</v>
      </c>
      <c r="X14" s="38">
        <f t="shared" si="3"/>
        <v>2879.5300492610836</v>
      </c>
      <c r="Y14" s="38">
        <f t="shared" si="3"/>
        <v>2879.5300492610836</v>
      </c>
      <c r="Z14" s="38">
        <f t="shared" si="3"/>
        <v>2879.5300492610836</v>
      </c>
      <c r="AA14" s="38">
        <f t="shared" si="3"/>
        <v>2879.5300492610836</v>
      </c>
      <c r="AB14" s="38">
        <f t="shared" si="3"/>
        <v>2879.5300492610836</v>
      </c>
      <c r="AC14" s="38">
        <f t="shared" si="3"/>
        <v>2879.5300492610836</v>
      </c>
      <c r="AD14" s="38">
        <f t="shared" si="3"/>
        <v>2879.5300492610836</v>
      </c>
      <c r="AE14" s="38">
        <f t="shared" si="3"/>
        <v>2879.5300492610836</v>
      </c>
      <c r="AF14" s="38">
        <f t="shared" si="3"/>
        <v>2879.5300492610836</v>
      </c>
      <c r="AG14" s="38">
        <f t="shared" si="3"/>
        <v>2879.5300492610836</v>
      </c>
      <c r="AH14" s="38">
        <f t="shared" si="3"/>
        <v>2879.5300492610836</v>
      </c>
      <c r="AI14" s="38">
        <f t="shared" si="3"/>
        <v>2879.5300492610836</v>
      </c>
    </row>
    <row r="15" spans="1:35" ht="31.5">
      <c r="A15" s="32" t="s">
        <v>44</v>
      </c>
      <c r="B15" s="31" t="s">
        <v>90</v>
      </c>
      <c r="C15" s="34" t="s">
        <v>95</v>
      </c>
      <c r="D15" s="32" t="s">
        <v>22</v>
      </c>
      <c r="E15" s="52">
        <v>0.82296342435718561</v>
      </c>
      <c r="F15" s="52">
        <f t="shared" si="1"/>
        <v>0.82296342435718561</v>
      </c>
      <c r="G15" s="52">
        <f t="shared" si="2"/>
        <v>0.82296342435718561</v>
      </c>
      <c r="H15" s="52">
        <f t="shared" si="2"/>
        <v>0.82296342435718561</v>
      </c>
      <c r="I15" s="52">
        <f t="shared" si="2"/>
        <v>0.82296342435718561</v>
      </c>
      <c r="J15" s="52">
        <f t="shared" si="2"/>
        <v>0.82296342435718561</v>
      </c>
      <c r="K15" s="52">
        <f t="shared" si="2"/>
        <v>0.82296342435718561</v>
      </c>
      <c r="L15" s="52">
        <f t="shared" si="2"/>
        <v>0.82296342435718561</v>
      </c>
      <c r="M15" s="52">
        <f t="shared" si="2"/>
        <v>0.82296342435718561</v>
      </c>
      <c r="N15" s="52">
        <f t="shared" si="2"/>
        <v>0.82296342435718561</v>
      </c>
      <c r="O15" s="52">
        <f t="shared" si="2"/>
        <v>0.82296342435718561</v>
      </c>
      <c r="P15" s="52">
        <f t="shared" si="2"/>
        <v>0.82296342435718561</v>
      </c>
      <c r="Q15" s="52">
        <f t="shared" si="2"/>
        <v>0.82296342435718561</v>
      </c>
      <c r="R15" s="52">
        <f t="shared" si="2"/>
        <v>0.82296342435718561</v>
      </c>
      <c r="S15" s="52">
        <f t="shared" si="2"/>
        <v>0.82296342435718561</v>
      </c>
      <c r="T15" s="52">
        <f t="shared" si="2"/>
        <v>0.82296342435718561</v>
      </c>
      <c r="U15" s="52">
        <f t="shared" si="2"/>
        <v>0.82296342435718561</v>
      </c>
      <c r="V15" s="52">
        <f t="shared" si="2"/>
        <v>0.82296342435718561</v>
      </c>
      <c r="W15" s="52">
        <f t="shared" si="2"/>
        <v>0.82296342435718561</v>
      </c>
      <c r="X15" s="52">
        <f t="shared" si="2"/>
        <v>0.82296342435718561</v>
      </c>
      <c r="Y15" s="52">
        <f t="shared" si="2"/>
        <v>0.82296342435718561</v>
      </c>
      <c r="Z15" s="52">
        <f t="shared" si="2"/>
        <v>0.82296342435718561</v>
      </c>
      <c r="AA15" s="52">
        <f t="shared" si="2"/>
        <v>0.82296342435718561</v>
      </c>
      <c r="AB15" s="52">
        <f t="shared" si="2"/>
        <v>0.82296342435718561</v>
      </c>
      <c r="AC15" s="52">
        <f t="shared" si="2"/>
        <v>0.82296342435718561</v>
      </c>
      <c r="AD15" s="52">
        <f t="shared" si="2"/>
        <v>0.82296342435718561</v>
      </c>
      <c r="AE15" s="52">
        <f t="shared" si="2"/>
        <v>0.82296342435718561</v>
      </c>
      <c r="AF15" s="52">
        <f t="shared" si="2"/>
        <v>0.82296342435718561</v>
      </c>
      <c r="AG15" s="52">
        <f t="shared" si="2"/>
        <v>0.82296342435718561</v>
      </c>
      <c r="AH15" s="52">
        <f t="shared" ref="AH15" si="4">$E15</f>
        <v>0.82296342435718561</v>
      </c>
      <c r="AI15" s="52">
        <f t="shared" si="2"/>
        <v>0.82296342435718561</v>
      </c>
    </row>
    <row r="16" spans="1:35" ht="18.75">
      <c r="A16" s="32" t="s">
        <v>65</v>
      </c>
      <c r="B16" s="37" t="s">
        <v>91</v>
      </c>
      <c r="C16" s="34" t="s">
        <v>85</v>
      </c>
      <c r="D16" s="32" t="s">
        <v>66</v>
      </c>
      <c r="E16" s="39">
        <f>E14*((E4*(E7*E15+E10))+(E5*(E8*E15+E11))+(E6*(E9*E15+E12)))/10^9</f>
        <v>3.8403368315079129E-4</v>
      </c>
      <c r="F16" s="39">
        <f t="shared" ref="F16:AI16" si="5">F14*((F4*(F7*F15+F10))+(F5*(F8*F15+F11))+(F6*(F9*F15+F12)))/10^9</f>
        <v>3.8403368315079129E-4</v>
      </c>
      <c r="G16" s="39">
        <f t="shared" si="5"/>
        <v>3.8403368315079129E-4</v>
      </c>
      <c r="H16" s="39">
        <f t="shared" si="5"/>
        <v>3.8403368315079129E-4</v>
      </c>
      <c r="I16" s="39">
        <f t="shared" si="5"/>
        <v>3.8403368315079129E-4</v>
      </c>
      <c r="J16" s="39">
        <f t="shared" si="5"/>
        <v>3.8403368315079129E-4</v>
      </c>
      <c r="K16" s="39">
        <f t="shared" si="5"/>
        <v>3.8403368315079129E-4</v>
      </c>
      <c r="L16" s="39">
        <f t="shared" si="5"/>
        <v>3.8403368315079129E-4</v>
      </c>
      <c r="M16" s="39">
        <f t="shared" si="5"/>
        <v>3.8403368315079129E-4</v>
      </c>
      <c r="N16" s="39">
        <f t="shared" si="5"/>
        <v>3.8403368315079129E-4</v>
      </c>
      <c r="O16" s="39">
        <f t="shared" si="5"/>
        <v>3.8403368315079129E-4</v>
      </c>
      <c r="P16" s="39">
        <f t="shared" si="5"/>
        <v>3.8403368315079129E-4</v>
      </c>
      <c r="Q16" s="39">
        <f t="shared" si="5"/>
        <v>3.8403368315079129E-4</v>
      </c>
      <c r="R16" s="39">
        <f t="shared" si="5"/>
        <v>3.8403368315079129E-4</v>
      </c>
      <c r="S16" s="39">
        <f t="shared" si="5"/>
        <v>3.8403368315079129E-4</v>
      </c>
      <c r="T16" s="39">
        <f t="shared" si="5"/>
        <v>3.8403368315079129E-4</v>
      </c>
      <c r="U16" s="39">
        <f t="shared" si="5"/>
        <v>3.8403368315079129E-4</v>
      </c>
      <c r="V16" s="39">
        <f t="shared" si="5"/>
        <v>3.8403368315079129E-4</v>
      </c>
      <c r="W16" s="39">
        <f t="shared" si="5"/>
        <v>3.8403368315079129E-4</v>
      </c>
      <c r="X16" s="39">
        <f t="shared" si="5"/>
        <v>3.8403368315079129E-4</v>
      </c>
      <c r="Y16" s="39">
        <f t="shared" si="5"/>
        <v>3.8403368315079129E-4</v>
      </c>
      <c r="Z16" s="39">
        <f t="shared" si="5"/>
        <v>3.8403368315079129E-4</v>
      </c>
      <c r="AA16" s="39">
        <f t="shared" si="5"/>
        <v>3.8403368315079129E-4</v>
      </c>
      <c r="AB16" s="39">
        <f t="shared" si="5"/>
        <v>3.8403368315079129E-4</v>
      </c>
      <c r="AC16" s="39">
        <f t="shared" si="5"/>
        <v>3.8403368315079129E-4</v>
      </c>
      <c r="AD16" s="39">
        <f t="shared" si="5"/>
        <v>3.8403368315079129E-4</v>
      </c>
      <c r="AE16" s="39">
        <f t="shared" si="5"/>
        <v>3.8403368315079129E-4</v>
      </c>
      <c r="AF16" s="39">
        <f t="shared" si="5"/>
        <v>3.8403368315079129E-4</v>
      </c>
      <c r="AG16" s="39">
        <f t="shared" si="5"/>
        <v>3.8403368315079129E-4</v>
      </c>
      <c r="AH16" s="39">
        <f t="shared" si="5"/>
        <v>3.8403368315079129E-4</v>
      </c>
      <c r="AI16" s="39">
        <f t="shared" si="5"/>
        <v>3.8403368315079129E-4</v>
      </c>
    </row>
    <row r="17" spans="1:35" ht="30">
      <c r="A17" s="32" t="s">
        <v>1</v>
      </c>
      <c r="B17" s="31" t="s">
        <v>62</v>
      </c>
      <c r="C17" s="34" t="s">
        <v>179</v>
      </c>
      <c r="D17" s="32" t="s">
        <v>22</v>
      </c>
      <c r="E17" s="40">
        <v>4.7058823529411764E-2</v>
      </c>
      <c r="F17" s="40">
        <f t="shared" si="1"/>
        <v>4.7058823529411764E-2</v>
      </c>
      <c r="G17" s="40">
        <f t="shared" si="2"/>
        <v>4.7058823529411764E-2</v>
      </c>
      <c r="H17" s="40">
        <f t="shared" si="2"/>
        <v>4.7058823529411764E-2</v>
      </c>
      <c r="I17" s="40">
        <f t="shared" si="2"/>
        <v>4.7058823529411764E-2</v>
      </c>
      <c r="J17" s="40">
        <f t="shared" si="2"/>
        <v>4.7058823529411764E-2</v>
      </c>
      <c r="K17" s="40">
        <f t="shared" si="2"/>
        <v>4.7058823529411764E-2</v>
      </c>
      <c r="L17" s="40">
        <f t="shared" si="2"/>
        <v>4.7058823529411764E-2</v>
      </c>
      <c r="M17" s="40">
        <f t="shared" si="2"/>
        <v>4.7058823529411764E-2</v>
      </c>
      <c r="N17" s="40">
        <f t="shared" si="2"/>
        <v>4.7058823529411764E-2</v>
      </c>
      <c r="O17" s="40">
        <f t="shared" si="2"/>
        <v>4.7058823529411764E-2</v>
      </c>
      <c r="P17" s="40">
        <f t="shared" si="2"/>
        <v>4.7058823529411764E-2</v>
      </c>
      <c r="Q17" s="40">
        <f t="shared" si="2"/>
        <v>4.7058823529411764E-2</v>
      </c>
      <c r="R17" s="40">
        <f t="shared" si="2"/>
        <v>4.7058823529411764E-2</v>
      </c>
      <c r="S17" s="40">
        <f t="shared" si="2"/>
        <v>4.7058823529411764E-2</v>
      </c>
      <c r="T17" s="40">
        <f t="shared" si="2"/>
        <v>4.7058823529411764E-2</v>
      </c>
      <c r="U17" s="40">
        <f t="shared" si="2"/>
        <v>4.7058823529411764E-2</v>
      </c>
      <c r="V17" s="40">
        <f t="shared" si="2"/>
        <v>4.7058823529411764E-2</v>
      </c>
      <c r="W17" s="40">
        <f t="shared" si="2"/>
        <v>4.7058823529411764E-2</v>
      </c>
      <c r="X17" s="40">
        <f t="shared" si="2"/>
        <v>4.7058823529411764E-2</v>
      </c>
      <c r="Y17" s="40">
        <f t="shared" si="2"/>
        <v>4.7058823529411764E-2</v>
      </c>
      <c r="Z17" s="40">
        <f t="shared" si="2"/>
        <v>4.7058823529411764E-2</v>
      </c>
      <c r="AA17" s="40">
        <f t="shared" si="2"/>
        <v>4.7058823529411764E-2</v>
      </c>
      <c r="AB17" s="40">
        <f t="shared" si="2"/>
        <v>4.7058823529411764E-2</v>
      </c>
      <c r="AC17" s="40">
        <f t="shared" si="2"/>
        <v>4.7058823529411764E-2</v>
      </c>
      <c r="AD17" s="40">
        <f t="shared" si="2"/>
        <v>4.7058823529411764E-2</v>
      </c>
      <c r="AE17" s="40">
        <f t="shared" si="2"/>
        <v>4.7058823529411764E-2</v>
      </c>
      <c r="AF17" s="40">
        <f t="shared" si="2"/>
        <v>4.7058823529411764E-2</v>
      </c>
      <c r="AG17" s="40">
        <f t="shared" si="2"/>
        <v>4.7058823529411764E-2</v>
      </c>
      <c r="AH17" s="40">
        <f t="shared" ref="AH17:AH21" si="6">$E17</f>
        <v>4.7058823529411764E-2</v>
      </c>
      <c r="AI17" s="40">
        <f t="shared" si="2"/>
        <v>4.7058823529411764E-2</v>
      </c>
    </row>
    <row r="18" spans="1:35" ht="31.5">
      <c r="A18" s="32" t="s">
        <v>45</v>
      </c>
      <c r="B18" s="41" t="s">
        <v>46</v>
      </c>
      <c r="C18" s="34" t="s">
        <v>23</v>
      </c>
      <c r="D18" s="32" t="s">
        <v>22</v>
      </c>
      <c r="E18" s="40">
        <v>0</v>
      </c>
      <c r="F18" s="40">
        <f t="shared" si="1"/>
        <v>0</v>
      </c>
      <c r="G18" s="40">
        <f t="shared" si="2"/>
        <v>0</v>
      </c>
      <c r="H18" s="40">
        <f t="shared" si="2"/>
        <v>0</v>
      </c>
      <c r="I18" s="40">
        <f t="shared" si="2"/>
        <v>0</v>
      </c>
      <c r="J18" s="40">
        <f t="shared" si="2"/>
        <v>0</v>
      </c>
      <c r="K18" s="40">
        <f t="shared" si="2"/>
        <v>0</v>
      </c>
      <c r="L18" s="40">
        <f t="shared" si="2"/>
        <v>0</v>
      </c>
      <c r="M18" s="40">
        <f t="shared" si="2"/>
        <v>0</v>
      </c>
      <c r="N18" s="40">
        <f t="shared" si="2"/>
        <v>0</v>
      </c>
      <c r="O18" s="40">
        <f t="shared" si="2"/>
        <v>0</v>
      </c>
      <c r="P18" s="40">
        <f t="shared" si="2"/>
        <v>0</v>
      </c>
      <c r="Q18" s="40">
        <f t="shared" si="2"/>
        <v>0</v>
      </c>
      <c r="R18" s="40">
        <f t="shared" si="2"/>
        <v>0</v>
      </c>
      <c r="S18" s="40">
        <f t="shared" si="2"/>
        <v>0</v>
      </c>
      <c r="T18" s="40">
        <f t="shared" si="2"/>
        <v>0</v>
      </c>
      <c r="U18" s="40">
        <f t="shared" si="2"/>
        <v>0</v>
      </c>
      <c r="V18" s="40">
        <f t="shared" si="2"/>
        <v>0</v>
      </c>
      <c r="W18" s="40">
        <f t="shared" si="2"/>
        <v>0</v>
      </c>
      <c r="X18" s="40">
        <f t="shared" si="2"/>
        <v>0</v>
      </c>
      <c r="Y18" s="40">
        <f t="shared" si="2"/>
        <v>0</v>
      </c>
      <c r="Z18" s="40">
        <f t="shared" si="2"/>
        <v>0</v>
      </c>
      <c r="AA18" s="40">
        <f t="shared" si="2"/>
        <v>0</v>
      </c>
      <c r="AB18" s="40">
        <f t="shared" si="2"/>
        <v>0</v>
      </c>
      <c r="AC18" s="40">
        <f t="shared" si="2"/>
        <v>0</v>
      </c>
      <c r="AD18" s="40">
        <f t="shared" si="2"/>
        <v>0</v>
      </c>
      <c r="AE18" s="40">
        <f t="shared" si="2"/>
        <v>0</v>
      </c>
      <c r="AF18" s="40">
        <f t="shared" si="2"/>
        <v>0</v>
      </c>
      <c r="AG18" s="40">
        <f t="shared" si="2"/>
        <v>0</v>
      </c>
      <c r="AH18" s="40">
        <f t="shared" si="6"/>
        <v>0</v>
      </c>
      <c r="AI18" s="40">
        <f t="shared" si="2"/>
        <v>0</v>
      </c>
    </row>
    <row r="19" spans="1:35" ht="30">
      <c r="A19" s="28" t="s">
        <v>41</v>
      </c>
      <c r="B19" s="42" t="s">
        <v>42</v>
      </c>
      <c r="C19" s="34" t="s">
        <v>43</v>
      </c>
      <c r="D19" s="32" t="s">
        <v>6</v>
      </c>
      <c r="E19" s="43">
        <v>0.9</v>
      </c>
      <c r="F19" s="43">
        <f t="shared" si="1"/>
        <v>0.9</v>
      </c>
      <c r="G19" s="43">
        <f t="shared" si="2"/>
        <v>0.9</v>
      </c>
      <c r="H19" s="43">
        <f t="shared" si="2"/>
        <v>0.9</v>
      </c>
      <c r="I19" s="43">
        <f t="shared" si="2"/>
        <v>0.9</v>
      </c>
      <c r="J19" s="43">
        <f t="shared" si="2"/>
        <v>0.9</v>
      </c>
      <c r="K19" s="43">
        <f t="shared" si="2"/>
        <v>0.9</v>
      </c>
      <c r="L19" s="43">
        <f t="shared" si="2"/>
        <v>0.9</v>
      </c>
      <c r="M19" s="43">
        <f t="shared" si="2"/>
        <v>0.9</v>
      </c>
      <c r="N19" s="43">
        <f t="shared" si="2"/>
        <v>0.9</v>
      </c>
      <c r="O19" s="43">
        <f t="shared" si="2"/>
        <v>0.9</v>
      </c>
      <c r="P19" s="43">
        <f t="shared" si="2"/>
        <v>0.9</v>
      </c>
      <c r="Q19" s="43">
        <f t="shared" si="2"/>
        <v>0.9</v>
      </c>
      <c r="R19" s="43">
        <f t="shared" si="2"/>
        <v>0.9</v>
      </c>
      <c r="S19" s="43">
        <f t="shared" si="2"/>
        <v>0.9</v>
      </c>
      <c r="T19" s="43">
        <f t="shared" si="2"/>
        <v>0.9</v>
      </c>
      <c r="U19" s="43">
        <f t="shared" si="2"/>
        <v>0.9</v>
      </c>
      <c r="V19" s="43">
        <f t="shared" si="2"/>
        <v>0.9</v>
      </c>
      <c r="W19" s="43">
        <f t="shared" si="2"/>
        <v>0.9</v>
      </c>
      <c r="X19" s="43">
        <f t="shared" si="2"/>
        <v>0.9</v>
      </c>
      <c r="Y19" s="43">
        <f t="shared" si="2"/>
        <v>0.9</v>
      </c>
      <c r="Z19" s="43">
        <f t="shared" si="2"/>
        <v>0.9</v>
      </c>
      <c r="AA19" s="43">
        <f t="shared" si="2"/>
        <v>0.9</v>
      </c>
      <c r="AB19" s="43">
        <f t="shared" si="2"/>
        <v>0.9</v>
      </c>
      <c r="AC19" s="43">
        <f t="shared" si="2"/>
        <v>0.9</v>
      </c>
      <c r="AD19" s="43">
        <f t="shared" si="2"/>
        <v>0.9</v>
      </c>
      <c r="AE19" s="43">
        <f t="shared" si="2"/>
        <v>0.9</v>
      </c>
      <c r="AF19" s="43">
        <f t="shared" si="2"/>
        <v>0.9</v>
      </c>
      <c r="AG19" s="43">
        <f t="shared" si="2"/>
        <v>0.9</v>
      </c>
      <c r="AH19" s="43">
        <f t="shared" si="6"/>
        <v>0.9</v>
      </c>
      <c r="AI19" s="43">
        <f t="shared" si="2"/>
        <v>0.9</v>
      </c>
    </row>
    <row r="20" spans="1:35" ht="30">
      <c r="A20" s="32" t="s">
        <v>70</v>
      </c>
      <c r="B20" s="31" t="s">
        <v>68</v>
      </c>
      <c r="C20" s="34" t="s">
        <v>94</v>
      </c>
      <c r="D20" s="32" t="s">
        <v>49</v>
      </c>
      <c r="E20" s="43">
        <v>4</v>
      </c>
      <c r="F20" s="43">
        <f t="shared" si="1"/>
        <v>4</v>
      </c>
      <c r="G20" s="43">
        <f t="shared" si="2"/>
        <v>4</v>
      </c>
      <c r="H20" s="43">
        <f t="shared" si="2"/>
        <v>4</v>
      </c>
      <c r="I20" s="43">
        <f t="shared" si="2"/>
        <v>4</v>
      </c>
      <c r="J20" s="43">
        <f t="shared" si="2"/>
        <v>4</v>
      </c>
      <c r="K20" s="43">
        <f t="shared" si="2"/>
        <v>4</v>
      </c>
      <c r="L20" s="43">
        <f t="shared" si="2"/>
        <v>4</v>
      </c>
      <c r="M20" s="43">
        <f t="shared" si="2"/>
        <v>4</v>
      </c>
      <c r="N20" s="43">
        <f t="shared" si="2"/>
        <v>4</v>
      </c>
      <c r="O20" s="43">
        <f t="shared" si="2"/>
        <v>4</v>
      </c>
      <c r="P20" s="43">
        <f t="shared" si="2"/>
        <v>4</v>
      </c>
      <c r="Q20" s="43">
        <f t="shared" si="2"/>
        <v>4</v>
      </c>
      <c r="R20" s="43">
        <f t="shared" si="2"/>
        <v>4</v>
      </c>
      <c r="S20" s="43">
        <f t="shared" si="2"/>
        <v>4</v>
      </c>
      <c r="T20" s="43">
        <f t="shared" si="2"/>
        <v>4</v>
      </c>
      <c r="U20" s="43">
        <f t="shared" si="2"/>
        <v>4</v>
      </c>
      <c r="V20" s="43">
        <f t="shared" si="2"/>
        <v>4</v>
      </c>
      <c r="W20" s="43">
        <f t="shared" si="2"/>
        <v>4</v>
      </c>
      <c r="X20" s="43">
        <f t="shared" si="2"/>
        <v>4</v>
      </c>
      <c r="Y20" s="43">
        <f t="shared" si="2"/>
        <v>4</v>
      </c>
      <c r="Z20" s="43">
        <f t="shared" si="2"/>
        <v>4</v>
      </c>
      <c r="AA20" s="43">
        <f t="shared" si="2"/>
        <v>4</v>
      </c>
      <c r="AB20" s="43">
        <f t="shared" si="2"/>
        <v>4</v>
      </c>
      <c r="AC20" s="43">
        <f t="shared" si="2"/>
        <v>4</v>
      </c>
      <c r="AD20" s="43">
        <f t="shared" si="2"/>
        <v>4</v>
      </c>
      <c r="AE20" s="43">
        <f t="shared" si="2"/>
        <v>4</v>
      </c>
      <c r="AF20" s="43">
        <f t="shared" si="2"/>
        <v>4</v>
      </c>
      <c r="AG20" s="43">
        <f t="shared" si="2"/>
        <v>4</v>
      </c>
      <c r="AH20" s="43">
        <f t="shared" si="6"/>
        <v>4</v>
      </c>
      <c r="AI20" s="43">
        <f t="shared" si="2"/>
        <v>4</v>
      </c>
    </row>
    <row r="21" spans="1:35" ht="30">
      <c r="A21" s="29" t="s">
        <v>71</v>
      </c>
      <c r="B21" s="31" t="s">
        <v>69</v>
      </c>
      <c r="C21" s="34" t="s">
        <v>94</v>
      </c>
      <c r="D21" s="32" t="s">
        <v>49</v>
      </c>
      <c r="E21" s="43">
        <v>3</v>
      </c>
      <c r="F21" s="43">
        <f t="shared" ref="F21:U26" si="7">$E21</f>
        <v>3</v>
      </c>
      <c r="G21" s="43">
        <f t="shared" si="7"/>
        <v>3</v>
      </c>
      <c r="H21" s="43">
        <f t="shared" si="7"/>
        <v>3</v>
      </c>
      <c r="I21" s="43">
        <f t="shared" si="7"/>
        <v>3</v>
      </c>
      <c r="J21" s="43">
        <f t="shared" si="7"/>
        <v>3</v>
      </c>
      <c r="K21" s="43">
        <f t="shared" si="7"/>
        <v>3</v>
      </c>
      <c r="L21" s="43">
        <f t="shared" si="7"/>
        <v>3</v>
      </c>
      <c r="M21" s="43">
        <f t="shared" si="7"/>
        <v>3</v>
      </c>
      <c r="N21" s="43">
        <f t="shared" si="7"/>
        <v>3</v>
      </c>
      <c r="O21" s="43">
        <f t="shared" si="7"/>
        <v>3</v>
      </c>
      <c r="P21" s="43">
        <f t="shared" si="7"/>
        <v>3</v>
      </c>
      <c r="Q21" s="43">
        <f t="shared" si="7"/>
        <v>3</v>
      </c>
      <c r="R21" s="43">
        <f t="shared" si="7"/>
        <v>3</v>
      </c>
      <c r="S21" s="43">
        <f t="shared" si="7"/>
        <v>3</v>
      </c>
      <c r="T21" s="43">
        <f t="shared" si="7"/>
        <v>3</v>
      </c>
      <c r="U21" s="43">
        <f t="shared" si="7"/>
        <v>3</v>
      </c>
      <c r="V21" s="43">
        <f t="shared" si="2"/>
        <v>3</v>
      </c>
      <c r="W21" s="43">
        <f t="shared" si="2"/>
        <v>3</v>
      </c>
      <c r="X21" s="43">
        <f t="shared" si="2"/>
        <v>3</v>
      </c>
      <c r="Y21" s="43">
        <f t="shared" si="2"/>
        <v>3</v>
      </c>
      <c r="Z21" s="43">
        <f t="shared" si="2"/>
        <v>3</v>
      </c>
      <c r="AA21" s="43">
        <f t="shared" si="2"/>
        <v>3</v>
      </c>
      <c r="AB21" s="43">
        <f t="shared" si="2"/>
        <v>3</v>
      </c>
      <c r="AC21" s="43">
        <f t="shared" si="2"/>
        <v>3</v>
      </c>
      <c r="AD21" s="43">
        <f t="shared" si="2"/>
        <v>3</v>
      </c>
      <c r="AE21" s="43">
        <f t="shared" si="2"/>
        <v>3</v>
      </c>
      <c r="AF21" s="43">
        <f t="shared" si="2"/>
        <v>3</v>
      </c>
      <c r="AG21" s="43">
        <f t="shared" si="2"/>
        <v>3</v>
      </c>
      <c r="AH21" s="43">
        <f t="shared" si="6"/>
        <v>3</v>
      </c>
      <c r="AI21" s="43">
        <f t="shared" si="2"/>
        <v>3</v>
      </c>
    </row>
    <row r="22" spans="1:35">
      <c r="A22" s="28" t="s">
        <v>72</v>
      </c>
      <c r="B22" s="31" t="s">
        <v>73</v>
      </c>
      <c r="C22" s="34" t="s">
        <v>74</v>
      </c>
      <c r="D22" s="32" t="s">
        <v>5</v>
      </c>
      <c r="E22" s="44">
        <v>7.0000000000000007E-2</v>
      </c>
      <c r="F22" s="44">
        <f t="shared" si="7"/>
        <v>7.0000000000000007E-2</v>
      </c>
      <c r="G22" s="44">
        <f t="shared" si="2"/>
        <v>7.0000000000000007E-2</v>
      </c>
      <c r="H22" s="44">
        <f t="shared" si="2"/>
        <v>7.0000000000000007E-2</v>
      </c>
      <c r="I22" s="44">
        <f t="shared" si="2"/>
        <v>7.0000000000000007E-2</v>
      </c>
      <c r="J22" s="44">
        <f t="shared" si="2"/>
        <v>7.0000000000000007E-2</v>
      </c>
      <c r="K22" s="44">
        <f t="shared" si="2"/>
        <v>7.0000000000000007E-2</v>
      </c>
      <c r="L22" s="44">
        <f t="shared" si="2"/>
        <v>7.0000000000000007E-2</v>
      </c>
      <c r="M22" s="44">
        <f t="shared" si="2"/>
        <v>7.0000000000000007E-2</v>
      </c>
      <c r="N22" s="44">
        <f t="shared" si="2"/>
        <v>7.0000000000000007E-2</v>
      </c>
      <c r="O22" s="44">
        <f t="shared" si="2"/>
        <v>7.0000000000000007E-2</v>
      </c>
      <c r="P22" s="44">
        <f t="shared" si="2"/>
        <v>7.0000000000000007E-2</v>
      </c>
      <c r="Q22" s="44">
        <f t="shared" si="2"/>
        <v>7.0000000000000007E-2</v>
      </c>
      <c r="R22" s="44">
        <f t="shared" si="2"/>
        <v>7.0000000000000007E-2</v>
      </c>
      <c r="S22" s="44">
        <f t="shared" si="2"/>
        <v>7.0000000000000007E-2</v>
      </c>
      <c r="T22" s="44">
        <f t="shared" si="2"/>
        <v>7.0000000000000007E-2</v>
      </c>
      <c r="U22" s="44">
        <f t="shared" si="2"/>
        <v>7.0000000000000007E-2</v>
      </c>
      <c r="V22" s="44">
        <f t="shared" si="2"/>
        <v>7.0000000000000007E-2</v>
      </c>
      <c r="W22" s="44">
        <f t="shared" si="2"/>
        <v>7.0000000000000007E-2</v>
      </c>
      <c r="X22" s="44">
        <f t="shared" si="2"/>
        <v>7.0000000000000007E-2</v>
      </c>
      <c r="Y22" s="44">
        <f t="shared" si="2"/>
        <v>7.0000000000000007E-2</v>
      </c>
      <c r="Z22" s="44">
        <f t="shared" si="2"/>
        <v>7.0000000000000007E-2</v>
      </c>
      <c r="AA22" s="44">
        <f t="shared" si="2"/>
        <v>7.0000000000000007E-2</v>
      </c>
      <c r="AB22" s="44">
        <f t="shared" si="2"/>
        <v>7.0000000000000007E-2</v>
      </c>
      <c r="AC22" s="44">
        <f t="shared" si="2"/>
        <v>7.0000000000000007E-2</v>
      </c>
      <c r="AD22" s="44">
        <f t="shared" ref="G22:AI26" si="8">$E22</f>
        <v>7.0000000000000007E-2</v>
      </c>
      <c r="AE22" s="44">
        <f t="shared" si="8"/>
        <v>7.0000000000000007E-2</v>
      </c>
      <c r="AF22" s="44">
        <f t="shared" si="8"/>
        <v>7.0000000000000007E-2</v>
      </c>
      <c r="AG22" s="44">
        <f t="shared" si="8"/>
        <v>7.0000000000000007E-2</v>
      </c>
      <c r="AH22" s="44">
        <f t="shared" si="8"/>
        <v>7.0000000000000007E-2</v>
      </c>
      <c r="AI22" s="44">
        <f t="shared" si="8"/>
        <v>7.0000000000000007E-2</v>
      </c>
    </row>
    <row r="23" spans="1:35" ht="30">
      <c r="A23" s="29" t="s">
        <v>47</v>
      </c>
      <c r="B23" s="31" t="s">
        <v>48</v>
      </c>
      <c r="C23" s="34" t="s">
        <v>85</v>
      </c>
      <c r="D23" s="32" t="s">
        <v>49</v>
      </c>
      <c r="E23" s="43">
        <f>E20*E22+E21*(1-E22)</f>
        <v>3.0700000000000003</v>
      </c>
      <c r="F23" s="43">
        <f t="shared" ref="F23:AI23" si="9">F20*F22+F21*(1-F22)</f>
        <v>3.0700000000000003</v>
      </c>
      <c r="G23" s="43">
        <f t="shared" si="9"/>
        <v>3.0700000000000003</v>
      </c>
      <c r="H23" s="43">
        <f t="shared" si="9"/>
        <v>3.0700000000000003</v>
      </c>
      <c r="I23" s="43">
        <f t="shared" si="9"/>
        <v>3.0700000000000003</v>
      </c>
      <c r="J23" s="43">
        <f t="shared" si="9"/>
        <v>3.0700000000000003</v>
      </c>
      <c r="K23" s="43">
        <f t="shared" si="9"/>
        <v>3.0700000000000003</v>
      </c>
      <c r="L23" s="43">
        <f t="shared" si="9"/>
        <v>3.0700000000000003</v>
      </c>
      <c r="M23" s="43">
        <f t="shared" si="9"/>
        <v>3.0700000000000003</v>
      </c>
      <c r="N23" s="43">
        <f t="shared" si="9"/>
        <v>3.0700000000000003</v>
      </c>
      <c r="O23" s="43">
        <f t="shared" si="9"/>
        <v>3.0700000000000003</v>
      </c>
      <c r="P23" s="43">
        <f t="shared" si="9"/>
        <v>3.0700000000000003</v>
      </c>
      <c r="Q23" s="43">
        <f t="shared" si="9"/>
        <v>3.0700000000000003</v>
      </c>
      <c r="R23" s="43">
        <f t="shared" si="9"/>
        <v>3.0700000000000003</v>
      </c>
      <c r="S23" s="43">
        <f t="shared" si="9"/>
        <v>3.0700000000000003</v>
      </c>
      <c r="T23" s="43">
        <f t="shared" si="9"/>
        <v>3.0700000000000003</v>
      </c>
      <c r="U23" s="43">
        <f t="shared" si="9"/>
        <v>3.0700000000000003</v>
      </c>
      <c r="V23" s="43">
        <f t="shared" si="9"/>
        <v>3.0700000000000003</v>
      </c>
      <c r="W23" s="43">
        <f t="shared" si="9"/>
        <v>3.0700000000000003</v>
      </c>
      <c r="X23" s="43">
        <f t="shared" si="9"/>
        <v>3.0700000000000003</v>
      </c>
      <c r="Y23" s="43">
        <f t="shared" si="9"/>
        <v>3.0700000000000003</v>
      </c>
      <c r="Z23" s="43">
        <f t="shared" si="9"/>
        <v>3.0700000000000003</v>
      </c>
      <c r="AA23" s="43">
        <f t="shared" si="9"/>
        <v>3.0700000000000003</v>
      </c>
      <c r="AB23" s="43">
        <f t="shared" si="9"/>
        <v>3.0700000000000003</v>
      </c>
      <c r="AC23" s="43">
        <f t="shared" si="9"/>
        <v>3.0700000000000003</v>
      </c>
      <c r="AD23" s="43">
        <f t="shared" si="9"/>
        <v>3.0700000000000003</v>
      </c>
      <c r="AE23" s="43">
        <f t="shared" si="9"/>
        <v>3.0700000000000003</v>
      </c>
      <c r="AF23" s="43">
        <f t="shared" si="9"/>
        <v>3.0700000000000003</v>
      </c>
      <c r="AG23" s="43">
        <f t="shared" si="9"/>
        <v>3.0700000000000003</v>
      </c>
      <c r="AH23" s="43">
        <f t="shared" si="9"/>
        <v>3.0700000000000003</v>
      </c>
      <c r="AI23" s="43">
        <f t="shared" si="9"/>
        <v>3.0700000000000003</v>
      </c>
    </row>
    <row r="24" spans="1:35" ht="45">
      <c r="A24" s="29" t="s">
        <v>50</v>
      </c>
      <c r="B24" s="37" t="s">
        <v>52</v>
      </c>
      <c r="C24" s="34" t="s">
        <v>51</v>
      </c>
      <c r="D24" s="32" t="s">
        <v>3</v>
      </c>
      <c r="E24" s="45">
        <v>420</v>
      </c>
      <c r="F24" s="45">
        <f t="shared" si="7"/>
        <v>420</v>
      </c>
      <c r="G24" s="45">
        <f t="shared" si="8"/>
        <v>420</v>
      </c>
      <c r="H24" s="45">
        <f t="shared" si="8"/>
        <v>420</v>
      </c>
      <c r="I24" s="45">
        <f t="shared" si="8"/>
        <v>420</v>
      </c>
      <c r="J24" s="45">
        <f t="shared" si="8"/>
        <v>420</v>
      </c>
      <c r="K24" s="45">
        <f t="shared" si="8"/>
        <v>420</v>
      </c>
      <c r="L24" s="45">
        <f t="shared" si="8"/>
        <v>420</v>
      </c>
      <c r="M24" s="45">
        <f t="shared" si="8"/>
        <v>420</v>
      </c>
      <c r="N24" s="45">
        <f t="shared" si="8"/>
        <v>420</v>
      </c>
      <c r="O24" s="45">
        <f t="shared" si="8"/>
        <v>420</v>
      </c>
      <c r="P24" s="45">
        <f t="shared" si="8"/>
        <v>420</v>
      </c>
      <c r="Q24" s="45">
        <f t="shared" si="8"/>
        <v>420</v>
      </c>
      <c r="R24" s="45">
        <f t="shared" si="8"/>
        <v>420</v>
      </c>
      <c r="S24" s="45">
        <f t="shared" si="8"/>
        <v>420</v>
      </c>
      <c r="T24" s="45">
        <f t="shared" si="8"/>
        <v>420</v>
      </c>
      <c r="U24" s="45">
        <f t="shared" si="8"/>
        <v>420</v>
      </c>
      <c r="V24" s="45">
        <f t="shared" si="8"/>
        <v>420</v>
      </c>
      <c r="W24" s="45">
        <f t="shared" si="8"/>
        <v>420</v>
      </c>
      <c r="X24" s="45">
        <f t="shared" si="8"/>
        <v>420</v>
      </c>
      <c r="Y24" s="45">
        <f t="shared" si="8"/>
        <v>420</v>
      </c>
      <c r="Z24" s="45">
        <f t="shared" si="8"/>
        <v>420</v>
      </c>
      <c r="AA24" s="45">
        <f t="shared" si="8"/>
        <v>420</v>
      </c>
      <c r="AB24" s="45">
        <f t="shared" si="8"/>
        <v>420</v>
      </c>
      <c r="AC24" s="45">
        <f t="shared" si="8"/>
        <v>420</v>
      </c>
      <c r="AD24" s="45">
        <f t="shared" si="8"/>
        <v>420</v>
      </c>
      <c r="AE24" s="45">
        <f t="shared" si="8"/>
        <v>420</v>
      </c>
      <c r="AF24" s="45">
        <f t="shared" si="8"/>
        <v>420</v>
      </c>
      <c r="AG24" s="45">
        <f t="shared" si="8"/>
        <v>420</v>
      </c>
      <c r="AH24" s="45">
        <f t="shared" si="8"/>
        <v>420</v>
      </c>
      <c r="AI24" s="45">
        <f t="shared" si="8"/>
        <v>420</v>
      </c>
    </row>
    <row r="25" spans="1:35" ht="46.5">
      <c r="A25" s="32" t="s">
        <v>56</v>
      </c>
      <c r="B25" s="31" t="s">
        <v>92</v>
      </c>
      <c r="C25" s="34" t="s">
        <v>57</v>
      </c>
      <c r="D25" s="32" t="s">
        <v>22</v>
      </c>
      <c r="E25" s="46">
        <v>0.9</v>
      </c>
      <c r="F25" s="46">
        <f t="shared" si="7"/>
        <v>0.9</v>
      </c>
      <c r="G25" s="46">
        <f t="shared" si="8"/>
        <v>0.9</v>
      </c>
      <c r="H25" s="46">
        <f t="shared" si="8"/>
        <v>0.9</v>
      </c>
      <c r="I25" s="46">
        <f t="shared" si="8"/>
        <v>0.9</v>
      </c>
      <c r="J25" s="46">
        <f t="shared" si="8"/>
        <v>0.9</v>
      </c>
      <c r="K25" s="46">
        <f t="shared" si="8"/>
        <v>0.9</v>
      </c>
      <c r="L25" s="46">
        <f t="shared" si="8"/>
        <v>0.9</v>
      </c>
      <c r="M25" s="46">
        <f t="shared" si="8"/>
        <v>0.9</v>
      </c>
      <c r="N25" s="46">
        <f t="shared" si="8"/>
        <v>0.9</v>
      </c>
      <c r="O25" s="46">
        <f t="shared" si="8"/>
        <v>0.9</v>
      </c>
      <c r="P25" s="46">
        <f t="shared" si="8"/>
        <v>0.9</v>
      </c>
      <c r="Q25" s="46">
        <f t="shared" si="8"/>
        <v>0.9</v>
      </c>
      <c r="R25" s="46">
        <f t="shared" si="8"/>
        <v>0.9</v>
      </c>
      <c r="S25" s="46">
        <f t="shared" si="8"/>
        <v>0.9</v>
      </c>
      <c r="T25" s="46">
        <f t="shared" si="8"/>
        <v>0.9</v>
      </c>
      <c r="U25" s="46">
        <f t="shared" si="8"/>
        <v>0.9</v>
      </c>
      <c r="V25" s="46">
        <f t="shared" si="8"/>
        <v>0.9</v>
      </c>
      <c r="W25" s="46">
        <f t="shared" si="8"/>
        <v>0.9</v>
      </c>
      <c r="X25" s="46">
        <f t="shared" si="8"/>
        <v>0.9</v>
      </c>
      <c r="Y25" s="46">
        <f t="shared" si="8"/>
        <v>0.9</v>
      </c>
      <c r="Z25" s="46">
        <f t="shared" si="8"/>
        <v>0.9</v>
      </c>
      <c r="AA25" s="46">
        <f t="shared" si="8"/>
        <v>0.9</v>
      </c>
      <c r="AB25" s="46">
        <f t="shared" si="8"/>
        <v>0.9</v>
      </c>
      <c r="AC25" s="46">
        <f t="shared" si="8"/>
        <v>0.9</v>
      </c>
      <c r="AD25" s="46">
        <f t="shared" si="8"/>
        <v>0.9</v>
      </c>
      <c r="AE25" s="46">
        <f t="shared" si="8"/>
        <v>0.9</v>
      </c>
      <c r="AF25" s="46">
        <f t="shared" si="8"/>
        <v>0.9</v>
      </c>
      <c r="AG25" s="46">
        <f t="shared" si="8"/>
        <v>0.9</v>
      </c>
      <c r="AH25" s="46">
        <f t="shared" si="8"/>
        <v>0.9</v>
      </c>
      <c r="AI25" s="46">
        <f t="shared" si="8"/>
        <v>0.9</v>
      </c>
    </row>
    <row r="26" spans="1:35" ht="45">
      <c r="A26" s="32" t="s">
        <v>96</v>
      </c>
      <c r="B26" s="28" t="s">
        <v>58</v>
      </c>
      <c r="C26" s="34" t="s">
        <v>63</v>
      </c>
      <c r="D26" s="32" t="s">
        <v>7</v>
      </c>
      <c r="E26" s="53">
        <v>210</v>
      </c>
      <c r="F26" s="53">
        <f t="shared" si="7"/>
        <v>210</v>
      </c>
      <c r="G26" s="53">
        <f t="shared" si="8"/>
        <v>210</v>
      </c>
      <c r="H26" s="53">
        <f t="shared" si="8"/>
        <v>210</v>
      </c>
      <c r="I26" s="53">
        <f t="shared" si="8"/>
        <v>210</v>
      </c>
      <c r="J26" s="53">
        <f t="shared" si="8"/>
        <v>210</v>
      </c>
      <c r="K26" s="53">
        <f t="shared" si="8"/>
        <v>210</v>
      </c>
      <c r="L26" s="53">
        <f t="shared" si="8"/>
        <v>210</v>
      </c>
      <c r="M26" s="53">
        <f t="shared" si="8"/>
        <v>210</v>
      </c>
      <c r="N26" s="53">
        <f t="shared" si="8"/>
        <v>210</v>
      </c>
      <c r="O26" s="53">
        <f t="shared" si="8"/>
        <v>210</v>
      </c>
      <c r="P26" s="53">
        <f t="shared" si="8"/>
        <v>210</v>
      </c>
      <c r="Q26" s="53">
        <f t="shared" si="8"/>
        <v>210</v>
      </c>
      <c r="R26" s="53">
        <f t="shared" si="8"/>
        <v>210</v>
      </c>
      <c r="S26" s="53">
        <f t="shared" si="8"/>
        <v>210</v>
      </c>
      <c r="T26" s="53">
        <f t="shared" si="8"/>
        <v>210</v>
      </c>
      <c r="U26" s="53">
        <f t="shared" si="8"/>
        <v>210</v>
      </c>
      <c r="V26" s="53">
        <f t="shared" si="8"/>
        <v>210</v>
      </c>
      <c r="W26" s="53">
        <f t="shared" si="8"/>
        <v>210</v>
      </c>
      <c r="X26" s="53">
        <f t="shared" si="8"/>
        <v>210</v>
      </c>
      <c r="Y26" s="53">
        <f t="shared" si="8"/>
        <v>210</v>
      </c>
      <c r="Z26" s="53">
        <f t="shared" si="8"/>
        <v>210</v>
      </c>
      <c r="AA26" s="53">
        <f t="shared" si="8"/>
        <v>210</v>
      </c>
      <c r="AB26" s="53">
        <f t="shared" si="8"/>
        <v>210</v>
      </c>
      <c r="AC26" s="53">
        <f t="shared" si="8"/>
        <v>210</v>
      </c>
      <c r="AD26" s="53">
        <f t="shared" si="8"/>
        <v>210</v>
      </c>
      <c r="AE26" s="53">
        <f t="shared" si="8"/>
        <v>210</v>
      </c>
      <c r="AF26" s="53">
        <f t="shared" si="8"/>
        <v>210</v>
      </c>
      <c r="AG26" s="53">
        <f t="shared" si="8"/>
        <v>210</v>
      </c>
      <c r="AH26" s="53">
        <f t="shared" si="8"/>
        <v>210</v>
      </c>
      <c r="AI26" s="53">
        <f t="shared" si="8"/>
        <v>210</v>
      </c>
    </row>
    <row r="27" spans="1:35" ht="30">
      <c r="A27" s="32" t="s">
        <v>53</v>
      </c>
      <c r="B27" s="33" t="s">
        <v>54</v>
      </c>
      <c r="C27" s="34" t="s">
        <v>93</v>
      </c>
      <c r="D27" s="32" t="s">
        <v>55</v>
      </c>
      <c r="E27" s="45">
        <v>725</v>
      </c>
      <c r="F27" s="45">
        <v>725</v>
      </c>
      <c r="G27" s="45">
        <v>725</v>
      </c>
      <c r="H27" s="45">
        <v>725</v>
      </c>
      <c r="I27" s="45">
        <v>725</v>
      </c>
      <c r="J27" s="45">
        <v>725</v>
      </c>
      <c r="K27" s="45">
        <v>725</v>
      </c>
      <c r="L27" s="45">
        <v>725</v>
      </c>
      <c r="M27" s="45">
        <v>725</v>
      </c>
      <c r="N27" s="45">
        <v>725</v>
      </c>
      <c r="O27" s="45">
        <v>725</v>
      </c>
      <c r="P27" s="45">
        <v>725</v>
      </c>
      <c r="Q27" s="45">
        <v>725</v>
      </c>
      <c r="R27" s="45">
        <v>725</v>
      </c>
      <c r="S27" s="45">
        <v>725</v>
      </c>
      <c r="T27" s="45">
        <v>725</v>
      </c>
      <c r="U27" s="45">
        <v>725</v>
      </c>
      <c r="V27" s="45">
        <v>725</v>
      </c>
      <c r="W27" s="45">
        <v>725</v>
      </c>
      <c r="X27" s="45">
        <v>725</v>
      </c>
      <c r="Y27" s="45">
        <v>725</v>
      </c>
      <c r="Z27" s="45">
        <v>725</v>
      </c>
      <c r="AA27" s="45">
        <v>725</v>
      </c>
      <c r="AB27" s="45">
        <v>725</v>
      </c>
      <c r="AC27" s="45">
        <v>725</v>
      </c>
      <c r="AD27" s="45">
        <v>725</v>
      </c>
      <c r="AE27" s="45">
        <v>725</v>
      </c>
      <c r="AF27" s="45">
        <v>725</v>
      </c>
      <c r="AG27" s="45">
        <v>725</v>
      </c>
      <c r="AH27" s="45">
        <v>725</v>
      </c>
      <c r="AI27" s="45">
        <v>725</v>
      </c>
    </row>
    <row r="28" spans="1:35">
      <c r="A28" s="30" t="s">
        <v>67</v>
      </c>
      <c r="B28" s="26" t="s">
        <v>75</v>
      </c>
      <c r="C28" s="48" t="s">
        <v>93</v>
      </c>
      <c r="D28" s="50" t="s">
        <v>84</v>
      </c>
      <c r="E28" s="93">
        <f>ROUNDDOWN(E16*(1-E17-E18)*E19*E27*E25*E23*E24*E26,0)</f>
        <v>58192</v>
      </c>
      <c r="F28" s="93">
        <f t="shared" ref="F28:AI28" si="10">ROUNDDOWN(F16*(1-F17-F18)*F19*F27*F25*F23*F24*F26,0)</f>
        <v>58192</v>
      </c>
      <c r="G28" s="93">
        <f t="shared" si="10"/>
        <v>58192</v>
      </c>
      <c r="H28" s="93">
        <f t="shared" si="10"/>
        <v>58192</v>
      </c>
      <c r="I28" s="93">
        <f t="shared" si="10"/>
        <v>58192</v>
      </c>
      <c r="J28" s="93">
        <f t="shared" si="10"/>
        <v>58192</v>
      </c>
      <c r="K28" s="93">
        <f t="shared" si="10"/>
        <v>58192</v>
      </c>
      <c r="L28" s="93">
        <f t="shared" si="10"/>
        <v>58192</v>
      </c>
      <c r="M28" s="93">
        <f t="shared" si="10"/>
        <v>58192</v>
      </c>
      <c r="N28" s="93">
        <f t="shared" si="10"/>
        <v>58192</v>
      </c>
      <c r="O28" s="93">
        <f t="shared" si="10"/>
        <v>58192</v>
      </c>
      <c r="P28" s="93">
        <f t="shared" si="10"/>
        <v>58192</v>
      </c>
      <c r="Q28" s="93">
        <f t="shared" si="10"/>
        <v>58192</v>
      </c>
      <c r="R28" s="93">
        <f t="shared" si="10"/>
        <v>58192</v>
      </c>
      <c r="S28" s="93">
        <f t="shared" si="10"/>
        <v>58192</v>
      </c>
      <c r="T28" s="93">
        <f t="shared" si="10"/>
        <v>58192</v>
      </c>
      <c r="U28" s="93">
        <f t="shared" si="10"/>
        <v>58192</v>
      </c>
      <c r="V28" s="93">
        <f t="shared" si="10"/>
        <v>58192</v>
      </c>
      <c r="W28" s="93">
        <f t="shared" si="10"/>
        <v>58192</v>
      </c>
      <c r="X28" s="93">
        <f t="shared" si="10"/>
        <v>58192</v>
      </c>
      <c r="Y28" s="93">
        <f t="shared" si="10"/>
        <v>58192</v>
      </c>
      <c r="Z28" s="93">
        <f t="shared" si="10"/>
        <v>58192</v>
      </c>
      <c r="AA28" s="93">
        <f t="shared" si="10"/>
        <v>58192</v>
      </c>
      <c r="AB28" s="93">
        <f t="shared" si="10"/>
        <v>58192</v>
      </c>
      <c r="AC28" s="93">
        <f t="shared" si="10"/>
        <v>58192</v>
      </c>
      <c r="AD28" s="93">
        <f t="shared" si="10"/>
        <v>58192</v>
      </c>
      <c r="AE28" s="93">
        <f t="shared" si="10"/>
        <v>58192</v>
      </c>
      <c r="AF28" s="93">
        <f t="shared" si="10"/>
        <v>58192</v>
      </c>
      <c r="AG28" s="93">
        <f t="shared" si="10"/>
        <v>58192</v>
      </c>
      <c r="AH28" s="93">
        <f t="shared" si="10"/>
        <v>58192</v>
      </c>
      <c r="AI28" s="93">
        <f t="shared" si="10"/>
        <v>58192</v>
      </c>
    </row>
    <row r="29" spans="1:35">
      <c r="A29" s="81" t="s">
        <v>76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</row>
    <row r="30" spans="1:35">
      <c r="A30" s="30" t="s">
        <v>76</v>
      </c>
      <c r="B30" s="26" t="s">
        <v>77</v>
      </c>
      <c r="C30" s="48" t="s">
        <v>93</v>
      </c>
      <c r="D30" s="50" t="s">
        <v>84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/>
      <c r="AI30" s="51">
        <v>0</v>
      </c>
    </row>
    <row r="31" spans="1:35">
      <c r="A31" s="81" t="s">
        <v>78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3"/>
    </row>
    <row r="32" spans="1:35">
      <c r="A32" s="47" t="s">
        <v>79</v>
      </c>
      <c r="B32" s="26" t="s">
        <v>80</v>
      </c>
      <c r="C32" s="52" t="s">
        <v>100</v>
      </c>
      <c r="D32" s="50" t="s">
        <v>84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/>
      <c r="AI32" s="51">
        <v>0</v>
      </c>
    </row>
    <row r="33" spans="1:35">
      <c r="A33" s="81" t="s">
        <v>81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3"/>
    </row>
    <row r="34" spans="1:35">
      <c r="A34" s="47" t="s">
        <v>82</v>
      </c>
      <c r="B34" s="48" t="s">
        <v>83</v>
      </c>
      <c r="C34" s="48" t="s">
        <v>93</v>
      </c>
      <c r="D34" s="50" t="s">
        <v>84</v>
      </c>
      <c r="E34" s="49">
        <f t="shared" ref="E34:AI34" si="11">E28-E30-E32</f>
        <v>58192</v>
      </c>
      <c r="F34" s="49">
        <f t="shared" si="11"/>
        <v>58192</v>
      </c>
      <c r="G34" s="49">
        <f t="shared" si="11"/>
        <v>58192</v>
      </c>
      <c r="H34" s="49">
        <f t="shared" si="11"/>
        <v>58192</v>
      </c>
      <c r="I34" s="49">
        <f t="shared" si="11"/>
        <v>58192</v>
      </c>
      <c r="J34" s="49">
        <f t="shared" si="11"/>
        <v>58192</v>
      </c>
      <c r="K34" s="49">
        <f t="shared" si="11"/>
        <v>58192</v>
      </c>
      <c r="L34" s="49">
        <f t="shared" si="11"/>
        <v>58192</v>
      </c>
      <c r="M34" s="49">
        <f t="shared" si="11"/>
        <v>58192</v>
      </c>
      <c r="N34" s="49">
        <f t="shared" si="11"/>
        <v>58192</v>
      </c>
      <c r="O34" s="49">
        <f t="shared" si="11"/>
        <v>58192</v>
      </c>
      <c r="P34" s="49">
        <f t="shared" si="11"/>
        <v>58192</v>
      </c>
      <c r="Q34" s="49">
        <f t="shared" si="11"/>
        <v>58192</v>
      </c>
      <c r="R34" s="49">
        <f t="shared" si="11"/>
        <v>58192</v>
      </c>
      <c r="S34" s="49">
        <f t="shared" si="11"/>
        <v>58192</v>
      </c>
      <c r="T34" s="49">
        <f t="shared" si="11"/>
        <v>58192</v>
      </c>
      <c r="U34" s="49">
        <f t="shared" si="11"/>
        <v>58192</v>
      </c>
      <c r="V34" s="49">
        <f t="shared" si="11"/>
        <v>58192</v>
      </c>
      <c r="W34" s="49">
        <f t="shared" si="11"/>
        <v>58192</v>
      </c>
      <c r="X34" s="49">
        <f t="shared" si="11"/>
        <v>58192</v>
      </c>
      <c r="Y34" s="49">
        <f t="shared" si="11"/>
        <v>58192</v>
      </c>
      <c r="Z34" s="49">
        <f t="shared" si="11"/>
        <v>58192</v>
      </c>
      <c r="AA34" s="49">
        <f t="shared" si="11"/>
        <v>58192</v>
      </c>
      <c r="AB34" s="49">
        <f t="shared" si="11"/>
        <v>58192</v>
      </c>
      <c r="AC34" s="49">
        <f t="shared" si="11"/>
        <v>58192</v>
      </c>
      <c r="AD34" s="49">
        <f t="shared" si="11"/>
        <v>58192</v>
      </c>
      <c r="AE34" s="49">
        <f t="shared" si="11"/>
        <v>58192</v>
      </c>
      <c r="AF34" s="49">
        <f t="shared" si="11"/>
        <v>58192</v>
      </c>
      <c r="AG34" s="49">
        <f t="shared" si="11"/>
        <v>58192</v>
      </c>
      <c r="AH34" s="49">
        <f t="shared" si="11"/>
        <v>58192</v>
      </c>
      <c r="AI34" s="49">
        <f t="shared" si="11"/>
        <v>58192</v>
      </c>
    </row>
    <row r="35" spans="1:35">
      <c r="E35" s="54"/>
    </row>
    <row r="37" spans="1:35">
      <c r="A37" s="67" t="s">
        <v>182</v>
      </c>
      <c r="B37" s="68" t="s">
        <v>83</v>
      </c>
      <c r="C37" s="68" t="s">
        <v>93</v>
      </c>
      <c r="D37" s="67" t="s">
        <v>84</v>
      </c>
      <c r="E37" s="69">
        <f>E34/E27</f>
        <v>80.264827586206891</v>
      </c>
    </row>
    <row r="38" spans="1:35">
      <c r="E38" s="71"/>
    </row>
  </sheetData>
  <mergeCells count="5">
    <mergeCell ref="A31:AI31"/>
    <mergeCell ref="A33:AI33"/>
    <mergeCell ref="A29:AI29"/>
    <mergeCell ref="A3:AI3"/>
    <mergeCell ref="A1:AI1"/>
  </mergeCells>
  <phoneticPr fontId="2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32DC-CA28-42B4-B30D-FE28AF0F4FBE}">
  <sheetPr codeName="Sheet3"/>
  <dimension ref="A1:F43"/>
  <sheetViews>
    <sheetView zoomScaleNormal="100" workbookViewId="0">
      <selection sqref="A1:A2"/>
    </sheetView>
  </sheetViews>
  <sheetFormatPr defaultColWidth="11.42578125" defaultRowHeight="15"/>
  <cols>
    <col min="1" max="1" width="42.7109375" style="56" customWidth="1"/>
    <col min="2" max="4" width="22.28515625" style="62" customWidth="1"/>
    <col min="5" max="16384" width="11.42578125" style="56"/>
  </cols>
  <sheetData>
    <row r="1" spans="1:4">
      <c r="A1" s="87" t="s">
        <v>108</v>
      </c>
      <c r="B1" s="90" t="s">
        <v>109</v>
      </c>
      <c r="C1" s="90"/>
      <c r="D1" s="90"/>
    </row>
    <row r="2" spans="1:4">
      <c r="A2" s="88"/>
      <c r="B2" s="58" t="s">
        <v>116</v>
      </c>
      <c r="C2" s="58" t="s">
        <v>115</v>
      </c>
      <c r="D2" s="58" t="s">
        <v>114</v>
      </c>
    </row>
    <row r="3" spans="1:4">
      <c r="A3" s="57" t="s">
        <v>110</v>
      </c>
      <c r="B3" s="59" t="s">
        <v>124</v>
      </c>
      <c r="C3" s="59" t="s">
        <v>125</v>
      </c>
      <c r="D3" s="91">
        <f>C7-B7</f>
        <v>725</v>
      </c>
    </row>
    <row r="4" spans="1:4">
      <c r="A4" s="57" t="s">
        <v>2</v>
      </c>
      <c r="B4" s="60" t="s">
        <v>55</v>
      </c>
      <c r="C4" s="60" t="s">
        <v>55</v>
      </c>
      <c r="D4" s="91"/>
    </row>
    <row r="5" spans="1:4" ht="76.5">
      <c r="A5" s="57" t="s">
        <v>0</v>
      </c>
      <c r="B5" s="61" t="s">
        <v>135</v>
      </c>
      <c r="C5" s="61" t="s">
        <v>133</v>
      </c>
      <c r="D5" s="91"/>
    </row>
    <row r="6" spans="1:4" ht="25.5">
      <c r="A6" s="57" t="s">
        <v>111</v>
      </c>
      <c r="B6" s="61" t="s">
        <v>117</v>
      </c>
      <c r="C6" s="60" t="s">
        <v>134</v>
      </c>
      <c r="D6" s="91"/>
    </row>
    <row r="7" spans="1:4">
      <c r="A7" s="57" t="s">
        <v>107</v>
      </c>
      <c r="B7" s="61">
        <v>0</v>
      </c>
      <c r="C7" s="60">
        <f>AVERAGE('Assumptions &amp; ER Values'!$E$27:$AI$27)</f>
        <v>725</v>
      </c>
      <c r="D7" s="91"/>
    </row>
    <row r="9" spans="1:4" ht="26.25" customHeight="1">
      <c r="A9" s="87" t="s">
        <v>108</v>
      </c>
      <c r="B9" s="90" t="s">
        <v>119</v>
      </c>
      <c r="C9" s="90"/>
      <c r="D9" s="90"/>
    </row>
    <row r="10" spans="1:4">
      <c r="A10" s="88"/>
      <c r="B10" s="58" t="s">
        <v>116</v>
      </c>
      <c r="C10" s="58" t="s">
        <v>118</v>
      </c>
      <c r="D10" s="58" t="s">
        <v>114</v>
      </c>
    </row>
    <row r="11" spans="1:4">
      <c r="A11" s="57" t="s">
        <v>110</v>
      </c>
      <c r="B11" s="63" t="s">
        <v>138</v>
      </c>
      <c r="C11" s="63" t="s">
        <v>139</v>
      </c>
      <c r="D11" s="92">
        <f>C15-B15</f>
        <v>90</v>
      </c>
    </row>
    <row r="12" spans="1:4">
      <c r="A12" s="57" t="s">
        <v>2</v>
      </c>
      <c r="B12" s="64" t="s">
        <v>5</v>
      </c>
      <c r="C12" s="64" t="s">
        <v>5</v>
      </c>
      <c r="D12" s="92"/>
    </row>
    <row r="13" spans="1:4" ht="77.25">
      <c r="A13" s="57" t="s">
        <v>0</v>
      </c>
      <c r="B13" s="64" t="s">
        <v>122</v>
      </c>
      <c r="C13" s="64" t="s">
        <v>136</v>
      </c>
      <c r="D13" s="92"/>
    </row>
    <row r="14" spans="1:4">
      <c r="A14" s="57" t="s">
        <v>111</v>
      </c>
      <c r="B14" s="61" t="s">
        <v>117</v>
      </c>
      <c r="C14" s="65" t="s">
        <v>137</v>
      </c>
      <c r="D14" s="92"/>
    </row>
    <row r="15" spans="1:4">
      <c r="A15" s="57" t="s">
        <v>123</v>
      </c>
      <c r="B15" s="66">
        <v>0</v>
      </c>
      <c r="C15" s="65">
        <v>90</v>
      </c>
      <c r="D15" s="92"/>
    </row>
    <row r="17" spans="1:4" ht="15" customHeight="1">
      <c r="A17" s="87" t="s">
        <v>108</v>
      </c>
      <c r="B17" s="90" t="s">
        <v>121</v>
      </c>
      <c r="C17" s="90"/>
      <c r="D17" s="90"/>
    </row>
    <row r="18" spans="1:4">
      <c r="A18" s="88"/>
      <c r="B18" s="58" t="s">
        <v>116</v>
      </c>
      <c r="C18" s="58" t="s">
        <v>118</v>
      </c>
      <c r="D18" s="58" t="s">
        <v>114</v>
      </c>
    </row>
    <row r="19" spans="1:4" ht="18">
      <c r="A19" s="57" t="s">
        <v>110</v>
      </c>
      <c r="B19" s="63" t="s">
        <v>126</v>
      </c>
      <c r="C19" s="63" t="s">
        <v>127</v>
      </c>
      <c r="D19" s="89" t="s">
        <v>185</v>
      </c>
    </row>
    <row r="20" spans="1:4">
      <c r="A20" s="57" t="s">
        <v>2</v>
      </c>
      <c r="B20" s="64" t="s">
        <v>5</v>
      </c>
      <c r="C20" s="64" t="s">
        <v>5</v>
      </c>
      <c r="D20" s="89"/>
    </row>
    <row r="21" spans="1:4" ht="51.75">
      <c r="A21" s="57" t="s">
        <v>0</v>
      </c>
      <c r="B21" s="64" t="s">
        <v>183</v>
      </c>
      <c r="C21" s="64" t="s">
        <v>184</v>
      </c>
      <c r="D21" s="89"/>
    </row>
    <row r="22" spans="1:4">
      <c r="A22" s="57" t="s">
        <v>111</v>
      </c>
      <c r="B22" s="61" t="s">
        <v>117</v>
      </c>
      <c r="C22" s="65" t="s">
        <v>140</v>
      </c>
      <c r="D22" s="89"/>
    </row>
    <row r="23" spans="1:4">
      <c r="A23" s="57" t="s">
        <v>123</v>
      </c>
      <c r="B23" s="66">
        <v>0</v>
      </c>
      <c r="C23" s="65" t="s">
        <v>185</v>
      </c>
      <c r="D23" s="89"/>
    </row>
    <row r="25" spans="1:4">
      <c r="A25" s="87" t="s">
        <v>108</v>
      </c>
      <c r="B25" s="90" t="s">
        <v>120</v>
      </c>
      <c r="C25" s="90"/>
      <c r="D25" s="90"/>
    </row>
    <row r="26" spans="1:4">
      <c r="A26" s="88"/>
      <c r="B26" s="58" t="s">
        <v>116</v>
      </c>
      <c r="C26" s="58" t="s">
        <v>118</v>
      </c>
      <c r="D26" s="58" t="s">
        <v>114</v>
      </c>
    </row>
    <row r="27" spans="1:4" ht="17.25">
      <c r="A27" s="57" t="s">
        <v>110</v>
      </c>
      <c r="B27" s="63" t="s">
        <v>128</v>
      </c>
      <c r="C27" s="63" t="s">
        <v>142</v>
      </c>
      <c r="D27" s="89">
        <f>C31-B31</f>
        <v>90</v>
      </c>
    </row>
    <row r="28" spans="1:4">
      <c r="A28" s="57" t="s">
        <v>2</v>
      </c>
      <c r="B28" s="64" t="s">
        <v>5</v>
      </c>
      <c r="C28" s="64" t="s">
        <v>5</v>
      </c>
      <c r="D28" s="89"/>
    </row>
    <row r="29" spans="1:4" ht="51.75">
      <c r="A29" s="57" t="s">
        <v>0</v>
      </c>
      <c r="B29" s="64" t="s">
        <v>129</v>
      </c>
      <c r="C29" s="64" t="s">
        <v>141</v>
      </c>
      <c r="D29" s="89"/>
    </row>
    <row r="30" spans="1:4">
      <c r="A30" s="57" t="s">
        <v>111</v>
      </c>
      <c r="B30" s="61" t="s">
        <v>117</v>
      </c>
      <c r="C30" s="65" t="s">
        <v>137</v>
      </c>
      <c r="D30" s="89"/>
    </row>
    <row r="31" spans="1:4">
      <c r="A31" s="57" t="s">
        <v>113</v>
      </c>
      <c r="B31" s="66">
        <v>0</v>
      </c>
      <c r="C31" s="65">
        <v>90</v>
      </c>
      <c r="D31" s="89"/>
    </row>
    <row r="35" spans="1:6" ht="27" customHeight="1">
      <c r="A35" s="87" t="s">
        <v>108</v>
      </c>
      <c r="B35" s="90" t="s">
        <v>112</v>
      </c>
      <c r="C35" s="90"/>
      <c r="D35" s="90"/>
    </row>
    <row r="36" spans="1:6">
      <c r="A36" s="88"/>
      <c r="B36" s="58" t="s">
        <v>116</v>
      </c>
      <c r="C36" s="58" t="s">
        <v>118</v>
      </c>
      <c r="D36" s="58" t="s">
        <v>114</v>
      </c>
    </row>
    <row r="37" spans="1:6" ht="17.25">
      <c r="A37" s="57" t="s">
        <v>110</v>
      </c>
      <c r="B37" s="63" t="s">
        <v>130</v>
      </c>
      <c r="C37" s="63" t="s">
        <v>131</v>
      </c>
      <c r="D37" s="89">
        <f>C41-B41</f>
        <v>19</v>
      </c>
    </row>
    <row r="38" spans="1:6">
      <c r="A38" s="57" t="s">
        <v>2</v>
      </c>
      <c r="B38" s="64" t="s">
        <v>55</v>
      </c>
      <c r="C38" s="64" t="s">
        <v>55</v>
      </c>
      <c r="D38" s="89"/>
    </row>
    <row r="39" spans="1:6" ht="64.5">
      <c r="A39" s="57" t="s">
        <v>0</v>
      </c>
      <c r="B39" s="64" t="s">
        <v>132</v>
      </c>
      <c r="C39" s="64" t="s">
        <v>143</v>
      </c>
      <c r="D39" s="89"/>
    </row>
    <row r="40" spans="1:6" ht="26.25">
      <c r="A40" s="57" t="s">
        <v>111</v>
      </c>
      <c r="B40" s="61" t="s">
        <v>117</v>
      </c>
      <c r="C40" s="64" t="s">
        <v>144</v>
      </c>
      <c r="D40" s="89"/>
    </row>
    <row r="41" spans="1:6">
      <c r="A41" s="57" t="s">
        <v>113</v>
      </c>
      <c r="B41" s="66">
        <v>0</v>
      </c>
      <c r="C41" s="65">
        <v>19</v>
      </c>
      <c r="D41" s="89"/>
    </row>
    <row r="43" spans="1:6">
      <c r="F43" s="70"/>
    </row>
  </sheetData>
  <mergeCells count="15">
    <mergeCell ref="D37:D41"/>
    <mergeCell ref="B1:D1"/>
    <mergeCell ref="B9:D9"/>
    <mergeCell ref="B17:D17"/>
    <mergeCell ref="B25:D25"/>
    <mergeCell ref="B35:D35"/>
    <mergeCell ref="D3:D7"/>
    <mergeCell ref="D11:D15"/>
    <mergeCell ref="D19:D23"/>
    <mergeCell ref="D27:D31"/>
    <mergeCell ref="A1:A2"/>
    <mergeCell ref="A9:A10"/>
    <mergeCell ref="A17:A18"/>
    <mergeCell ref="A25:A26"/>
    <mergeCell ref="A35:A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AG7"/>
  <sheetViews>
    <sheetView zoomScaleNormal="100" workbookViewId="0"/>
  </sheetViews>
  <sheetFormatPr defaultColWidth="8.42578125" defaultRowHeight="15"/>
  <cols>
    <col min="1" max="1" width="8.42578125" style="73"/>
    <col min="2" max="2" width="59.7109375" style="78" customWidth="1"/>
    <col min="3" max="28" width="8.42578125" style="73"/>
    <col min="29" max="29" width="12.140625" style="73" customWidth="1"/>
    <col min="30" max="30" width="10.5703125" style="73" customWidth="1"/>
    <col min="31" max="32" width="10.85546875" style="73" customWidth="1"/>
    <col min="33" max="33" width="12.140625" style="73" customWidth="1"/>
    <col min="34" max="16384" width="8.42578125" style="73"/>
  </cols>
  <sheetData>
    <row r="2" spans="2:33" ht="15.75">
      <c r="B2" s="77" t="s">
        <v>99</v>
      </c>
      <c r="C2" s="72" t="s">
        <v>145</v>
      </c>
      <c r="D2" s="72" t="s">
        <v>146</v>
      </c>
      <c r="E2" s="72" t="s">
        <v>147</v>
      </c>
      <c r="F2" s="72" t="s">
        <v>148</v>
      </c>
      <c r="G2" s="72" t="s">
        <v>149</v>
      </c>
      <c r="H2" s="72" t="s">
        <v>150</v>
      </c>
      <c r="I2" s="72" t="s">
        <v>151</v>
      </c>
      <c r="J2" s="72" t="s">
        <v>152</v>
      </c>
      <c r="K2" s="72" t="s">
        <v>153</v>
      </c>
      <c r="L2" s="72" t="s">
        <v>154</v>
      </c>
      <c r="M2" s="72" t="s">
        <v>155</v>
      </c>
      <c r="N2" s="72" t="s">
        <v>156</v>
      </c>
      <c r="O2" s="72" t="s">
        <v>157</v>
      </c>
      <c r="P2" s="72" t="s">
        <v>158</v>
      </c>
      <c r="Q2" s="72" t="s">
        <v>159</v>
      </c>
      <c r="R2" s="72" t="s">
        <v>160</v>
      </c>
      <c r="S2" s="72" t="s">
        <v>161</v>
      </c>
      <c r="T2" s="72" t="s">
        <v>162</v>
      </c>
      <c r="U2" s="72" t="s">
        <v>163</v>
      </c>
      <c r="V2" s="72" t="s">
        <v>164</v>
      </c>
      <c r="W2" s="72" t="s">
        <v>165</v>
      </c>
      <c r="X2" s="72" t="s">
        <v>166</v>
      </c>
      <c r="Y2" s="72" t="s">
        <v>167</v>
      </c>
      <c r="Z2" s="72" t="s">
        <v>168</v>
      </c>
      <c r="AA2" s="72" t="s">
        <v>169</v>
      </c>
      <c r="AB2" s="72" t="s">
        <v>170</v>
      </c>
      <c r="AC2" s="72" t="s">
        <v>171</v>
      </c>
      <c r="AD2" s="72" t="s">
        <v>172</v>
      </c>
      <c r="AE2" s="72" t="s">
        <v>173</v>
      </c>
      <c r="AF2" s="72" t="s">
        <v>174</v>
      </c>
      <c r="AG2" s="72" t="s">
        <v>181</v>
      </c>
    </row>
    <row r="3" spans="2:33" ht="18.75">
      <c r="B3" s="77" t="s">
        <v>186</v>
      </c>
      <c r="C3" s="74">
        <f>'Assumptions &amp; ER Values'!E28</f>
        <v>58192</v>
      </c>
      <c r="D3" s="74">
        <f>'Assumptions &amp; ER Values'!F28</f>
        <v>58192</v>
      </c>
      <c r="E3" s="74">
        <f>'Assumptions &amp; ER Values'!G28</f>
        <v>58192</v>
      </c>
      <c r="F3" s="74">
        <f>'Assumptions &amp; ER Values'!H28</f>
        <v>58192</v>
      </c>
      <c r="G3" s="74">
        <f>'Assumptions &amp; ER Values'!I28</f>
        <v>58192</v>
      </c>
      <c r="H3" s="74">
        <f>'Assumptions &amp; ER Values'!J28</f>
        <v>58192</v>
      </c>
      <c r="I3" s="74">
        <f>'Assumptions &amp; ER Values'!K28</f>
        <v>58192</v>
      </c>
      <c r="J3" s="74">
        <f>'Assumptions &amp; ER Values'!L28</f>
        <v>58192</v>
      </c>
      <c r="K3" s="74">
        <f>'Assumptions &amp; ER Values'!M28</f>
        <v>58192</v>
      </c>
      <c r="L3" s="74">
        <f>'Assumptions &amp; ER Values'!N28</f>
        <v>58192</v>
      </c>
      <c r="M3" s="74">
        <f>'Assumptions &amp; ER Values'!O28</f>
        <v>58192</v>
      </c>
      <c r="N3" s="74">
        <f>'Assumptions &amp; ER Values'!P28</f>
        <v>58192</v>
      </c>
      <c r="O3" s="74">
        <f>'Assumptions &amp; ER Values'!Q28</f>
        <v>58192</v>
      </c>
      <c r="P3" s="74">
        <f>'Assumptions &amp; ER Values'!R28</f>
        <v>58192</v>
      </c>
      <c r="Q3" s="74">
        <f>'Assumptions &amp; ER Values'!S28</f>
        <v>58192</v>
      </c>
      <c r="R3" s="74">
        <f>'Assumptions &amp; ER Values'!T28</f>
        <v>58192</v>
      </c>
      <c r="S3" s="74">
        <f>'Assumptions &amp; ER Values'!U28</f>
        <v>58192</v>
      </c>
      <c r="T3" s="74">
        <f>'Assumptions &amp; ER Values'!V28</f>
        <v>58192</v>
      </c>
      <c r="U3" s="74">
        <f>'Assumptions &amp; ER Values'!W28</f>
        <v>58192</v>
      </c>
      <c r="V3" s="74">
        <f>'Assumptions &amp; ER Values'!X28</f>
        <v>58192</v>
      </c>
      <c r="W3" s="74">
        <f>'Assumptions &amp; ER Values'!Y28</f>
        <v>58192</v>
      </c>
      <c r="X3" s="74">
        <f>'Assumptions &amp; ER Values'!Z28</f>
        <v>58192</v>
      </c>
      <c r="Y3" s="74">
        <f>'Assumptions &amp; ER Values'!AA28</f>
        <v>58192</v>
      </c>
      <c r="Z3" s="74">
        <f>'Assumptions &amp; ER Values'!AB28</f>
        <v>58192</v>
      </c>
      <c r="AA3" s="74">
        <f>'Assumptions &amp; ER Values'!AC28</f>
        <v>58192</v>
      </c>
      <c r="AB3" s="74">
        <f>'Assumptions &amp; ER Values'!AD28</f>
        <v>58192</v>
      </c>
      <c r="AC3" s="74">
        <f>'Assumptions &amp; ER Values'!AE28</f>
        <v>58192</v>
      </c>
      <c r="AD3" s="74">
        <f>'Assumptions &amp; ER Values'!AF28</f>
        <v>58192</v>
      </c>
      <c r="AE3" s="74">
        <f>'Assumptions &amp; ER Values'!AG28</f>
        <v>58192</v>
      </c>
      <c r="AF3" s="74">
        <f>'Assumptions &amp; ER Values'!AH28</f>
        <v>58192</v>
      </c>
      <c r="AG3" s="74">
        <f>'Assumptions &amp; ER Values'!AI28</f>
        <v>58192</v>
      </c>
    </row>
    <row r="4" spans="2:33" ht="18.75">
      <c r="B4" s="77" t="s">
        <v>187</v>
      </c>
      <c r="C4" s="74">
        <f>'Assumptions &amp; ER Values'!E30</f>
        <v>0</v>
      </c>
      <c r="D4" s="74">
        <f>'Assumptions &amp; ER Values'!F30</f>
        <v>0</v>
      </c>
      <c r="E4" s="74">
        <f>'Assumptions &amp; ER Values'!G30</f>
        <v>0</v>
      </c>
      <c r="F4" s="74">
        <f>'Assumptions &amp; ER Values'!H30</f>
        <v>0</v>
      </c>
      <c r="G4" s="74">
        <f>'Assumptions &amp; ER Values'!I30</f>
        <v>0</v>
      </c>
      <c r="H4" s="74">
        <f>'Assumptions &amp; ER Values'!J30</f>
        <v>0</v>
      </c>
      <c r="I4" s="74">
        <f>'Assumptions &amp; ER Values'!K30</f>
        <v>0</v>
      </c>
      <c r="J4" s="74">
        <f>'Assumptions &amp; ER Values'!L30</f>
        <v>0</v>
      </c>
      <c r="K4" s="74">
        <f>'Assumptions &amp; ER Values'!M30</f>
        <v>0</v>
      </c>
      <c r="L4" s="74">
        <f>'Assumptions &amp; ER Values'!N30</f>
        <v>0</v>
      </c>
      <c r="M4" s="74">
        <f>'Assumptions &amp; ER Values'!O30</f>
        <v>0</v>
      </c>
      <c r="N4" s="74">
        <f>'Assumptions &amp; ER Values'!P30</f>
        <v>0</v>
      </c>
      <c r="O4" s="74">
        <f>'Assumptions &amp; ER Values'!Q30</f>
        <v>0</v>
      </c>
      <c r="P4" s="74">
        <f>'Assumptions &amp; ER Values'!R30</f>
        <v>0</v>
      </c>
      <c r="Q4" s="74">
        <f>'Assumptions &amp; ER Values'!S30</f>
        <v>0</v>
      </c>
      <c r="R4" s="74">
        <f>'Assumptions &amp; ER Values'!T30</f>
        <v>0</v>
      </c>
      <c r="S4" s="74">
        <f>'Assumptions &amp; ER Values'!U30</f>
        <v>0</v>
      </c>
      <c r="T4" s="74">
        <f>'Assumptions &amp; ER Values'!V30</f>
        <v>0</v>
      </c>
      <c r="U4" s="74">
        <f>'Assumptions &amp; ER Values'!W30</f>
        <v>0</v>
      </c>
      <c r="V4" s="74">
        <f>'Assumptions &amp; ER Values'!X30</f>
        <v>0</v>
      </c>
      <c r="W4" s="74">
        <f>'Assumptions &amp; ER Values'!Y30</f>
        <v>0</v>
      </c>
      <c r="X4" s="74">
        <f>'Assumptions &amp; ER Values'!Z30</f>
        <v>0</v>
      </c>
      <c r="Y4" s="74">
        <f>'Assumptions &amp; ER Values'!AA30</f>
        <v>0</v>
      </c>
      <c r="Z4" s="74">
        <f>'Assumptions &amp; ER Values'!AB30</f>
        <v>0</v>
      </c>
      <c r="AA4" s="74">
        <f>'Assumptions &amp; ER Values'!AC30</f>
        <v>0</v>
      </c>
      <c r="AB4" s="74">
        <f>'Assumptions &amp; ER Values'!AD30</f>
        <v>0</v>
      </c>
      <c r="AC4" s="74">
        <f>'Assumptions &amp; ER Values'!AE30</f>
        <v>0</v>
      </c>
      <c r="AD4" s="74">
        <f>'Assumptions &amp; ER Values'!AF30</f>
        <v>0</v>
      </c>
      <c r="AE4" s="74">
        <f>'Assumptions &amp; ER Values'!AG30</f>
        <v>0</v>
      </c>
      <c r="AF4" s="74">
        <f>'Assumptions &amp; ER Values'!AH30</f>
        <v>0</v>
      </c>
      <c r="AG4" s="74">
        <f>'Assumptions &amp; ER Values'!AI30</f>
        <v>0</v>
      </c>
    </row>
    <row r="5" spans="2:33" ht="18.75">
      <c r="B5" s="77" t="s">
        <v>188</v>
      </c>
      <c r="C5" s="74">
        <f>'Assumptions &amp; ER Values'!E32</f>
        <v>0</v>
      </c>
      <c r="D5" s="74">
        <f>'Assumptions &amp; ER Values'!F32</f>
        <v>0</v>
      </c>
      <c r="E5" s="74">
        <f>'Assumptions &amp; ER Values'!G32</f>
        <v>0</v>
      </c>
      <c r="F5" s="74">
        <f>'Assumptions &amp; ER Values'!H32</f>
        <v>0</v>
      </c>
      <c r="G5" s="74">
        <f>'Assumptions &amp; ER Values'!I32</f>
        <v>0</v>
      </c>
      <c r="H5" s="74">
        <f>'Assumptions &amp; ER Values'!J32</f>
        <v>0</v>
      </c>
      <c r="I5" s="74">
        <f>'Assumptions &amp; ER Values'!K32</f>
        <v>0</v>
      </c>
      <c r="J5" s="74">
        <f>'Assumptions &amp; ER Values'!L32</f>
        <v>0</v>
      </c>
      <c r="K5" s="74">
        <f>'Assumptions &amp; ER Values'!M32</f>
        <v>0</v>
      </c>
      <c r="L5" s="74">
        <f>'Assumptions &amp; ER Values'!N32</f>
        <v>0</v>
      </c>
      <c r="M5" s="74">
        <f>'Assumptions &amp; ER Values'!O32</f>
        <v>0</v>
      </c>
      <c r="N5" s="74">
        <f>'Assumptions &amp; ER Values'!P32</f>
        <v>0</v>
      </c>
      <c r="O5" s="74">
        <f>'Assumptions &amp; ER Values'!Q32</f>
        <v>0</v>
      </c>
      <c r="P5" s="74">
        <f>'Assumptions &amp; ER Values'!R32</f>
        <v>0</v>
      </c>
      <c r="Q5" s="74">
        <f>'Assumptions &amp; ER Values'!S32</f>
        <v>0</v>
      </c>
      <c r="R5" s="74">
        <f>'Assumptions &amp; ER Values'!T32</f>
        <v>0</v>
      </c>
      <c r="S5" s="74">
        <f>'Assumptions &amp; ER Values'!U32</f>
        <v>0</v>
      </c>
      <c r="T5" s="74">
        <f>'Assumptions &amp; ER Values'!V32</f>
        <v>0</v>
      </c>
      <c r="U5" s="74">
        <f>'Assumptions &amp; ER Values'!W32</f>
        <v>0</v>
      </c>
      <c r="V5" s="74">
        <f>'Assumptions &amp; ER Values'!X32</f>
        <v>0</v>
      </c>
      <c r="W5" s="74">
        <f>'Assumptions &amp; ER Values'!Y32</f>
        <v>0</v>
      </c>
      <c r="X5" s="74">
        <f>'Assumptions &amp; ER Values'!Z32</f>
        <v>0</v>
      </c>
      <c r="Y5" s="74">
        <f>'Assumptions &amp; ER Values'!AA32</f>
        <v>0</v>
      </c>
      <c r="Z5" s="74">
        <f>'Assumptions &amp; ER Values'!AB32</f>
        <v>0</v>
      </c>
      <c r="AA5" s="74">
        <f>'Assumptions &amp; ER Values'!AC32</f>
        <v>0</v>
      </c>
      <c r="AB5" s="74">
        <f>'Assumptions &amp; ER Values'!AD32</f>
        <v>0</v>
      </c>
      <c r="AC5" s="74">
        <f>'Assumptions &amp; ER Values'!AE32</f>
        <v>0</v>
      </c>
      <c r="AD5" s="74">
        <f>'Assumptions &amp; ER Values'!AF32</f>
        <v>0</v>
      </c>
      <c r="AE5" s="74">
        <f>'Assumptions &amp; ER Values'!AG32</f>
        <v>0</v>
      </c>
      <c r="AF5" s="74">
        <f>'Assumptions &amp; ER Values'!AH32</f>
        <v>0</v>
      </c>
      <c r="AG5" s="74">
        <f>'Assumptions &amp; ER Values'!AI32</f>
        <v>0</v>
      </c>
    </row>
    <row r="6" spans="2:33" ht="34.5">
      <c r="B6" s="77" t="s">
        <v>189</v>
      </c>
      <c r="C6" s="75">
        <f>'Assumptions &amp; ER Values'!E34*5</f>
        <v>290960</v>
      </c>
      <c r="D6" s="75">
        <f>'Assumptions &amp; ER Values'!F34*5</f>
        <v>290960</v>
      </c>
      <c r="E6" s="75">
        <f>'Assumptions &amp; ER Values'!G34*5</f>
        <v>290960</v>
      </c>
      <c r="F6" s="75">
        <f>'Assumptions &amp; ER Values'!H34*5</f>
        <v>290960</v>
      </c>
      <c r="G6" s="75">
        <f>'Assumptions &amp; ER Values'!I34*5</f>
        <v>290960</v>
      </c>
      <c r="H6" s="75">
        <f>'Assumptions &amp; ER Values'!J34*5</f>
        <v>290960</v>
      </c>
      <c r="I6" s="75">
        <f>'Assumptions &amp; ER Values'!K34*5</f>
        <v>290960</v>
      </c>
      <c r="J6" s="75">
        <f>'Assumptions &amp; ER Values'!L34*5</f>
        <v>290960</v>
      </c>
      <c r="K6" s="75">
        <f>'Assumptions &amp; ER Values'!M34*5</f>
        <v>290960</v>
      </c>
      <c r="L6" s="75">
        <f>'Assumptions &amp; ER Values'!N34*5</f>
        <v>290960</v>
      </c>
      <c r="M6" s="75">
        <f>'Assumptions &amp; ER Values'!O34*5</f>
        <v>290960</v>
      </c>
      <c r="N6" s="75">
        <f>'Assumptions &amp; ER Values'!P34*5</f>
        <v>290960</v>
      </c>
      <c r="O6" s="75">
        <f>'Assumptions &amp; ER Values'!Q34*5</f>
        <v>290960</v>
      </c>
      <c r="P6" s="75">
        <f>'Assumptions &amp; ER Values'!R34*5</f>
        <v>290960</v>
      </c>
      <c r="Q6" s="75">
        <f>'Assumptions &amp; ER Values'!S34*5</f>
        <v>290960</v>
      </c>
      <c r="R6" s="75">
        <f>'Assumptions &amp; ER Values'!T34*5</f>
        <v>290960</v>
      </c>
      <c r="S6" s="75">
        <f>'Assumptions &amp; ER Values'!U34*5</f>
        <v>290960</v>
      </c>
      <c r="T6" s="75">
        <f>'Assumptions &amp; ER Values'!V34*5</f>
        <v>290960</v>
      </c>
      <c r="U6" s="75">
        <f>'Assumptions &amp; ER Values'!W34*5</f>
        <v>290960</v>
      </c>
      <c r="V6" s="75">
        <f>'Assumptions &amp; ER Values'!X34*5</f>
        <v>290960</v>
      </c>
      <c r="W6" s="75">
        <f>'Assumptions &amp; ER Values'!Y34*5</f>
        <v>290960</v>
      </c>
      <c r="X6" s="75">
        <f>'Assumptions &amp; ER Values'!Z34*5</f>
        <v>290960</v>
      </c>
      <c r="Y6" s="75">
        <f>'Assumptions &amp; ER Values'!AA34*5</f>
        <v>290960</v>
      </c>
      <c r="Z6" s="75">
        <f>'Assumptions &amp; ER Values'!AB34*5</f>
        <v>290960</v>
      </c>
      <c r="AA6" s="75">
        <f>'Assumptions &amp; ER Values'!AC34*5</f>
        <v>290960</v>
      </c>
      <c r="AB6" s="75">
        <f>'Assumptions &amp; ER Values'!AD34*5</f>
        <v>290960</v>
      </c>
      <c r="AC6" s="75">
        <f>'Assumptions &amp; ER Values'!AE34*5</f>
        <v>290960</v>
      </c>
      <c r="AD6" s="75">
        <f>'Assumptions &amp; ER Values'!AF34*5</f>
        <v>290960</v>
      </c>
      <c r="AE6" s="75">
        <f>'Assumptions &amp; ER Values'!AG34*5</f>
        <v>290960</v>
      </c>
      <c r="AF6" s="75">
        <f>'Assumptions &amp; ER Values'!AH34*5</f>
        <v>290960</v>
      </c>
      <c r="AG6" s="75">
        <f>'Assumptions &amp; ER Values'!AI34*5</f>
        <v>290960</v>
      </c>
    </row>
    <row r="7" spans="2:33" ht="34.5">
      <c r="B7" s="77" t="s">
        <v>190</v>
      </c>
      <c r="C7" s="76">
        <f>'Assumptions &amp; ER Values'!E34</f>
        <v>58192</v>
      </c>
      <c r="D7" s="76">
        <f>'Assumptions &amp; ER Values'!F34</f>
        <v>58192</v>
      </c>
      <c r="E7" s="76">
        <f>'Assumptions &amp; ER Values'!G34</f>
        <v>58192</v>
      </c>
      <c r="F7" s="76">
        <f>'Assumptions &amp; ER Values'!H34</f>
        <v>58192</v>
      </c>
      <c r="G7" s="76">
        <f>'Assumptions &amp; ER Values'!I34</f>
        <v>58192</v>
      </c>
      <c r="H7" s="76">
        <f>'Assumptions &amp; ER Values'!J34</f>
        <v>58192</v>
      </c>
      <c r="I7" s="76">
        <f>'Assumptions &amp; ER Values'!K34</f>
        <v>58192</v>
      </c>
      <c r="J7" s="76">
        <f>'Assumptions &amp; ER Values'!L34</f>
        <v>58192</v>
      </c>
      <c r="K7" s="76">
        <f>'Assumptions &amp; ER Values'!M34</f>
        <v>58192</v>
      </c>
      <c r="L7" s="76">
        <f>'Assumptions &amp; ER Values'!N34</f>
        <v>58192</v>
      </c>
      <c r="M7" s="76">
        <f>'Assumptions &amp; ER Values'!O34</f>
        <v>58192</v>
      </c>
      <c r="N7" s="76">
        <f>'Assumptions &amp; ER Values'!P34</f>
        <v>58192</v>
      </c>
      <c r="O7" s="76">
        <f>'Assumptions &amp; ER Values'!Q34</f>
        <v>58192</v>
      </c>
      <c r="P7" s="76">
        <f>'Assumptions &amp; ER Values'!R34</f>
        <v>58192</v>
      </c>
      <c r="Q7" s="76">
        <f>'Assumptions &amp; ER Values'!S34</f>
        <v>58192</v>
      </c>
      <c r="R7" s="76">
        <f>'Assumptions &amp; ER Values'!T34</f>
        <v>58192</v>
      </c>
      <c r="S7" s="76">
        <f>'Assumptions &amp; ER Values'!U34</f>
        <v>58192</v>
      </c>
      <c r="T7" s="76">
        <f>'Assumptions &amp; ER Values'!V34</f>
        <v>58192</v>
      </c>
      <c r="U7" s="76">
        <f>'Assumptions &amp; ER Values'!W34</f>
        <v>58192</v>
      </c>
      <c r="V7" s="76">
        <f>'Assumptions &amp; ER Values'!X34</f>
        <v>58192</v>
      </c>
      <c r="W7" s="76">
        <f>'Assumptions &amp; ER Values'!Y34</f>
        <v>58192</v>
      </c>
      <c r="X7" s="76">
        <f>'Assumptions &amp; ER Values'!Z34</f>
        <v>58192</v>
      </c>
      <c r="Y7" s="76">
        <f>'Assumptions &amp; ER Values'!AA34</f>
        <v>58192</v>
      </c>
      <c r="Z7" s="76">
        <f>'Assumptions &amp; ER Values'!AB34</f>
        <v>58192</v>
      </c>
      <c r="AA7" s="76">
        <f>'Assumptions &amp; ER Values'!AC34</f>
        <v>58192</v>
      </c>
      <c r="AB7" s="76">
        <f>'Assumptions &amp; ER Values'!AD34</f>
        <v>58192</v>
      </c>
      <c r="AC7" s="76">
        <f>'Assumptions &amp; ER Values'!AE34</f>
        <v>58192</v>
      </c>
      <c r="AD7" s="76">
        <f>'Assumptions &amp; ER Values'!AF34</f>
        <v>58192</v>
      </c>
      <c r="AE7" s="76">
        <f>'Assumptions &amp; ER Values'!AG34</f>
        <v>58192</v>
      </c>
      <c r="AF7" s="76">
        <f>'Assumptions &amp; ER Values'!AH34</f>
        <v>58192</v>
      </c>
      <c r="AG7" s="76">
        <f>'Assumptions &amp; ER Values'!AI34</f>
        <v>58192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Assumptions &amp; ER Values</vt:lpstr>
      <vt:lpstr>SD Parameters</vt:lpstr>
      <vt:lpstr>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Melana</dc:creator>
  <cp:lastModifiedBy>CSIPL-RP</cp:lastModifiedBy>
  <dcterms:created xsi:type="dcterms:W3CDTF">2015-04-20T05:41:10Z</dcterms:created>
  <dcterms:modified xsi:type="dcterms:W3CDTF">2024-04-09T07:56:10Z</dcterms:modified>
</cp:coreProperties>
</file>