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jects\Bulgaria\Commented\"/>
    </mc:Choice>
  </mc:AlternateContent>
  <xr:revisionPtr revIDLastSave="0" documentId="13_ncr:1_{CC081C56-3EDC-440A-A158-4933CC01BFB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</sheets>
  <calcPr calcId="191029"/>
</workbook>
</file>

<file path=xl/calcChain.xml><?xml version="1.0" encoding="utf-8"?>
<calcChain xmlns="http://schemas.openxmlformats.org/spreadsheetml/2006/main">
  <c r="C4" i="2" l="1"/>
  <c r="C3" i="2"/>
  <c r="C2" i="2"/>
  <c r="C1" i="2"/>
  <c r="I33" i="1"/>
  <c r="I34" i="1" s="1"/>
  <c r="F32" i="1"/>
  <c r="F31" i="1"/>
  <c r="G31" i="1" s="1"/>
  <c r="F30" i="1"/>
  <c r="F29" i="1"/>
  <c r="F28" i="1"/>
  <c r="F27" i="1"/>
  <c r="F26" i="1"/>
  <c r="F25" i="1"/>
  <c r="F24" i="1"/>
  <c r="F23" i="1"/>
  <c r="G23" i="1" s="1"/>
  <c r="F21" i="1"/>
  <c r="F20" i="1"/>
  <c r="G20" i="1" s="1"/>
  <c r="F19" i="1"/>
  <c r="G19" i="1" s="1"/>
  <c r="F18" i="1"/>
  <c r="F17" i="1"/>
  <c r="F16" i="1"/>
  <c r="G16" i="1" s="1"/>
  <c r="F15" i="1"/>
  <c r="G15" i="1" s="1"/>
  <c r="F14" i="1"/>
  <c r="F13" i="1"/>
  <c r="F12" i="1"/>
  <c r="G12" i="1" s="1"/>
  <c r="F11" i="1"/>
  <c r="G11" i="1" s="1"/>
  <c r="F10" i="1"/>
  <c r="G10" i="1" s="1"/>
  <c r="D32" i="1"/>
  <c r="D31" i="1"/>
  <c r="D30" i="1"/>
  <c r="D29" i="1"/>
  <c r="D28" i="1"/>
  <c r="D27" i="1"/>
  <c r="D26" i="1"/>
  <c r="D25" i="1"/>
  <c r="D24" i="1"/>
  <c r="D23" i="1"/>
  <c r="D20" i="1"/>
  <c r="D22" i="1"/>
  <c r="D21" i="1"/>
  <c r="D19" i="1"/>
  <c r="D18" i="1"/>
  <c r="D17" i="1"/>
  <c r="D16" i="1"/>
  <c r="D15" i="1"/>
  <c r="D14" i="1"/>
  <c r="D13" i="1"/>
  <c r="D12" i="1"/>
  <c r="D11" i="1"/>
  <c r="D10" i="1"/>
  <c r="G8" i="1"/>
  <c r="F8" i="1"/>
  <c r="D8" i="1"/>
  <c r="F9" i="1"/>
  <c r="D9" i="1"/>
  <c r="F22" i="1"/>
  <c r="D33" i="1"/>
  <c r="C22" i="1"/>
  <c r="G32" i="1"/>
  <c r="G30" i="1"/>
  <c r="G29" i="1"/>
  <c r="G28" i="1"/>
  <c r="G27" i="1"/>
  <c r="G26" i="1"/>
  <c r="G24" i="1"/>
  <c r="G21" i="1"/>
  <c r="G18" i="1"/>
  <c r="G17" i="1"/>
  <c r="G14" i="1"/>
  <c r="G13" i="1"/>
  <c r="C33" i="1"/>
  <c r="E33" i="1"/>
  <c r="E22" i="1"/>
  <c r="G25" i="1" l="1"/>
  <c r="F33" i="1"/>
  <c r="G33" i="1" s="1"/>
  <c r="G22" i="1"/>
  <c r="I22" i="1" s="1"/>
  <c r="G9" i="1"/>
  <c r="I9" i="1" s="1"/>
  <c r="E9" i="1"/>
  <c r="C9" i="1"/>
  <c r="G34" i="1" l="1"/>
</calcChain>
</file>

<file path=xl/sharedStrings.xml><?xml version="1.0" encoding="utf-8"?>
<sst xmlns="http://schemas.openxmlformats.org/spreadsheetml/2006/main" count="22" uniqueCount="18">
  <si>
    <t>Year</t>
  </si>
  <si>
    <t>Month</t>
  </si>
  <si>
    <t>Energy generated to grid</t>
  </si>
  <si>
    <t>Energy received from grid</t>
  </si>
  <si>
    <t>kWh</t>
  </si>
  <si>
    <t>Total</t>
  </si>
  <si>
    <t>Net energy delivered to grid</t>
  </si>
  <si>
    <t>Total for the monitoring period</t>
  </si>
  <si>
    <t>Grid EF</t>
  </si>
  <si>
    <t>Emission reductions</t>
  </si>
  <si>
    <t>VER</t>
  </si>
  <si>
    <t>Net energy generated for the Monitoring period</t>
  </si>
  <si>
    <t>Emission reductions generated for the Monitoring period</t>
  </si>
  <si>
    <t>tCO2e/MWh</t>
  </si>
  <si>
    <t>(01/12/2020 - 31/10/2022)</t>
  </si>
  <si>
    <t>Ver.03/07.04.2023</t>
  </si>
  <si>
    <t>Energy generated with error factor</t>
  </si>
  <si>
    <t>Energy received from grid with error factor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</si>
</sst>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"/>
  </numFmts>
  <fonts count="9" x14ac:knownFonts="1">
    <font>
      <sz val="11"/>
      <color theme="1"/>
      <name val="Arial"/>
      <family val="2"/>
    </font>
    <font>
      <b/>
      <sz val="11"/>
      <color theme="1"/>
      <name val="Arial"/>
      <family val="2"/>
      <charset val="204"/>
    </font>
    <font>
      <sz val="11"/>
      <color rgb="FF000000"/>
      <name val="Calibri"/>
      <family val="2"/>
    </font>
    <font>
      <sz val="11"/>
      <color rgb="FFFF0000"/>
      <name val="Arial"/>
      <family val="2"/>
    </font>
    <font>
      <sz val="8"/>
      <name val="Arial"/>
      <family val="2"/>
    </font>
    <font>
      <b/>
      <sz val="14"/>
      <color rgb="FF000000"/>
      <name val="Calibri"/>
      <family val="2"/>
      <charset val="204"/>
    </font>
    <font>
      <sz val="11"/>
      <name val="Arial"/>
      <family val="2"/>
    </font>
    <font>
      <sz val="11"/>
      <color theme="1"/>
      <name val="Arial"/>
      <family val="2"/>
    </font>
    <font>
      <sz val="9.5"/>
      <color rgb="FF404040"/>
      <name val="Franklin Gothic Boo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Border="1"/>
    <xf numFmtId="0" fontId="0" fillId="0" borderId="2" xfId="0" applyBorder="1"/>
    <xf numFmtId="164" fontId="0" fillId="0" borderId="0" xfId="0" applyNumberFormat="1"/>
    <xf numFmtId="164" fontId="0" fillId="0" borderId="1" xfId="0" applyNumberFormat="1" applyBorder="1"/>
    <xf numFmtId="0" fontId="0" fillId="0" borderId="3" xfId="0" applyBorder="1"/>
    <xf numFmtId="164" fontId="0" fillId="0" borderId="3" xfId="0" applyNumberFormat="1" applyBorder="1"/>
    <xf numFmtId="164" fontId="0" fillId="0" borderId="5" xfId="0" applyNumberFormat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/>
    </xf>
    <xf numFmtId="0" fontId="0" fillId="0" borderId="13" xfId="0" applyBorder="1"/>
    <xf numFmtId="164" fontId="0" fillId="0" borderId="2" xfId="0" applyNumberFormat="1" applyBorder="1" applyAlignment="1">
      <alignment horizontal="right"/>
    </xf>
    <xf numFmtId="0" fontId="1" fillId="0" borderId="13" xfId="0" applyFont="1" applyBorder="1"/>
    <xf numFmtId="164" fontId="1" fillId="0" borderId="14" xfId="0" applyNumberFormat="1" applyFont="1" applyBorder="1" applyAlignment="1">
      <alignment horizontal="right"/>
    </xf>
    <xf numFmtId="164" fontId="0" fillId="0" borderId="2" xfId="0" applyNumberFormat="1" applyBorder="1"/>
    <xf numFmtId="164" fontId="1" fillId="0" borderId="14" xfId="0" applyNumberFormat="1" applyFont="1" applyBorder="1"/>
    <xf numFmtId="164" fontId="0" fillId="0" borderId="23" xfId="0" applyNumberFormat="1" applyBorder="1" applyAlignment="1">
      <alignment horizontal="center" vertical="center" wrapText="1"/>
    </xf>
    <xf numFmtId="164" fontId="0" fillId="0" borderId="24" xfId="0" applyNumberFormat="1" applyBorder="1" applyAlignment="1">
      <alignment horizontal="center" vertical="center"/>
    </xf>
    <xf numFmtId="164" fontId="0" fillId="0" borderId="25" xfId="0" applyNumberFormat="1" applyBorder="1"/>
    <xf numFmtId="164" fontId="1" fillId="0" borderId="15" xfId="0" applyNumberFormat="1" applyFont="1" applyBorder="1"/>
    <xf numFmtId="164" fontId="0" fillId="0" borderId="4" xfId="0" applyNumberFormat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 wrapText="1"/>
    </xf>
    <xf numFmtId="3" fontId="1" fillId="0" borderId="17" xfId="0" applyNumberFormat="1" applyFont="1" applyBorder="1" applyAlignment="1">
      <alignment vertical="center"/>
    </xf>
    <xf numFmtId="3" fontId="1" fillId="0" borderId="17" xfId="0" applyNumberFormat="1" applyFont="1" applyBorder="1"/>
    <xf numFmtId="164" fontId="0" fillId="0" borderId="7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/>
    </xf>
    <xf numFmtId="3" fontId="0" fillId="0" borderId="26" xfId="0" applyNumberFormat="1" applyBorder="1" applyAlignment="1">
      <alignment horizontal="center"/>
    </xf>
    <xf numFmtId="0" fontId="2" fillId="0" borderId="0" xfId="0" applyFont="1" applyAlignment="1">
      <alignment horizontal="left"/>
    </xf>
    <xf numFmtId="3" fontId="2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/>
    <xf numFmtId="165" fontId="5" fillId="0" borderId="0" xfId="0" applyNumberFormat="1" applyFont="1"/>
    <xf numFmtId="165" fontId="2" fillId="0" borderId="0" xfId="0" applyNumberFormat="1" applyFont="1"/>
    <xf numFmtId="164" fontId="0" fillId="2" borderId="1" xfId="0" applyNumberFormat="1" applyFill="1" applyBorder="1"/>
    <xf numFmtId="164" fontId="6" fillId="0" borderId="1" xfId="0" applyNumberFormat="1" applyFont="1" applyBorder="1"/>
    <xf numFmtId="0" fontId="1" fillId="0" borderId="20" xfId="0" applyFont="1" applyBorder="1" applyAlignment="1">
      <alignment horizontal="right" vertical="center" wrapText="1"/>
    </xf>
    <xf numFmtId="3" fontId="1" fillId="0" borderId="15" xfId="0" applyNumberFormat="1" applyFont="1" applyBorder="1" applyAlignment="1">
      <alignment vertical="center"/>
    </xf>
    <xf numFmtId="3" fontId="0" fillId="0" borderId="26" xfId="0" applyNumberFormat="1" applyBorder="1" applyAlignment="1">
      <alignment horizontal="center"/>
    </xf>
    <xf numFmtId="0" fontId="1" fillId="0" borderId="18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right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2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0" xfId="0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 textRotation="255"/>
    </xf>
    <xf numFmtId="0" fontId="0" fillId="0" borderId="19" xfId="0" applyBorder="1" applyAlignment="1">
      <alignment horizontal="center" vertical="center" textRotation="255"/>
    </xf>
    <xf numFmtId="0" fontId="8" fillId="0" borderId="0" xfId="0" applyFont="1"/>
    <xf numFmtId="3" fontId="0" fillId="0" borderId="0" xfId="0" applyNumberFormat="1"/>
    <xf numFmtId="10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39"/>
  <sheetViews>
    <sheetView tabSelected="1" topLeftCell="A18" workbookViewId="0">
      <selection activeCell="I34" sqref="I34"/>
    </sheetView>
  </sheetViews>
  <sheetFormatPr defaultRowHeight="14" x14ac:dyDescent="0.3"/>
  <cols>
    <col min="1" max="1" width="7.1640625" customWidth="1"/>
    <col min="2" max="2" width="10.5" customWidth="1"/>
    <col min="3" max="7" width="15.6640625" style="3" customWidth="1"/>
    <col min="8" max="8" width="11" customWidth="1"/>
    <col min="9" max="9" width="12.1640625" customWidth="1"/>
    <col min="10" max="10" width="14.1640625" customWidth="1"/>
    <col min="11" max="11" width="13.5" bestFit="1" customWidth="1"/>
    <col min="12" max="12" width="12.6640625" customWidth="1"/>
  </cols>
  <sheetData>
    <row r="2" spans="1:13" x14ac:dyDescent="0.3">
      <c r="A2" t="s">
        <v>11</v>
      </c>
    </row>
    <row r="3" spans="1:13" x14ac:dyDescent="0.3">
      <c r="A3" t="s">
        <v>14</v>
      </c>
    </row>
    <row r="4" spans="1:13" x14ac:dyDescent="0.3">
      <c r="A4" t="s">
        <v>12</v>
      </c>
    </row>
    <row r="5" spans="1:13" ht="14.5" thickBot="1" x14ac:dyDescent="0.35">
      <c r="A5" t="s">
        <v>15</v>
      </c>
    </row>
    <row r="6" spans="1:13" ht="42" x14ac:dyDescent="0.3">
      <c r="A6" s="43" t="s">
        <v>0</v>
      </c>
      <c r="B6" s="41" t="s">
        <v>1</v>
      </c>
      <c r="C6" s="7" t="s">
        <v>2</v>
      </c>
      <c r="D6" s="7" t="s">
        <v>16</v>
      </c>
      <c r="E6" s="7" t="s">
        <v>3</v>
      </c>
      <c r="F6" s="15" t="s">
        <v>17</v>
      </c>
      <c r="G6" s="15" t="s">
        <v>6</v>
      </c>
      <c r="H6" s="19" t="s">
        <v>8</v>
      </c>
      <c r="I6" s="20" t="s">
        <v>9</v>
      </c>
    </row>
    <row r="7" spans="1:13" ht="14.5" thickBot="1" x14ac:dyDescent="0.35">
      <c r="A7" s="44"/>
      <c r="B7" s="42"/>
      <c r="C7" s="8" t="s">
        <v>4</v>
      </c>
      <c r="D7" s="8"/>
      <c r="E7" s="8" t="s">
        <v>4</v>
      </c>
      <c r="F7" s="16"/>
      <c r="G7" s="16" t="s">
        <v>4</v>
      </c>
      <c r="H7" s="23" t="s">
        <v>13</v>
      </c>
      <c r="I7" s="24" t="s">
        <v>10</v>
      </c>
    </row>
    <row r="8" spans="1:13" ht="15" thickBot="1" x14ac:dyDescent="0.4">
      <c r="A8" s="46">
        <v>2020</v>
      </c>
      <c r="B8" s="2">
        <v>12</v>
      </c>
      <c r="C8" s="10">
        <v>41577210.399999999</v>
      </c>
      <c r="D8" s="10">
        <f>C8*(1-0.2%)</f>
        <v>41494055.979199998</v>
      </c>
      <c r="E8" s="10">
        <v>77756.800000000003</v>
      </c>
      <c r="F8" s="10">
        <f>E8*(1+0.2%)</f>
        <v>77912.313600000009</v>
      </c>
      <c r="G8" s="17">
        <f>D8-F8</f>
        <v>41416143.665599994</v>
      </c>
      <c r="H8" s="25"/>
      <c r="I8" s="26"/>
      <c r="J8" s="27"/>
      <c r="K8" s="28"/>
      <c r="L8" s="29"/>
    </row>
    <row r="9" spans="1:13" ht="15" thickBot="1" x14ac:dyDescent="0.4">
      <c r="A9" s="47"/>
      <c r="B9" s="11" t="s">
        <v>5</v>
      </c>
      <c r="C9" s="12">
        <f>SUM(C8:C8)</f>
        <v>41577210.399999999</v>
      </c>
      <c r="D9" s="12">
        <f>SUM(D8:D8)</f>
        <v>41494055.979199998</v>
      </c>
      <c r="E9" s="12">
        <f>SUM(E8:E8)</f>
        <v>77756.800000000003</v>
      </c>
      <c r="F9" s="12">
        <f>SUM(F8:F8)</f>
        <v>77912.313600000009</v>
      </c>
      <c r="G9" s="18">
        <f>D9-F9</f>
        <v>41416143.665599994</v>
      </c>
      <c r="H9" s="11">
        <v>0.79100000000000004</v>
      </c>
      <c r="I9" s="22">
        <f>ROUNDDOWN(G9*H9/1000,0)</f>
        <v>32760</v>
      </c>
      <c r="J9" s="27"/>
    </row>
    <row r="10" spans="1:13" ht="14.5" x14ac:dyDescent="0.35">
      <c r="A10" s="48">
        <v>2021</v>
      </c>
      <c r="B10" s="5">
        <v>1</v>
      </c>
      <c r="C10" s="6">
        <v>43762989.600000001</v>
      </c>
      <c r="D10" s="10">
        <f t="shared" ref="D10:D31" si="0">C10*(1-0.2%)</f>
        <v>43675463.620800003</v>
      </c>
      <c r="E10" s="6">
        <v>37241.599999999999</v>
      </c>
      <c r="F10" s="10">
        <f t="shared" ref="F10:F21" si="1">E10*(1+0.2%)</f>
        <v>37316.083200000001</v>
      </c>
      <c r="G10" s="17">
        <f t="shared" ref="G10:G21" si="2">D10-F10</f>
        <v>43638147.537600003</v>
      </c>
      <c r="H10" s="45"/>
      <c r="I10" s="37"/>
      <c r="J10" s="27"/>
      <c r="K10" s="28"/>
      <c r="L10" s="29"/>
    </row>
    <row r="11" spans="1:13" ht="14.5" x14ac:dyDescent="0.35">
      <c r="A11" s="49"/>
      <c r="B11" s="1">
        <v>2</v>
      </c>
      <c r="C11" s="4">
        <v>33149556</v>
      </c>
      <c r="D11" s="10">
        <f t="shared" si="0"/>
        <v>33083256.888</v>
      </c>
      <c r="E11" s="4">
        <v>82244.800000000003</v>
      </c>
      <c r="F11" s="10">
        <f t="shared" si="1"/>
        <v>82409.289600000004</v>
      </c>
      <c r="G11" s="17">
        <f t="shared" si="2"/>
        <v>33000847.5984</v>
      </c>
      <c r="H11" s="45"/>
      <c r="I11" s="37"/>
      <c r="J11" s="27"/>
      <c r="K11" s="28"/>
      <c r="L11" s="29"/>
    </row>
    <row r="12" spans="1:13" ht="14.5" x14ac:dyDescent="0.35">
      <c r="A12" s="49"/>
      <c r="B12" s="1">
        <v>3</v>
      </c>
      <c r="C12" s="4">
        <v>39706427.200000003</v>
      </c>
      <c r="D12" s="10">
        <f t="shared" si="0"/>
        <v>39627014.345600002</v>
      </c>
      <c r="E12" s="4">
        <v>44316.800000000003</v>
      </c>
      <c r="F12" s="10">
        <f t="shared" si="1"/>
        <v>44405.433600000004</v>
      </c>
      <c r="G12" s="17">
        <f t="shared" si="2"/>
        <v>39582608.912</v>
      </c>
      <c r="H12" s="45"/>
      <c r="I12" s="37"/>
      <c r="J12" s="27"/>
      <c r="K12" s="28"/>
      <c r="L12" s="29"/>
    </row>
    <row r="13" spans="1:13" ht="14.5" x14ac:dyDescent="0.35">
      <c r="A13" s="49"/>
      <c r="B13" s="1">
        <v>4</v>
      </c>
      <c r="C13" s="4">
        <v>16532991.199999999</v>
      </c>
      <c r="D13" s="10">
        <f t="shared" si="0"/>
        <v>16499925.217599999</v>
      </c>
      <c r="E13" s="4">
        <v>79948</v>
      </c>
      <c r="F13" s="10">
        <f t="shared" si="1"/>
        <v>80107.895999999993</v>
      </c>
      <c r="G13" s="17">
        <f t="shared" si="2"/>
        <v>16419817.321599999</v>
      </c>
      <c r="H13" s="45"/>
      <c r="I13" s="37"/>
      <c r="J13" s="27"/>
      <c r="K13" s="28"/>
      <c r="L13" s="29"/>
    </row>
    <row r="14" spans="1:13" ht="14.5" x14ac:dyDescent="0.35">
      <c r="A14" s="49"/>
      <c r="B14" s="1">
        <v>5</v>
      </c>
      <c r="C14" s="4">
        <v>20247612</v>
      </c>
      <c r="D14" s="10">
        <f t="shared" si="0"/>
        <v>20207116.776000001</v>
      </c>
      <c r="E14" s="4">
        <v>97504</v>
      </c>
      <c r="F14" s="10">
        <f t="shared" si="1"/>
        <v>97699.008000000002</v>
      </c>
      <c r="G14" s="17">
        <f t="shared" si="2"/>
        <v>20109417.767999999</v>
      </c>
      <c r="H14" s="45"/>
      <c r="I14" s="37"/>
      <c r="J14" s="27"/>
      <c r="K14" s="28"/>
      <c r="L14" s="29"/>
    </row>
    <row r="15" spans="1:13" ht="14.5" x14ac:dyDescent="0.35">
      <c r="A15" s="49"/>
      <c r="B15" s="1">
        <v>6</v>
      </c>
      <c r="C15" s="4">
        <v>18602548.800000001</v>
      </c>
      <c r="D15" s="10">
        <f t="shared" si="0"/>
        <v>18565343.702399999</v>
      </c>
      <c r="E15" s="4">
        <v>141460</v>
      </c>
      <c r="F15" s="10">
        <f t="shared" si="1"/>
        <v>141742.92000000001</v>
      </c>
      <c r="G15" s="17">
        <f t="shared" si="2"/>
        <v>18423600.782399997</v>
      </c>
      <c r="H15" s="45"/>
      <c r="I15" s="37"/>
      <c r="J15" s="27"/>
      <c r="K15" s="28"/>
      <c r="L15" s="29"/>
    </row>
    <row r="16" spans="1:13" ht="14.4" customHeight="1" x14ac:dyDescent="0.45">
      <c r="A16" s="49"/>
      <c r="B16" s="1">
        <v>7</v>
      </c>
      <c r="C16" s="34">
        <v>18067200.800000001</v>
      </c>
      <c r="D16" s="10">
        <f t="shared" si="0"/>
        <v>18031066.398400001</v>
      </c>
      <c r="E16" s="4">
        <v>109093.6</v>
      </c>
      <c r="F16" s="10">
        <f t="shared" si="1"/>
        <v>109311.78720000001</v>
      </c>
      <c r="G16" s="17">
        <f t="shared" si="2"/>
        <v>17921754.611200001</v>
      </c>
      <c r="H16" s="45"/>
      <c r="I16" s="37"/>
      <c r="J16" s="27"/>
      <c r="K16" s="28"/>
      <c r="L16" s="31"/>
      <c r="M16" s="30"/>
    </row>
    <row r="17" spans="1:13" ht="14.5" x14ac:dyDescent="0.35">
      <c r="A17" s="49"/>
      <c r="B17" s="1">
        <v>8</v>
      </c>
      <c r="C17" s="4">
        <v>14068604</v>
      </c>
      <c r="D17" s="10">
        <f t="shared" si="0"/>
        <v>14040466.791999999</v>
      </c>
      <c r="E17" s="4">
        <v>133337.60000000001</v>
      </c>
      <c r="F17" s="10">
        <f t="shared" si="1"/>
        <v>133604.2752</v>
      </c>
      <c r="G17" s="17">
        <f t="shared" si="2"/>
        <v>13906862.516799999</v>
      </c>
      <c r="H17" s="45"/>
      <c r="I17" s="37"/>
      <c r="J17" s="27"/>
      <c r="K17" s="28"/>
      <c r="L17" s="32"/>
    </row>
    <row r="18" spans="1:13" ht="14.5" x14ac:dyDescent="0.35">
      <c r="A18" s="49"/>
      <c r="B18" s="1">
        <v>9</v>
      </c>
      <c r="C18" s="4">
        <v>20647105.600000001</v>
      </c>
      <c r="D18" s="10">
        <f t="shared" si="0"/>
        <v>20605811.388800003</v>
      </c>
      <c r="E18" s="4">
        <v>86081.600000000006</v>
      </c>
      <c r="F18" s="10">
        <f t="shared" si="1"/>
        <v>86253.763200000001</v>
      </c>
      <c r="G18" s="17">
        <f t="shared" si="2"/>
        <v>20519557.625600003</v>
      </c>
      <c r="H18" s="45"/>
      <c r="I18" s="37"/>
      <c r="J18" s="27"/>
      <c r="K18" s="28"/>
      <c r="L18" s="32"/>
    </row>
    <row r="19" spans="1:13" ht="14.4" customHeight="1" x14ac:dyDescent="0.45">
      <c r="A19" s="49"/>
      <c r="B19" s="1">
        <v>10</v>
      </c>
      <c r="C19" s="34">
        <v>29446146.399999999</v>
      </c>
      <c r="D19" s="10">
        <f t="shared" si="0"/>
        <v>29387254.107199997</v>
      </c>
      <c r="E19" s="4">
        <v>74192.800000000003</v>
      </c>
      <c r="F19" s="10">
        <f t="shared" si="1"/>
        <v>74341.185599999997</v>
      </c>
      <c r="G19" s="17">
        <f t="shared" si="2"/>
        <v>29312912.921599995</v>
      </c>
      <c r="H19" s="45"/>
      <c r="I19" s="37"/>
      <c r="J19" s="27"/>
      <c r="K19" s="28"/>
      <c r="L19" s="31"/>
      <c r="M19" s="30"/>
    </row>
    <row r="20" spans="1:13" ht="14.5" x14ac:dyDescent="0.35">
      <c r="A20" s="49"/>
      <c r="B20" s="1">
        <v>11</v>
      </c>
      <c r="C20" s="4">
        <v>30280791.199999999</v>
      </c>
      <c r="D20" s="10">
        <f>C20*(1-0.2%)</f>
        <v>30220229.617599998</v>
      </c>
      <c r="E20" s="4">
        <v>89108.800000000003</v>
      </c>
      <c r="F20" s="10">
        <f t="shared" si="1"/>
        <v>89287.017600000006</v>
      </c>
      <c r="G20" s="17">
        <f t="shared" si="2"/>
        <v>30130942.599999998</v>
      </c>
      <c r="H20" s="45"/>
      <c r="I20" s="37"/>
      <c r="J20" s="27"/>
      <c r="K20" s="28"/>
      <c r="L20" s="29"/>
    </row>
    <row r="21" spans="1:13" ht="15" thickBot="1" x14ac:dyDescent="0.4">
      <c r="A21" s="49"/>
      <c r="B21" s="2">
        <v>12</v>
      </c>
      <c r="C21" s="13">
        <v>53205952.799999997</v>
      </c>
      <c r="D21" s="10">
        <f t="shared" si="0"/>
        <v>53099540.894400001</v>
      </c>
      <c r="E21" s="13">
        <v>21674.400000000001</v>
      </c>
      <c r="F21" s="10">
        <f t="shared" si="1"/>
        <v>21717.748800000001</v>
      </c>
      <c r="G21" s="17">
        <f t="shared" si="2"/>
        <v>53077823.145599999</v>
      </c>
      <c r="H21" s="45"/>
      <c r="I21" s="37"/>
      <c r="J21" s="27"/>
      <c r="K21" s="28"/>
      <c r="L21" s="29"/>
    </row>
    <row r="22" spans="1:13" ht="14.5" thickBot="1" x14ac:dyDescent="0.35">
      <c r="A22" s="50"/>
      <c r="B22" s="11" t="s">
        <v>5</v>
      </c>
      <c r="C22" s="14">
        <f>SUM(C10:C21)</f>
        <v>337717925.60000002</v>
      </c>
      <c r="D22" s="14">
        <f>SUM(D10:D21)</f>
        <v>337042489.74880004</v>
      </c>
      <c r="E22" s="14">
        <f>SUM(E10:E21)</f>
        <v>996204.00000000012</v>
      </c>
      <c r="F22" s="14">
        <f>SUM(F10:F21)</f>
        <v>998196.40800000005</v>
      </c>
      <c r="G22" s="18">
        <f>D22-F22</f>
        <v>336044293.34080005</v>
      </c>
      <c r="H22" s="11">
        <v>0.79100000000000004</v>
      </c>
      <c r="I22" s="22">
        <f>ROUNDDOWN(G22*H22/1000,0)</f>
        <v>265811</v>
      </c>
    </row>
    <row r="23" spans="1:13" ht="14.5" x14ac:dyDescent="0.35">
      <c r="A23" s="48">
        <v>2022</v>
      </c>
      <c r="B23" s="5">
        <v>1</v>
      </c>
      <c r="C23" s="6">
        <v>55491568</v>
      </c>
      <c r="D23" s="10">
        <f t="shared" si="0"/>
        <v>55380584.864</v>
      </c>
      <c r="E23" s="6">
        <v>35305.599999999999</v>
      </c>
      <c r="F23" s="10">
        <f t="shared" ref="F23:F31" si="3">E23*(1+0.2%)</f>
        <v>35376.211199999998</v>
      </c>
      <c r="G23" s="17">
        <f t="shared" ref="G23:G32" si="4">D23-F23</f>
        <v>55345208.652800001</v>
      </c>
      <c r="H23" s="45"/>
      <c r="I23" s="37"/>
      <c r="J23" s="27"/>
      <c r="K23" s="28"/>
      <c r="L23" s="29"/>
    </row>
    <row r="24" spans="1:13" ht="14.5" x14ac:dyDescent="0.35">
      <c r="A24" s="49"/>
      <c r="B24" s="1">
        <v>2</v>
      </c>
      <c r="C24" s="4">
        <v>35059816</v>
      </c>
      <c r="D24" s="10">
        <f t="shared" si="0"/>
        <v>34989696.368000001</v>
      </c>
      <c r="E24" s="4">
        <v>34531.199999999997</v>
      </c>
      <c r="F24" s="10">
        <f t="shared" si="3"/>
        <v>34600.2624</v>
      </c>
      <c r="G24" s="17">
        <f t="shared" si="4"/>
        <v>34955096.105599999</v>
      </c>
      <c r="H24" s="45"/>
      <c r="I24" s="37"/>
      <c r="J24" s="27"/>
      <c r="K24" s="28"/>
      <c r="L24" s="29"/>
    </row>
    <row r="25" spans="1:13" ht="14.5" x14ac:dyDescent="0.35">
      <c r="A25" s="49"/>
      <c r="B25" s="1">
        <v>3</v>
      </c>
      <c r="C25" s="4">
        <v>52891291.200000003</v>
      </c>
      <c r="D25" s="10">
        <f t="shared" si="0"/>
        <v>52785508.617600001</v>
      </c>
      <c r="E25" s="4">
        <v>50943.199999999997</v>
      </c>
      <c r="F25" s="10">
        <f t="shared" si="3"/>
        <v>51045.0864</v>
      </c>
      <c r="G25" s="17">
        <f t="shared" si="4"/>
        <v>52734463.531199999</v>
      </c>
      <c r="H25" s="45"/>
      <c r="I25" s="37"/>
      <c r="J25" s="27"/>
      <c r="K25" s="28"/>
      <c r="L25" s="29"/>
    </row>
    <row r="26" spans="1:13" ht="14.5" x14ac:dyDescent="0.35">
      <c r="A26" s="49"/>
      <c r="B26" s="1">
        <v>4</v>
      </c>
      <c r="C26" s="4">
        <v>32804772</v>
      </c>
      <c r="D26" s="10">
        <f t="shared" si="0"/>
        <v>32739162.456</v>
      </c>
      <c r="E26" s="4">
        <v>43806.400000000001</v>
      </c>
      <c r="F26" s="10">
        <f t="shared" si="3"/>
        <v>43894.012800000004</v>
      </c>
      <c r="G26" s="17">
        <f t="shared" si="4"/>
        <v>32695268.4432</v>
      </c>
      <c r="H26" s="45"/>
      <c r="I26" s="37"/>
      <c r="J26" s="27"/>
      <c r="K26" s="28"/>
      <c r="L26" s="29"/>
    </row>
    <row r="27" spans="1:13" ht="14.5" x14ac:dyDescent="0.35">
      <c r="A27" s="49"/>
      <c r="B27" s="1">
        <v>5</v>
      </c>
      <c r="C27" s="4">
        <v>15471227.199999999</v>
      </c>
      <c r="D27" s="10">
        <f t="shared" si="0"/>
        <v>15440284.7456</v>
      </c>
      <c r="E27" s="4">
        <v>125611.2</v>
      </c>
      <c r="F27" s="10">
        <f t="shared" si="3"/>
        <v>125862.4224</v>
      </c>
      <c r="G27" s="17">
        <f t="shared" si="4"/>
        <v>15314422.3232</v>
      </c>
      <c r="H27" s="45"/>
      <c r="I27" s="37"/>
      <c r="J27" s="27"/>
      <c r="K27" s="28"/>
      <c r="L27" s="28"/>
      <c r="M27" s="28"/>
    </row>
    <row r="28" spans="1:13" ht="14.5" x14ac:dyDescent="0.35">
      <c r="A28" s="49"/>
      <c r="B28" s="1">
        <v>6</v>
      </c>
      <c r="C28" s="33">
        <v>18636112</v>
      </c>
      <c r="D28" s="10">
        <f t="shared" si="0"/>
        <v>18598839.776000001</v>
      </c>
      <c r="E28" s="4">
        <v>157977.60000000001</v>
      </c>
      <c r="F28" s="10">
        <f t="shared" si="3"/>
        <v>158293.5552</v>
      </c>
      <c r="G28" s="17">
        <f t="shared" si="4"/>
        <v>18440546.220800001</v>
      </c>
      <c r="H28" s="45"/>
      <c r="I28" s="37"/>
      <c r="J28" s="27"/>
      <c r="K28" s="28"/>
      <c r="L28" s="28"/>
      <c r="M28" s="28"/>
    </row>
    <row r="29" spans="1:13" ht="14.5" x14ac:dyDescent="0.35">
      <c r="A29" s="49"/>
      <c r="B29" s="1">
        <v>7</v>
      </c>
      <c r="C29" s="4">
        <v>15438297.6</v>
      </c>
      <c r="D29" s="10">
        <f t="shared" si="0"/>
        <v>15407421.004799999</v>
      </c>
      <c r="E29" s="4">
        <v>171124.8</v>
      </c>
      <c r="F29" s="10">
        <f t="shared" si="3"/>
        <v>171467.0496</v>
      </c>
      <c r="G29" s="17">
        <f t="shared" si="4"/>
        <v>15235953.9552</v>
      </c>
      <c r="H29" s="45"/>
      <c r="I29" s="37"/>
      <c r="J29" s="27"/>
      <c r="K29" s="28"/>
      <c r="L29" s="28"/>
      <c r="M29" s="28"/>
    </row>
    <row r="30" spans="1:13" ht="14.5" x14ac:dyDescent="0.35">
      <c r="A30" s="49"/>
      <c r="B30" s="1">
        <v>8</v>
      </c>
      <c r="C30" s="4">
        <v>20826493.600000001</v>
      </c>
      <c r="D30" s="10">
        <f t="shared" si="0"/>
        <v>20784840.612800002</v>
      </c>
      <c r="E30" s="4">
        <v>140624</v>
      </c>
      <c r="F30" s="10">
        <f t="shared" si="3"/>
        <v>140905.24799999999</v>
      </c>
      <c r="G30" s="17">
        <f t="shared" si="4"/>
        <v>20643935.364800002</v>
      </c>
      <c r="H30" s="45"/>
      <c r="I30" s="37"/>
      <c r="J30" s="27"/>
      <c r="K30" s="28"/>
      <c r="L30" s="29"/>
    </row>
    <row r="31" spans="1:13" ht="14.5" x14ac:dyDescent="0.35">
      <c r="A31" s="49"/>
      <c r="B31" s="1">
        <v>9</v>
      </c>
      <c r="C31" s="4">
        <v>23495146.399999999</v>
      </c>
      <c r="D31" s="10">
        <f t="shared" si="0"/>
        <v>23448156.107199997</v>
      </c>
      <c r="E31" s="4">
        <v>65595.199999999997</v>
      </c>
      <c r="F31" s="10">
        <f t="shared" si="3"/>
        <v>65726.390400000004</v>
      </c>
      <c r="G31" s="17">
        <f t="shared" si="4"/>
        <v>23382429.716799997</v>
      </c>
      <c r="H31" s="45"/>
      <c r="I31" s="37"/>
      <c r="J31" s="27"/>
      <c r="K31" s="28"/>
      <c r="L31" s="29"/>
    </row>
    <row r="32" spans="1:13" ht="15" thickBot="1" x14ac:dyDescent="0.4">
      <c r="A32" s="49"/>
      <c r="B32" s="1">
        <v>10</v>
      </c>
      <c r="C32" s="4">
        <v>20484358.399999999</v>
      </c>
      <c r="D32" s="10">
        <f>C32*(1-0.2%)</f>
        <v>20443389.683199998</v>
      </c>
      <c r="E32" s="4">
        <v>152724</v>
      </c>
      <c r="F32" s="10">
        <f>E32*(1+0.2%)</f>
        <v>153029.448</v>
      </c>
      <c r="G32" s="17">
        <f t="shared" si="4"/>
        <v>20290360.235199999</v>
      </c>
      <c r="H32" s="45"/>
      <c r="I32" s="37"/>
      <c r="K32" s="28"/>
      <c r="L32" s="29"/>
    </row>
    <row r="33" spans="1:9" ht="14.5" thickBot="1" x14ac:dyDescent="0.35">
      <c r="A33" s="50"/>
      <c r="B33" s="11" t="s">
        <v>5</v>
      </c>
      <c r="C33" s="14">
        <f>SUM(C23:C32)</f>
        <v>290599082.39999992</v>
      </c>
      <c r="D33" s="14">
        <f>SUM(D23:D32)</f>
        <v>290017884.23519993</v>
      </c>
      <c r="E33" s="14">
        <f>SUM(E23:E32)</f>
        <v>978243.2</v>
      </c>
      <c r="F33" s="14">
        <f>SUM(F23:F32)</f>
        <v>980199.68640000001</v>
      </c>
      <c r="G33" s="18">
        <f>D33-F33</f>
        <v>289037684.54879993</v>
      </c>
      <c r="H33" s="11">
        <v>0.79100000000000004</v>
      </c>
      <c r="I33" s="22">
        <f>ROUNDDOWN(G33*H33/1000,0)</f>
        <v>228628</v>
      </c>
    </row>
    <row r="34" spans="1:9" ht="27.65" customHeight="1" thickBot="1" x14ac:dyDescent="0.35">
      <c r="A34" s="38" t="s">
        <v>7</v>
      </c>
      <c r="B34" s="39"/>
      <c r="C34" s="39"/>
      <c r="D34" s="39"/>
      <c r="E34" s="40"/>
      <c r="F34" s="35"/>
      <c r="G34" s="36">
        <f>G9+G22+G33</f>
        <v>666498121.55519998</v>
      </c>
      <c r="H34" s="9"/>
      <c r="I34" s="21">
        <f>I9+I22+I33</f>
        <v>527199</v>
      </c>
    </row>
    <row r="39" spans="1:9" x14ac:dyDescent="0.3">
      <c r="I39" s="3"/>
    </row>
  </sheetData>
  <mergeCells count="10">
    <mergeCell ref="I10:I21"/>
    <mergeCell ref="I23:I32"/>
    <mergeCell ref="A34:E34"/>
    <mergeCell ref="B6:B7"/>
    <mergeCell ref="A6:A7"/>
    <mergeCell ref="H10:H21"/>
    <mergeCell ref="H23:H32"/>
    <mergeCell ref="A8:A9"/>
    <mergeCell ref="A10:A22"/>
    <mergeCell ref="A23:A33"/>
  </mergeCells>
  <phoneticPr fontId="4" type="noConversion"/>
  <pageMargins left="0.25" right="0.25" top="0.75" bottom="0.75" header="0.3" footer="0.3"/>
  <pageSetup paperSize="9" orientation="portrait" r:id="rId1"/>
  <headerFooter>
    <oddFooter>&amp;C&amp;1#&amp;"Calibri"&amp;10&amp;K000000TLP: Restricted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D4331-1937-4483-B54E-E700AE6DF14D}">
  <dimension ref="A1:C4"/>
  <sheetViews>
    <sheetView workbookViewId="0">
      <selection activeCell="C4" sqref="C4"/>
    </sheetView>
  </sheetViews>
  <sheetFormatPr defaultRowHeight="14" x14ac:dyDescent="0.3"/>
  <cols>
    <col min="2" max="2" width="10.75" bestFit="1" customWidth="1"/>
  </cols>
  <sheetData>
    <row r="1" spans="1:3" ht="14.5" x14ac:dyDescent="0.35">
      <c r="A1" s="51">
        <v>21342</v>
      </c>
      <c r="B1" s="52">
        <v>32760</v>
      </c>
      <c r="C1" s="53">
        <f>(B1-A1)/B1</f>
        <v>0.34853479853479852</v>
      </c>
    </row>
    <row r="2" spans="1:3" x14ac:dyDescent="0.3">
      <c r="A2">
        <v>256108</v>
      </c>
      <c r="B2" s="52">
        <v>265811</v>
      </c>
      <c r="C2" s="53">
        <f>(B2-A2)/B2</f>
        <v>3.6503380221285048E-2</v>
      </c>
    </row>
    <row r="3" spans="1:3" x14ac:dyDescent="0.3">
      <c r="A3">
        <v>213420</v>
      </c>
      <c r="B3">
        <v>228628</v>
      </c>
      <c r="C3" s="53">
        <f>(B3-A3)/B3</f>
        <v>6.6518536662176109E-2</v>
      </c>
    </row>
    <row r="4" spans="1:3" ht="14.5" x14ac:dyDescent="0.35">
      <c r="A4" s="51">
        <v>490870</v>
      </c>
      <c r="B4">
        <v>527819</v>
      </c>
      <c r="C4" s="53">
        <f>(B4-A4)/B4</f>
        <v>7.0003163963404128E-2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</dc:creator>
  <cp:lastModifiedBy>Anushree Mishra</cp:lastModifiedBy>
  <cp:lastPrinted>2020-11-17T13:15:51Z</cp:lastPrinted>
  <dcterms:created xsi:type="dcterms:W3CDTF">2020-08-26T13:11:13Z</dcterms:created>
  <dcterms:modified xsi:type="dcterms:W3CDTF">2025-01-16T08:30:59Z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dd101be-0781-484d-8de7-786436d6a52e_Enabled">
    <vt:lpwstr>true</vt:lpwstr>
  </property>
  <property fmtid="{D5CDD505-2E9C-101B-9397-08002B2CF9AE}" pid="3" name="MSIP_Label_8dd101be-0781-484d-8de7-786436d6a52e_SetDate">
    <vt:lpwstr>2023-03-29T11:50:50Z</vt:lpwstr>
  </property>
  <property fmtid="{D5CDD505-2E9C-101B-9397-08002B2CF9AE}" pid="4" name="MSIP_Label_8dd101be-0781-484d-8de7-786436d6a52e_Method">
    <vt:lpwstr>Standard</vt:lpwstr>
  </property>
  <property fmtid="{D5CDD505-2E9C-101B-9397-08002B2CF9AE}" pid="5" name="MSIP_Label_8dd101be-0781-484d-8de7-786436d6a52e_Name">
    <vt:lpwstr>Restricted</vt:lpwstr>
  </property>
  <property fmtid="{D5CDD505-2E9C-101B-9397-08002B2CF9AE}" pid="6" name="MSIP_Label_8dd101be-0781-484d-8de7-786436d6a52e_SiteId">
    <vt:lpwstr>9f4ff239-1cce-427f-b2b9-d3b7d48502cb</vt:lpwstr>
  </property>
  <property fmtid="{D5CDD505-2E9C-101B-9397-08002B2CF9AE}" pid="7" name="MSIP_Label_8dd101be-0781-484d-8de7-786436d6a52e_ActionId">
    <vt:lpwstr>329cf06c-bfc6-45ac-b315-d0e58026e1c9</vt:lpwstr>
  </property>
  <property fmtid="{D5CDD505-2E9C-101B-9397-08002B2CF9AE}" pid="8" name="MSIP_Label_8dd101be-0781-484d-8de7-786436d6a52e_ContentBits">
    <vt:lpwstr>2</vt:lpwstr>
  </property>
</Properties>
</file>