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Z:\Arzu\0_Projects\GS\GS-729_Selale-HEPP_1st-Ver\RC ITR Round I\"/>
    </mc:Choice>
  </mc:AlternateContent>
  <xr:revisionPtr revIDLastSave="0" documentId="13_ncr:1_{B64DFEBB-C26F-4CC3-9DE7-3B21DE26CE74}" xr6:coauthVersionLast="47" xr6:coauthVersionMax="47" xr10:uidLastSave="{00000000-0000-0000-0000-000000000000}"/>
  <bookViews>
    <workbookView xWindow="600" yWindow="510" windowWidth="22065" windowHeight="1272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 r:id="rId13"/>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12" l="1" a="1"/>
  <c r="K30" i="12" s="1"/>
  <c r="G30" i="12" a="1"/>
  <c r="G30" i="12" s="1"/>
  <c r="J27" i="12"/>
  <c r="J26" i="12"/>
  <c r="J24" i="12"/>
  <c r="J23" i="12"/>
  <c r="G40" i="12" l="1"/>
  <c r="G36" i="12"/>
  <c r="G32" i="12"/>
  <c r="G39" i="12"/>
  <c r="G42" i="12"/>
  <c r="G38" i="12"/>
  <c r="G34" i="12"/>
  <c r="G31" i="12"/>
  <c r="G41" i="12"/>
  <c r="G37" i="12"/>
  <c r="G33" i="12"/>
  <c r="G35" i="12"/>
  <c r="K42" i="12"/>
  <c r="K38" i="12"/>
  <c r="K34" i="12"/>
  <c r="K36" i="12"/>
  <c r="K32" i="12"/>
  <c r="K41" i="12"/>
  <c r="K37" i="12"/>
  <c r="K33" i="12"/>
  <c r="K40" i="12"/>
  <c r="K39" i="12"/>
  <c r="K35" i="12"/>
  <c r="K31" i="12"/>
  <c r="I65" i="12" l="1"/>
  <c r="H65" i="12"/>
  <c r="D65" i="12"/>
  <c r="E65" i="12"/>
  <c r="C65" i="12"/>
  <c r="I64" i="12"/>
  <c r="H64" i="12"/>
  <c r="I59" i="12"/>
  <c r="I58" i="12"/>
  <c r="D64" i="12"/>
  <c r="E64" i="12"/>
  <c r="C64"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AM30" i="12" a="1"/>
  <c r="AM30" i="12" s="1"/>
  <c r="AA30" i="11" a="1"/>
  <c r="AA30" i="11"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AD24" i="12"/>
  <c r="AH24" i="12"/>
  <c r="AL24" i="12"/>
  <c r="AL23" i="12"/>
  <c r="F24" i="12"/>
  <c r="N26" i="12"/>
  <c r="AH26" i="12"/>
  <c r="C50" i="12" a="1"/>
  <c r="C50" i="12" s="1"/>
  <c r="F26" i="12"/>
  <c r="AL26" i="12"/>
  <c r="R26" i="12"/>
  <c r="V26" i="12"/>
  <c r="Z26" i="12"/>
  <c r="N23" i="12"/>
  <c r="R23" i="12"/>
  <c r="V23" i="12"/>
  <c r="N24" i="12"/>
  <c r="Z23" i="12"/>
  <c r="R24" i="12"/>
  <c r="AD23" i="12"/>
  <c r="V24" i="12"/>
  <c r="F27" i="12"/>
  <c r="N27" i="12"/>
  <c r="O50" i="12" s="1" a="1"/>
  <c r="O50" i="12" s="1"/>
  <c r="V27" i="12"/>
  <c r="AD27" i="12"/>
  <c r="AE50" i="12" s="1" a="1"/>
  <c r="AE50" i="12" s="1"/>
  <c r="AL27" i="12"/>
  <c r="K50" i="12"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c r="C38" i="12" l="1"/>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AF343" i="8"/>
  <c r="AF187" i="8"/>
  <c r="AC115" i="8"/>
  <c r="AD102" i="8"/>
  <c r="AD93" i="8"/>
  <c r="AF116" i="8"/>
  <c r="AD152" i="8"/>
  <c r="AD343" i="8"/>
  <c r="AC343" i="8"/>
  <c r="AE340" i="8"/>
  <c r="S35" i="12"/>
  <c r="G32" i="11"/>
  <c r="G42" i="11"/>
  <c r="G36" i="11"/>
  <c r="G38" i="11"/>
  <c r="G31" i="11"/>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<sst xmlns="http://schemas.openxmlformats.org/spreadsheetml/2006/main" count="3733" uniqueCount="1398">
  <si>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</si>
  <si>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</si>
  <si>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</si>
  <si>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</si>
  <si>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</si>
  <si>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</si>
  <si>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</si>
  <si>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</si>
  <si>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</si>
  <si>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</si>
  <si>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</si>
  <si>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</si>
  <si>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</si>
  <si>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</si>
  <si>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</si>
  <si>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</si>
  <si>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</si>
  <si>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</si>
  <si>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</si>
  <si>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</si>
  <si>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</si>
  <si>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</si>
  <si>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</si>
  <si>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</si>
  <si>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</si>
  <si>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</si>
  <si>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</si>
  <si>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</si>
  <si>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</si>
  <si>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</si>
  <si>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</si>
  <si>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</si>
  <si>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</si>
  <si>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</si>
  <si>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</si>
  <si>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</si>
  <si>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</si>
  <si>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</si>
  <si>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</si>
  <si>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</si>
  <si>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</si>
  <si>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</si>
  <si>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</si>
  <si>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</si>
  <si>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</si>
  <si>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</si>
  <si>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</si>
  <si>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</si>
  <si>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</si>
  <si>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</si>
  <si>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</si>
  <si>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</si>
  <si>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</si>
  <si>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</si>
  <si>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</si>
  <si>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</si>
  <si>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</si>
  <si>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</si>
  <si>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</si>
  <si>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</si>
  <si>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</si>
  <si>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</si>
  <si>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</si>
  <si>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</si>
  <si>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</si>
  <si>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</si>
  <si>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</si>
  <si>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</si>
  <si>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</si>
  <si>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</si>
  <si>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</si>
  <si>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</si>
  <si>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</si>
  <si>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</si>
  <si>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</si>
  <si>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</si>
  <si>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</si>
  <si>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</si>
  <si>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</si>
  <si>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</si>
  <si>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</si>
  <si>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</si>
  <si>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</si>
  <si>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</si>
  <si>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</si>
  <si>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</si>
  <si>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</si>
  <si>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</si>
  <si>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</si>
  <si>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</si>
  <si>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</si>
  <si>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</si>
  <si>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</si>
  <si>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</si>
  <si>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</si>
  <si>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</si>
  <si>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</si>
  <si>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</si>
  <si>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</si>
  <si>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</si>
  <si>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</si>
  <si>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</si>
  <si>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</si>
  <si>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</si>
  <si>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</si>
  <si>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</si>
  <si>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</si>
  <si>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</si>
  <si>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</si>
  <si>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</si>
  <si>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</si>
  <si>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</si>
  <si>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</si>
  <si>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</si>
  <si>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</si>
  <si>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</si>
  <si>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</si>
  <si>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</si>
  <si>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</si>
  <si>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</si>
  <si>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</si>
  <si>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</si>
  <si>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</si>
  <si>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</si>
  <si>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</si>
  <si>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</si>
  <si>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</si>
  <si>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</si>
  <si>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</si>
  <si>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</si>
  <si>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</si>
  <si>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</si>
  <si>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</si>
  <si>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</si>
  <si>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</si>
  <si>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</si>
  <si>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</si>
  <si>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</si>
  <si>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</si>
  <si>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</si>
  <si>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</si>
  <si>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</si>
  <si>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</si>
  <si>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</si>
  <si>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</si>
  <si>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</si>
  <si>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</si>
  <si>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</si>
  <si>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</si>
  <si>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</si>
  <si>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</si>
  <si>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</si>
  <si>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</si>
  <si>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</si>
  <si>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</si>
  <si>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</si>
  <si>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</si>
  <si>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</si>
  <si>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</si>
  <si>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</si>
  <si>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</si>
  <si>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</si>
  <si>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</si>
  <si>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</si>
  <si>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</si>
  <si>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</si>
  <si>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</si>
  <si>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</si>
  <si>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</si>
  <si>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</si>
  <si>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</si>
  <si>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</si>
  <si>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</si>
  <si>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</si>
  <si>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</si>
  <si>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</si>
  <si>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</si>
  <si>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</si>
  <si>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</si>
  <si>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</si>
  <si>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</si>
  <si>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</si>
  <si>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</si>
  <si>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</si>
  <si>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</si>
  <si>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</si>
  <si>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</si>
  <si>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</si>
  <si>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</si>
  <si>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</si>
  <si>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</si>
  <si>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</si>
  <si>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</si>
  <si>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</si>
  <si>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</si>
  <si>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</si>
  <si>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</si>
  <si>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</si>
  <si>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</si>
  <si>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</si>
  <si>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</si>
  <si>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</si>
  <si>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</si>
  <si>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</si>
  <si>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</si>
  <si>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</si>
  <si>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</si>
  <si>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</si>
  <si>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</si>
  <si>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</si>
  <si>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</si>
  <si>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</si>
  <si>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</si>
  <si>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</si>
  <si>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</si>
  <si>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</si>
  <si>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</si>
  <si>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</si>
  <si>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</si>
  <si>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</si>
  <si>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</si>
  <si>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</si>
  <si>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</si>
  <si>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</si>
  <si>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</si>
  <si>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</si>
  <si>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</si>
  <si>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</si>
  <si>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</si>
  <si>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</si>
  <si>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</si>
  <si>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</si>
  <si>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</si>
  <si>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</si>
  <si>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</si>
  <si>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</si>
  <si>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</si>
  <si>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</si>
  <si>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</si>
  <si>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</si>
  <si>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</si>
  <si>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</si>
  <si>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</si>
  <si>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</si>
  <si>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</si>
  <si>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</si>
  <si>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</si>
  <si>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</si>
  <si>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</si>
  <si>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</si>
  <si>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</si>
  <si>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</si>
  <si>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</si>
  <si>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</si>
  <si>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</si>
  <si>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</si>
  <si>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</si>
  <si>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</si>
  <si>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</si>
  <si>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</si>
  <si>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</si>
  <si>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</si>
  <si>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</si>
  <si>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</si>
  <si>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</si>
  <si>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</si>
  <si>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</si>
  <si>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</si>
  <si>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</si>
  <si>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</si>
  <si>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</si>
  <si>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</si>
  <si>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</si>
  <si>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</si>
  <si>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</si>
  <si>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</si>
  <si>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</si>
  <si>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</si>
  <si>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</si>
  <si>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</si>
  <si>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</si>
  <si>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</si>
  <si>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</si>
  <si>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</si>
  <si>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</si>
  <si>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</si>
  <si>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</si>
  <si>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</si>
  <si>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</si>
  <si>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</si>
  <si>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</si>
  <si>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</si>
  <si>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</si>
  <si>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</si>
  <si>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</si>
  <si>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</si>
  <si>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</si>
  <si>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</si>
  <si>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</si>
  <si>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</si>
  <si>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</si>
  <si>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</si>
  <si>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</si>
  <si>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</si>
  <si>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</si>
  <si>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</si>
  <si>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</si>
  <si>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</si>
  <si>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</si>
  <si>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</si>
  <si>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</si>
  <si>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</si>
  <si>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</si>
  <si>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</si>
  <si>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</si>
  <si>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</si>
  <si>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</si>
  <si>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</si>
  <si>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</si>
  <si>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</si>
  <si>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</si>
  <si>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</si>
  <si>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</si>
  <si>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</si>
  <si>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</si>
  <si>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</si>
  <si>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</si>
  <si>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</si>
  <si>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</si>
  <si>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</si>
  <si>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</si>
  <si>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</si>
  <si>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</si>
  <si>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</si>
  <si>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</si>
  <si>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</si>
  <si>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</si>
  <si>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</si>
  <si>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</si>
  <si>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</si>
  <si>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</si>
  <si>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</si>
  <si>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</si>
  <si>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</si>
  <si>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</si>
  <si>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</si>
  <si>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</si>
  <si>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</si>
  <si>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</si>
  <si>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</si>
  <si>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</si>
  <si>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</si>
  <si>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</si>
  <si>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</si>
  <si>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</si>
  <si>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</si>
  <si>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</si>
  <si>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</si>
  <si>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</si>
  <si>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</si>
  <si>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</si>
  <si>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</si>
  <si>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</si>
  <si>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</si>
  <si>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</si>
  <si>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</si>
  <si>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</si>
  <si>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</si>
  <si>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</si>
  <si>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</si>
  <si>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</si>
  <si>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</si>
  <si>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</si>
  <si>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</si>
  <si>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</si>
  <si>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</si>
  <si>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</si>
  <si>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</si>
  <si>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</si>
  <si>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</si>
  <si>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</si>
  <si>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</si>
  <si>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</si>
  <si>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</si>
  <si>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</si>
  <si>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</si>
  <si>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</si>
  <si>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</si>
  <si>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</si>
  <si>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</si>
  <si>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</si>
  <si>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</si>
  <si>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</si>
  <si>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</si>
  <si>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</si>
  <si>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</si>
  <si>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</si>
  <si>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</si>
  <si>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</si>
  <si>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</si>
  <si>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</si>
  <si>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</si>
  <si>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</si>
  <si>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</si>
  <si>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</si>
  <si>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</si>
  <si>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</si>
  <si>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</si>
  <si>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</si>
  <si>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</si>
  <si>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</si>
  <si>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</si>
  <si>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</si>
  <si>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</si>
  <si>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</si>
  <si>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</si>
  <si>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</si>
  <si>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</si>
  <si>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</si>
  <si>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</si>
  <si>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</si>
  <si>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</si>
  <si>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</si>
  <si>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</si>
  <si>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</si>
  <si>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</si>
  <si>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</si>
  <si>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</si>
  <si>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</si>
  <si>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</si>
  <si>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</si>
  <si>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</si>
  <si>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</si>
  <si>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</si>
  <si>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</si>
  <si>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</si>
  <si>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</si>
  <si>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</si>
  <si>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</si>
  <si>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</si>
  <si>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</si>
  <si>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</si>
  <si>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</si>
  <si>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</si>
  <si>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</si>
  <si>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</si>
  <si>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</si>
  <si>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</si>
  <si>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</si>
  <si>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</si>
  <si>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</si>
  <si>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</si>
  <si>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</si>
  <si>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</si>
  <si>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</si>
  <si>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</si>
  <si>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</si>
  <si>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</si>
  <si>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</si>
  <si>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</si>
  <si>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</si>
  <si>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</si>
  <si>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</si>
  <si>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</si>
  <si>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</si>
  <si>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</si>
  <si>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</si>
  <si>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</si>
  <si>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</si>
  <si>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</si>
  <si>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</si>
  <si>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</si>
  <si>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</si>
  <si>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</si>
  <si>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</si>
  <si>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</si>
  <si>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</si>
  <si>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</si>
  <si>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</si>
  <si>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</si>
  <si>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</si>
  <si>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</si>
  <si>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</si>
  <si>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</si>
  <si>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</si>
  <si>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</si>
  <si>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</si>
  <si>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</si>
  <si>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</si>
  <si>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</si>
  <si>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</si>
  <si>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</si>
  <si>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</si>
  <si>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</si>
  <si>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</si>
  <si>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</si>
  <si>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</si>
  <si>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</si>
  <si>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</si>
  <si>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</si>
  <si>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</si>
  <si>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</si>
  <si>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</si>
  <si>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</si>
  <si>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</si>
  <si>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</si>
  <si>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</si>
  <si>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</si>
  <si>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</si>
  <si>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</si>
  <si>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</si>
  <si>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</si>
  <si>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</si>
  <si>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</si>
  <si>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</si>
  <si>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</si>
  <si>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</si>
  <si>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</si>
  <si>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</si>
  <si>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</si>
  <si>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</si>
  <si>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</si>
  <si>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</si>
  <si>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</si>
  <si>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</si>
  <si>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</si>
  <si>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</si>
  <si>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</si>
  <si>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</si>
  <si>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</si>
  <si>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</si>
  <si>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</si>
  <si>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</si>
  <si>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</si>
  <si>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</si>
  <si>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</si>
  <si>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</si>
  <si>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</si>
  <si>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</si>
  <si>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</si>
  <si>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</si>
  <si>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</si>
  <si>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</si>
  <si>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</si>
  <si>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</si>
  <si>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</si>
  <si>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</si>
  <si>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</si>
  <si>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</si>
  <si>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</si>
  <si>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</si>
  <si>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</si>
  <si>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</si>
  <si>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</si>
  <si>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</si>
  <si>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</si>
  <si>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</si>
  <si>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</si>
  <si>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</si>
  <si>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</si>
  <si>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</si>
  <si>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</si>
  <si>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</si>
  <si>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</si>
  <si>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</si>
  <si>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</si>
  <si>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</si>
  <si>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</si>
  <si>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</si>
  <si>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</si>
  <si>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</si>
  <si>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</si>
  <si>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</si>
  <si>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</si>
  <si>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</si>
  <si>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</si>
  <si>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</si>
  <si>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</si>
  <si>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</si>
  <si>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</si>
  <si>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</si>
  <si>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</si>
  <si>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</si>
  <si>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</si>
  <si>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</si>
  <si>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</si>
  <si>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</si>
  <si>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</si>
  <si>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</si>
  <si>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</si>
  <si>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</si>
  <si>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</si>
  <si>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</si>
  <si>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</si>
  <si>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</si>
  <si>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</si>
  <si>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</si>
  <si>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</si>
  <si>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</si>
  <si>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</si>
  <si>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</si>
  <si>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</si>
  <si>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</si>
  <si>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</si>
  <si>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</si>
  <si>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</si>
  <si>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</si>
  <si>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</si>
  <si>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</si>
  <si>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</si>
  <si>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</si>
  <si>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</si>
  <si>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</si>
  <si>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</si>
  <si>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</si>
  <si>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</si>
  <si>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</si>
  <si>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</si>
  <si>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</si>
  <si>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</si>
  <si>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</si>
  <si>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</si>
  <si>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</si>
  <si>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</si>
  <si>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</si>
  <si>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</si>
  <si>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</si>
  <si>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</si>
  <si>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</si>
  <si>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</si>
  <si>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</si>
  <si>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</si>
  <si>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</si>
  <si>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</si>
  <si>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</si>
  <si>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</si>
  <si>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</si>
  <si>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</si>
  <si>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</si>
  <si>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</si>
  <si>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</si>
  <si>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</si>
  <si>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</si>
  <si>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</si>
  <si>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</si>
  <si>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</si>
  <si>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</si>
  <si>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</si>
  <si>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</si>
  <si>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</si>
  <si>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</si>
  <si>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</si>
  <si>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</si>
  <si>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</si>
  <si>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</si>
  <si>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</si>
  <si>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</si>
  <si>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</si>
  <si>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</si>
  <si>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</si>
  <si>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</si>
  <si>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</si>
  <si>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</si>
  <si>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</si>
  <si>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</si>
  <si>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</si>
  <si>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</si>
  <si>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</si>
  <si>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</si>
  <si>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</si>
  <si>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</si>
  <si>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</si>
  <si>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</si>
  <si>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</si>
  <si>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</si>
  <si>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</si>
  <si>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</si>
  <si>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</si>
  <si>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</si>
  <si>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</si>
  <si>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</si>
  <si>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</si>
  <si>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</si>
  <si>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</si>
  <si>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</si>
  <si>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</si>
  <si>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</si>
  <si>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</si>
  <si>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</si>
  <si>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</si>
  <si>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</si>
  <si>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</si>
  <si>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</si>
  <si>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</si>
  <si>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</si>
  <si>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</si>
  <si>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</si>
  <si>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</si>
  <si>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</si>
  <si>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</si>
  <si>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</si>
  <si>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</si>
  <si>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</si>
  <si>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</si>
  <si>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</si>
  <si>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</si>
  <si>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</si>
  <si>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</si>
  <si>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</si>
  <si>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</si>
  <si>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</si>
  <si>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</si>
  <si>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</si>
  <si>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</si>
  <si>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</si>
  <si>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</si>
  <si>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</si>
  <si>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</si>
  <si>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</si>
  <si>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</si>
  <si>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</si>
  <si>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</si>
  <si>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</si>
  <si>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</si>
  <si>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</si>
  <si>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</si>
  <si>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</si>
  <si>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</si>
  <si>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</si>
  <si>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</si>
  <si>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</si>
  <si>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</si>
  <si>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</si>
  <si>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</si>
  <si>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</si>
  <si>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</si>
  <si>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</si>
  <si>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</si>
  <si>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</si>
  <si>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</si>
  <si>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</si>
  <si>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</si>
  <si>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</si>
  <si>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</si>
  <si>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</si>
  <si>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</si>
  <si>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</si>
  <si>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</si>
  <si>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</si>
  <si>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</si>
  <si>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</si>
  <si>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</si>
  <si>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</si>
  <si>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</si>
  <si>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</si>
  <si>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</si>
  <si>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</si>
  <si>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</si>
  <si>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</si>
  <si>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</si>
  <si>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</si>
  <si>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</si>
  <si>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</si>
  <si>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</si>
  <si>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</si>
  <si>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</si>
  <si>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</si>
  <si>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</si>
  <si>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</si>
  <si>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</si>
  <si>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</si>
  <si>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</si>
  <si>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</si>
  <si>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</si>
  <si>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</si>
  <si>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</si>
  <si>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</si>
  <si>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</si>
  <si>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</si>
  <si>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</si>
  <si>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</si>
  <si>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</si>
  <si>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</si>
  <si>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</si>
  <si>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</si>
  <si>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</si>
  <si>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</si>
  <si>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</si>
  <si>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</si>
  <si>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</si>
  <si>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</si>
  <si>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</si>
  <si>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</si>
  <si>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</si>
  <si>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</si>
  <si>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</si>
  <si>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</si>
  <si>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</si>
  <si>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</si>
  <si>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</si>
  <si>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</si>
  <si>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</si>
  <si>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</si>
  <si>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</si>
  <si>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</si>
  <si>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</si>
  <si>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</si>
  <si>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</si>
  <si>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</si>
  <si>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</si>
  <si>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</si>
  <si>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</si>
  <si>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</si>
  <si>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</si>
  <si>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</si>
  <si>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</si>
  <si>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</si>
  <si>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</si>
  <si>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</si>
  <si>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</si>
  <si>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</si>
  <si>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</si>
  <si>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</si>
  <si>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</si>
  <si>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</si>
  <si>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</si>
  <si>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</si>
  <si>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</si>
  <si>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</si>
  <si>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</si>
  <si>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</si>
  <si>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</si>
  <si>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</si>
  <si>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</si>
  <si>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</si>
  <si>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</si>
  <si>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</si>
  <si>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</si>
  <si>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</si>
  <si>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</si>
  <si>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</si>
  <si>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</si>
  <si>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</si>
  <si>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</si>
  <si>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</si>
  <si>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</si>
  <si>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</si>
  <si>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</si>
  <si>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</si>
  <si>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</si>
  <si>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</si>
  <si>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</si>
  <si>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</si>
  <si>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</si>
  <si>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</si>
  <si>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</si>
  <si>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</si>
  <si>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</si>
  <si>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</si>
  <si>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</si>
  <si>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</si>
  <si>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</si>
  <si>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</si>
  <si>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</si>
  <si>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</si>
  <si>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</si>
  <si>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</si>
  <si>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</si>
  <si>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</si>
  <si>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</si>
  <si>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</si>
  <si>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</si>
  <si>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</si>
  <si>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</si>
  <si>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</si>
  <si>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</si>
  <si>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</si>
  <si>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</si>
  <si>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</si>
  <si>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</si>
  <si>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</si>
  <si>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</si>
  <si>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</si>
  <si>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</si>
  <si>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</si>
  <si>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</si>
  <si>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</si>
  <si>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</si>
  <si>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</si>
  <si>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</si>
  <si>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</si>
  <si>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</si>
  <si>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</si>
  <si>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</si>
  <si>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</si>
  <si>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</si>
  <si>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</si>
  <si>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</si>
  <si>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</si>
  <si>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</si>
  <si>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</si>
  <si>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</si>
  <si>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</si>
  <si>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</si>
  <si>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</si>
  <si>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</si>
  <si>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</si>
  <si>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</si>
  <si>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</si>
  <si>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</si>
  <si>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</si>
  <si>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</si>
  <si>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</si>
  <si>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</si>
  <si>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</si>
  <si>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</si>
  <si>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</si>
  <si>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</si>
  <si>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</si>
  <si>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</si>
  <si>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</si>
  <si>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</si>
  <si>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</si>
  <si>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</si>
  <si>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</si>
  <si>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</si>
  <si>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</si>
  <si>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</si>
  <si>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</si>
  <si>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</si>
  <si>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</si>
  <si>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</si>
  <si>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</si>
  <si>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</si>
  <si>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</si>
  <si>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</si>
  <si>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</si>
  <si>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</si>
  <si>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</si>
  <si>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</si>
  <si>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</si>
  <si>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</si>
  <si>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</si>
  <si>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</si>
  <si>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</si>
  <si>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</si>
  <si>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</si>
  <si>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</si>
  <si>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</si>
  <si>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</si>
  <si>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</si>
  <si>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</si>
  <si>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</si>
  <si>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</si>
  <si>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</si>
  <si>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</si>
  <si>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</si>
  <si>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</si>
  <si>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</si>
  <si>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</si>
  <si>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</si>
  <si>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</si>
  <si>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</si>
  <si>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</si>
  <si>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</si>
  <si>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</si>
  <si>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</si>
  <si>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</si>
  <si>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</si>
  <si>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</si>
  <si>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</si>
  <si>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</si>
  <si>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</si>
  <si>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</si>
  <si>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</si>
  <si>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</si>
  <si>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</si>
  <si>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</si>
  <si>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</si>
  <si>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</si>
  <si>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</si>
  <si>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</si>
  <si>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</si>
  <si>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</si>
  <si>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</si>
  <si>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</si>
  <si>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</si>
  <si>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</si>
  <si>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</si>
  <si>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</si>
  <si>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</si>
  <si>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</si>
  <si>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</si>
  <si>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</si>
  <si>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</si>
  <si>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</si>
  <si>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</si>
  <si>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</si>
  <si>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</si>
  <si>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</si>
  <si>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</si>
  <si>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</si>
  <si>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</si>
  <si>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</si>
  <si>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</si>
  <si>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</si>
  <si>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</si>
  <si>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</si>
  <si>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</si>
  <si>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</si>
  <si>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</si>
  <si>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</si>
  <si>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</si>
  <si>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</si>
  <si>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</si>
  <si>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</si>
  <si>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</si>
  <si>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</si>
  <si>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</si>
  <si>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</si>
  <si>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</si>
  <si>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</si>
  <si>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</si>
  <si>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</si>
  <si>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</si>
  <si>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</si>
  <si>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</si>
  <si>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</si>
  <si>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</si>
  <si>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</si>
  <si>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</si>
  <si>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</si>
  <si>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</si>
  <si>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</si>
  <si>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</si>
  <si>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</si>
  <si>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</si>
  <si>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</si>
  <si>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</si>
  <si>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</si>
  <si>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</si>
  <si>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</si>
  <si>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</si>
  <si>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</si>
  <si>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</si>
  <si>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</si>
  <si>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</si>
  <si>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</si>
  <si>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</si>
  <si>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</si>
  <si>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</si>
  <si>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</si>
  <si>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</si>
  <si>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</si>
  <si>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</si>
  <si>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</si>
  <si>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</si>
  <si>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</si>
  <si>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</si>
  <si>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</si>
  <si>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</si>
  <si>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</si>
  <si>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</si>
  <si>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</si>
  <si>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</si>
  <si>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</si>
  <si>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</si>
  <si>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</si>
  <si>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</si>
  <si>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</si>
  <si>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</si>
  <si>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</si>
  <si>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</si>
  <si>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</si>
  <si>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</si>
  <si>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</si>
  <si>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</si>
  <si>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</si>
  <si>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</si>
  <si>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</si>
  <si>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</si>
  <si>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</si>
  <si>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</si>
  <si>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</si>
  <si>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</si>
  <si>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</si>
  <si>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</si>
  <si>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</si>
  <si>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</si>
  <si>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</si>
  <si>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</si>
  <si>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</si>
  <si>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</si>
  <si>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</si>
  <si>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</si>
  <si>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</si>
  <si>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</si>
  <si>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</si>
  <si>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</si>
  <si>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</si>
  <si>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</si>
  <si>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</si>
  <si>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</si>
  <si>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</si>
  <si>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</si>
  <si>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</si>
  <si>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</si>
  <si>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</si>
  <si>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</si>
  <si>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</si>
  <si>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</si>
  <si>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</si>
  <si>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</si>
  <si>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</si>
  <si>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</si>
  <si>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</si>
  <si>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</si>
  <si>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</si>
  <si>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</si>
  <si>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</si>
  <si>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</si>
  <si>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</si>
  <si>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</si>
  <si>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</si>
  <si>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</si>
  <si>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</si>
  <si>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</si>
  <si>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</si>
  <si>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</si>
  <si>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</si>
  <si>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</si>
  <si>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</si>
  <si>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</si>
  <si>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</si>
  <si>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</si>
  <si>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</si>
  <si>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</si>
  <si>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</si>
  <si>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</si>
  <si>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</si>
  <si>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</si>
  <si>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</si>
  <si>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</si>
  <si>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</si>
  <si>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</si>
  <si>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</si>
  <si>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</si>
  <si>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</si>
  <si>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</si>
  <si>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</si>
  <si>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</si>
  <si>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</si>
  <si>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</si>
  <si>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</si>
  <si>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</si>
  <si>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</si>
  <si>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</si>
  <si>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</si>
  <si>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</si>
  <si>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</si>
  <si>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</si>
  <si>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</si>
  <si>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</si>
  <si>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</si>
  <si>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</si>
  <si>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</si>
  <si>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</si>
  <si>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</si>
  <si>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</si>
  <si>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</si>
  <si>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</si>
  <si>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</si>
  <si>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</si>
  <si>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</si>
  <si>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</si>
  <si>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</si>
  <si>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</si>
  <si>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</si>
  <si>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</si>
  <si>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</si>
  <si>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</si>
  <si>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</si>
  <si>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</si>
  <si>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</si>
  <si>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</si>
  <si>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</si>
  <si>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</si>
  <si>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</si>
  <si>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</si>
  <si>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</si>
  <si>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</si>
  <si>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</si>
  <si>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</si>
  <si>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</si>
  <si>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</si>
  <si>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</si>
  <si>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</si>
  <si>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</si>
  <si>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</si>
  <si>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</si>
  <si>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</si>
  <si>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</si>
  <si>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</si>
  <si>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</si>
  <si>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</si>
  <si>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</si>
  <si>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</si>
  <si>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</si>
  <si>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</si>
  <si>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</si>
  <si>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</si>
  <si>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</si>
  <si>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</si>
  <si>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</si>
  <si>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</si>
  <si>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</si>
  <si>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</si>
  <si>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</si>
  <si>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</si>
  <si>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</si>
  <si>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</si>
  <si>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</si>
  <si>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</si>
  <si>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</si>
  <si>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</si>
  <si>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</si>
  <si>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</si>
  <si>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</si>
  <si>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</si>
  <si>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</si>
  <si>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</si>
  <si>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</si>
  <si>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</si>
  <si>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</si>
  <si>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</si>
  <si>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</si>
  <si>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</si>
  <si>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</si>
  <si>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</si>
  <si>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</si>
  <si>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</si>
  <si>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</si>
  <si>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</si>
  <si>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</si>
  <si>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</si>
  <si>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</si>
  <si>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</si>
  <si>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</si>
  <si>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</si>
  <si>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</si>
  <si>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</si>
  <si>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</si>
  <si>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</si>
  <si>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</si>
  <si>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</si>
  <si>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</si>
  <si>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</si>
  <si>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</si>
  <si>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</si>
  <si>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</si>
  <si>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</si>
  <si>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</si>
  <si>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</si>
  <si>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</si>
  <si>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</si>
  <si>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</si>
  <si>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</si>
  <si>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</si>
  <si>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</si>
  <si>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</si>
  <si>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</si>
  <si>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</si>
  <si>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</si>
  <si>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</si>
  <si>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</si>
  <si>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</si>
  <si>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</si>
  <si>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</si>
  <si>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</si>
  <si>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</si>
  <si>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</si>
  <si>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</si>
  <si>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</si>
  <si>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</si>
  <si>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</si>
  <si>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</si>
  <si>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</si>
  <si>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</si>
  <si>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</si>
  <si>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</si>
  <si>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</si>
  <si>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</si>
  <si>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</si>
  <si>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</si>
  <si>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</si>
  <si>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</si>
  <si>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</si>
  <si>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</si>
  <si>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</si>
  <si>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</si>
  <si>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</si>
  <si>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</si>
  <si>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</si>
  <si>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</si>
  <si>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</si>
  <si>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</si>
  <si>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</si>
  <si>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</si>
  <si>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</si>
  <si>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</si>
  <si>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</si>
  <si>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</si>
  <si>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</si>
  <si>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</si>
  <si>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</si>
  <si>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</si>
  <si>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</si>
  <si>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</si>
  <si>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</si>
  <si>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</si>
  <si>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</si>
  <si>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</si>
  <si>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</si>
  <si>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</si>
  <si>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</si>
  <si>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</si>
  <si>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</si>
  <si>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</si>
  <si>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</si>
  <si>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</si>
  <si>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</si>
  <si>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</si>
  <si>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</si>
  <si>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</si>
  <si>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</si>
  <si>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</si>
  <si>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</si>
  <si>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</si>
  <si>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</si>
  <si>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</si>
  <si>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</si>
  <si>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</si>
  <si>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</si>
  <si>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</si>
  <si>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</si>
  <si>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</si>
  <si>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</si>
  <si>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</si>
  <si>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</si>
  <si>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</si>
  <si>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</si>
  <si>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</si>
  <si>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</si>
  <si>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</si>
  <si>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</si>
  <si>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</si>
  <si>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</si>
  <si>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</si>
  <si>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</si>
  <si>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</si>
  <si>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</si>
  <si>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</si>
  <si>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</si>
  <si>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</si>
  <si>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</si>
  <si>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</si>
  <si>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</si>
  <si>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</si>
  <si>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</si>
  <si>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</si>
  <si>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</si>
  <si>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</si>
  <si>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</si>
  <si>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</si>
  <si>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</si>
  <si>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</si>
  <si>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</si>
  <si>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</si>
  <si>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</si>
  <si>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</si>
  <si>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</si>
  <si>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</si>
  <si>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</si>
  <si>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</si>
  <si>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</si>
  <si>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</si>
  <si>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</si>
  <si>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</si>
  <si>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</si>
  <si>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tCO2 eq</t>
  </si>
  <si>
    <t>Project Activity</t>
  </si>
  <si>
    <t>approach stated and applied consistently</t>
  </si>
  <si>
    <t>24/03/2026</t>
  </si>
  <si>
    <t>25/03/2019</t>
  </si>
  <si>
    <t>17/03/2023</t>
  </si>
  <si>
    <t>31/07/2024</t>
  </si>
  <si>
    <t>17/03/2023 - 31/12/2023</t>
  </si>
  <si>
    <t>01/01/2024 - 31/07/2024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</si>
</sst>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4">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4" fontId="66" fillId="19" borderId="1" xfId="0" applyNumberFormat="1" applyFont="1" applyFill="1" applyBorder="1" applyAlignment="1">
      <alignment horizontal="center" vertical="center"/>
    </xf>
    <xf numFmtId="14" fontId="56" fillId="2" borderId="0" xfId="0" applyNumberFormat="1" applyFont="1" applyFill="1" applyAlignment="1">
      <alignment horizontal="center" vertical="center"/>
    </xf>
    <xf numFmtId="0" fontId="56" fillId="2" borderId="0" xfId="0" applyFont="1" applyFill="1" applyAlignment="1">
      <alignment horizontal="center" vertical="center"/>
    </xf>
    <xf numFmtId="3" fontId="59" fillId="0" borderId="1" xfId="0" applyNumberFormat="1" applyFont="1" applyBorder="1" applyAlignment="1">
      <alignment horizontal="center"/>
    </xf>
    <xf numFmtId="4"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0" xfId="0" applyFont="1" applyAlignment="1">
      <alignment vertic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Ece\GS\Candarli%20-%20VER%20and%20DC\0%20First%20Verification\0%20Round%204%20-%20GS\Submit%20to%20SustainCERT\GS7635__430_V1.0_IQ_SDG-Impact-Tool_CANDARLIWPP_1stVER.xlsx" TargetMode="External"/><Relationship Id="rId1" Type="http://schemas.openxmlformats.org/officeDocument/2006/relationships/externalLinkPath" Target="/Ece/GS/Candarli%20-%20VER%20and%20DC/0%20First%20Verification/0%20Round%204%20-%20GS/Submit%20to%20SustainCERT/GS7635__430_V1.0_IQ_SDG-Impact-Tool_CANDARLIWPP_1stV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Use case"/>
    </sheetNames>
    <sheetDataSet>
      <sheetData sheetId="0"/>
      <sheetData sheetId="1"/>
      <sheetData sheetId="2"/>
      <sheetData sheetId="3"/>
      <sheetData sheetId="4">
        <row r="4">
          <cell r="J4" t="str">
            <v>GSDM-I7.2.1</v>
          </cell>
          <cell r="L4" t="str">
            <v>Energy generation, efficiency &amp; access</v>
          </cell>
          <cell r="M4" t="str">
            <v xml:space="preserve">7. Affordable and clean energy </v>
          </cell>
          <cell r="N4" t="str">
            <v>7.2 By 2030, increase substantially the share of renewable energy in the global energy mix</v>
          </cell>
          <cell r="O4" t="str">
            <v>Renewable energy generation</v>
          </cell>
          <cell r="P4" t="str">
            <v>Total electricity produced: Renewable</v>
          </cell>
          <cell r="Q4" t="str">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S4" t="str">
            <v>MWh</v>
          </cell>
          <cell r="T4" t="str">
            <v>Project activity</v>
          </cell>
          <cell r="U4" t="str">
            <v>Electricity meters</v>
          </cell>
          <cell r="V4" t="str">
            <v>Continuous measurement</v>
          </cell>
          <cell r="X4" t="str">
            <v>NA</v>
          </cell>
          <cell r="Y4" t="str">
            <v>NA</v>
          </cell>
        </row>
        <row r="5">
          <cell r="J5" t="str">
            <v>GSDM-I7.2.2</v>
          </cell>
          <cell r="L5" t="str">
            <v>Energy generation, efficiency &amp; access</v>
          </cell>
          <cell r="M5" t="str">
            <v xml:space="preserve">7. Affordable and clean energy </v>
          </cell>
          <cell r="N5" t="str">
            <v>7.2 By 2030, increase substantially the share of renewable energy in the global energy mix</v>
          </cell>
          <cell r="O5" t="str">
            <v>Renewable energy generation</v>
          </cell>
          <cell r="P5" t="str">
            <v>Total thermal energy produced: Renewable</v>
          </cell>
          <cell r="Q5" t="str">
            <v>Refers to thermal energy production from renewable energy technologies. Renewable energy sources include solar, wind, geothermal, hydro energy, biomass, and other forms. It also include electricity from ocean, hydropower, biofuels, and hydrogen derived from renewable resources.</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S5" t="str">
            <v>Giga Joule</v>
          </cell>
          <cell r="T5" t="str">
            <v xml:space="preserve">Project activity and performance data </v>
          </cell>
          <cell r="X5" t="str">
            <v>NA</v>
          </cell>
          <cell r="Y5" t="str">
            <v>NA</v>
          </cell>
        </row>
        <row r="6">
          <cell r="J6" t="str">
            <v>GSDM-I7.2.3</v>
          </cell>
          <cell r="L6" t="str">
            <v>Energy generation, efficiency &amp; access</v>
          </cell>
          <cell r="M6" t="str">
            <v xml:space="preserve">7. Affordable and clean energy </v>
          </cell>
          <cell r="N6" t="str">
            <v>7.2 By 2030, increase substantially the share of renewable energy in the global energy mix</v>
          </cell>
          <cell r="O6" t="str">
            <v>Renewable energy consumption</v>
          </cell>
          <cell r="P6" t="str">
            <v>Total electricity consumed: Renewable</v>
          </cell>
          <cell r="Q6" t="str">
            <v xml:space="preserve">Refers to electricity consumption by users that is produced using renewable energy technologies such as photovoltaic, hydro, tidal/wave, wind, geothermal and renewable biomass that supply electricity to user(s).                                                                                                                                                                                                                                             </v>
          </cell>
          <cell r="R6" t="str">
            <v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S6" t="str">
            <v>MWh</v>
          </cell>
          <cell r="T6" t="str">
            <v>Project activity</v>
          </cell>
          <cell r="U6" t="str">
            <v>Electricity meters; or any other monitoring method allowed as GHGs quantification methodology applied</v>
          </cell>
          <cell r="V6" t="str">
            <v>Continuous measurement</v>
          </cell>
          <cell r="X6" t="str">
            <v>NA</v>
          </cell>
          <cell r="Y6" t="str">
            <v>NA</v>
          </cell>
        </row>
        <row r="7">
          <cell r="J7" t="str">
            <v>GSDM-I7.1.1</v>
          </cell>
          <cell r="L7" t="str">
            <v>Energy generation, efficiency &amp; access</v>
          </cell>
          <cell r="M7" t="str">
            <v xml:space="preserve">7. Affordable and clean energy </v>
          </cell>
          <cell r="N7" t="str">
            <v>7.1 By 2030, ensure universal access to affordable, reliable and modern energy services</v>
          </cell>
          <cell r="O7" t="str">
            <v>Increased access to energy</v>
          </cell>
          <cell r="P7" t="str">
            <v>Number of beneficiaries: Households</v>
          </cell>
          <cell r="Q7" t="str">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7" t="str">
            <v>Number of households</v>
          </cell>
          <cell r="T7" t="str">
            <v>Project activity</v>
          </cell>
          <cell r="U7" t="str">
            <v>Direct measurement and or surveys following methodology requirements</v>
          </cell>
          <cell r="V7" t="str">
            <v xml:space="preserve">Annual </v>
          </cell>
          <cell r="X7" t="str">
            <v>NA</v>
          </cell>
          <cell r="Y7" t="str">
            <v>NA</v>
          </cell>
        </row>
        <row r="8">
          <cell r="J8" t="str">
            <v>GSDM-I7.1.1</v>
          </cell>
          <cell r="L8" t="str">
            <v>Energy generation, efficiency &amp; access</v>
          </cell>
          <cell r="M8" t="str">
            <v xml:space="preserve">7. Affordable and clean energy </v>
          </cell>
          <cell r="N8" t="str">
            <v>7.1 By 2030, ensure universal access to affordable, reliable and modern energy services</v>
          </cell>
          <cell r="O8" t="str">
            <v>Increased access to energy</v>
          </cell>
          <cell r="P8" t="str">
            <v>Number of beneficiaries: Individuals</v>
          </cell>
          <cell r="Q8" t="str">
            <v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8" t="str">
            <v>Number of users</v>
          </cell>
          <cell r="T8" t="str">
            <v>Project activity</v>
          </cell>
          <cell r="U8" t="str">
            <v>Sales records &amp; project monitoring data</v>
          </cell>
          <cell r="V8" t="str">
            <v>Continuous measurement</v>
          </cell>
          <cell r="X8" t="str">
            <v>NA</v>
          </cell>
          <cell r="Y8" t="str">
            <v>NA</v>
          </cell>
        </row>
        <row r="9">
          <cell r="J9" t="str">
            <v>GSDM-I13.2.1</v>
          </cell>
          <cell r="L9" t="str">
            <v>Climate change mitigation</v>
          </cell>
          <cell r="M9" t="str">
            <v>13. Climate action</v>
          </cell>
          <cell r="N9" t="str">
            <v>13.2 Integrate climate change measures into national policies, strategies and planning</v>
          </cell>
          <cell r="O9" t="str">
            <v xml:space="preserve">Reduction in GHGs emissions </v>
          </cell>
          <cell r="P9" t="str">
            <v>Amount of GHGs emissions avoided or sequestered</v>
          </cell>
          <cell r="Q9" t="str">
            <v>Refers to total amount of greenhouse gases avoided or sequestered during the reporting period.</v>
          </cell>
          <cell r="R9" t="str">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S9" t="str">
            <v>tCO2eq</v>
          </cell>
          <cell r="T9" t="str">
            <v>Project activity</v>
          </cell>
          <cell r="U9" t="str">
            <v>Calculation</v>
          </cell>
          <cell r="V9" t="str">
            <v>Annual</v>
          </cell>
          <cell r="X9" t="str">
            <v>NA</v>
          </cell>
          <cell r="Y9" t="str">
            <v>Gold Standard approved SDG Impact Quantification methodologies are available at https://globalgoals.goldstandard.org/</v>
          </cell>
        </row>
        <row r="10">
          <cell r="J10" t="str">
            <v>GSDM-I13.2.2</v>
          </cell>
          <cell r="L10" t="str">
            <v>Climate change mitigation</v>
          </cell>
          <cell r="M10" t="str">
            <v>13. Climate action</v>
          </cell>
          <cell r="N10" t="str">
            <v>13.2 Integrate climate change measures into national policies, strategies and planning</v>
          </cell>
          <cell r="O10" t="str">
            <v>Reduction in GHGs equivalent SLCPs</v>
          </cell>
          <cell r="P10" t="str">
            <v xml:space="preserve">BCe emissions reduced per year and amount of net CO2eq </v>
          </cell>
          <cell r="Q10" t="str">
            <v xml:space="preserve">GHGs eq impact caused by the reduction in Short lived climate pollutants (SLCPs). 
It reflects GHG eq impact of SLCPs. SLCPs GHG impact can not be combined with mainstream GHGs (Co2, CH4 &amp; N2O) and shall always be reported separately. 
</v>
          </cell>
          <cell r="R10" t="str">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S10" t="str">
            <v>kgBCeq emissions reduction of BC and co-emitted species
tCO2eq</v>
          </cell>
          <cell r="T10" t="str">
            <v>Project activity</v>
          </cell>
          <cell r="U10" t="str">
            <v>Calculation</v>
          </cell>
          <cell r="V10" t="str">
            <v>Annual</v>
          </cell>
          <cell r="X10" t="str">
            <v>NA</v>
          </cell>
          <cell r="Y10" t="str">
            <v>Appendix D - Quantifying and Measuring Climate, Health, and Gender Co-Benefits from Clean Cooking Interventions : Methodologies Review</v>
          </cell>
        </row>
        <row r="11">
          <cell r="J11" t="str">
            <v>GSDM-I3.9.1</v>
          </cell>
          <cell r="L11" t="str">
            <v>Air quality</v>
          </cell>
          <cell r="M11" t="str">
            <v>3. Good health and well being</v>
          </cell>
          <cell r="N11" t="str">
            <v>3.9 By 2030, substantially reduce the number of deaths and illnesses from hazardous chemicals and air, water and soil pollution and contamination</v>
          </cell>
          <cell r="O11" t="str">
            <v>Reduced indoor air pollution</v>
          </cell>
          <cell r="P11" t="str">
            <v>Number of households that observed reduction in PM2.5 &amp; carbon monoxide (CO) concentration reductions</v>
          </cell>
          <cell r="Q11" t="str">
            <v xml:space="preserve">Refers to the PM2.5 and carbon monoxide (CO) concentrations in the households that are considered key marker pollutants for exposure to HAP.
</v>
          </cell>
          <cell r="R11" t="str">
            <v>The project should conduct 24 or 48 hr monitoring in the sample households for baseline and project scenario. The field test should be conducted for a representative cooking setting.</v>
          </cell>
          <cell r="S11" t="str">
            <v>PM 2.5 micro-gram/m3 and CO (mg per m3)</v>
          </cell>
          <cell r="T11" t="str">
            <v>Project activity</v>
          </cell>
          <cell r="U11" t="str">
            <v>Measure indoor pollution in kitchens among a representative group of households participating in the project.</v>
          </cell>
          <cell r="V11" t="str">
            <v>Annual</v>
          </cell>
          <cell r="X11" t="str">
            <v>NA</v>
          </cell>
          <cell r="Y11" t="str">
            <v>Indoor air quality guidelines: household fuel combustion
https://www.who.int/publications/i/item/9789241548878</v>
          </cell>
        </row>
        <row r="12">
          <cell r="J12" t="str">
            <v>GSDM-I15.1.1</v>
          </cell>
          <cell r="L12" t="str">
            <v>Natural resource and Sustainable Forest Management</v>
          </cell>
          <cell r="M12" t="str">
            <v>15. Life on land</v>
          </cell>
          <cell r="N12" t="str">
            <v>15.1 By 2020, ensure the conservation, restoration and sustainable use of terrestrial and inland freshwater ecosystems and their services, in particular forests, wetlands, mountains and drylands, in line with obligations under international agreements</v>
          </cell>
          <cell r="O12" t="str">
            <v xml:space="preserve">Reduced deforestation attributed to wood fuel savings </v>
          </cell>
          <cell r="P12" t="str">
            <v>Total non-renewable wood fuel saved</v>
          </cell>
          <cell r="Q12" t="str">
            <v xml:space="preserve">Refers to the total amount of non-renewable fuel savings due to displacement or energy efficiency improvements of baseline technology </v>
          </cell>
          <cell r="R12" t="str">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S12" t="str">
            <v>tonnes/ year</v>
          </cell>
          <cell r="T12" t="str">
            <v>Project activity</v>
          </cell>
          <cell r="U12" t="str">
            <v>Direct measurement and or surveys following methodology requirements</v>
          </cell>
          <cell r="V12" t="str">
            <v>Annual</v>
          </cell>
          <cell r="X12" t="str">
            <v>NA</v>
          </cell>
        </row>
        <row r="13">
          <cell r="J13" t="str">
            <v>GSDM-I115.2.1</v>
          </cell>
          <cell r="L13" t="str">
            <v>Natural resource and Sustainable Forest Management</v>
          </cell>
          <cell r="M13" t="str">
            <v>15. Life on land</v>
          </cell>
          <cell r="N13" t="str">
            <v>15.2 By 2020, promote the implementation of sustainable management of all types of forests, halt deforestation, restore degraded forests and substantially increase afforestation and reforestation globally</v>
          </cell>
          <cell r="O13" t="str">
            <v xml:space="preserve">Reduced deforestation attributed to wood fuel savings </v>
          </cell>
          <cell r="P13" t="str">
            <v>Forest areas managed sustainably for forest products including sustainable produced fuelwood</v>
          </cell>
          <cell r="Q13" t="str">
            <v>Refers to the forest areas under Sustainable management practices to ensure, in particular, that the level of carbon stocks on these land areas does not systematically decrease over time (carbon stocks may temporarily decrease due to harvesting)</v>
          </cell>
          <cell r="R13" t="str">
            <v>TBA</v>
          </cell>
          <cell r="S13" t="str">
            <v>ha</v>
          </cell>
          <cell r="T13" t="str">
            <v>Project activity</v>
          </cell>
          <cell r="U13" t="str">
            <v>TBA</v>
          </cell>
          <cell r="V13" t="str">
            <v>Annual</v>
          </cell>
          <cell r="X13" t="str">
            <v>NA</v>
          </cell>
        </row>
        <row r="14">
          <cell r="J14" t="str">
            <v>GSDM-I3.9.2</v>
          </cell>
          <cell r="L14" t="str">
            <v>Health &amp; safety</v>
          </cell>
          <cell r="M14" t="str">
            <v>3. Good Health and well being</v>
          </cell>
          <cell r="N14" t="str">
            <v>3.9 By 2030, substantially reduce the number of deaths and illnesses from hazardous chemicals and air, water and soil pollution and contamination</v>
          </cell>
          <cell r="O14" t="str">
            <v>Averted Mortality rate attributed to household air pollution</v>
          </cell>
          <cell r="P14" t="str">
            <v>Number of Averted Mortality and Disability Adjusted Life Years (ADALYs)</v>
          </cell>
          <cell r="Q14" t="str">
            <v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v>
          </cell>
          <cell r="R14" t="str">
            <v>Apply the ADALYs quantification methodology
Methodology requires several parameters to calculate ADALYs using Household Air Pollution Intervention Tool (HAPIT). These parameters are measured at different intervals as required by the methodology.</v>
          </cell>
          <cell r="S14" t="str">
            <v>ADALYs</v>
          </cell>
          <cell r="T14" t="str">
            <v>Project activity</v>
          </cell>
          <cell r="U14" t="str">
            <v>Calculations</v>
          </cell>
          <cell r="V14" t="str">
            <v>As per ADALYs methodology</v>
          </cell>
          <cell r="X14" t="str">
            <v>NA</v>
          </cell>
        </row>
        <row r="15">
          <cell r="J15" t="str">
            <v>GSDM-I3.9.3</v>
          </cell>
          <cell r="L15" t="str">
            <v>Health &amp; safety</v>
          </cell>
          <cell r="M15" t="str">
            <v>3. Good health and well being</v>
          </cell>
          <cell r="N15" t="str">
            <v>3.9 By 2030, substantially reduce the number of deaths and illnesses from hazardous chemicals and air, water and soil pollution and contamination</v>
          </cell>
          <cell r="O15" t="str">
            <v xml:space="preserve">Reduced incidence of disease caused by air pollutants </v>
          </cell>
          <cell r="P15" t="str">
            <v xml:space="preserve">Number of hosuehold visited medical facilities/dispensary for treatment of respiratory issues etc. such as cough, shortness in breath, pneumonia and other respiratory issues  </v>
          </cell>
          <cell r="Q15" t="str">
            <v>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v>
          </cell>
          <cell r="R15" t="str">
            <v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S15" t="str">
            <v xml:space="preserve">% hh visited </v>
          </cell>
          <cell r="T15" t="str">
            <v>Project activity</v>
          </cell>
          <cell r="U15" t="str">
            <v>Conduct a detailed (standardized) survey on the occurrence of respiratory diseases and eye infections among a representative group of households participating in the project.</v>
          </cell>
          <cell r="V15" t="str">
            <v>Annual</v>
          </cell>
          <cell r="X15" t="str">
            <v>NA</v>
          </cell>
        </row>
        <row r="16">
          <cell r="J16" t="str">
            <v>GSDM-I8.5.1</v>
          </cell>
          <cell r="L16" t="str">
            <v>Employment</v>
          </cell>
          <cell r="M16" t="str">
            <v>8. Decent work and economic growth</v>
          </cell>
          <cell r="N16" t="str">
            <v>8.5 By 2030, achieve full and productive employment and decent work for all women and men, including for young people and persons with disabilities, and equal pay for work of equal value</v>
          </cell>
          <cell r="O16" t="str">
            <v>Increased employment opportunities</v>
          </cell>
          <cell r="P16" t="str">
            <v>Total number of jobs</v>
          </cell>
          <cell r="Q16" t="str">
            <v>Refers to total jobs generated as a result of the project.</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S16" t="str">
            <v>Number</v>
          </cell>
          <cell r="T16" t="str">
            <v>Project activity</v>
          </cell>
          <cell r="U16" t="str">
            <v>Either head count or Full Time Equivalent (FTE), with the chosen
approach stated and applied consistently
Use numbers as at the end of the reporting period, unless there has been a material change during the reporting period;</v>
          </cell>
          <cell r="V16" t="str">
            <v>Annual</v>
          </cell>
          <cell r="X16" t="str">
            <v>NA</v>
          </cell>
          <cell r="Y16" t="str">
            <v>GRI 102: General Disclosures</v>
          </cell>
        </row>
        <row r="17">
          <cell r="J17" t="str">
            <v>GSDM-I8.5.2</v>
          </cell>
          <cell r="L17" t="str">
            <v>Employment</v>
          </cell>
          <cell r="M17" t="str">
            <v>8. Decent work and economic growth</v>
          </cell>
          <cell r="N17" t="str">
            <v>8.5 By 2030, achieve full and productive employment and decent work for all women and men, including for young people and persons with disabilities, and equal pay for work of equal value</v>
          </cell>
          <cell r="O17" t="str">
            <v xml:space="preserve">Enhanced opportunities for income generation </v>
          </cell>
          <cell r="P17" t="str">
            <v>Total number of employees earning above local minimum wage</v>
          </cell>
          <cell r="Q17" t="str">
            <v>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S17" t="str">
            <v>Number</v>
          </cell>
          <cell r="T17" t="str">
            <v>Project activity</v>
          </cell>
          <cell r="U17" t="str">
            <v>Head count
Use the number as at the reporting period.</v>
          </cell>
          <cell r="V17" t="str">
            <v>Annual</v>
          </cell>
          <cell r="X17" t="str">
            <v>NA</v>
          </cell>
          <cell r="Y17" t="str">
            <v>https://iris.thegiin.org/metric/5.1/oi5858/</v>
          </cell>
        </row>
        <row r="18">
          <cell r="J18" t="str">
            <v>GSDM-I8.5.3</v>
          </cell>
          <cell r="L18" t="str">
            <v>Employment</v>
          </cell>
          <cell r="M18" t="str">
            <v>8. Decent work and economic growth</v>
          </cell>
          <cell r="N18" t="str">
            <v>8.5 By 2030, achieve full and productive employment and decent work for all women and men, including for young people and persons with disabilities, and equal pay for work of equal value</v>
          </cell>
          <cell r="O18" t="str">
            <v xml:space="preserve">Enhanced opportunities for income generation </v>
          </cell>
          <cell r="P18" t="str">
            <v>Total Number of employees paid living wage</v>
          </cell>
          <cell r="Q18" t="str">
            <v>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S18" t="str">
            <v>USD or local currency per month</v>
          </cell>
          <cell r="T18" t="str">
            <v>Project activity</v>
          </cell>
          <cell r="U18" t="str">
            <v>As per "living wage" calculation methodology requirements</v>
          </cell>
          <cell r="V18" t="str">
            <v>Annual</v>
          </cell>
          <cell r="X18" t="str">
            <v>NA</v>
          </cell>
          <cell r="Y18" t="str">
            <v>https://www.globallivingwage.org/resource-library/?fwp_resource_type=livingwage</v>
          </cell>
        </row>
        <row r="19">
          <cell r="J19" t="str">
            <v>GSDM-I1.1.1</v>
          </cell>
          <cell r="L19" t="str">
            <v>Livelihood</v>
          </cell>
          <cell r="M19" t="str">
            <v>1. No poverty</v>
          </cell>
          <cell r="N19" t="str">
            <v>1.1 By 2030, eradicate extreme poverty for all people everywhere, currently measured as people living on less than $1.25 a day</v>
          </cell>
          <cell r="O19" t="str">
            <v xml:space="preserve">Financial savings </v>
          </cell>
          <cell r="P19" t="str">
            <v>Average household savings i.e., decrease in expenditure on basic service such cooking, lighting, drinking</v>
          </cell>
          <cell r="Q19" t="str">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ell>
          <cell r="R19" t="str">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S19" t="str">
            <v>USD or local currency</v>
          </cell>
          <cell r="T19" t="str">
            <v>Project activity</v>
          </cell>
          <cell r="U19" t="str">
            <v>Conduct a survey to collect data on household expenditure among a representative group of households participating in the project.</v>
          </cell>
          <cell r="V19" t="str">
            <v>Annual</v>
          </cell>
          <cell r="X19" t="str">
            <v>NA</v>
          </cell>
        </row>
        <row r="20">
          <cell r="J20" t="str">
            <v>GSDM-I5.4.1</v>
          </cell>
          <cell r="L20" t="str">
            <v>Gender</v>
          </cell>
          <cell r="M20" t="str">
            <v xml:space="preserve">5. Gender equality </v>
          </cell>
          <cell r="N20" t="str">
            <v>5.4 Recognize and value unpaid care and domestic work through the provision of public services, infrastructure and social protection policies and the promotion of shared responsibility within the household and the family as nationally appropriate</v>
          </cell>
          <cell r="O20" t="str">
            <v xml:space="preserve">Women empowerment and gender equality </v>
          </cell>
          <cell r="P20" t="str">
            <v>Average time saving associated with cooking time and fuel collection</v>
          </cell>
          <cell r="Q20" t="str">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S20" t="str">
            <v xml:space="preserve">minutes/hr per household </v>
          </cell>
          <cell r="T20" t="str">
            <v>Project activity</v>
          </cell>
          <cell r="U20" t="str">
            <v>Sample surveys in representative households</v>
          </cell>
          <cell r="V20" t="str">
            <v>Annual</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L21" t="str">
            <v>Energy generation, efficiency &amp; access</v>
          </cell>
          <cell r="M21" t="str">
            <v xml:space="preserve">7. Affordable and clean energy </v>
          </cell>
          <cell r="N21" t="str">
            <v>7.3 By 2030, double the global rate of improvement in energy efficiency</v>
          </cell>
          <cell r="O21" t="str">
            <v xml:space="preserve">Energy efficiency improvement </v>
          </cell>
          <cell r="P21" t="str">
            <v>Total energy savings</v>
          </cell>
          <cell r="Q21" t="str">
            <v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ell>
          <cell r="R21" t="str">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S21" t="str">
            <v>Tera Joule or other units</v>
          </cell>
          <cell r="T21" t="str">
            <v xml:space="preserve">Project activity and performance data </v>
          </cell>
          <cell r="U21" t="str">
            <v xml:space="preserve">Calculation or direct measurement </v>
          </cell>
          <cell r="X21" t="str">
            <v>NA</v>
          </cell>
          <cell r="Y21" t="str">
            <v xml:space="preserve"> </v>
          </cell>
        </row>
        <row r="22">
          <cell r="J22" t="str">
            <v>GSDM-I5.1.1</v>
          </cell>
          <cell r="L22" t="str">
            <v>Gender</v>
          </cell>
          <cell r="M22" t="str">
            <v xml:space="preserve">5. Gender equality </v>
          </cell>
          <cell r="N22" t="str">
            <v>5.1 End all forms of discrimination against all women and girls everywhere</v>
          </cell>
          <cell r="O22" t="str">
            <v xml:space="preserve">Women empowerment and gender equality </v>
          </cell>
          <cell r="P22" t="str">
            <v xml:space="preserve">Gender wage equity </v>
          </cell>
          <cell r="Q22" t="str">
            <v>Ratio of the average wage paid during the reporting period to female employees for a specified position, compared to the average wage paid to male employees of the organization for the same position.</v>
          </cell>
          <cell r="R22" t="str">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S22" t="str">
            <v>Ratio</v>
          </cell>
          <cell r="T22" t="str">
            <v>Project activity</v>
          </cell>
          <cell r="U22" t="str">
            <v>Calculation</v>
          </cell>
          <cell r="V22" t="str">
            <v>Annual</v>
          </cell>
          <cell r="X22" t="str">
            <v>NA</v>
          </cell>
          <cell r="Y22" t="str">
            <v>IRIS, 2020. Gender Wage Equity (OI1855). v5.1. https://iris.thegiin.org/metric/5.1/oi1855/</v>
          </cell>
        </row>
        <row r="23">
          <cell r="J23" t="str">
            <v>GSDM-I5.5.1</v>
          </cell>
          <cell r="L23" t="str">
            <v>Gender</v>
          </cell>
          <cell r="M23" t="str">
            <v xml:space="preserve">5. Gender equality </v>
          </cell>
          <cell r="N23" t="str">
            <v>5.5 Ensure women’s full and effective participation and equal opportunities for leadership at all levels of decision-making in political, economic and public life</v>
          </cell>
          <cell r="O23" t="str">
            <v xml:space="preserve">Women empowerment and gender equality </v>
          </cell>
          <cell r="P23" t="str">
            <v>Number of women serving in managerial/ leadership /ownership role</v>
          </cell>
          <cell r="Q23" t="str">
            <v>Refers to number of female management employees (managers) (full - time) at the organization as of the end of the reporting period</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S23" t="str">
            <v>Number</v>
          </cell>
          <cell r="T23" t="str">
            <v>Project activity</v>
          </cell>
          <cell r="U23" t="str">
            <v>Head count of female employee
Use the number as at the reporting period.</v>
          </cell>
          <cell r="V23" t="str">
            <v>Annual</v>
          </cell>
          <cell r="X23" t="str">
            <v>NA</v>
          </cell>
          <cell r="Y23" t="str">
            <v>IRIS, 2020. Full-time Employees: Female Managers (OI1571). v5.1.
https://iris.thegiin.org/metric/5.1/oi1571/</v>
          </cell>
        </row>
        <row r="24">
          <cell r="J24" t="str">
            <v>GSDM-I4.4.1</v>
          </cell>
          <cell r="L24" t="str">
            <v>Capacity building</v>
          </cell>
          <cell r="M24" t="str">
            <v>4. Quality education</v>
          </cell>
          <cell r="N24" t="str">
            <v>4.4 By 2030, substantially increase the number of youth and adults who have relevant skills, including technical and vocational skills, for employment, decent jobs and entrepreneurship</v>
          </cell>
          <cell r="O24" t="str">
            <v xml:space="preserve">Skill development </v>
          </cell>
          <cell r="P24" t="str">
            <v>Number of employees provided skill development training</v>
          </cell>
          <cell r="Q24" t="str">
            <v>Refers to the number of employees (full-time, part-time, or temporary), by gender who received training services of any type via project during the reporting period.</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S24" t="str">
            <v>Number</v>
          </cell>
          <cell r="T24" t="str">
            <v>Project activity</v>
          </cell>
          <cell r="U24" t="str">
            <v xml:space="preserve">Training count provided in the reporting period. </v>
          </cell>
          <cell r="V24" t="str">
            <v>Annual</v>
          </cell>
          <cell r="X24" t="str">
            <v>NA</v>
          </cell>
          <cell r="Y24" t="str">
            <v>IRIS, 2020. Employees Trained (OI4229). v5.1.
https://iris.thegiin.org/metric/5.1/oi4229/</v>
          </cell>
        </row>
        <row r="25">
          <cell r="J25" t="str">
            <v>GSDM-I15.2.2</v>
          </cell>
          <cell r="L25" t="str">
            <v>Natural resource and Sustainable Forest Management</v>
          </cell>
          <cell r="M25" t="str">
            <v>15. Life on land</v>
          </cell>
          <cell r="N25" t="str">
            <v>15.2 By 2020, promote the implementation of sustainable management of all types of forests, halt deforestation, restore degraded forests and substantially increase afforestation and reforestation globally</v>
          </cell>
          <cell r="O25" t="str">
            <v>Increased biomass stock</v>
          </cell>
          <cell r="P25" t="str">
            <v>Total above and below ground biomass stock in forest</v>
          </cell>
          <cell r="Q25" t="str">
            <v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v>
          </cell>
          <cell r="R25" t="str">
            <v xml:space="preserve">Apply the GHGs quantification methodology to estimate the increment in above ground biomass growth. </v>
          </cell>
          <cell r="S25" t="str">
            <v>tonnes of dry biomass (tdm)</v>
          </cell>
          <cell r="T25" t="str">
            <v xml:space="preserve">Project activity </v>
          </cell>
          <cell r="U25" t="str">
            <v xml:space="preserve">Calculation as per applicable methodology </v>
          </cell>
          <cell r="V25" t="str">
            <v>Annual</v>
          </cell>
          <cell r="X25" t="str">
            <v>NA</v>
          </cell>
          <cell r="Y25" t="str">
            <v>NA</v>
          </cell>
        </row>
        <row r="26">
          <cell r="J26" t="str">
            <v>GSDM-I15.2.3</v>
          </cell>
          <cell r="L26" t="str">
            <v>Natural resource and Sustainable Forest Management</v>
          </cell>
          <cell r="M26" t="str">
            <v>15. Life on land</v>
          </cell>
          <cell r="N26" t="str">
            <v>15.2 By 2020, promote the implementation of sustainable management of all types of forests, halt deforestation, restore degraded forests and substantially increase afforestation and reforestation globally</v>
          </cell>
          <cell r="O26" t="str">
            <v>Increased area under tree canopy cover (which might not be large enough to be considered forest as per DNA or host country definition of forest)</v>
          </cell>
          <cell r="P26" t="str">
            <v>Total area of Trees Planted</v>
          </cell>
          <cell r="Q26" t="str">
            <v>Refers to area of land on which trees were planted during the reporting period.</v>
          </cell>
          <cell r="S26" t="str">
            <v>ha</v>
          </cell>
          <cell r="T26" t="str">
            <v>Project activity</v>
          </cell>
          <cell r="U26" t="str">
            <v xml:space="preserve">Measurement </v>
          </cell>
          <cell r="V26" t="str">
            <v>Annual</v>
          </cell>
          <cell r="X26" t="str">
            <v>NA</v>
          </cell>
        </row>
        <row r="27">
          <cell r="J27" t="str">
            <v>GSDM-I15.4.1</v>
          </cell>
          <cell r="L27" t="str">
            <v>Natural resource and Sustainable Forest Management</v>
          </cell>
          <cell r="M27" t="str">
            <v>15. Life on land</v>
          </cell>
          <cell r="N27" t="str">
            <v>15.5 Take urgent and significant action to reduce the degradation of natural habitats, halt the loss of biodiversity and, by 2020, protect and prevent the extinction of threatened species</v>
          </cell>
          <cell r="O27" t="str">
            <v xml:space="preserve">Enhanced biodiversity </v>
          </cell>
          <cell r="P27" t="str">
            <v>Total protected Land Area</v>
          </cell>
          <cell r="Q27" t="str">
            <v>Refers to total project area of land that is identified and marked as protected area to enhance the biological diversity. For example, the Gold Standard project is required to mark 10% of project area as protected area  (LUF Activity Requirements).</v>
          </cell>
          <cell r="R27" t="str">
            <v xml:space="preserve">The following formula should be applied to estimate this indicator;
Protected area = [(ha of ecosystem protected and/or regenerated) / project area]*100 &gt;=10%
</v>
          </cell>
          <cell r="S27" t="str">
            <v xml:space="preserve">ha of functional ecosystem; 
ha of enhanced or regenerated ecosystem
</v>
          </cell>
          <cell r="T27" t="str">
            <v xml:space="preserve">Project activity </v>
          </cell>
          <cell r="U27" t="str">
            <v xml:space="preserve">Measurement </v>
          </cell>
          <cell r="V27" t="str">
            <v>Annual</v>
          </cell>
          <cell r="X27" t="str">
            <v>NA</v>
          </cell>
          <cell r="Y27" t="str">
            <v>https://iris.thegiin.org/metric/5.1/pi4127/
IRIS, 2020. Area of Trees Planted: Total (PI4127). v5.1.</v>
          </cell>
        </row>
        <row r="28">
          <cell r="J28" t="str">
            <v>GSDM-I15.8.1</v>
          </cell>
          <cell r="L28" t="str">
            <v>Natural resource and Sustainable Forest Management</v>
          </cell>
          <cell r="M28" t="str">
            <v>15. Life on land</v>
          </cell>
          <cell r="N28" t="str">
            <v>15.8 By 2020, introduce measures to prevent the introduction and significantly reduce the impact of invasive alien species on land and water ecosystems and control or eradicate the priority species</v>
          </cell>
          <cell r="O28" t="str">
            <v xml:space="preserve">Enhanced biodiversity </v>
          </cell>
          <cell r="P28" t="str">
            <v xml:space="preserve">Total Area of Trees Planted: Native Species </v>
          </cell>
          <cell r="Q28" t="str">
            <v>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v>
          </cell>
          <cell r="R28" t="str">
            <v>The following formula should be applied to estimate this indicator
(ha of native tree species * mortality rate) / total planted area
OR
(number of planted native trees / total number of planted trees)*100</v>
          </cell>
          <cell r="S28" t="str">
            <v xml:space="preserve">ha of healthy native species trees;
% of total planted trees being native trees
</v>
          </cell>
          <cell r="T28" t="str">
            <v>Project activity</v>
          </cell>
          <cell r="U28" t="str">
            <v xml:space="preserve">Measurement </v>
          </cell>
          <cell r="V28" t="str">
            <v>Annual</v>
          </cell>
          <cell r="X28" t="str">
            <v>NA</v>
          </cell>
          <cell r="Y28" t="str">
            <v>IRIS, 2020. Area of Trees Planted: Native Species (PI3848). v5.1.
https://iris.thegiin.org/metric/5.1/pi3848/</v>
          </cell>
        </row>
        <row r="29">
          <cell r="J29" t="str">
            <v>GSDM-I15.5.1</v>
          </cell>
          <cell r="L29" t="str">
            <v>Natural resource and Sustainable Forest Management</v>
          </cell>
          <cell r="M29" t="str">
            <v>15. Life on land</v>
          </cell>
          <cell r="N29" t="str">
            <v>15.5 Take urgent and significant action to reduce the degradation of natural habitats, halt the loss of biodiversity and, by 2020, protect and prevent the extinction of threatened species</v>
          </cell>
          <cell r="O29" t="str">
            <v xml:space="preserve">Enhanced biodiversity </v>
          </cell>
          <cell r="P29" t="str">
            <v>Number of protected threatened species in the project area &amp; conservation status of species</v>
          </cell>
          <cell r="Q29" t="str">
            <v>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S29" t="str">
            <v>% increase/decrease in the number of individuals of endangered specie "x" spotted in the project area</v>
          </cell>
          <cell r="T29" t="str">
            <v>Project activity</v>
          </cell>
          <cell r="U29" t="str">
            <v>Calculation</v>
          </cell>
          <cell r="V29" t="str">
            <v>Annual</v>
          </cell>
          <cell r="X29" t="str">
            <v>NA</v>
          </cell>
          <cell r="Y29" t="str">
            <v>IRIS, 2020. Number of Threatened Species (PI9151). v5.1.
https://iris.thegiin.org/metric/5.1/pi9151/</v>
          </cell>
        </row>
        <row r="30">
          <cell r="J30" t="str">
            <v>GSDM-I15.8.2</v>
          </cell>
          <cell r="L30" t="str">
            <v>Natural resource and Sustainable Forest Management</v>
          </cell>
          <cell r="M30" t="str">
            <v>15. Life on land</v>
          </cell>
          <cell r="N30" t="str">
            <v>15.8 By 2020, introduce measures to prevent the introduction and significantly reduce the impact of invasive alien species on land and water ecosystems and control or eradicate the priority species</v>
          </cell>
          <cell r="O30" t="str">
            <v xml:space="preserve">Enhanced biodiversity </v>
          </cell>
          <cell r="P30" t="str">
            <v xml:space="preserve">Trends in species diversity </v>
          </cell>
          <cell r="Q30" t="str">
            <v>Refers to Inter-specific tree diversity, i.e. the extent of species diversity of a plot or Intra-specific tree diversity, i.e. the extent of within-species / genetic diversity of a given plot</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0" t="str">
            <v>%</v>
          </cell>
          <cell r="T30" t="str">
            <v>Project activity</v>
          </cell>
          <cell r="V30" t="str">
            <v>Annual</v>
          </cell>
          <cell r="X30" t="str">
            <v>NA</v>
          </cell>
          <cell r="Y30" t="str">
            <v xml:space="preserve"> </v>
          </cell>
        </row>
        <row r="31">
          <cell r="J31" t="str">
            <v>GSDM-I15.8.3</v>
          </cell>
          <cell r="L31" t="str">
            <v>Natural resource and Sustainable Forest Management</v>
          </cell>
          <cell r="M31" t="str">
            <v>15. Life on land</v>
          </cell>
          <cell r="N31" t="str">
            <v>15.8 By 2020, introduce measures to prevent the introduction and significantly reduce the impact of invasive alien species on land and water ecosystems and control or eradicate the priority species</v>
          </cell>
          <cell r="O31" t="str">
            <v xml:space="preserve">Enhanced biodiversity </v>
          </cell>
          <cell r="P31" t="str">
            <v>Trends in species distribution</v>
          </cell>
          <cell r="Q31" t="str">
            <v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1" t="str">
            <v>% tree species of total plantation</v>
          </cell>
          <cell r="T31" t="str">
            <v>Project activity</v>
          </cell>
          <cell r="U31" t="str">
            <v>Drone monitoring or Remote Sensing such as satellite images</v>
          </cell>
          <cell r="V31" t="str">
            <v>Annual</v>
          </cell>
          <cell r="X31" t="str">
            <v>NA</v>
          </cell>
          <cell r="Y31" t="str">
            <v xml:space="preserve"> </v>
          </cell>
        </row>
        <row r="32">
          <cell r="J32" t="str">
            <v>GSDM-I15.5.2</v>
          </cell>
          <cell r="L32" t="str">
            <v>Natural resource and Sustainable Forest Management</v>
          </cell>
          <cell r="M32" t="str">
            <v>15. Life on land</v>
          </cell>
          <cell r="N32" t="str">
            <v>15.5 Take urgent and significant action to reduce the degradation of natural habitats, halt the loss of biodiversity and, by 2020, protect and prevent the extinction of threatened species</v>
          </cell>
          <cell r="O32" t="str">
            <v>Increased forest area under sustainable management</v>
          </cell>
          <cell r="P32" t="str">
            <v>Total Area under sustainable forest management</v>
          </cell>
          <cell r="Q32" t="str">
            <v>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v>
          </cell>
          <cell r="R32"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S32" t="str">
            <v>ha</v>
          </cell>
          <cell r="T32" t="str">
            <v xml:space="preserve">Project activity </v>
          </cell>
          <cell r="U32" t="str">
            <v>as per applicable methodology requirements</v>
          </cell>
          <cell r="V32" t="str">
            <v>Annual</v>
          </cell>
          <cell r="X32" t="str">
            <v xml:space="preserve"> </v>
          </cell>
          <cell r="Y32" t="str">
            <v>Adapted  IRIS, 2020. Land Directly Controlled: Sustainably Managed (OI6912). v5.1. https://iris.thegiin.org/metric/5.1/oi6912/</v>
          </cell>
        </row>
        <row r="33">
          <cell r="J33" t="str">
            <v>GSDM-I2.4.1</v>
          </cell>
          <cell r="L33" t="str">
            <v>Food security</v>
          </cell>
          <cell r="M33" t="str">
            <v>2. Zero hunger</v>
          </cell>
          <cell r="N33"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3" t="str">
            <v xml:space="preserve">Increased productivity </v>
          </cell>
          <cell r="P33" t="str">
            <v>Number of farmers reporting reduced crop or livestock losses as a result of improved technologies or practices</v>
          </cell>
          <cell r="Q33" t="str">
            <v xml:space="preserve">Refers to number of farmers reporting reduced crop or livestock losses as a result to improved technologies or practices being implemented as part of project activity. 
</v>
          </cell>
          <cell r="R33" t="str">
            <v>TBA</v>
          </cell>
          <cell r="S33" t="str">
            <v xml:space="preserve">Number </v>
          </cell>
          <cell r="T33" t="str">
            <v>Project activity</v>
          </cell>
          <cell r="U33" t="str">
            <v>Sample survey or other estimation method</v>
          </cell>
          <cell r="V33" t="str">
            <v>Annual</v>
          </cell>
          <cell r="X33" t="str">
            <v xml:space="preserve"> </v>
          </cell>
          <cell r="Y33" t="str">
            <v xml:space="preserve"> </v>
          </cell>
        </row>
        <row r="34">
          <cell r="J34" t="str">
            <v>GSDM-I2.4.2</v>
          </cell>
          <cell r="L34" t="str">
            <v>Natural resource and Sustainable Forest Management</v>
          </cell>
          <cell r="M34" t="str">
            <v>2. Zero hunger</v>
          </cell>
          <cell r="N34"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4" t="str">
            <v xml:space="preserve">Increased productivity </v>
          </cell>
          <cell r="P34" t="str">
            <v>Number of farmers adopted practices promoted by the project</v>
          </cell>
          <cell r="Q34" t="str">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S34" t="str">
            <v>Number</v>
          </cell>
          <cell r="T34" t="str">
            <v>Project activity</v>
          </cell>
          <cell r="U34" t="str">
            <v xml:space="preserve">Project activity </v>
          </cell>
          <cell r="V34" t="str">
            <v>Annual</v>
          </cell>
          <cell r="Y34" t="str">
            <v xml:space="preserve"> </v>
          </cell>
        </row>
        <row r="35">
          <cell r="J35" t="str">
            <v>GSDM-I2.4.3</v>
          </cell>
          <cell r="L35" t="str">
            <v>Natural resource and Sustainable Forest Management</v>
          </cell>
          <cell r="M35" t="str">
            <v>2. Zero hunger</v>
          </cell>
          <cell r="N3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5" t="str">
            <v xml:space="preserve">Increased productivity </v>
          </cell>
          <cell r="P35" t="str">
            <v xml:space="preserve">Area under sustainable agriculture </v>
          </cell>
          <cell r="Q35" t="str">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5"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S35" t="str">
            <v>ha</v>
          </cell>
          <cell r="T35" t="str">
            <v>Project activity</v>
          </cell>
          <cell r="U35" t="str">
            <v>as per applicable methodology requirements</v>
          </cell>
          <cell r="V35" t="str">
            <v>Annual</v>
          </cell>
          <cell r="X35" t="str">
            <v>NA</v>
          </cell>
          <cell r="Y35" t="str">
            <v>Adapted  IRIS, 2020. Land Directly Controlled: Sustainably Managed (OI6912). v5.1. https://iris.thegiin.org/metric/5.1/oi6912/</v>
          </cell>
        </row>
        <row r="36">
          <cell r="J36" t="str">
            <v>GSDM-I12.4.1</v>
          </cell>
          <cell r="L36" t="str">
            <v>Natural resource and Sustainable Forest Management</v>
          </cell>
          <cell r="M36" t="str">
            <v xml:space="preserve">12. Responsible consumption and production </v>
          </cell>
          <cell r="N36"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6" t="str">
            <v>Efficient consumption and production</v>
          </cell>
          <cell r="P36" t="str">
            <v>Average reduction (%) in synthetic fertiliser used per ha</v>
          </cell>
          <cell r="Q36" t="str">
            <v xml:space="preserve">Refers to reduction in synthetic fertilizer consumption on land area under project during the reporting period. </v>
          </cell>
          <cell r="R36" t="str">
            <v xml:space="preserve"> </v>
          </cell>
          <cell r="S36" t="str">
            <v>%</v>
          </cell>
          <cell r="T36" t="str">
            <v>Project activity</v>
          </cell>
          <cell r="U36" t="str">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6" t="str">
            <v>Annual</v>
          </cell>
          <cell r="X36" t="str">
            <v xml:space="preserve"> </v>
          </cell>
          <cell r="Y36" t="str">
            <v>FAO, 2019. The International Code of Conduct for the Sustainable Use and Management of Fertilizers. Rome.</v>
          </cell>
        </row>
        <row r="37">
          <cell r="J37" t="str">
            <v>GSDM-I12.4.2</v>
          </cell>
          <cell r="L37" t="str">
            <v>Natural resource and Sustainable Forest Management</v>
          </cell>
          <cell r="M37" t="str">
            <v xml:space="preserve">12. Responsible consumption and production </v>
          </cell>
          <cell r="N37"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7" t="str">
            <v>Efficient consumption and production</v>
          </cell>
          <cell r="P37" t="str">
            <v>Average reduction (%) in pesticide used per ha</v>
          </cell>
          <cell r="Q37" t="str">
            <v xml:space="preserve">Refers to reduction in pesticides consumption on land area under project during the reporting period. </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S37" t="str">
            <v>%</v>
          </cell>
          <cell r="T37" t="str">
            <v>Project activity</v>
          </cell>
          <cell r="U37" t="str">
            <v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7" t="str">
            <v>Annual</v>
          </cell>
          <cell r="X37" t="str">
            <v xml:space="preserve">FAO and WHO. 2019. Managing Pesticides in Agriculture and Public Health - An Overview of FAO and WHO Guidelines and Other Resources. </v>
          </cell>
          <cell r="Y37" t="str">
            <v>IRIS, 2020. Pesticide Use (OI9891). v5.1. https://iris.thegiin.org/metric/5.1/oi9891/</v>
          </cell>
        </row>
        <row r="38">
          <cell r="J38" t="str">
            <v>GSDM-I12.3.1</v>
          </cell>
          <cell r="L38" t="str">
            <v>Food security</v>
          </cell>
          <cell r="M38" t="str">
            <v xml:space="preserve">12. Responsible consumption and production </v>
          </cell>
          <cell r="N38" t="str">
            <v>12.3 By 2030, halve per capita global food waste at the retail and consumer levels and reduce food losses along production and supply chains, including post-harvest losses</v>
          </cell>
          <cell r="O38" t="str">
            <v xml:space="preserve">Increased productivity </v>
          </cell>
          <cell r="P38" t="str">
            <v xml:space="preserve">Losses of crops (tonnes) or livestock (units) avoided due to new or improved technologies or practices </v>
          </cell>
          <cell r="Q38" t="str">
            <v>Refers to the crop/food loss due the practices implemented in the project activity</v>
          </cell>
          <cell r="R38" t="str">
            <v>TBA</v>
          </cell>
          <cell r="S38" t="str">
            <v>Amount of avoided crop loss per year
Amount of crop sales per year</v>
          </cell>
          <cell r="T38" t="str">
            <v>Project activity</v>
          </cell>
          <cell r="V38" t="str">
            <v>Annual</v>
          </cell>
          <cell r="X38" t="str">
            <v xml:space="preserve"> </v>
          </cell>
          <cell r="Y38" t="str">
            <v xml:space="preserve"> </v>
          </cell>
        </row>
        <row r="39">
          <cell r="J39" t="str">
            <v>GSDM-I2.4.4</v>
          </cell>
          <cell r="L39" t="str">
            <v>Food security</v>
          </cell>
          <cell r="M39" t="str">
            <v>2. Zero hunger</v>
          </cell>
          <cell r="N3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9" t="str">
            <v xml:space="preserve">Increased productivity </v>
          </cell>
          <cell r="P39" t="str">
            <v>Crop yield in kilograms per hectare and year as result of the project’s intervention</v>
          </cell>
          <cell r="Q39" t="str">
            <v xml:space="preserve">Refers to average crop yield per hectare of farm owners participating in the project activity during the reporting period.
</v>
          </cell>
          <cell r="R39" t="str">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S39" t="str">
            <v>unit - yield/ha per year</v>
          </cell>
          <cell r="T39" t="str">
            <v>Project activity</v>
          </cell>
          <cell r="U39" t="str">
            <v xml:space="preserve"> [(framer 1 crop Yield )+(farmer 2 crop Yield )+… + (farmer N  crop Yield )] / [(N) for N number of farmers]</v>
          </cell>
          <cell r="V39" t="str">
            <v>Annual or crop season</v>
          </cell>
          <cell r="X39" t="str">
            <v xml:space="preserve"> </v>
          </cell>
          <cell r="Y39" t="str">
            <v>Tracking Results in Agriculture and Rural Development in Less-Than-Ideal Conditions : A Sourcebook of Indicators for Monitoring and Evaluation</v>
          </cell>
        </row>
        <row r="40">
          <cell r="J40" t="str">
            <v>GSDM-I2.4.5</v>
          </cell>
          <cell r="L40" t="str">
            <v>Food security</v>
          </cell>
          <cell r="M40" t="str">
            <v>2. Zero hunger</v>
          </cell>
          <cell r="N40"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0" t="str">
            <v xml:space="preserve">Increased productivity </v>
          </cell>
          <cell r="P40" t="str">
            <v>Yield per livestock unit and year as result of project</v>
          </cell>
          <cell r="Q40" t="str">
            <v>Refers to average yield per livestock unit for example per animal yield of milk, eggs, meat, wool etc., separately for each species</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S40" t="str">
            <v>unit - yield/ livestock per year</v>
          </cell>
          <cell r="T40" t="str">
            <v>Project activity</v>
          </cell>
          <cell r="U40" t="str">
            <v xml:space="preserve">As per selected methods for measurement </v>
          </cell>
          <cell r="V40" t="str">
            <v>Annual</v>
          </cell>
          <cell r="X40" t="str">
            <v xml:space="preserve"> </v>
          </cell>
        </row>
        <row r="41">
          <cell r="J41" t="str">
            <v>GSDM-I8.5.4</v>
          </cell>
          <cell r="L41" t="str">
            <v>Employment</v>
          </cell>
          <cell r="M41" t="str">
            <v>8. Decent work and economic growth</v>
          </cell>
          <cell r="N41" t="str">
            <v>8.5 By 2030, achieve full and productive employment and decent work for all women and men, including for young people and persons with disabilities, and equal pay for work of equal value</v>
          </cell>
          <cell r="O41" t="str">
            <v>Increased employment opportunities</v>
          </cell>
          <cell r="P41" t="str">
            <v xml:space="preserve">Direct in-field labor created </v>
          </cell>
          <cell r="Q41" t="str">
            <v>Refers to the total number of work hrs created by the project activity, by type of work (paid/unpaid; permanent/occasional) during a reporting period.</v>
          </cell>
          <cell r="R41" t="str">
            <v>project should report to the total number of hrs eq labor created, where applicable should report the gender disaggregated date for employed labor</v>
          </cell>
          <cell r="S41" t="str">
            <v>Person - hours</v>
          </cell>
          <cell r="T41" t="str">
            <v>Project activity</v>
          </cell>
          <cell r="U41" t="str">
            <v xml:space="preserve">Calculation </v>
          </cell>
          <cell r="V41" t="str">
            <v>Annual</v>
          </cell>
          <cell r="X41" t="str">
            <v xml:space="preserve"> </v>
          </cell>
        </row>
        <row r="42">
          <cell r="J42" t="str">
            <v>GSDM-I8.9.1</v>
          </cell>
          <cell r="L42" t="str">
            <v>Employment</v>
          </cell>
          <cell r="M42" t="str">
            <v>8. Decent work and economic growth</v>
          </cell>
          <cell r="N42" t="str">
            <v>8.9 By 2030, devise and implement policies to promote sustainable tourism that creates jobs and promotes local culture and products</v>
          </cell>
          <cell r="O42" t="str">
            <v>Increased employment opportunities</v>
          </cell>
          <cell r="P42" t="str">
            <v>Economic value generated locally via employment</v>
          </cell>
          <cell r="Q42" t="str">
            <v>Refer to the $ value paid towards local employment.</v>
          </cell>
          <cell r="R42" t="str">
            <v>project should report $ paid towards local employment
project should define the local employment</v>
          </cell>
          <cell r="S42" t="str">
            <v>$</v>
          </cell>
          <cell r="T42" t="str">
            <v>Project activity</v>
          </cell>
          <cell r="U42" t="str">
            <v>as per the project defined methodology</v>
          </cell>
          <cell r="V42" t="str">
            <v>Annual</v>
          </cell>
          <cell r="X42" t="str">
            <v xml:space="preserve"> </v>
          </cell>
        </row>
        <row r="43">
          <cell r="J43" t="str">
            <v>GSDM-I2.3.1</v>
          </cell>
          <cell r="L43" t="str">
            <v>Livelihood</v>
          </cell>
          <cell r="M43" t="str">
            <v>2. Zero hunger</v>
          </cell>
          <cell r="N4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43" t="str">
            <v xml:space="preserve">Enhanced opportunities for income generation </v>
          </cell>
          <cell r="P43" t="str">
            <v>Annual growth in household income from agricultural activity</v>
          </cell>
          <cell r="Q43" t="str">
            <v>TBA</v>
          </cell>
          <cell r="R43" t="str">
            <v>TBA</v>
          </cell>
          <cell r="S43" t="str">
            <v>%</v>
          </cell>
          <cell r="V43" t="str">
            <v>Annual</v>
          </cell>
          <cell r="X43" t="str">
            <v xml:space="preserve"> </v>
          </cell>
          <cell r="Y43" t="str">
            <v xml:space="preserve"> </v>
          </cell>
        </row>
        <row r="44">
          <cell r="J44" t="str">
            <v>GSDM-I18.5.5</v>
          </cell>
          <cell r="L44" t="str">
            <v>Livelihood</v>
          </cell>
          <cell r="M44" t="str">
            <v>8. Decent work and economic growth</v>
          </cell>
          <cell r="N44" t="str">
            <v>8.5 By 2030, achieve full and productive employment and decent work for all women and men, including for young people and persons with disabilities, and equal pay for work of equal value</v>
          </cell>
          <cell r="O44" t="str">
            <v xml:space="preserve">Enhanced opportunities for income generation </v>
          </cell>
          <cell r="P44" t="str">
            <v>Income generation from other activities for example ecotourism</v>
          </cell>
          <cell r="Q44" t="str">
            <v>TBA</v>
          </cell>
          <cell r="R44" t="str">
            <v>TBA</v>
          </cell>
          <cell r="S44" t="str">
            <v xml:space="preserve"> </v>
          </cell>
          <cell r="V44" t="str">
            <v>Annual</v>
          </cell>
          <cell r="X44" t="str">
            <v xml:space="preserve"> </v>
          </cell>
          <cell r="Y44" t="str">
            <v xml:space="preserve"> </v>
          </cell>
        </row>
        <row r="45">
          <cell r="J45" t="str">
            <v>GSDM-I4.4.2</v>
          </cell>
          <cell r="L45" t="str">
            <v>Capacity building</v>
          </cell>
          <cell r="M45" t="str">
            <v>4. Quality education</v>
          </cell>
          <cell r="N45" t="str">
            <v>4.4 By 2030, substantially increase the number of youth and adults who have relevant skills, including technical and vocational skills, for employment, decent jobs and entrepreneurship</v>
          </cell>
          <cell r="O45" t="str">
            <v>Skill development</v>
          </cell>
          <cell r="P45" t="str">
            <v>Number of training hours provided for employees (full-time, part-time, or temporary), disaggregated per gender</v>
          </cell>
          <cell r="Q45" t="str">
            <v xml:space="preserve">Refers to the sum of all training hours provided to employees. It is not intended to capture the average number of training hours per employee. </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S45" t="str">
            <v xml:space="preserve">Number </v>
          </cell>
          <cell r="T45" t="str">
            <v>Project activity</v>
          </cell>
          <cell r="U45" t="str">
            <v xml:space="preserve">Training records </v>
          </cell>
          <cell r="V45" t="str">
            <v>Annual</v>
          </cell>
          <cell r="X45" t="str">
            <v xml:space="preserve"> </v>
          </cell>
          <cell r="Y45" t="str">
            <v xml:space="preserve"> </v>
          </cell>
        </row>
        <row r="46">
          <cell r="J46" t="str">
            <v>GSDM-I6.6.1</v>
          </cell>
          <cell r="L46" t="str">
            <v>Water quality, quantity and service</v>
          </cell>
          <cell r="M46" t="str">
            <v xml:space="preserve">6. Clean water and sanitation </v>
          </cell>
          <cell r="N46" t="str">
            <v>6.6 By 2020, protect and restore water-related ecosystems, including mountains, forests, wetlands, rivers, aquifers and lakes</v>
          </cell>
          <cell r="O46" t="str">
            <v>Water conservation</v>
          </cell>
          <cell r="P46" t="str">
            <v>Turbidity of (river) water</v>
          </cell>
          <cell r="Q46" t="str">
            <v>TBA</v>
          </cell>
          <cell r="R46" t="str">
            <v>TBA</v>
          </cell>
          <cell r="S46" t="str">
            <v>%</v>
          </cell>
          <cell r="V46" t="str">
            <v>Monthly</v>
          </cell>
          <cell r="X46" t="str">
            <v xml:space="preserve"> </v>
          </cell>
          <cell r="Y46" t="str">
            <v xml:space="preserve"> </v>
          </cell>
        </row>
        <row r="47">
          <cell r="J47" t="str">
            <v>GSDM-I6.4.1</v>
          </cell>
          <cell r="L47" t="str">
            <v>Water quality, quantity and service</v>
          </cell>
          <cell r="M47" t="str">
            <v xml:space="preserve">6. Clean water and sanitation </v>
          </cell>
          <cell r="N47" t="str">
            <v>6.4 By 2030, substantially increase water-use efficiency across all sectors and ensure sustainable withdrawals and supply of freshwater to address water scarcity and substantially reduce the number of people suffering from water scarcity</v>
          </cell>
          <cell r="O47" t="str">
            <v xml:space="preserve">Improved water use efficiency </v>
          </cell>
          <cell r="P47" t="str">
            <v>Land area provided with (i) new, (ii) improved irrigation and drainage services</v>
          </cell>
          <cell r="Q47" t="str">
            <v>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v>
          </cell>
          <cell r="S47" t="str">
            <v>ha</v>
          </cell>
          <cell r="X47" t="str">
            <v xml:space="preserve"> </v>
          </cell>
          <cell r="Y47" t="str">
            <v xml:space="preserve"> </v>
          </cell>
        </row>
        <row r="48">
          <cell r="J48" t="str">
            <v>GSDM-I6.4.2</v>
          </cell>
          <cell r="L48" t="str">
            <v>Water quality, quantity and service</v>
          </cell>
          <cell r="M48" t="str">
            <v xml:space="preserve">6. Clean water and sanitation </v>
          </cell>
          <cell r="N48" t="str">
            <v>6.4 By 2030, substantially increase water-use efficiency across all sectors and ensure sustainable withdrawals and supply of freshwater to address water scarcity and substantially reduce the number of people suffering from water scarcity</v>
          </cell>
          <cell r="O48" t="str">
            <v xml:space="preserve">Improved water use efficiency </v>
          </cell>
          <cell r="P48" t="str">
            <v>Number of farmers and others who have applied water management practices as a result of project activity, for example drip irrigation</v>
          </cell>
          <cell r="Q48" t="str">
            <v>Refers to the number of farmers adopted the project technology/ measure.</v>
          </cell>
          <cell r="R48" t="str">
            <v xml:space="preserve">Should report the number of farmers actively using the project technology /measures in the reporting period. </v>
          </cell>
          <cell r="S48" t="str">
            <v>Number</v>
          </cell>
          <cell r="T48" t="str">
            <v>Project activity</v>
          </cell>
          <cell r="U48" t="str">
            <v xml:space="preserve">Project surveys or sales records as applicable. </v>
          </cell>
          <cell r="V48" t="str">
            <v>Annual</v>
          </cell>
          <cell r="X48" t="str">
            <v xml:space="preserve"> </v>
          </cell>
          <cell r="Y48" t="str">
            <v xml:space="preserve"> </v>
          </cell>
        </row>
        <row r="49">
          <cell r="J49" t="str">
            <v>GSDM-I2.4.6</v>
          </cell>
          <cell r="L49" t="str">
            <v>Soil quality</v>
          </cell>
          <cell r="M49" t="str">
            <v>2. Zero hunger</v>
          </cell>
          <cell r="N4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9" t="str">
            <v xml:space="preserve">Soil quality improvement </v>
          </cell>
          <cell r="P49" t="str">
            <v>Change in SOC stock due to activities implemented in project activity</v>
          </cell>
          <cell r="Q49" t="str">
            <v xml:space="preserve">Refers to the change in SOC level due to Sustainable soil management practices implemented in the reporting period </v>
          </cell>
          <cell r="R49" t="str">
            <v xml:space="preserve">as per applicable methodology </v>
          </cell>
          <cell r="S49" t="str">
            <v>%</v>
          </cell>
          <cell r="T49" t="str">
            <v xml:space="preserve">Project activity </v>
          </cell>
          <cell r="U49" t="str">
            <v xml:space="preserve">Field measurement or estimation approach as recommended by GHG quantification methodology </v>
          </cell>
          <cell r="V49" t="str">
            <v>Annual</v>
          </cell>
          <cell r="X49" t="str">
            <v xml:space="preserve"> </v>
          </cell>
          <cell r="Y49" t="str">
            <v>SOIL ORGANIC CARBON FRAMEWORK METHODOLOGY</v>
          </cell>
        </row>
        <row r="50">
          <cell r="J50" t="str">
            <v>GSDM-I6.4.3</v>
          </cell>
          <cell r="L50" t="str">
            <v>Soil quality</v>
          </cell>
          <cell r="M50" t="str">
            <v xml:space="preserve">6. Clean water and sanitation </v>
          </cell>
          <cell r="N50" t="str">
            <v>6.4 By 2030, substantially increase water-use efficiency across all sectors and ensure sustainable withdrawals and supply of freshwater to address water scarcity and substantially reduce the number of people suffering from water scarcity</v>
          </cell>
          <cell r="O50" t="str">
            <v xml:space="preserve">Soil quality improvement </v>
          </cell>
          <cell r="P50" t="str">
            <v xml:space="preserve">Water retention capacity </v>
          </cell>
          <cell r="Q50" t="str">
            <v>TBA</v>
          </cell>
          <cell r="R50" t="str">
            <v>TBA</v>
          </cell>
          <cell r="V50" t="str">
            <v>Annual</v>
          </cell>
          <cell r="X50" t="str">
            <v xml:space="preserve"> </v>
          </cell>
          <cell r="Y50" t="str">
            <v xml:space="preserve"> </v>
          </cell>
        </row>
        <row r="51">
          <cell r="J51" t="str">
            <v>GSDM-I3.9.4</v>
          </cell>
          <cell r="L51" t="str">
            <v>Air quality</v>
          </cell>
          <cell r="M51" t="str">
            <v>3. Good health and well being</v>
          </cell>
          <cell r="N51" t="str">
            <v>3.9 By 2030, substantially reduce the number of deaths and illnesses from hazardous chemicals and air, water and soil pollution and contamination</v>
          </cell>
          <cell r="O51" t="str">
            <v>Air quality improvement</v>
          </cell>
          <cell r="P51" t="str">
            <v xml:space="preserve">Area under reduced/avoided open burning of biomass, crop residue </v>
          </cell>
          <cell r="Q51" t="str">
            <v>Refers to total land area where alternative technology/measures are being implemented to avoid open biomass/crop residue burning</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S51" t="str">
            <v>ha</v>
          </cell>
          <cell r="T51" t="str">
            <v xml:space="preserve">Project activity </v>
          </cell>
          <cell r="U51" t="str">
            <v xml:space="preserve">Estimation </v>
          </cell>
          <cell r="V51" t="str">
            <v>Annual</v>
          </cell>
          <cell r="X51" t="str">
            <v xml:space="preserve"> </v>
          </cell>
          <cell r="Y51" t="str">
            <v xml:space="preserve"> </v>
          </cell>
        </row>
        <row r="52">
          <cell r="J52" t="str">
            <v>GSDM-I3.9.5</v>
          </cell>
          <cell r="L52" t="str">
            <v>Air quality</v>
          </cell>
          <cell r="M52" t="str">
            <v>3. Good health and well being</v>
          </cell>
          <cell r="N52" t="str">
            <v>3.9 By 2030, substantially reduce the number of deaths and illnesses from hazardous chemicals and air, water and soil pollution and contamination</v>
          </cell>
          <cell r="O52" t="str">
            <v>Air quality improvement</v>
          </cell>
          <cell r="P52" t="str">
            <v xml:space="preserve">Number of farmers reduced/avoided open burning of biomass, crop residue </v>
          </cell>
          <cell r="Q52" t="str">
            <v xml:space="preserve">Number of farmers who have adopted alternative measures implemented as part of activity during the reporting period.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S52" t="str">
            <v>Number</v>
          </cell>
          <cell r="T52" t="str">
            <v xml:space="preserve">Project activity </v>
          </cell>
          <cell r="U52" t="str">
            <v xml:space="preserve">Estimation </v>
          </cell>
          <cell r="V52" t="str">
            <v>Annual</v>
          </cell>
          <cell r="X52" t="str">
            <v xml:space="preserve"> </v>
          </cell>
          <cell r="Y52" t="str">
            <v xml:space="preserve"> </v>
          </cell>
        </row>
        <row r="53">
          <cell r="J53" t="str">
            <v>GSDM-I2.3.2</v>
          </cell>
          <cell r="L53" t="str">
            <v>Livelihood</v>
          </cell>
          <cell r="M53" t="str">
            <v>2. Zero hunger</v>
          </cell>
          <cell r="N5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3" t="str">
            <v xml:space="preserve">Increased productivity </v>
          </cell>
          <cell r="P53" t="str">
            <v>Change in farmer income as a result
of project, by gender</v>
          </cell>
          <cell r="Q53" t="str">
            <v>Refers to change in farmer income due to adoption of measures implemented as part of project activity</v>
          </cell>
          <cell r="R53" t="str">
            <v>Wherever detailed income surveys are not being conducted, this indicator may be compiled on the basis of the assessment and opinions of a target group of farmers.</v>
          </cell>
          <cell r="S53" t="str">
            <v xml:space="preserve">Percentage increase in average annual salary </v>
          </cell>
          <cell r="T53" t="str">
            <v>Project activity and/or reference studies</v>
          </cell>
          <cell r="V53" t="str">
            <v>Annual</v>
          </cell>
          <cell r="X53" t="str">
            <v xml:space="preserve"> </v>
          </cell>
          <cell r="Y53" t="str">
            <v xml:space="preserve"> </v>
          </cell>
        </row>
        <row r="54">
          <cell r="J54" t="str">
            <v>GSDM-I2.3.3</v>
          </cell>
          <cell r="L54" t="str">
            <v>Food security</v>
          </cell>
          <cell r="M54" t="str">
            <v>2. Zero hunger</v>
          </cell>
          <cell r="N5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4" t="str">
            <v xml:space="preserve">Increased productivity </v>
          </cell>
          <cell r="P54" t="str">
            <v xml:space="preserve">Number of farmers using improved livestock feeding </v>
          </cell>
          <cell r="Q54" t="str">
            <v xml:space="preserve">Refers to the number of farmers who are  activity following project technology /measures </v>
          </cell>
          <cell r="S54" t="str">
            <v>number</v>
          </cell>
          <cell r="T54" t="str">
            <v xml:space="preserve">project surveys </v>
          </cell>
          <cell r="U54" t="str">
            <v xml:space="preserve"> </v>
          </cell>
          <cell r="V54" t="str">
            <v>Annual</v>
          </cell>
          <cell r="X54" t="str">
            <v xml:space="preserve"> </v>
          </cell>
          <cell r="Y54" t="str">
            <v xml:space="preserve"> </v>
          </cell>
        </row>
        <row r="55">
          <cell r="J55" t="str">
            <v>GSDM-I2.4.6</v>
          </cell>
          <cell r="L55" t="str">
            <v>Capacity building</v>
          </cell>
          <cell r="M55" t="str">
            <v>2. Zero hunger</v>
          </cell>
          <cell r="N5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5" t="str">
            <v>Capacity building</v>
          </cell>
          <cell r="P55" t="str">
            <v>Number of training hours of awareness/outreach events and training aiming to promote Climate Smart Agricultural practices, disaggregated per gender</v>
          </cell>
          <cell r="Q55" t="str">
            <v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S55" t="str">
            <v>hrs</v>
          </cell>
          <cell r="T55" t="str">
            <v xml:space="preserve">Project activity </v>
          </cell>
          <cell r="V55" t="str">
            <v>Annual</v>
          </cell>
          <cell r="X55" t="str">
            <v xml:space="preserve"> </v>
          </cell>
          <cell r="Y55" t="str">
            <v xml:space="preserve"> </v>
          </cell>
        </row>
        <row r="56">
          <cell r="J56" t="str">
            <v>GSDM-I2.4.7</v>
          </cell>
          <cell r="L56" t="str">
            <v>Soil quality</v>
          </cell>
          <cell r="M56" t="str">
            <v>2. Zero hunger</v>
          </cell>
          <cell r="N5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6" t="str">
            <v xml:space="preserve">Soil quality improvement </v>
          </cell>
          <cell r="P56" t="str">
            <v xml:space="preserve">Land area (hectares) under improved or new soil conservation practices as a result of project activity </v>
          </cell>
          <cell r="R56" t="str">
            <v xml:space="preserve">Baseline may be zero. </v>
          </cell>
          <cell r="S56" t="str">
            <v>ha</v>
          </cell>
          <cell r="T56" t="str">
            <v xml:space="preserve">Project activity </v>
          </cell>
          <cell r="U56" t="str">
            <v xml:space="preserve"> </v>
          </cell>
          <cell r="V56" t="str">
            <v>Annual</v>
          </cell>
          <cell r="X56" t="str">
            <v xml:space="preserve"> </v>
          </cell>
          <cell r="Y56" t="str">
            <v xml:space="preserve"> </v>
          </cell>
        </row>
        <row r="57">
          <cell r="J57" t="str">
            <v>GSDG-I1.1.1</v>
          </cell>
          <cell r="L57" t="str">
            <v>Access to basic services</v>
          </cell>
          <cell r="M57" t="str">
            <v>1. No poverty</v>
          </cell>
          <cell r="N57" t="str">
            <v>1.1 By 2030, eradicate extreme poverty for all people everywhere, currently measured as people living on less than $1.25 a day</v>
          </cell>
          <cell r="O57" t="str">
            <v>Eradicate poverty</v>
          </cell>
          <cell r="P57" t="str">
            <v>1.1.1 Proportion of the population living below the international poverty line by sex, age, employment status and geographic location (urban/rural)</v>
          </cell>
          <cell r="Q57" t="str">
            <v>Refer to E-handbook on SDG indic https://unstats.un.org/wiki/display/SDGeHandbook/Goal+1</v>
          </cell>
          <cell r="R57" t="str">
            <v xml:space="preserve"> </v>
          </cell>
          <cell r="S57" t="str">
            <v xml:space="preserve"> </v>
          </cell>
          <cell r="T57" t="str">
            <v xml:space="preserve"> </v>
          </cell>
          <cell r="U57" t="str">
            <v xml:space="preserve"> </v>
          </cell>
          <cell r="V57" t="str">
            <v xml:space="preserve"> </v>
          </cell>
          <cell r="X57" t="str">
            <v xml:space="preserve"> </v>
          </cell>
        </row>
        <row r="58">
          <cell r="J58" t="str">
            <v>GSDG-I1.2.1</v>
          </cell>
          <cell r="L58" t="str">
            <v>Access to basic services</v>
          </cell>
          <cell r="M58" t="str">
            <v>1. No poverty</v>
          </cell>
          <cell r="N58" t="str">
            <v>1.2 By 2030, reduce at least by half the proportion of men, women and children of all ages living in poverty in all its dimensions according to national definitions</v>
          </cell>
          <cell r="O58" t="str">
            <v>Eradicate poverty</v>
          </cell>
          <cell r="P58" t="str">
            <v>1.2.1 Proportion of population living below the national poverty line, by sex and age</v>
          </cell>
          <cell r="Q58" t="str">
            <v>Refer to E-handbook on SDG indic https://unstats.un.org/wiki/display/SDGeHandbook/Goal+1</v>
          </cell>
          <cell r="R58" t="str">
            <v xml:space="preserve"> </v>
          </cell>
          <cell r="S58" t="str">
            <v xml:space="preserve"> </v>
          </cell>
          <cell r="T58" t="str">
            <v xml:space="preserve"> </v>
          </cell>
          <cell r="U58" t="str">
            <v xml:space="preserve"> </v>
          </cell>
          <cell r="V58" t="str">
            <v xml:space="preserve"> </v>
          </cell>
          <cell r="X58" t="str">
            <v xml:space="preserve"> </v>
          </cell>
          <cell r="Y58" t="str">
            <v xml:space="preserve"> </v>
          </cell>
        </row>
        <row r="59">
          <cell r="J59" t="str">
            <v>GSDG-I1.2.2</v>
          </cell>
          <cell r="L59" t="str">
            <v>Access to basic services</v>
          </cell>
          <cell r="M59" t="str">
            <v>1. No poverty</v>
          </cell>
          <cell r="N59" t="str">
            <v>1.2 By 2030, reduce at least by half the proportion of men, women and children of all ages living in poverty in all its dimensions according to national definitions</v>
          </cell>
          <cell r="O59" t="str">
            <v>Eradicate poverty</v>
          </cell>
          <cell r="P59" t="str">
            <v>1.2.2 Proportion of men, women and children of all ages living in poverty in all its dimensions according to national definitions</v>
          </cell>
          <cell r="Q59" t="str">
            <v>Refer to E-handbook on SDG indic https://unstats.un.org/wiki/display/SDGeHandbook/Goal+1</v>
          </cell>
          <cell r="R59" t="str">
            <v xml:space="preserve"> </v>
          </cell>
          <cell r="S59" t="str">
            <v xml:space="preserve"> </v>
          </cell>
          <cell r="T59" t="str">
            <v xml:space="preserve"> </v>
          </cell>
          <cell r="U59" t="str">
            <v xml:space="preserve"> </v>
          </cell>
          <cell r="V59" t="str">
            <v xml:space="preserve"> </v>
          </cell>
          <cell r="X59" t="str">
            <v xml:space="preserve"> </v>
          </cell>
          <cell r="Y59" t="str">
            <v xml:space="preserve"> </v>
          </cell>
        </row>
        <row r="60">
          <cell r="J60" t="str">
            <v>GSDG-I1.3.1</v>
          </cell>
          <cell r="M60" t="str">
            <v>1. No poverty</v>
          </cell>
          <cell r="N60" t="str">
            <v>1.3 Implement nationally appropriate social protection systems and measures for all, including floors, and by 2030 achieve substantial coverage of the poor and the vulnerable</v>
          </cell>
          <cell r="P60" t="str">
            <v>1.3.1 Proportion of population covered by social protection floors/systems, by sex, distinguishing children, unemployed persons, older persons, persons with disabilities, pregnant women, newborns, work-injury victims and the poor and the vulnerable</v>
          </cell>
          <cell r="S60" t="str">
            <v xml:space="preserve"> </v>
          </cell>
          <cell r="T60" t="str">
            <v xml:space="preserve"> </v>
          </cell>
          <cell r="X60" t="str">
            <v>NA</v>
          </cell>
        </row>
        <row r="61">
          <cell r="J61" t="str">
            <v>GSDG-I1.4.1</v>
          </cell>
          <cell r="L61" t="str">
            <v>Access to basic services</v>
          </cell>
          <cell r="M61" t="str">
            <v>1. No poverty</v>
          </cell>
          <cell r="N61"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O61" t="str">
            <v>Increased access to basic services</v>
          </cell>
          <cell r="P61" t="str">
            <v>1.4.1 Proportion of population living in households with access to basic services</v>
          </cell>
          <cell r="Q61" t="str">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ell>
          <cell r="R61" t="str">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S61" t="str">
            <v>%</v>
          </cell>
          <cell r="T61" t="str">
            <v>Household surveys</v>
          </cell>
          <cell r="U61" t="str">
            <v xml:space="preserve">Please refer to indicator 1.4.1 for  methodology details.
https://unstats.un.org/sdgs/metadata/  </v>
          </cell>
          <cell r="X61" t="str">
            <v>Refer to Indicator 1.4.1: Proportion of population living in households with access to basic services for minimum service level for each basic service.</v>
          </cell>
          <cell r="Y61" t="str">
            <v>https://unstats.un.org/sdgs/metadata/</v>
          </cell>
        </row>
        <row r="62">
          <cell r="J62" t="str">
            <v>GSDG-I1.4.2</v>
          </cell>
          <cell r="M62" t="str">
            <v>1. No poverty</v>
          </cell>
          <cell r="N62"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2" t="str">
            <v>1.4.2 Proportion of total adult population with secure tenure rights to land, (a) with legally recognized documentation, and (b) who perceive their rights to land as secure, by sex and type of tenure</v>
          </cell>
        </row>
        <row r="63">
          <cell r="J63" t="str">
            <v>GSDG-I1.5.1</v>
          </cell>
          <cell r="M63" t="str">
            <v>1. No poverty</v>
          </cell>
          <cell r="N63" t="str">
            <v>1.5 By 2030, build the resilience of the poor and those in vulnerable situations and reduce their exposure and vulnerability to climate-related extreme events and other economic, social and environmental shocks and disasters</v>
          </cell>
          <cell r="P63" t="str">
            <v>1.5.1 Number of deaths, missing persons and directly affected persons attributed to disasters per 100,000 population</v>
          </cell>
        </row>
        <row r="64">
          <cell r="J64" t="str">
            <v>GSDG-I1.5.2</v>
          </cell>
          <cell r="M64" t="str">
            <v>1. No poverty</v>
          </cell>
          <cell r="N64" t="str">
            <v>1.5 By 2030, build the resilience of the poor and those in vulnerable situations and reduce their exposure and vulnerability to climate-related extreme events and other economic, social and environmental shocks and disasters</v>
          </cell>
          <cell r="P64" t="str">
            <v>1.5.2 Direct economic loss attributed to disasters in relation to global gross domestic product (GDP)</v>
          </cell>
        </row>
        <row r="65">
          <cell r="J65" t="str">
            <v>GSDG-I1.5.3</v>
          </cell>
          <cell r="M65" t="str">
            <v>1. No poverty</v>
          </cell>
          <cell r="N65" t="str">
            <v>1.5 By 2030, build the resilience of the poor and those in vulnerable situations and reduce their exposure and vulnerability to climate-related extreme events and other economic, social and environmental shocks and disasters</v>
          </cell>
          <cell r="P65" t="str">
            <v>1.5.3 Number of countries that adopt and implement national disaster risk reduction strategies in line with the Sendai Framework for Disaster Risk Reduction 2015–2030</v>
          </cell>
        </row>
        <row r="66">
          <cell r="J66" t="str">
            <v>GSDG-I1.5.4</v>
          </cell>
          <cell r="M66" t="str">
            <v>1. No poverty</v>
          </cell>
          <cell r="N66" t="str">
            <v>1.5 By 2030, build the resilience of the poor and those in vulnerable situations and reduce their exposure and vulnerability to climate-related extreme events and other economic, social and environmental shocks and disasters</v>
          </cell>
          <cell r="P66" t="str">
            <v>1.5.4 Proportion of local governments that adopt and implement local disaster risk reduction strategies in line with national disaster risk reduction strategies</v>
          </cell>
        </row>
        <row r="67">
          <cell r="J67" t="str">
            <v>GSDG-I1.a.1</v>
          </cell>
          <cell r="M67" t="str">
            <v>1. No poverty</v>
          </cell>
          <cell r="N67"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7" t="str">
            <v>1.a.1 Total official development assistance grants from all donors that focus on poverty reduction as a share of the recipient country’s gross national income</v>
          </cell>
        </row>
        <row r="68">
          <cell r="J68" t="str">
            <v>GSDG-I1.a.2</v>
          </cell>
          <cell r="M68" t="str">
            <v>1. No poverty</v>
          </cell>
          <cell r="N68"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8" t="str">
            <v>1.a.2 Proportion of total government spending on essential services (education, health and social protection)</v>
          </cell>
        </row>
        <row r="69">
          <cell r="J69" t="str">
            <v>GSDG-I1.b.1</v>
          </cell>
          <cell r="M69" t="str">
            <v>1. No poverty</v>
          </cell>
          <cell r="N69" t="str">
            <v>1.b Create sound policy frameworks at the national, regional and international levels, based on pro-poor and gender-sensitive development strategies, to support accelerated investment in poverty eradication actions</v>
          </cell>
          <cell r="P69" t="str">
            <v>1.b.1 Pro-poor public social spending</v>
          </cell>
        </row>
        <row r="70">
          <cell r="J70" t="str">
            <v>GSDG-I2.1.1</v>
          </cell>
          <cell r="M70" t="str">
            <v>2. Zero hunger</v>
          </cell>
          <cell r="N70" t="str">
            <v>2.1 By 2030, end hunger and ensure access by all people, in particular the poor and people in vulnerable situations, including infants, to safe, nutritious and sufficient food all year round</v>
          </cell>
          <cell r="P70" t="str">
            <v>2.1.1 Prevalence of undernourishment</v>
          </cell>
        </row>
        <row r="71">
          <cell r="J71" t="str">
            <v>GSDG-I2.1.2</v>
          </cell>
          <cell r="L71" t="str">
            <v>Food security</v>
          </cell>
          <cell r="M71" t="str">
            <v>2. Zero hunger</v>
          </cell>
          <cell r="N71" t="str">
            <v>2.1 By 2030, end hunger and ensure access by all people, in particular the poor and people in vulnerable situations, including infants, to safe, nutritious and sufficient food all year round</v>
          </cell>
          <cell r="O71" t="str">
            <v>Increased food security</v>
          </cell>
          <cell r="P71" t="str">
            <v>2.1.2 Prevalence of moderate or severe food insecurity in the population, based on the Food Insecurity Experience Scale (FIES)</v>
          </cell>
          <cell r="Q71" t="str">
            <v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v>
          </cell>
          <cell r="R71" t="str">
            <v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S71" t="str">
            <v>Scale</v>
          </cell>
          <cell r="T71" t="str">
            <v>Project activity</v>
          </cell>
          <cell r="U71" t="str">
            <v xml:space="preserve">Household/ Individual surveys </v>
          </cell>
          <cell r="V71" t="str">
            <v>Annual</v>
          </cell>
          <cell r="Y71" t="str">
            <v>Refer to indicator 2.2.1 &lt;https://unstats.un.org/sdgs/metadata/&gt;</v>
          </cell>
        </row>
        <row r="72">
          <cell r="J72" t="str">
            <v>GSDG-I2.2.1</v>
          </cell>
          <cell r="M72" t="str">
            <v>2. Zero hunger</v>
          </cell>
          <cell r="N72"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2" t="str">
            <v>2.2.1 Prevalence of stunting (height for age &lt;-2 standard deviation from the median of the World Health Organization (WHO) Child Growth Standards) among children under 5 years of age</v>
          </cell>
        </row>
        <row r="73">
          <cell r="J73" t="str">
            <v>GSDG-I2.2.2</v>
          </cell>
          <cell r="M73" t="str">
            <v>2. Zero hunger</v>
          </cell>
          <cell r="N73"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3" t="str">
            <v>2.2.2 Prevalence of malnutrition (weight for height &gt;+2 or &lt;-2 standard deviation from the median of the WHO Child Growth Standards) among children under 5 years of age, by type (wasting and overweight)</v>
          </cell>
        </row>
        <row r="74">
          <cell r="J74" t="str">
            <v>GSDG-I2.3.1</v>
          </cell>
          <cell r="L74" t="str">
            <v>Livelihood</v>
          </cell>
          <cell r="M74" t="str">
            <v>2. Zero hunger</v>
          </cell>
          <cell r="N7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4" t="str">
            <v xml:space="preserve">Increased productivity </v>
          </cell>
          <cell r="P74" t="str">
            <v>2.3.1 Volume of production per labour unit by classes of farming/pastoral/forestry enterprise size</v>
          </cell>
          <cell r="Q74" t="str">
            <v>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v>
          </cell>
          <cell r="R74"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S74" t="str">
            <v>%</v>
          </cell>
          <cell r="T74" t="str">
            <v xml:space="preserve">Project activity </v>
          </cell>
          <cell r="U74" t="str">
            <v>Agricultural survey</v>
          </cell>
          <cell r="V74" t="str">
            <v>Annual</v>
          </cell>
          <cell r="X74" t="str">
            <v>NA</v>
          </cell>
          <cell r="Y74" t="str">
            <v>Refer to indicator 2.3.1 https://unstats.un.org/sdgs/metadata/</v>
          </cell>
        </row>
        <row r="75">
          <cell r="J75" t="str">
            <v>GSDG-I2.3.2</v>
          </cell>
          <cell r="L75" t="str">
            <v>Livelihood</v>
          </cell>
          <cell r="M75" t="str">
            <v>2. Zero hunger</v>
          </cell>
          <cell r="N75"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5" t="str">
            <v xml:space="preserve">Enhanced opportunities for income generation </v>
          </cell>
          <cell r="P75" t="str">
            <v>2.3.2 Average income of small-scale food producers, by sex and indigenous status</v>
          </cell>
          <cell r="Q75" t="str">
            <v>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v>
          </cell>
          <cell r="R75"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S75" t="str">
            <v>USD/year</v>
          </cell>
          <cell r="T75" t="str">
            <v xml:space="preserve">Project activity </v>
          </cell>
          <cell r="U75" t="str">
            <v>Agricultural survey</v>
          </cell>
          <cell r="V75" t="str">
            <v>Annual</v>
          </cell>
          <cell r="X75" t="str">
            <v>NA</v>
          </cell>
          <cell r="Y75" t="str">
            <v>Refer to indicator 2.3.2 https://unstats.un.org/sdgs/metadata/</v>
          </cell>
        </row>
        <row r="76">
          <cell r="J76" t="str">
            <v>GSDG-I2.4.1</v>
          </cell>
          <cell r="L76" t="str">
            <v>Natural resource and Sustainable Forest Management</v>
          </cell>
          <cell r="M76" t="str">
            <v>2. Zero hunger</v>
          </cell>
          <cell r="N7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76" t="str">
            <v>Increased area under productive and sustainable agriculture</v>
          </cell>
          <cell r="P76" t="str">
            <v>2.4.1 Proportion of agricultural area under productive and sustainable agriculture</v>
          </cell>
          <cell r="Q76" t="str">
            <v>Refer to Indicator 2.4.1 &lt;https://unstats.un.org/sdgs/metadata/&gt;</v>
          </cell>
          <cell r="R76" t="str">
            <v>Refer to Indicator 2.4.1 &lt;https://unstats.un.org/sdgs/metadata/&gt;</v>
          </cell>
          <cell r="S76" t="str">
            <v>%</v>
          </cell>
          <cell r="Y76" t="str">
            <v>Refer to Indicator 2.4.1 &lt;https://unstats.un.org/sdgs/metadata/&gt;</v>
          </cell>
        </row>
        <row r="77">
          <cell r="J77" t="str">
            <v>GSDG-I2.5.1</v>
          </cell>
          <cell r="M77" t="str">
            <v>2. Zero hunger</v>
          </cell>
          <cell r="N77"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7" t="str">
            <v>2.5.1 Number of plant and animal genetic resources for food and agriculture secured in either medium- or long-term conservation facilities</v>
          </cell>
        </row>
        <row r="78">
          <cell r="J78" t="str">
            <v>GSDG-I2.5.2</v>
          </cell>
          <cell r="M78" t="str">
            <v>2. Zero hunger</v>
          </cell>
          <cell r="N78"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8" t="str">
            <v>2.5.2 Proportion of local breeds classified as being at risk, not at risk or at unknown level of risk of extinction</v>
          </cell>
        </row>
        <row r="79">
          <cell r="J79" t="str">
            <v>GSDG-I2.a.1</v>
          </cell>
          <cell r="M79" t="str">
            <v>2. Zero hunger</v>
          </cell>
          <cell r="N79"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79" t="str">
            <v>2.a.1 The agriculture orientation index for government expenditures</v>
          </cell>
        </row>
        <row r="80">
          <cell r="J80" t="str">
            <v>GSDG-I2.a.2</v>
          </cell>
          <cell r="M80" t="str">
            <v>2. Zero hunger</v>
          </cell>
          <cell r="N80"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80" t="str">
            <v>2.a.2 Total official flows (official development assistance plus other official flows) to the agriculture sector</v>
          </cell>
        </row>
        <row r="81">
          <cell r="J81" t="str">
            <v>GSDG-I2.b.1</v>
          </cell>
          <cell r="M81" t="str">
            <v>2. Zero hunger</v>
          </cell>
          <cell r="N81" t="str">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ell>
          <cell r="P81" t="str">
            <v>2.b.1 Agricultural export subsidies</v>
          </cell>
        </row>
        <row r="82">
          <cell r="J82" t="str">
            <v>GSDG-I2.c.1</v>
          </cell>
          <cell r="M82" t="str">
            <v>2. Zero hunger</v>
          </cell>
          <cell r="N82" t="str">
            <v>2.c Adopt measures to ensure the proper functioning of food commodity markets and their derivatives and facilitate timely access to market information, including on food reserves, in order to help limit extreme food price volatility</v>
          </cell>
          <cell r="P82" t="str">
            <v>2.c.1 Indicator of food price anomalies</v>
          </cell>
        </row>
        <row r="83">
          <cell r="J83" t="str">
            <v>GSDG-I3.1.1</v>
          </cell>
          <cell r="M83" t="str">
            <v>3. Good health and well being</v>
          </cell>
          <cell r="N83" t="str">
            <v>3.1 By 2030, reduce the global maternal mortality ratio to less than 70 per 100,000 live births</v>
          </cell>
          <cell r="P83" t="str">
            <v>3.1.1 Maternal mortality ratio</v>
          </cell>
        </row>
        <row r="84">
          <cell r="J84" t="str">
            <v>GSDG-I3.1.2</v>
          </cell>
          <cell r="M84" t="str">
            <v>3. Good health and well being</v>
          </cell>
          <cell r="N84" t="str">
            <v>3.1 By 2030, reduce the global maternal mortality ratio to less than 70 per 100,000 live births</v>
          </cell>
          <cell r="P84" t="str">
            <v>3.1.2 Proportion of births attended by skilled health personnel</v>
          </cell>
        </row>
        <row r="85">
          <cell r="J85" t="str">
            <v>GSDG-I3.2.1</v>
          </cell>
          <cell r="M85" t="str">
            <v>3. Good health and well being</v>
          </cell>
          <cell r="N85" t="str">
            <v>3.2 By 2030, end preventable deaths of newborns and children under 5 years of age, with all countries aiming to reduce neonatal mortality to at least as low as 12 per 1,000 live births and under‑5 mortality to at least as low as 25 per 1,000 live births</v>
          </cell>
          <cell r="P85" t="str">
            <v>3.2.1 Under‑5 mortality rate</v>
          </cell>
        </row>
        <row r="86">
          <cell r="J86" t="str">
            <v>GSDG-I3.2.2</v>
          </cell>
          <cell r="M86" t="str">
            <v>3. Good health and well being</v>
          </cell>
          <cell r="N86" t="str">
            <v>3.2 By 2030, end preventable deaths of newborns and children under 5 years of age, with all countries aiming to reduce neonatal mortality to at least as low as 12 per 1,000 live births and under‑5 mortality to at least as low as 25 per 1,000 live births</v>
          </cell>
          <cell r="P86" t="str">
            <v>3.2.2 Neonatal mortality rate</v>
          </cell>
        </row>
        <row r="87">
          <cell r="J87" t="str">
            <v>GSDG-I3.3.1</v>
          </cell>
          <cell r="M87" t="str">
            <v>3. Good health and well being</v>
          </cell>
          <cell r="N87" t="str">
            <v>3.3 By 2030, end the epidemics of AIDS, tuberculosis, malaria and neglected tropical diseases and combat hepatitis, water-borne diseases and other communicable diseases</v>
          </cell>
          <cell r="P87" t="str">
            <v>3.3.1 Number of new HIV infections per 1,000 uninfected population, by sex, age and key populations</v>
          </cell>
        </row>
        <row r="88">
          <cell r="J88" t="str">
            <v>GSDG-I3.3.2</v>
          </cell>
          <cell r="M88" t="str">
            <v>3. Good health and well being</v>
          </cell>
          <cell r="N88" t="str">
            <v>3.3 By 2030, end the epidemics of AIDS, tuberculosis, malaria and neglected tropical diseases and combat hepatitis, water-borne diseases and other communicable diseases</v>
          </cell>
          <cell r="P88" t="str">
            <v>3.3.2 Tuberculosis incidence per 100,000 population</v>
          </cell>
        </row>
        <row r="89">
          <cell r="J89" t="str">
            <v>GSDG-I3.3.3</v>
          </cell>
          <cell r="M89" t="str">
            <v>3. Good health and well being</v>
          </cell>
          <cell r="N89" t="str">
            <v>3.3 By 2030, end the epidemics of AIDS, tuberculosis, malaria and neglected tropical diseases and combat hepatitis, water-borne diseases and other communicable diseases</v>
          </cell>
          <cell r="P89" t="str">
            <v>3.3.3 Malaria incidence per 1,000 population</v>
          </cell>
        </row>
        <row r="90">
          <cell r="J90" t="str">
            <v>GSDG-I3.3.4</v>
          </cell>
          <cell r="M90" t="str">
            <v>3. Good health and well being</v>
          </cell>
          <cell r="N90" t="str">
            <v>3.3 By 2030, end the epidemics of AIDS, tuberculosis, malaria and neglected tropical diseases and combat hepatitis, water-borne diseases and other communicable diseases</v>
          </cell>
          <cell r="P90" t="str">
            <v>3.3.4 Hepatitis B incidence per 100,000 population</v>
          </cell>
        </row>
        <row r="91">
          <cell r="J91" t="str">
            <v>GSDG-I3.3.5</v>
          </cell>
          <cell r="M91" t="str">
            <v>3. Good health and well being</v>
          </cell>
          <cell r="N91" t="str">
            <v>3.3 By 2030, end the epidemics of AIDS, tuberculosis, malaria and neglected tropical diseases and combat hepatitis, water-borne diseases and other communicable diseases</v>
          </cell>
          <cell r="P91" t="str">
            <v>3.3.5 Number of people requiring interventions against neglected tropical diseases</v>
          </cell>
        </row>
        <row r="92">
          <cell r="J92" t="str">
            <v>GSDG-I3.4.1</v>
          </cell>
          <cell r="M92" t="str">
            <v>3. Good health and well being</v>
          </cell>
          <cell r="N92" t="str">
            <v>3.4 By 2030, reduce by one third premature mortality from non-communicable diseases through prevention and treatment and promote mental health and well-being</v>
          </cell>
          <cell r="P92" t="str">
            <v>3.4.1 Mortality rate attributed to cardiovascular disease, cancer, diabetes or chronic respiratory disease</v>
          </cell>
        </row>
        <row r="93">
          <cell r="J93" t="str">
            <v>GSDG-I3.4.2</v>
          </cell>
          <cell r="M93" t="str">
            <v>3. Good health and well being</v>
          </cell>
          <cell r="N93" t="str">
            <v>3.4 By 2030, reduce by one third premature mortality from non-communicable diseases through prevention and treatment and promote mental health and well-being</v>
          </cell>
          <cell r="P93" t="str">
            <v>3.4.2 Suicide mortality rate</v>
          </cell>
        </row>
        <row r="94">
          <cell r="J94" t="str">
            <v>GSDG-I3.5.1</v>
          </cell>
          <cell r="M94" t="str">
            <v>3. Good health and well being</v>
          </cell>
          <cell r="N94" t="str">
            <v>3.5 Strengthen the prevention and treatment of substance abuse, including narcotic drug abuse and harmful use of alcohol</v>
          </cell>
          <cell r="P94" t="str">
            <v>3.5.1 Coverage of treatment interventions (pharmacological, psychosocial and rehabilitation and aftercare services) for substance use disorders</v>
          </cell>
        </row>
        <row r="95">
          <cell r="J95" t="str">
            <v>GSDG-I3.5.2</v>
          </cell>
          <cell r="M95" t="str">
            <v>3. Good health and well being</v>
          </cell>
          <cell r="N95" t="str">
            <v>3.5 Strengthen the prevention and treatment of substance abuse, including narcotic drug abuse and harmful use of alcohol</v>
          </cell>
          <cell r="P95" t="str">
            <v>3.5.2 Alcohol per capita consumption (aged 15 years and older) within a calendar year in litres of pure alcohol</v>
          </cell>
        </row>
        <row r="96">
          <cell r="J96" t="str">
            <v>GSDG-I3.6.1</v>
          </cell>
          <cell r="M96" t="str">
            <v>3. Good health and well being</v>
          </cell>
          <cell r="N96" t="str">
            <v>3.6 By 2020, halve the number of global deaths and injuries from road traffic accidents</v>
          </cell>
          <cell r="P96" t="str">
            <v>3.6.1 Death rate due to road traffic injuries</v>
          </cell>
        </row>
        <row r="97">
          <cell r="J97" t="str">
            <v>GSDG-I3.7.1</v>
          </cell>
          <cell r="M97" t="str">
            <v>3. Good health and well being</v>
          </cell>
          <cell r="N97" t="str">
            <v>3.7 By 2030, ensure universal access to sexual and reproductive health-care services, including for family planning, information and education, and the integration of reproductive health into national strategies and programmes</v>
          </cell>
          <cell r="P97" t="str">
            <v>3.7.1 Proportion of women of reproductive age (aged 15–49 years) who have their need for family planning satisfied with modern methods</v>
          </cell>
        </row>
        <row r="98">
          <cell r="J98" t="str">
            <v>GSDG-I3.7.2</v>
          </cell>
          <cell r="M98" t="str">
            <v>3. Good health and well being</v>
          </cell>
          <cell r="N98" t="str">
            <v>3.7 By 2030, ensure universal access to sexual and reproductive health-care services, including for family planning, information and education, and the integration of reproductive health into national strategies and programmes</v>
          </cell>
          <cell r="P98" t="str">
            <v>3.7.2 Adolescent birth rate (aged 10–14 years; aged 15–19 years) per 1,000 women in that age group</v>
          </cell>
        </row>
        <row r="99">
          <cell r="J99" t="str">
            <v>GSDG-I3.8.1</v>
          </cell>
          <cell r="M99" t="str">
            <v>3. Good health and well being</v>
          </cell>
          <cell r="N99" t="str">
            <v>3.8 Achieve universal health coverage, including financial risk protection, access to quality essential health-care services and access to safe, effective, quality and affordable essential medicines and vaccines for all</v>
          </cell>
          <cell r="P99" t="str">
            <v>3.8.1 Coverage of essential health services</v>
          </cell>
        </row>
        <row r="100">
          <cell r="J100" t="str">
            <v>GSDG-I3.8.2</v>
          </cell>
          <cell r="M100" t="str">
            <v>3. Good health and well being</v>
          </cell>
          <cell r="N100" t="str">
            <v>3.8 Achieve universal health coverage, including financial risk protection, access to quality essential health-care services and access to safe, effective, quality and affordable essential medicines and vaccines for all</v>
          </cell>
          <cell r="P100" t="str">
            <v>3.8.2 Proportion of population with large household expenditures on health as a share of total household expenditure or income</v>
          </cell>
        </row>
        <row r="101">
          <cell r="J101" t="str">
            <v>GSDG-I3.9.1</v>
          </cell>
          <cell r="M101" t="str">
            <v>3. Good health and well being</v>
          </cell>
          <cell r="N101" t="str">
            <v>3.9 By 2030, substantially reduce the number of deaths and illnesses from hazardous chemicals and air, water and soil pollution and contamination</v>
          </cell>
          <cell r="P101" t="str">
            <v>3.9.1 Mortality rate attributed to household and ambient air pollution</v>
          </cell>
        </row>
        <row r="102">
          <cell r="J102" t="str">
            <v>GSDG-I3.9.2</v>
          </cell>
          <cell r="M102" t="str">
            <v>3. Good health and well being</v>
          </cell>
          <cell r="N102" t="str">
            <v>3.9 By 2030, substantially reduce the number of deaths and illnesses from hazardous chemicals and air, water and soil pollution and contamination</v>
          </cell>
          <cell r="P102" t="str">
            <v>3.9.2 Mortality rate attributed to unsafe water, unsafe sanitation and lack of hygiene (exposure to unsafe Water, Sanitation and Hygiene for All (WASH) services)</v>
          </cell>
        </row>
        <row r="103">
          <cell r="J103" t="str">
            <v>GSDG-I3.9.3</v>
          </cell>
          <cell r="M103" t="str">
            <v>3. Good health and well being</v>
          </cell>
          <cell r="N103" t="str">
            <v>3.9 By 2030, substantially reduce the number of deaths and illnesses from hazardous chemicals and air, water and soil pollution and contamination</v>
          </cell>
          <cell r="P103" t="str">
            <v>3.9.3 Mortality rate attributed to unintentional poisoning</v>
          </cell>
        </row>
        <row r="104">
          <cell r="J104" t="str">
            <v>GSDG-I3.a.1</v>
          </cell>
          <cell r="M104" t="str">
            <v>3. Good health and well being</v>
          </cell>
          <cell r="N104" t="str">
            <v>3.a Strengthen the implementation of the World Health Organization Framework Convention on Tobacco Control in all countries, as appropriate</v>
          </cell>
          <cell r="P104" t="str">
            <v>3.a.1 Age-standardized prevalence of current tobacco use among persons aged 15 years and older</v>
          </cell>
        </row>
        <row r="105">
          <cell r="J105" t="str">
            <v>GSDG-I3.b.1</v>
          </cell>
          <cell r="M105" t="str">
            <v>3. Good health and well being</v>
          </cell>
          <cell r="N105"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5" t="str">
            <v>3.b.1 Proportion of the target population covered by all vaccines included in their national programme</v>
          </cell>
        </row>
        <row r="106">
          <cell r="J106" t="str">
            <v>GSDG-I3.b.2</v>
          </cell>
          <cell r="M106" t="str">
            <v>3. Good health and well being</v>
          </cell>
          <cell r="N106"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6" t="str">
            <v>3.b.2 Total net official development assistance to medical research and basic health sectors</v>
          </cell>
        </row>
        <row r="107">
          <cell r="J107" t="str">
            <v>GSDG-I3.b.3</v>
          </cell>
          <cell r="M107" t="str">
            <v>3. Good health and well being</v>
          </cell>
          <cell r="N107"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7" t="str">
            <v>3.b.3 Proportion of health facilities that have a core set of relevant essential medicines available and affordable on a sustainable basis</v>
          </cell>
        </row>
        <row r="108">
          <cell r="J108" t="str">
            <v>GSDG-I3.c.1</v>
          </cell>
          <cell r="M108" t="str">
            <v>3. Good health and well being</v>
          </cell>
          <cell r="N108" t="str">
            <v>3.c Substantially increase health financing and the recruitment, development, training and retention of the health workforce in developing countries, especially in least developed countries and small island developing States</v>
          </cell>
          <cell r="P108" t="str">
            <v>3.c.1 Health worker density and distribution</v>
          </cell>
        </row>
        <row r="109">
          <cell r="J109" t="str">
            <v>GSDG-I3.d.1</v>
          </cell>
          <cell r="M109" t="str">
            <v>3. Good health and well being</v>
          </cell>
          <cell r="N109" t="str">
            <v>3.d Strengthen the capacity of all countries, in particular developing countries, for early warning, risk reduction and management of national and global health risks</v>
          </cell>
          <cell r="P109" t="str">
            <v>3.d.1 International Health Regulations (IHR) capacity and health emergency preparedness</v>
          </cell>
        </row>
        <row r="110">
          <cell r="J110" t="str">
            <v>GSDG-I3.d.2</v>
          </cell>
          <cell r="M110" t="str">
            <v>3. Good health and well being</v>
          </cell>
          <cell r="N110" t="str">
            <v>3.d Strengthen the capacity of all countries, in particular developing countries, for early warning, risk reduction and management of national and global health risks</v>
          </cell>
          <cell r="P110" t="str">
            <v>3.d.2 Percentage of bloodstream infections due to selected antimicrobial-resistant organismsi</v>
          </cell>
        </row>
        <row r="111">
          <cell r="J111" t="str">
            <v>GSDG-I4.1.1</v>
          </cell>
          <cell r="M111" t="str">
            <v>4. Quality education</v>
          </cell>
          <cell r="N111" t="str">
            <v>4.1 By 2030, ensure that all girls and boys complete free, equitable and quality primary and secondary education leading to relevant and effective learning outcomes</v>
          </cell>
          <cell r="P111" t="str">
            <v>4.1.1 Proportion of children and young people (a) in grades 2/3; (b) at the end of primary; and (c) at the end of lower secondary achieving at least a minimum proficiency level in (i) reading and (ii) mathematics, by sex</v>
          </cell>
        </row>
        <row r="112">
          <cell r="J112" t="str">
            <v>GSDG-I4.2.1</v>
          </cell>
          <cell r="M112" t="str">
            <v>4. Quality education</v>
          </cell>
          <cell r="N112" t="str">
            <v>4.2 By 2030, ensure that all girls and boys have access to quality early childhood development, care and pre‑primary education so that they are ready for primary education</v>
          </cell>
          <cell r="P112" t="str">
            <v>4.2.1 Proportion of children under 5 years of age who are developmentally on track in health, learning and psychosocial well-being, by sex</v>
          </cell>
        </row>
        <row r="113">
          <cell r="J113" t="str">
            <v>GSDG-I4.2.2</v>
          </cell>
          <cell r="M113" t="str">
            <v>4. Quality education</v>
          </cell>
          <cell r="N113" t="str">
            <v>4.2 By 2030, ensure that all girls and boys have access to quality early childhood development, care and pre‑primary education so that they are ready for primary education</v>
          </cell>
          <cell r="P113" t="str">
            <v>4.2.2 Participation rate in organized learning (one year before the official primary entry age), by sex</v>
          </cell>
        </row>
        <row r="114">
          <cell r="J114" t="str">
            <v>GSDG-I4.3.1</v>
          </cell>
          <cell r="M114" t="str">
            <v>4. Quality education</v>
          </cell>
          <cell r="N114" t="str">
            <v>4.3 By 2030, ensure equal access for all women and men to affordable and quality technical, vocational and tertiary education, including university</v>
          </cell>
          <cell r="P114" t="str">
            <v>4.3.1 Participation rate of youth and adults in formal and non-formal education and training in the previous 12 months, by sex</v>
          </cell>
        </row>
        <row r="115">
          <cell r="J115" t="str">
            <v>GSDG-I4.4.1</v>
          </cell>
          <cell r="M115" t="str">
            <v>4. Quality education</v>
          </cell>
          <cell r="N115" t="str">
            <v>4.4 By 2030, substantially increase the number of youth and adults who have relevant skills, including technical and vocational skills, for employment, decent jobs and entrepreneurship</v>
          </cell>
          <cell r="P115" t="str">
            <v>4.4.1 Proportion of youth and adults with information and communications technology (ICT) skills, by type of skill</v>
          </cell>
        </row>
        <row r="116">
          <cell r="J116" t="str">
            <v>GSDG-I4.5.1</v>
          </cell>
          <cell r="M116" t="str">
            <v>4. Quality education</v>
          </cell>
          <cell r="N116" t="str">
            <v>4.5 By 2030, eliminate gender disparities in education and ensure equal access to all levels of education and vocational training for the vulnerable, including persons with disabilities, indigenous peoples and children in vulnerable situations</v>
          </cell>
          <cell r="P116" t="str">
            <v>4.5.1 Parity indices (female/male, rural/urban, bottom/top wealth quintile and others such as disability status, indigenous peoples and conflict-affected, as data become available) for all education indicators on this list that can be disaggregated</v>
          </cell>
        </row>
        <row r="117">
          <cell r="J117" t="str">
            <v>GSDG-I4.6.1</v>
          </cell>
          <cell r="M117" t="str">
            <v>4. Quality education</v>
          </cell>
          <cell r="N117" t="str">
            <v>4.6 By 2030, ensure that all youth and a substantial proportion of adults, both men and women, achieve literacy and numeracy</v>
          </cell>
          <cell r="P117" t="str">
            <v>4.6.1 Proportion of population in a given age group achieving at least a fixed level of proficiency in functional (a) literacy and (b) numeracy skills, by sex</v>
          </cell>
        </row>
        <row r="118">
          <cell r="J118" t="str">
            <v>GSDG-I4.7.1</v>
          </cell>
          <cell r="M118" t="str">
            <v>4. Quality education</v>
          </cell>
          <cell r="N118" t="str">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ell>
          <cell r="P118" t="str">
            <v>4.7.1 Extent to which (i) global citizenship education and (ii) education for sustainable development, including gender equality and human rights, are mainstreamed at all levels in (a) national education policies; (b) curricula; (c) teacher education; and (d) student assessment</v>
          </cell>
        </row>
        <row r="119">
          <cell r="J119" t="str">
            <v>GSDG-I4.a.1</v>
          </cell>
          <cell r="L119" t="str">
            <v>Access to basic services</v>
          </cell>
          <cell r="M119" t="str">
            <v>4. Quality education</v>
          </cell>
          <cell r="N119" t="str">
            <v>4.a Build and upgrade education facilities that are child, disability and gender sensitive and provide safe, non-violent, inclusive and effective learning environments for all</v>
          </cell>
          <cell r="O119" t="str">
            <v>Increased access to basic services</v>
          </cell>
          <cell r="P119" t="str">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ell>
          <cell r="Q119" t="str">
            <v>TBA</v>
          </cell>
        </row>
        <row r="120">
          <cell r="J120" t="str">
            <v>GSDG-I4.b.1</v>
          </cell>
          <cell r="M120" t="str">
            <v>4. Quality education</v>
          </cell>
          <cell r="N120" t="str">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ell>
          <cell r="P120" t="str">
            <v>4.b.1 Volume of official development assistance flows for scholarships by sector and type of study</v>
          </cell>
        </row>
        <row r="121">
          <cell r="J121" t="str">
            <v>GSDG-I4.c.1</v>
          </cell>
          <cell r="M121" t="str">
            <v>4. Quality education</v>
          </cell>
          <cell r="N121" t="str">
            <v>4.c By 2030, substantially increase the supply of qualified teachers, including through international cooperation for teacher training in developing countries, especially least developed countries and small island developing States</v>
          </cell>
          <cell r="P121" t="str">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ell>
        </row>
        <row r="122">
          <cell r="J122" t="str">
            <v>GSDG-I5.1.1</v>
          </cell>
          <cell r="M122" t="str">
            <v xml:space="preserve">5. Gender equality </v>
          </cell>
          <cell r="N122" t="str">
            <v>5.1 End all forms of discrimination against all women and girls everywhere</v>
          </cell>
          <cell r="P122" t="str">
            <v>5.1.1 Whether or not legal frameworks are in place to promote, enforce and monitor equality and non‑discrimination on the basis of sex</v>
          </cell>
        </row>
        <row r="123">
          <cell r="J123" t="str">
            <v>GSDG-I5.2.1</v>
          </cell>
          <cell r="M123" t="str">
            <v xml:space="preserve">5. Gender equality </v>
          </cell>
          <cell r="N123" t="str">
            <v>5.2 Eliminate all forms of violence against all women and girls in the public and private spheres, including trafficking and sexual and other types of exploitation</v>
          </cell>
          <cell r="P123" t="str">
            <v>5.2.1 Proportion of ever-partnered women and girls aged 15 years and older subjected to physical, sexual or psychological violence by a current or former intimate partner in the previous 12 months, by form of violence and by age</v>
          </cell>
        </row>
        <row r="124">
          <cell r="J124" t="str">
            <v>GSDG-I5.2.2</v>
          </cell>
          <cell r="M124" t="str">
            <v xml:space="preserve">5. Gender equality </v>
          </cell>
          <cell r="N124" t="str">
            <v>5.2 Eliminate all forms of violence against all women and girls in the public and private spheres, including trafficking and sexual and other types of exploitation</v>
          </cell>
          <cell r="P124" t="str">
            <v>5.2.2 Proportion of women and girls aged 15 years and older subjected to sexual violence by persons other than an intimate partner in the previous 12 months, by age and place of occurrence</v>
          </cell>
        </row>
        <row r="125">
          <cell r="J125" t="str">
            <v>GSDG-I5.3.1</v>
          </cell>
          <cell r="M125" t="str">
            <v xml:space="preserve">5. Gender equality </v>
          </cell>
          <cell r="N125" t="str">
            <v>5.3 Eliminate all harmful practices, such as child, early and forced marriage and female genital mutilation</v>
          </cell>
          <cell r="P125" t="str">
            <v>5.3.1 Proportion of women aged 20–24 years who were married or in a union before age 15 and before age 18</v>
          </cell>
        </row>
        <row r="126">
          <cell r="J126" t="str">
            <v>GSDG-I5.3.2</v>
          </cell>
          <cell r="M126" t="str">
            <v xml:space="preserve">5. Gender equality </v>
          </cell>
          <cell r="N126" t="str">
            <v>5.3 Eliminate all harmful practices, such as child, early and forced marriage and female genital mutilation</v>
          </cell>
          <cell r="P126" t="str">
            <v>5.3.2 Proportion of girls and women aged 15–49 years who have undergone female genital mutilation/cutting, by age</v>
          </cell>
        </row>
        <row r="127">
          <cell r="J127" t="str">
            <v>GSDG-I5.4.1</v>
          </cell>
          <cell r="L127" t="str">
            <v>Gender</v>
          </cell>
          <cell r="M127" t="str">
            <v xml:space="preserve">5. Gender equality </v>
          </cell>
          <cell r="N127" t="str">
            <v>5.4 Recognize and value unpaid care and domestic work through the provision of public services, infrastructure and social protection policies and the promotion of shared responsibility within the household and the family as nationally appropriate</v>
          </cell>
          <cell r="O127" t="str">
            <v xml:space="preserve">Women empowerment and gender equality </v>
          </cell>
          <cell r="P127" t="str">
            <v>5.4.1 Proportion of time spent on unpaid domestic and care work, by sex, age and location</v>
          </cell>
          <cell r="Q127" t="str">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S127" t="str">
            <v>%</v>
          </cell>
          <cell r="T127" t="str">
            <v>24-hour diary (light diary) or stylized questionnaire</v>
          </cell>
          <cell r="U127" t="str">
            <v xml:space="preserve">Survey in representative population </v>
          </cell>
          <cell r="V127" t="str">
            <v>Annual</v>
          </cell>
          <cell r="Y127" t="str">
            <v>TBA</v>
          </cell>
        </row>
        <row r="128">
          <cell r="J128" t="str">
            <v>GSDG-I5.5.1</v>
          </cell>
          <cell r="M128" t="str">
            <v xml:space="preserve">5. Gender equality </v>
          </cell>
          <cell r="N128" t="str">
            <v>5.5 Ensure women’s full and effective participation and equal opportunities for leadership at all levels of decision-making in political, economic and public life</v>
          </cell>
          <cell r="P128" t="str">
            <v>5.5.1 Proportion of seats held by women in (a) national parliaments and (b) local governments</v>
          </cell>
        </row>
        <row r="129">
          <cell r="J129" t="str">
            <v>GSDG-I5.5.2</v>
          </cell>
          <cell r="L129" t="str">
            <v>Gender</v>
          </cell>
          <cell r="M129" t="str">
            <v xml:space="preserve">5. Gender equality </v>
          </cell>
          <cell r="N129" t="str">
            <v>5.5 Ensure women’s full and effective participation and equal opportunities for leadership at all levels of decision-making in political, economic and public life</v>
          </cell>
          <cell r="O129" t="str">
            <v xml:space="preserve">Women empowerment and gender equality </v>
          </cell>
          <cell r="P129" t="str">
            <v>5.5.2 Proportion of women in managerial positions</v>
          </cell>
          <cell r="Q129" t="str">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ell>
          <cell r="R129" t="str">
            <v>Refer to indicator 5.5.2 &lt;https://unstats.un.org/sdgs/metadata/&gt;</v>
          </cell>
          <cell r="S129" t="str">
            <v>%</v>
          </cell>
          <cell r="T129" t="str">
            <v xml:space="preserve">Project activity </v>
          </cell>
          <cell r="U129" t="str">
            <v>head count</v>
          </cell>
          <cell r="V129" t="str">
            <v>Annual</v>
          </cell>
          <cell r="Y129" t="str">
            <v>Refer to indicator 5.5.2 &lt;https://unstats.un.org/sdgs/metadata/&gt;</v>
          </cell>
        </row>
        <row r="130">
          <cell r="J130" t="str">
            <v>GSDG-I5.6.1</v>
          </cell>
          <cell r="M130" t="str">
            <v xml:space="preserve">5. Gender equality </v>
          </cell>
          <cell r="N130"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0" t="str">
            <v>5.6.1 Proportion of women aged 15–49 years who make their own informed decisions regarding sexual relations, contraceptive use and reproductive health care</v>
          </cell>
        </row>
        <row r="131">
          <cell r="J131" t="str">
            <v>GSDG-I5.6.2</v>
          </cell>
          <cell r="M131" t="str">
            <v xml:space="preserve">5. Gender equality </v>
          </cell>
          <cell r="N131"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1" t="str">
            <v>5.6.2 Number of countries with laws and regulations that guarantee full and equal access to women and men aged 15 years and older to sexual and reproductive health care, information and education</v>
          </cell>
        </row>
        <row r="132">
          <cell r="J132" t="str">
            <v>GSDG-I5.a.1</v>
          </cell>
          <cell r="L132" t="str">
            <v>Gender</v>
          </cell>
          <cell r="M132" t="str">
            <v xml:space="preserve">5. Gender equality </v>
          </cell>
          <cell r="N132" t="str">
            <v>5.a Undertake reforms to give women equal rights to economic resources, as well as access to ownership and control over land and other forms of property, financial services, inheritance and natural resources, in accordance with national laws</v>
          </cell>
          <cell r="O132" t="str">
            <v xml:space="preserve">Women empowerment and gender equality </v>
          </cell>
          <cell r="P132" t="str">
            <v>5.a.1 (a) Proportion of total agricultural population with ownership or secure rights over agricultural land, by sex; and (b) share of women among owners or rights-bearers of agricultural land, by type of tenure</v>
          </cell>
          <cell r="Q132" t="str">
            <v>Refer to indicator 5.a.1 &lt;https://unstats.un.org/sdgs/metadata/&gt;</v>
          </cell>
          <cell r="R132" t="str">
            <v>Refer to indicator 5.a.1 &lt;https://unstats.un.org/sdgs/metadata/&gt;</v>
          </cell>
          <cell r="S132" t="str">
            <v>%</v>
          </cell>
          <cell r="T132" t="str">
            <v xml:space="preserve">Project activity </v>
          </cell>
          <cell r="U132" t="str">
            <v>Calculation</v>
          </cell>
          <cell r="V132" t="str">
            <v>Annual</v>
          </cell>
          <cell r="Y132" t="str">
            <v>Refer to indicator 5.a.1 &lt;https://unstats.un.org/sdgs/metadata/&gt;</v>
          </cell>
        </row>
        <row r="133">
          <cell r="J133" t="str">
            <v>GSDG-I5.a.2</v>
          </cell>
          <cell r="M133" t="str">
            <v xml:space="preserve">5. Gender equality </v>
          </cell>
          <cell r="N133" t="str">
            <v>5.a Undertake reforms to give women equal rights to economic resources, as well as access to ownership and control over land and other forms of property, financial services, inheritance and natural resources, in accordance with national laws</v>
          </cell>
          <cell r="P133" t="str">
            <v>5.a.2 Proportion of countries where the legal framework (including customary law) guarantees women’s equal rights to land ownership and/or control</v>
          </cell>
        </row>
        <row r="134">
          <cell r="J134" t="str">
            <v>GSDG-I5.b.1</v>
          </cell>
          <cell r="M134" t="str">
            <v xml:space="preserve">5. Gender equality </v>
          </cell>
          <cell r="N134" t="str">
            <v>5.b Enhance the use of enabling technology, in particular information and communications technology, to promote the empowerment of women</v>
          </cell>
          <cell r="P134" t="str">
            <v>5.b.1 Proportion of individuals who own a mobile telephone, by sex</v>
          </cell>
        </row>
        <row r="135">
          <cell r="J135" t="str">
            <v>GSDG-I5.c.1</v>
          </cell>
          <cell r="M135" t="str">
            <v xml:space="preserve">5. Gender equality </v>
          </cell>
          <cell r="N135" t="str">
            <v>5.c Adopt and strengthen sound policies and enforceable legislation for the promotion of gender equality and the empowerment of all women and girls at all levels</v>
          </cell>
          <cell r="P135" t="str">
            <v>5.c.1 Proportion of countries with systems to track and make public allocations for gender equality and women’s empowerment</v>
          </cell>
        </row>
        <row r="136">
          <cell r="J136" t="str">
            <v>GSDG-I6.1.1</v>
          </cell>
          <cell r="L136" t="str">
            <v>Access to basic services</v>
          </cell>
          <cell r="M136" t="str">
            <v xml:space="preserve">6. Clean water and sanitation </v>
          </cell>
          <cell r="N136" t="str">
            <v>6.1 By 2030, achieve universal and equitable access to safe and affordable drinking water for all</v>
          </cell>
          <cell r="O136" t="str">
            <v>Access to improved source of water</v>
          </cell>
          <cell r="P136" t="str">
            <v>6.1.1 Proportion of population using safely managed drinking water services</v>
          </cell>
          <cell r="Q136" t="str">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ell>
          <cell r="R136" t="str">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S136" t="str">
            <v>% or Number</v>
          </cell>
          <cell r="T136" t="str">
            <v>Project activity</v>
          </cell>
          <cell r="U136" t="str">
            <v>Household surveys</v>
          </cell>
          <cell r="V136" t="str">
            <v>Annual</v>
          </cell>
          <cell r="Y136" t="str">
            <v>Drinking water: https://washdata.org/monitoring/drinking-water</v>
          </cell>
        </row>
        <row r="137">
          <cell r="J137" t="str">
            <v>GSDG-I6.2.1</v>
          </cell>
          <cell r="L137" t="str">
            <v>Access to basic services</v>
          </cell>
          <cell r="M137" t="str">
            <v xml:space="preserve">6. Clean water and sanitation </v>
          </cell>
          <cell r="N137" t="str">
            <v>6.2 By 2030, achieve access to adequate and equitable sanitation and hygiene for all and end open defecation, paying special attention to the needs of women and girls and those in vulnerable situations</v>
          </cell>
          <cell r="O137" t="str">
            <v xml:space="preserve">Access to safely managed water source and sanitation services </v>
          </cell>
          <cell r="P137" t="str">
            <v>6.2.1 Proportion of population using (a) safely managed sanitation services and (b) a hand-washing facility with soap and water</v>
          </cell>
          <cell r="Q137" t="str">
            <v>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v>
          </cell>
          <cell r="R137" t="str">
            <v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S137" t="str">
            <v>% or Number</v>
          </cell>
          <cell r="T137" t="str">
            <v xml:space="preserve">Project activity </v>
          </cell>
          <cell r="U137" t="str">
            <v>Household surveys</v>
          </cell>
          <cell r="V137" t="str">
            <v>Annual</v>
          </cell>
          <cell r="Y137" t="str">
            <v>Sanitation: https://washdata.org/monitoring/sanitation
Hygiene: https://washdata.org/monitoring/hygiene</v>
          </cell>
        </row>
        <row r="138">
          <cell r="J138" t="str">
            <v>GSDG-I6.3.1</v>
          </cell>
          <cell r="L138" t="str">
            <v>Access to basic services</v>
          </cell>
          <cell r="M138" t="str">
            <v xml:space="preserve">6. Clean water and sanitation </v>
          </cell>
          <cell r="N138" t="str">
            <v>6.3 By 2030, improve water quality by reducing pollution, eliminating dumping and minimizing release of hazardous chemicals and materials, halving the proportion of untreated wastewater and substantially increasing recycling and safe reuse globally</v>
          </cell>
          <cell r="P138" t="str">
            <v>6.3.1 Proportion of wastewater safely treated</v>
          </cell>
        </row>
        <row r="139">
          <cell r="J139" t="str">
            <v>GSDG-I6.3.2</v>
          </cell>
          <cell r="M139" t="str">
            <v xml:space="preserve">6. Clean water and sanitation </v>
          </cell>
          <cell r="N139" t="str">
            <v>6.3 By 2030, improve water quality by reducing pollution, eliminating dumping and minimizing release of hazardous chemicals and materials, halving the proportion of untreated wastewater and substantially increasing recycling and safe reuse globally</v>
          </cell>
          <cell r="P139" t="str">
            <v>6.3.2 Proportion of bodies of water with good ambient water quality</v>
          </cell>
        </row>
        <row r="140">
          <cell r="J140" t="str">
            <v>GSDG-I6.4.1</v>
          </cell>
          <cell r="M140" t="str">
            <v xml:space="preserve">6. Clean water and sanitation </v>
          </cell>
          <cell r="N140" t="str">
            <v>6.4 By 2030, substantially increase water-use efficiency across all sectors and ensure sustainable withdrawals and supply of freshwater to address water scarcity and substantially reduce the number of people suffering from water scarcity</v>
          </cell>
          <cell r="P140" t="str">
            <v>6.4.1 Change in water-use efficiency over time</v>
          </cell>
        </row>
        <row r="141">
          <cell r="J141" t="str">
            <v>GSDG-I6.4.2</v>
          </cell>
          <cell r="M141" t="str">
            <v xml:space="preserve">6. Clean water and sanitation </v>
          </cell>
          <cell r="N141" t="str">
            <v>6.4 By 2030, substantially increase water-use efficiency across all sectors and ensure sustainable withdrawals and supply of freshwater to address water scarcity and substantially reduce the number of people suffering from water scarcity</v>
          </cell>
          <cell r="P141" t="str">
            <v>6.4.2 Level of water stress: freshwater withdrawal as a proportion of available freshwater resources</v>
          </cell>
        </row>
        <row r="142">
          <cell r="J142" t="str">
            <v>GSDG-I6.5.1</v>
          </cell>
          <cell r="M142" t="str">
            <v xml:space="preserve">6. Clean water and sanitation </v>
          </cell>
          <cell r="N142" t="str">
            <v>6.5 By 2030, implement integrated water resources management at all levels, including through transboundary cooperation as appropriate</v>
          </cell>
          <cell r="P142" t="str">
            <v>6.5.1 Degree of integrated water resources management implementation (0–100)</v>
          </cell>
        </row>
        <row r="143">
          <cell r="J143" t="str">
            <v>GSDG-I6.5.2</v>
          </cell>
          <cell r="M143" t="str">
            <v xml:space="preserve">6. Clean water and sanitation </v>
          </cell>
          <cell r="N143" t="str">
            <v>6.5 By 2030, implement integrated water resources management at all levels, including through transboundary cooperation as appropriate</v>
          </cell>
          <cell r="P143" t="str">
            <v>6.5.2 Proportion of transboundary basin area with an operational arrangement for water cooperation</v>
          </cell>
        </row>
        <row r="144">
          <cell r="J144" t="str">
            <v>GSDG-I6.6.1</v>
          </cell>
          <cell r="M144" t="str">
            <v xml:space="preserve">6. Clean water and sanitation </v>
          </cell>
          <cell r="N144" t="str">
            <v>6.6 By 2020, protect and restore water-related ecosystems, including mountains, forests, wetlands, rivers, aquifers and lakes</v>
          </cell>
          <cell r="P144" t="str">
            <v>6.6.1 Change in the extent of water-related ecosystems over time</v>
          </cell>
        </row>
        <row r="145">
          <cell r="J145" t="str">
            <v>GSDG-I6.a.1</v>
          </cell>
          <cell r="M145" t="str">
            <v xml:space="preserve">6. Clean water and sanitation </v>
          </cell>
          <cell r="N145" t="str">
            <v>6.a By 2030, expand international cooperation and capacity-building support to developing countries in water- and sanitation-related activities and programmes, including water harvesting, desalination, water efficiency, wastewater treatment, recycling and reuse technologies</v>
          </cell>
          <cell r="P145" t="str">
            <v>6.a.1 Amount of water- and sanitation-related official development assistance that is part of a government-coordinated spending plan</v>
          </cell>
        </row>
        <row r="146">
          <cell r="J146" t="str">
            <v>GSDG-I6.b.1</v>
          </cell>
          <cell r="M146" t="str">
            <v xml:space="preserve">6. Clean water and sanitation </v>
          </cell>
          <cell r="N146" t="str">
            <v>6.b Support and strengthen the participation of local communities in improving water and sanitation management</v>
          </cell>
          <cell r="P146" t="str">
            <v>6.b.1 Proportion of local administrative units with established and operational policies and procedures for participation of local communities in water and sanitation management</v>
          </cell>
        </row>
        <row r="147">
          <cell r="J147" t="str">
            <v>GSDG-I7.1.1</v>
          </cell>
          <cell r="L147" t="str">
            <v>Access to basic services</v>
          </cell>
          <cell r="M147" t="str">
            <v xml:space="preserve">7. Affordable and clean energy </v>
          </cell>
          <cell r="N147" t="str">
            <v>7.1 By 2030, ensure universal access to affordable, reliable and modern energy services</v>
          </cell>
          <cell r="O147" t="str">
            <v xml:space="preserve">Increased access to electricity </v>
          </cell>
          <cell r="P147" t="str">
            <v>7.1.1 Proportion of population with access to electricity</v>
          </cell>
          <cell r="Q147" t="str">
            <v>Refers to the proportion of population with access to electricity. This is expressed in percentage figures and is disaggregated by total, urban and rural access rates per country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S147" t="str">
            <v>%</v>
          </cell>
          <cell r="T147" t="str">
            <v>Project activity or national studies, where available</v>
          </cell>
          <cell r="U147" t="str">
            <v>Household surveys</v>
          </cell>
          <cell r="V147" t="str">
            <v>Annual</v>
          </cell>
        </row>
        <row r="148">
          <cell r="J148" t="str">
            <v>GSDG-I7.1.2</v>
          </cell>
          <cell r="L148" t="str">
            <v>Access to basic services</v>
          </cell>
          <cell r="M148" t="str">
            <v xml:space="preserve">7. Affordable and clean energy </v>
          </cell>
          <cell r="N148" t="str">
            <v>7.1 By 2030, ensure universal access to affordable, reliable and modern energy services</v>
          </cell>
          <cell r="O148" t="str">
            <v>Increased access to clean cooking</v>
          </cell>
          <cell r="P148" t="str">
            <v>7.1.2 Proportion of population with primary reliance on clean fuels and technology</v>
          </cell>
          <cell r="Q148" t="str">
            <v xml:space="preserve">This indicator is defined as the number of people using clean fuels and technologies for domestic cooking, heating and lighting divided by total population reporting any cooking, heating or lighting. It is expressed as a percentage. </v>
          </cell>
          <cell r="R148" t="str">
            <v>This indicator can be disaggregated by urban/rural place of residence, by estimates for different end-uses, and by fuel types.</v>
          </cell>
          <cell r="S148" t="str">
            <v>%</v>
          </cell>
          <cell r="T148" t="str">
            <v>Project activity or national studies, where available</v>
          </cell>
          <cell r="U148" t="str">
            <v>Household surveys</v>
          </cell>
          <cell r="V148" t="str">
            <v>Annual</v>
          </cell>
        </row>
        <row r="149">
          <cell r="J149" t="str">
            <v>GSDG-I7.2.1</v>
          </cell>
          <cell r="L149" t="str">
            <v>Energy generation, efficiency &amp; access</v>
          </cell>
          <cell r="M149" t="str">
            <v xml:space="preserve">7. Affordable and clean energy </v>
          </cell>
          <cell r="N149" t="str">
            <v>7.2 By 2030, increase substantially the share of renewable energy in the global energy mix</v>
          </cell>
          <cell r="O149" t="str">
            <v>Increased share of renewable energy</v>
          </cell>
          <cell r="P149" t="str">
            <v>7.2.1 Renewable energy share in the total final energy consumption</v>
          </cell>
          <cell r="Q149" t="str">
            <v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v>
          </cell>
        </row>
        <row r="150">
          <cell r="J150" t="str">
            <v>GSDG-I7.3.1</v>
          </cell>
          <cell r="M150" t="str">
            <v xml:space="preserve">7. Affordable and clean energy </v>
          </cell>
          <cell r="N150" t="str">
            <v>7.3 By 2030, double the global rate of improvement in energy efficiency</v>
          </cell>
          <cell r="P150" t="str">
            <v>7.3.1 Energy intensity measured in terms of primary energy and GDP</v>
          </cell>
        </row>
        <row r="151">
          <cell r="J151" t="str">
            <v>GSDG-I7.a.1</v>
          </cell>
          <cell r="M151" t="str">
            <v xml:space="preserve">7. Affordable and clean energy </v>
          </cell>
          <cell r="N151" t="str">
            <v>7.a By 2030, enhance international cooperation to facilitate access to clean energy research and technology, including renewable energy, energy efficiency and advanced and cleaner fossil-fuel technology, and promote investment in energy infrastructure and clean energy technology</v>
          </cell>
          <cell r="P151" t="str">
            <v>7.a.1 International financial flows to developing countries in support of clean energy research and development and renewable energy production, including in hybrid systems</v>
          </cell>
        </row>
        <row r="152">
          <cell r="J152" t="str">
            <v>GSDG-I7.b.1</v>
          </cell>
          <cell r="M152" t="str">
            <v xml:space="preserve">7. Affordable and clean energy </v>
          </cell>
          <cell r="N152" t="str">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ell>
          <cell r="P152" t="str">
            <v>7.b.1 Installed renewable energy-generating capacity in developing countries (in watts per capita)</v>
          </cell>
        </row>
        <row r="153">
          <cell r="J153" t="str">
            <v>GSDG-I8.1.1</v>
          </cell>
          <cell r="M153" t="str">
            <v>8. Decent work and economic growth</v>
          </cell>
          <cell r="N153" t="str">
            <v>8.1 Sustain per capita economic growth in accordance with national circumstances and, in particular, at least 7 per cent gross domestic product growth per annum in the least developed countries</v>
          </cell>
          <cell r="P153" t="str">
            <v>8.1.1 Annual growth rate of real GDP per capita</v>
          </cell>
        </row>
        <row r="154">
          <cell r="J154" t="str">
            <v>GSDG-I8.2.1</v>
          </cell>
          <cell r="M154" t="str">
            <v>8. Decent work and economic growth</v>
          </cell>
          <cell r="N154" t="str">
            <v>8.2 Achieve higher levels of economic productivity through diversification, technological upgrading and innovation, including through a focus on high-value added and labour-intensive sectors</v>
          </cell>
          <cell r="P154" t="str">
            <v>8.2.1 Annual growth rate of real GDP per employed person</v>
          </cell>
        </row>
        <row r="155">
          <cell r="J155" t="str">
            <v>GSDG-I8.3.1</v>
          </cell>
          <cell r="L155" t="str">
            <v>Employment</v>
          </cell>
          <cell r="M155" t="str">
            <v>8. Decent work and economic growth</v>
          </cell>
          <cell r="N155"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155" t="str">
            <v>8.3.1 Proportion of informal employment in non‑agriculture employment, by sex</v>
          </cell>
        </row>
        <row r="156">
          <cell r="J156" t="str">
            <v>GSDG-I8.4.1</v>
          </cell>
          <cell r="M156" t="str">
            <v>8. Decent work and economic growth</v>
          </cell>
          <cell r="N156"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6" t="str">
            <v>8.4.1 Material footprint, material footprint per capita, and material footprint per GDP</v>
          </cell>
        </row>
        <row r="157">
          <cell r="J157" t="str">
            <v>GSDG-I8.4.2</v>
          </cell>
          <cell r="M157" t="str">
            <v>8. Decent work and economic growth</v>
          </cell>
          <cell r="N157"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7" t="str">
            <v>8.4.2 Domestic material consumption, domestic material consumption per capita, and domestic material consumption per GDP</v>
          </cell>
        </row>
        <row r="158">
          <cell r="J158" t="str">
            <v>GSDG-I8.5.1</v>
          </cell>
          <cell r="L158" t="str">
            <v>Employment</v>
          </cell>
          <cell r="M158" t="str">
            <v>8. Decent work and economic growth</v>
          </cell>
          <cell r="N158" t="str">
            <v>8.5 By 2030, achieve full and productive employment and decent work for all women and men, including for young people and persons with disabilities, and equal pay for work of equal value</v>
          </cell>
          <cell r="O158" t="str">
            <v>Increased employment opportunities</v>
          </cell>
          <cell r="P158" t="str">
            <v>8.5.1 Average hourly earnings of employees, by sex, age, occupation and persons with disabilities</v>
          </cell>
          <cell r="Q158" t="str">
            <v xml:space="preserve">This indicator provides information on the mean hourly earnings from paid employment of employees by sex, occupation, age and disability status. </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cell r="M159" t="str">
            <v>8. Decent work and economic growth</v>
          </cell>
          <cell r="N159" t="str">
            <v>8.5 By 2030, achieve full and productive employment and decent work for all women and men, including for young people and persons with disabilities, and equal pay for work of equal value</v>
          </cell>
          <cell r="P159" t="str">
            <v>8.5.2 Unemployment rate, by sex, age and persons with disabilities</v>
          </cell>
        </row>
        <row r="160">
          <cell r="J160" t="str">
            <v>GSDG-I8.6.1</v>
          </cell>
          <cell r="M160" t="str">
            <v>8. Decent work and economic growth</v>
          </cell>
          <cell r="N160" t="str">
            <v>8.6 By 2020, substantially reduce the proportion of youth not in employment, education or training</v>
          </cell>
          <cell r="P160" t="str">
            <v>8.6.1 Proportion of youth (aged 15–24 years) not in education, employment or training</v>
          </cell>
        </row>
        <row r="161">
          <cell r="J161" t="str">
            <v>GSDG-I8.7.1</v>
          </cell>
          <cell r="M161" t="str">
            <v>8. Decent work and economic growth</v>
          </cell>
          <cell r="N161" t="str">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ell>
          <cell r="P161" t="str">
            <v>8.7.1 Proportion and number of children aged 5–17 years engaged in child labour, by sex and age</v>
          </cell>
        </row>
        <row r="162">
          <cell r="J162" t="str">
            <v>GSDG-I8.8.1</v>
          </cell>
          <cell r="M162" t="str">
            <v>8. Decent work and economic growth</v>
          </cell>
          <cell r="N162" t="str">
            <v>8.8 Protect labour rights and promote safe and secure working environments for all workers, including migrant workers, in particular women migrants, and those in precarious employment</v>
          </cell>
          <cell r="P162" t="str">
            <v>8.8.1 Frequency rates of fatal and non-fatal occupational injuries, by sex and migrant status</v>
          </cell>
        </row>
        <row r="163">
          <cell r="J163" t="str">
            <v>GSDG-I8.8.2</v>
          </cell>
          <cell r="M163" t="str">
            <v>8. Decent work and economic growth</v>
          </cell>
          <cell r="N163" t="str">
            <v>8.8 Protect labour rights and promote safe and secure working environments for all workers, including migrant workers, in particular women migrants, and those in precarious employment</v>
          </cell>
          <cell r="P163" t="str">
            <v>8.8.2 Level of national compliance with labour rights (freedom of association and collective bargaining) based on International Labour Organization (ILO) textual sources and national legislation, by sex and migrant status</v>
          </cell>
        </row>
        <row r="164">
          <cell r="J164" t="str">
            <v>GSDG-I8.9.1</v>
          </cell>
          <cell r="M164" t="str">
            <v>8. Decent work and economic growth</v>
          </cell>
          <cell r="N164" t="str">
            <v>8.9 By 2030, devise and implement policies to promote sustainable tourism that creates jobs and promotes local culture and products</v>
          </cell>
          <cell r="P164" t="str">
            <v>8.9.1 Tourism direct GDP as a proportion of total GDP and in growth rate</v>
          </cell>
        </row>
        <row r="165">
          <cell r="J165" t="str">
            <v>GSDG-I8.9.2</v>
          </cell>
          <cell r="M165" t="str">
            <v>8. Decent work and economic growth</v>
          </cell>
          <cell r="N165" t="str">
            <v>8.9 By 2030, devise and implement policies to promote sustainable tourism that creates jobs and promotes local culture and products</v>
          </cell>
          <cell r="P165" t="str">
            <v>8.9.2 Proportion of jobs in sustainable tourism industries out of total tourism jobs</v>
          </cell>
        </row>
        <row r="166">
          <cell r="J166" t="str">
            <v>GSDG-I8.10.1</v>
          </cell>
          <cell r="M166" t="str">
            <v>8. Decent work and economic growth</v>
          </cell>
          <cell r="N166" t="str">
            <v>8.10 Strengthen the capacity of domestic financial institutions to encourage and expand access to banking, insurance and financial services for all</v>
          </cell>
          <cell r="P166" t="str">
            <v>8.10.1 (a) Number of commercial bank branches per 100,000 adults and (b) number of automated teller machines (ATMs) per 100,000 adults</v>
          </cell>
        </row>
        <row r="167">
          <cell r="J167" t="str">
            <v>GSDG-I8.10.2</v>
          </cell>
          <cell r="M167" t="str">
            <v>8. Decent work and economic growth</v>
          </cell>
          <cell r="N167" t="str">
            <v>8.10 Strengthen the capacity of domestic financial institutions to encourage and expand access to banking, insurance and financial services for all</v>
          </cell>
          <cell r="P167" t="str">
            <v>8.10.2 Proportion of adults (15 years and older) with an account at a bank or other financial institution or with a mobile-money-service provider</v>
          </cell>
        </row>
        <row r="168">
          <cell r="J168" t="str">
            <v>GSDG-I8.a.1</v>
          </cell>
          <cell r="M168" t="str">
            <v>8. Decent work and economic growth</v>
          </cell>
          <cell r="N168" t="str">
            <v>8.a Increase Aid for Trade support for developing countries, in particular least developed countries, including through the Enhanced Integrated Framework for Trade-related Technical Assistance to Least Developed Countries</v>
          </cell>
          <cell r="P168" t="str">
            <v>8.a.1 Aid for Trade commitments and disbursements</v>
          </cell>
        </row>
        <row r="169">
          <cell r="J169" t="str">
            <v>GSDG-I8.b.1</v>
          </cell>
          <cell r="M169" t="str">
            <v>8. Decent work and economic growth</v>
          </cell>
          <cell r="N169" t="str">
            <v>8.b By 2020, develop and operationalize a global strategy for youth employment and implement the Global Jobs Pact of the International Labour Organization</v>
          </cell>
          <cell r="P169" t="str">
            <v>8.b.1 Existence of a developed and operationalized national strategy for youth employment, as a distinct strategy or as part of a national employment strategy</v>
          </cell>
        </row>
        <row r="170">
          <cell r="J170" t="str">
            <v>GSDG-I9.1.1</v>
          </cell>
          <cell r="M170" t="str">
            <v>9. Industry, innovation and infrastructure</v>
          </cell>
          <cell r="N170" t="str">
            <v>9.1 Develop quality, reliable, sustainable and resilient infrastructure, including regional and transborder infrastructure, to support economic development and human well-being, with a focus on affordable and equitable access for all</v>
          </cell>
          <cell r="P170" t="str">
            <v>9.1.1 Proportion of the rural population who live within 2 km of an all-season road</v>
          </cell>
        </row>
        <row r="171">
          <cell r="J171" t="str">
            <v>GSDG-I9.1.2</v>
          </cell>
          <cell r="M171" t="str">
            <v>9. Industry, innovation and infrastructure</v>
          </cell>
          <cell r="N171" t="str">
            <v>9.1 Develop quality, reliable, sustainable and resilient infrastructure, including regional and transborder infrastructure, to support economic development and human well-being, with a focus on affordable and equitable access for all</v>
          </cell>
          <cell r="P171" t="str">
            <v>9.1.2 Passenger and freight volumes, by mode of transport</v>
          </cell>
        </row>
        <row r="172">
          <cell r="J172" t="str">
            <v>GSDG-I9.2.1</v>
          </cell>
          <cell r="M172" t="str">
            <v>9. Industry, innovation and infrastructure</v>
          </cell>
          <cell r="N172" t="str">
            <v>9.2 Promote inclusive and sustainable industrialization and, by 2030, significantly raise industry’s share of employment and gross domestic product, in line with national circumstances, and double its share in least developed countries</v>
          </cell>
          <cell r="P172" t="str">
            <v>9.2.1 Manufacturing value added as a proportion of GDP and per capita</v>
          </cell>
        </row>
        <row r="173">
          <cell r="J173" t="str">
            <v>GSDG-I9.2.2</v>
          </cell>
          <cell r="M173" t="str">
            <v>9. Industry, innovation and infrastructure</v>
          </cell>
          <cell r="N173" t="str">
            <v>9.2 Promote inclusive and sustainable industrialization and, by 2030, significantly raise industry’s share of employment and gross domestic product, in line with national circumstances, and double its share in least developed countries</v>
          </cell>
          <cell r="P173" t="str">
            <v>9.2.2 Manufacturing employment as a proportion of total employment</v>
          </cell>
        </row>
        <row r="174">
          <cell r="J174" t="str">
            <v>GSDG-I9.3.1</v>
          </cell>
          <cell r="M174" t="str">
            <v>9. Industry, innovation and infrastructure</v>
          </cell>
          <cell r="N174" t="str">
            <v>9.3 Increase the access of small-scale industrial and other enterprises, in particular in developing countries, to financial services, including affordable credit, and their integration into value chains and markets</v>
          </cell>
          <cell r="P174" t="str">
            <v>9.3.1 Proportion of small-scale industries in total industry value added</v>
          </cell>
        </row>
        <row r="175">
          <cell r="J175" t="str">
            <v>GSDG-I9.3.2</v>
          </cell>
          <cell r="M175" t="str">
            <v>9. Industry, innovation and infrastructure</v>
          </cell>
          <cell r="N175" t="str">
            <v>9.3 Increase the access of small-scale industrial and other enterprises, in particular in developing countries, to financial services, including affordable credit, and their integration into value chains and markets</v>
          </cell>
          <cell r="P175" t="str">
            <v>9.3.2 Proportion of small-scale industries with a loan or line of credit</v>
          </cell>
        </row>
        <row r="176">
          <cell r="J176" t="str">
            <v>GSDG-I9.4.1</v>
          </cell>
          <cell r="M176" t="str">
            <v>9. Industry, innovation and infrastructure</v>
          </cell>
          <cell r="N176" t="str">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ell>
          <cell r="P176" t="str">
            <v>9.4.1 CO2 emission per unit of value added</v>
          </cell>
        </row>
        <row r="177">
          <cell r="J177" t="str">
            <v>GSDG-I9.5.1</v>
          </cell>
          <cell r="M177" t="str">
            <v>9. Industry, innovation and infrastructure</v>
          </cell>
          <cell r="N177"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7" t="str">
            <v>9.5.1 Research and development expenditure as a proportion of GDP</v>
          </cell>
        </row>
        <row r="178">
          <cell r="J178" t="str">
            <v>GSDG-I9.5.2</v>
          </cell>
          <cell r="M178" t="str">
            <v>9. Industry, innovation and infrastructure</v>
          </cell>
          <cell r="N178"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8" t="str">
            <v>9.5.2 Researchers (in full-time equivalent) per million inhabitants</v>
          </cell>
        </row>
        <row r="179">
          <cell r="J179" t="str">
            <v>GSDG-I9.a.1</v>
          </cell>
          <cell r="M179" t="str">
            <v>9. Industry, innovation and infrastructure</v>
          </cell>
          <cell r="N179" t="str">
            <v>9.a Facilitate sustainable and resilient infrastructure development in developing countries through enhanced financial, technological and technical support to African countries, least developed countries, landlocked developing countries and small island developing States</v>
          </cell>
          <cell r="P179" t="str">
            <v>9.a.1 Total official international support (official development assistance plus other official flows) to infrastructure</v>
          </cell>
        </row>
        <row r="180">
          <cell r="J180" t="str">
            <v>GSDG-I9.b.1</v>
          </cell>
          <cell r="M180" t="str">
            <v>9. Industry, innovation and infrastructure</v>
          </cell>
          <cell r="N180" t="str">
            <v>9.b Support domestic technology development, research and innovation in developing countries, including by ensuring a conducive policy environment for, inter alia, industrial diversification and value addition to commodities</v>
          </cell>
          <cell r="P180" t="str">
            <v>9.b.1 Proportion of medium and high-tech industry value added in total value added</v>
          </cell>
        </row>
        <row r="181">
          <cell r="J181" t="str">
            <v>GSDG-I9.c.1</v>
          </cell>
          <cell r="M181" t="str">
            <v>9. Industry, innovation and infrastructure</v>
          </cell>
          <cell r="N181" t="str">
            <v>9.c Significantly increase access to information and communications technology and strive to provide universal and affordable access to the Internet in least developed countries by 2020</v>
          </cell>
          <cell r="P181" t="str">
            <v>9.c.1 Proportion of population covered by a mobile network, by technology</v>
          </cell>
        </row>
        <row r="182">
          <cell r="J182" t="str">
            <v>GSDG-I10.1.1</v>
          </cell>
          <cell r="M182" t="str">
            <v>10. Reduced inequalities</v>
          </cell>
          <cell r="N182" t="str">
            <v>10.1 By 2030, progressively achieve and sustain income growth of the bottom 40 per cent of the population at a rate higher than the national average</v>
          </cell>
          <cell r="P182" t="str">
            <v>10.1.1 Growth rates of household expenditure or income per capita among the bottom 40 per cent of the population and the total population</v>
          </cell>
        </row>
        <row r="183">
          <cell r="J183" t="str">
            <v>GSDG-I10.2.1</v>
          </cell>
          <cell r="M183" t="str">
            <v>10. Reduced inequalities</v>
          </cell>
          <cell r="N183" t="str">
            <v>10.2 By 2030, empower and promote the social, economic and political inclusion of all, irrespective of age, sex, disability, race, ethnicity, origin, religion or economic or other status</v>
          </cell>
          <cell r="P183" t="str">
            <v>10.2.1 Proportion of people living below 50 per cent of median income, by sex, age and persons with disabilities</v>
          </cell>
        </row>
        <row r="184">
          <cell r="J184" t="str">
            <v>GSDG-I10.3.1</v>
          </cell>
          <cell r="M184" t="str">
            <v>10. Reduced inequalities</v>
          </cell>
          <cell r="N184" t="str">
            <v>10.3 Ensure equal opportunity and reduce inequalities of outcome, including by eliminating discriminatory laws, policies and practices and promoting appropriate legislation, policies and action in this regard</v>
          </cell>
          <cell r="P184" t="str">
            <v>10.3.1 Proportion of population reporting having personally felt discriminated against or harassed in the previous 12 months on the basis of a ground of discrimination prohibited under international human rights law</v>
          </cell>
        </row>
        <row r="185">
          <cell r="J185" t="str">
            <v>GSDG-I10.4.1</v>
          </cell>
          <cell r="M185" t="str">
            <v>10. Reduced inequalities</v>
          </cell>
          <cell r="N185" t="str">
            <v>10.4 Adopt policies, especially fiscal, wage and social protection policies, and progressively achieve greater equality</v>
          </cell>
          <cell r="P185" t="str">
            <v>10.4.1 Labour share of GDP, comprising wages and social protection transfers</v>
          </cell>
        </row>
        <row r="186">
          <cell r="J186" t="str">
            <v>GSDG-I10.5.1</v>
          </cell>
          <cell r="M186" t="str">
            <v>10. Reduced inequalities</v>
          </cell>
          <cell r="N186" t="str">
            <v>10.5 Improve the regulation and monitoring of global financial markets and institutions and strengthen the implementation of such regulations</v>
          </cell>
          <cell r="P186" t="str">
            <v>10.5.1 Financial Soundness Indicators</v>
          </cell>
        </row>
        <row r="187">
          <cell r="J187" t="str">
            <v>GSDG-I10.6.1</v>
          </cell>
          <cell r="M187" t="str">
            <v>10. Reduced inequalities</v>
          </cell>
          <cell r="N187" t="str">
            <v>10.6 Ensure enhanced representation and voice for developing countries in decision-making in global international economic and financial institutions in order to deliver more effective, credible, accountable and legitimate institutions</v>
          </cell>
          <cell r="P187" t="str">
            <v>10.6.1 Proportion of members and voting rights of developing countries in international organizations</v>
          </cell>
        </row>
        <row r="188">
          <cell r="J188" t="str">
            <v>GSDG-I10.7.1</v>
          </cell>
          <cell r="M188" t="str">
            <v>10. Reduced inequalities</v>
          </cell>
          <cell r="N188" t="str">
            <v>10.7 Facilitate orderly, safe, regular and responsible migration and mobility of people, including through the implementation of planned and well-managed migration policies</v>
          </cell>
          <cell r="P188" t="str">
            <v>10.7.1 Recruitment cost borne by employee as a proportion of monthly income earned in country of destination</v>
          </cell>
        </row>
        <row r="189">
          <cell r="J189" t="str">
            <v>GSDG-I10.7.2</v>
          </cell>
          <cell r="M189" t="str">
            <v>10. Reduced inequalities</v>
          </cell>
          <cell r="N189">
            <v>0</v>
          </cell>
          <cell r="P189" t="str">
            <v>10.7.2 Number of countries with migration policies that facilitate orderly, safe, regular and responsible migration and mobility of people</v>
          </cell>
        </row>
        <row r="190">
          <cell r="J190" t="str">
            <v>GSDG-I10.a.1</v>
          </cell>
          <cell r="M190" t="str">
            <v>10. Reduced inequalities</v>
          </cell>
          <cell r="N190" t="str">
            <v>10.a Implement the principle of special and differential treatment for developing countries, in particular least developed countries, in accordance with World Trade Organization agreements</v>
          </cell>
          <cell r="P190" t="str">
            <v>10.a.1 Proportion of tariff lines applied to imports from least developed countries and developing countries with zero-tariff</v>
          </cell>
        </row>
        <row r="191">
          <cell r="J191" t="str">
            <v>GSDG-I10.b.2</v>
          </cell>
          <cell r="M191" t="str">
            <v>10. Reduced inequalities</v>
          </cell>
          <cell r="N191" t="str">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ell>
          <cell r="P191" t="str">
            <v>10.b.1 Total resource flows for development, by recipient and donor countries and type of flow (e.g. official development assistance, foreign direct investment and other flows)</v>
          </cell>
        </row>
        <row r="192">
          <cell r="J192" t="str">
            <v>GSDG-I10.c.1</v>
          </cell>
          <cell r="M192" t="str">
            <v>10. Reduced inequalities</v>
          </cell>
          <cell r="N192" t="str">
            <v>10.c By 2030, reduce to less than 3 per cent the transaction costs of migrant remittances and eliminate remittance corridors with costs higher than 5 per cent</v>
          </cell>
          <cell r="P192" t="str">
            <v>10.c.1 Remittance costs as a proportion of the amount remitted</v>
          </cell>
        </row>
        <row r="193">
          <cell r="J193" t="str">
            <v>GSDG-I11.1.1</v>
          </cell>
          <cell r="M193" t="str">
            <v xml:space="preserve">11. Sustainable cities and communities </v>
          </cell>
          <cell r="N193" t="str">
            <v>11.1 By 2030, ensure access for all to adequate, safe and affordable housing and basic services and upgrade slums</v>
          </cell>
          <cell r="P193" t="str">
            <v>11.1.1 Proportion of urban population living in slums, informal settlements or inadequate housing</v>
          </cell>
        </row>
        <row r="194">
          <cell r="J194" t="str">
            <v>GSDG-I11.2.1</v>
          </cell>
          <cell r="M194" t="str">
            <v xml:space="preserve">11. Sustainable cities and communities </v>
          </cell>
          <cell r="N194" t="str">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ell>
          <cell r="P194" t="str">
            <v>11.2.1 Proportion of population that has convenient access to public transport, by sex, age and persons with disabilities</v>
          </cell>
        </row>
        <row r="195">
          <cell r="J195" t="str">
            <v>GSDG-I11.3.1</v>
          </cell>
          <cell r="M195" t="str">
            <v xml:space="preserve">11. Sustainable cities and communities </v>
          </cell>
          <cell r="N195" t="str">
            <v>11.3 By 2030, enhance inclusive and sustainable urbanization and capacity for participatory, integrated and sustainable human settlement planning and management in all countries</v>
          </cell>
          <cell r="P195" t="str">
            <v>11.3.1 Ratio of land consumption rate to population growth rate</v>
          </cell>
        </row>
        <row r="196">
          <cell r="J196" t="str">
            <v>GSDG-I11.3.2</v>
          </cell>
          <cell r="M196" t="str">
            <v xml:space="preserve">11. Sustainable cities and communities </v>
          </cell>
          <cell r="N196" t="str">
            <v>11.3 By 2030, enhance inclusive and sustainable urbanization and capacity for participatory, integrated and sustainable human settlement planning and management in all countries</v>
          </cell>
          <cell r="P196" t="str">
            <v>11.3.2 Proportion of cities with a direct participation structure of civil society in urban planning and management that operate regularly and democratically</v>
          </cell>
        </row>
        <row r="197">
          <cell r="J197" t="str">
            <v>GSDG-I11.4.1</v>
          </cell>
          <cell r="M197" t="str">
            <v xml:space="preserve">11. Sustainable cities and communities </v>
          </cell>
          <cell r="N197" t="str">
            <v>11.4 Strengthen efforts to protect and safeguard the world’s cultural and natural heritage</v>
          </cell>
          <cell r="P197" t="str">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ell>
        </row>
        <row r="198">
          <cell r="J198" t="str">
            <v>GSDG-I11.5.1</v>
          </cell>
          <cell r="M198" t="str">
            <v xml:space="preserve">11. Sustainable cities and communities </v>
          </cell>
          <cell r="N198"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8" t="str">
            <v>11.5.1 Number of deaths, missing persons and directly affected persons attributed to disasters per 100,000 population</v>
          </cell>
        </row>
        <row r="199">
          <cell r="J199" t="str">
            <v>GSDG-I11.5.2</v>
          </cell>
          <cell r="M199" t="str">
            <v xml:space="preserve">11. Sustainable cities and communities </v>
          </cell>
          <cell r="N199"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9" t="str">
            <v>11.5.2 Direct economic loss in relation to global GDP, damage to critical infrastructure and number of disruptions to basic services, attributed to disasters</v>
          </cell>
        </row>
        <row r="200">
          <cell r="J200" t="str">
            <v>GSDG-I11.6.1</v>
          </cell>
          <cell r="L200" t="str">
            <v>Waste</v>
          </cell>
          <cell r="M200" t="str">
            <v xml:space="preserve">11. Sustainable cities and communities </v>
          </cell>
          <cell r="N200" t="str">
            <v>11.6 By 2030, reduce the adverse per capita environmental impact of cities, including by paying special attention to air quality and municipal and other waste management</v>
          </cell>
          <cell r="O200" t="str">
            <v>Improved waste management services</v>
          </cell>
          <cell r="P200" t="str">
            <v>11.6.1 Proportion of urban solid waste regularly collected and with adequate final discharge out of total urban solid waste generated, by cities</v>
          </cell>
          <cell r="Q200" t="str">
            <v>TBA</v>
          </cell>
        </row>
        <row r="201">
          <cell r="J201" t="str">
            <v>GSDG-I11.6.2</v>
          </cell>
          <cell r="M201" t="str">
            <v xml:space="preserve">11. Sustainable cities and communities </v>
          </cell>
          <cell r="N201" t="str">
            <v>11.6 By 2030, reduce the adverse per capita environmental impact of cities, including by paying special attention to air quality and municipal and other waste management</v>
          </cell>
          <cell r="P201" t="str">
            <v>11.6.2 Annual mean levels of fine particulate matter (e.g. PM2.5 and PM10) in cities (population weighted)</v>
          </cell>
        </row>
        <row r="202">
          <cell r="J202" t="str">
            <v>GSDG-I11.7.1</v>
          </cell>
          <cell r="M202" t="str">
            <v xml:space="preserve">11. Sustainable cities and communities </v>
          </cell>
          <cell r="N202" t="str">
            <v>11.7 By 2030, provide universal access to safe, inclusive and accessible, green and public spaces, in particular for women and children, older persons and persons with disabilities</v>
          </cell>
          <cell r="P202" t="str">
            <v>11.7.1 Average share of the built-up area of cities that is open space for public use for all, by sex, age and persons with disabilities</v>
          </cell>
        </row>
        <row r="203">
          <cell r="J203" t="str">
            <v>GSDG-I11.7.2</v>
          </cell>
          <cell r="M203" t="str">
            <v xml:space="preserve">11. Sustainable cities and communities </v>
          </cell>
          <cell r="N203" t="str">
            <v>11.7 By 2030, provide universal access to safe, inclusive and accessible, green and public spaces, in particular for women and children, older persons and persons with disabilities</v>
          </cell>
          <cell r="P203" t="str">
            <v>11.7.2 Proportion of persons victim of physical or sexual harassment, by sex, age, disability status and place of occurrence, in the previous 12 months</v>
          </cell>
        </row>
        <row r="204">
          <cell r="J204" t="str">
            <v>GSDG-I11.a.1</v>
          </cell>
          <cell r="M204" t="str">
            <v xml:space="preserve">11. Sustainable cities and communities </v>
          </cell>
          <cell r="N204" t="str">
            <v>11.a Support positive economic, social and environmental links between urban, peri-urban and rural areas by strengthening national and regional development planning</v>
          </cell>
          <cell r="P204" t="str">
            <v>11.a.1 Proportion of population living in cities that implement urban and regional development plans integrating population projections and resource needs, by size of city</v>
          </cell>
        </row>
        <row r="205">
          <cell r="J205" t="str">
            <v>GSDG-I11.b.1</v>
          </cell>
          <cell r="M205" t="str">
            <v xml:space="preserve">11. Sustainable cities and communities </v>
          </cell>
          <cell r="N205"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5" t="str">
            <v>11.b.1 Number of countries that adopt and implement national disaster risk reduction strategies in line with the Sendai Framework for Disaster Risk Reduction 2015–2030</v>
          </cell>
        </row>
        <row r="206">
          <cell r="J206" t="str">
            <v>GSDG-I11.b.2</v>
          </cell>
          <cell r="M206" t="str">
            <v xml:space="preserve">11. Sustainable cities and communities </v>
          </cell>
          <cell r="N206"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6" t="str">
            <v>11.b.2 Proportion of local governments that adopt and implement local disaster risk reduction strategies in line with national disaster risk reduction strategies</v>
          </cell>
        </row>
        <row r="207">
          <cell r="J207" t="str">
            <v>GSDG-I11.c.1</v>
          </cell>
          <cell r="M207" t="str">
            <v xml:space="preserve">11. Sustainable cities and communities </v>
          </cell>
          <cell r="N207" t="str">
            <v>11.c Support least developed countries, including through financial and technical assistance, in building sustainable and resilient buildings utilizing local materials</v>
          </cell>
          <cell r="P207" t="str">
            <v>11.c.1 Proportion of financial support to the least developed countries that is allocated to the construction and retrofitting of sustainable, resilient and resource-efficient buildings utilizing local materials</v>
          </cell>
        </row>
        <row r="208">
          <cell r="J208" t="str">
            <v>GSDG-I12.1.1</v>
          </cell>
          <cell r="M208" t="str">
            <v xml:space="preserve">12. Responsible consumption and production </v>
          </cell>
          <cell r="N208" t="str">
            <v>12.1 Implement the 10‑Year Framework of Programmes on Sustainable Consumption and Production Patterns, all countries taking action, with developed countries taking the lead, taking into account the development and capabilities of developing countries</v>
          </cell>
          <cell r="P208" t="str">
            <v>12.1.1 Number of countries developing, adopting or implementing policy instruments aimed at supporting the shift to sustainable consumption and production</v>
          </cell>
        </row>
        <row r="209">
          <cell r="J209" t="str">
            <v>GSDG-I12.2.1</v>
          </cell>
          <cell r="M209" t="str">
            <v xml:space="preserve">12. Responsible consumption and production </v>
          </cell>
          <cell r="N209" t="str">
            <v>12.2 By 2030, achieve the sustainable management and efficient use of natural resources</v>
          </cell>
          <cell r="P209" t="str">
            <v>12.2.1 Material footprint, material footprint per capita, and material footprint per GDP</v>
          </cell>
        </row>
        <row r="210">
          <cell r="J210" t="str">
            <v>GSDG-I12.2.2</v>
          </cell>
          <cell r="M210" t="str">
            <v xml:space="preserve">12. Responsible consumption and production </v>
          </cell>
          <cell r="N210" t="str">
            <v>12.2 By 2030, achieve the sustainable management and efficient use of natural resources</v>
          </cell>
          <cell r="P210" t="str">
            <v>12.2.2 Domestic material consumption, domestic material consumption per capita, and domestic material consumption per GDP</v>
          </cell>
        </row>
        <row r="211">
          <cell r="J211" t="str">
            <v>GSDG-I12.3.1</v>
          </cell>
          <cell r="M211" t="str">
            <v xml:space="preserve">12. Responsible consumption and production </v>
          </cell>
          <cell r="N211" t="str">
            <v>12.3 By 2030, halve per capita global food waste at the retail and consumer levels and reduce food losses along production and supply chains, including post-harvest losses</v>
          </cell>
          <cell r="P211" t="str">
            <v>12.3.1 (a) Food loss index and (b) food waste index</v>
          </cell>
        </row>
        <row r="212">
          <cell r="J212" t="str">
            <v>GSDG-I12.4.1</v>
          </cell>
          <cell r="M212" t="str">
            <v xml:space="preserve">12. Responsible consumption and production </v>
          </cell>
          <cell r="N212"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2" t="str">
            <v>12.4.1 Number of parties to international multilateral environmental agreements on hazardous waste, and other chemicals that meet their commitments and obligations in transmitting information as required by each relevant agreement</v>
          </cell>
        </row>
        <row r="213">
          <cell r="J213" t="str">
            <v>GSDG-I12.4.2</v>
          </cell>
          <cell r="M213" t="str">
            <v xml:space="preserve">12. Responsible consumption and production </v>
          </cell>
          <cell r="N213"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3" t="str">
            <v>12.4.2 Hazardous waste generated per capita and proportion of hazardous waste treated, by type of treatment</v>
          </cell>
        </row>
        <row r="214">
          <cell r="J214" t="str">
            <v>GSDG-I12.5.1</v>
          </cell>
          <cell r="L214" t="str">
            <v>Waste</v>
          </cell>
          <cell r="M214" t="str">
            <v xml:space="preserve">12. Responsible consumption and production </v>
          </cell>
          <cell r="N214" t="str">
            <v>12.5 By 2030, substantially reduce waste generation through prevention, reduction, recycling and reuse</v>
          </cell>
          <cell r="O214" t="str">
            <v>Improved waste management services</v>
          </cell>
          <cell r="P214" t="str">
            <v>12.5.1 National recycling rate, tons of material recycled</v>
          </cell>
          <cell r="Q214" t="str">
            <v>TBA</v>
          </cell>
        </row>
        <row r="215">
          <cell r="J215" t="str">
            <v>GSDG-I12.6.1</v>
          </cell>
          <cell r="M215" t="str">
            <v xml:space="preserve">12. Responsible consumption and production </v>
          </cell>
          <cell r="N215" t="str">
            <v>12.6 Encourage companies, especially large and transnational companies, to adopt sustainable practices and to integrate sustainability information into their reporting cycle</v>
          </cell>
          <cell r="P215" t="str">
            <v>12.6.1 Number of companies publishing sustainability reports</v>
          </cell>
        </row>
        <row r="216">
          <cell r="J216" t="str">
            <v>GSDG-I12.7.1</v>
          </cell>
          <cell r="M216" t="str">
            <v xml:space="preserve">12. Responsible consumption and production </v>
          </cell>
          <cell r="N216" t="str">
            <v>12.7 Promote public procurement practices that are sustainable, in accordance with national policies and priorities</v>
          </cell>
          <cell r="P216" t="str">
            <v>12.7.1 Degree of sustainable public procurement policies and action plan implementation</v>
          </cell>
        </row>
        <row r="217">
          <cell r="J217" t="str">
            <v>GSDG-I12.8.1</v>
          </cell>
          <cell r="M217" t="str">
            <v xml:space="preserve">12. Responsible consumption and production </v>
          </cell>
          <cell r="N217" t="str">
            <v>12.8 By 2030, ensure that people everywhere have the relevant information and awareness for sustainable development and lifestyles in harmony with nature</v>
          </cell>
          <cell r="P217" t="str">
            <v>12.8.1 Extent to which (i) global citizenship education and (ii) education for sustainable development (including climate change education) are mainstreamed in (a) national education policies; (b) curricula; (c) teacher education; and (d) student assessment</v>
          </cell>
        </row>
        <row r="218">
          <cell r="J218" t="str">
            <v>GSDG-I12.a.1</v>
          </cell>
          <cell r="M218" t="str">
            <v xml:space="preserve">12. Responsible consumption and production </v>
          </cell>
          <cell r="N218" t="str">
            <v>12.a Support developing countries to strengthen their scientific and technological capacity to move towards more sustainable patterns of consumption and production</v>
          </cell>
          <cell r="P218" t="str">
            <v>12.a.1 Installed renewable energy-generating capacity in developing countries (in watts per capita)</v>
          </cell>
        </row>
        <row r="219">
          <cell r="J219" t="str">
            <v>GSDG-I12.b.1</v>
          </cell>
          <cell r="M219" t="str">
            <v xml:space="preserve">12. Responsible consumption and production </v>
          </cell>
          <cell r="N219" t="str">
            <v>12.b Develop and implement tools to monitor sustainable development impacts for sustainable tourism that creates jobs and promotes local culture and products</v>
          </cell>
          <cell r="P219" t="str">
            <v>12.b.1 Number of sustainable tourism strategies or policies and implemented action plans with agreed monitoring and evaluation tools</v>
          </cell>
        </row>
        <row r="220">
          <cell r="J220" t="str">
            <v>GSDG-I12.c.1</v>
          </cell>
          <cell r="M220" t="str">
            <v xml:space="preserve">12. Responsible consumption and production </v>
          </cell>
          <cell r="N220" t="str">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ell>
          <cell r="P220" t="str">
            <v>12.c.1 Amount of fossil-fuel subsidies per unit of GDP (production and consumption) and as a proportion of total national expenditure on fossil fuels</v>
          </cell>
        </row>
        <row r="221">
          <cell r="J221" t="str">
            <v>GSDG-I13.1.1</v>
          </cell>
          <cell r="M221" t="str">
            <v>13. Climate action</v>
          </cell>
          <cell r="N221" t="str">
            <v>13.1 Strengthen resilience and adaptive capacity to climate-related hazards and natural disasters in all countries</v>
          </cell>
          <cell r="P221" t="str">
            <v>13.1.1 Number of deaths, missing persons and directly affected persons attributed to disasters per 100,000 population</v>
          </cell>
        </row>
        <row r="222">
          <cell r="J222" t="str">
            <v>GSDG-I13.1.2</v>
          </cell>
          <cell r="M222" t="str">
            <v>13. Climate action</v>
          </cell>
          <cell r="N222" t="str">
            <v>13.1 Strengthen resilience and adaptive capacity to climate-related hazards and natural disasters in all countries</v>
          </cell>
          <cell r="P222" t="str">
            <v>13.1.2 Number of countries that adopt and implement national disaster risk reduction strategies in line with the Sendai Framework for Disaster Risk Reduction 2015–2030</v>
          </cell>
        </row>
        <row r="223">
          <cell r="J223" t="str">
            <v>GSDG-I13.1.3</v>
          </cell>
          <cell r="M223" t="str">
            <v>13. Climate action</v>
          </cell>
          <cell r="N223" t="str">
            <v>13.1 Strengthen resilience and adaptive capacity to climate-related hazards and natural disasters in all countries</v>
          </cell>
          <cell r="P223" t="str">
            <v>13.1.3 Proportion of local governments that adopt and implement local disaster risk reduction strategies in line with national disaster risk reduction strategies</v>
          </cell>
        </row>
        <row r="224">
          <cell r="J224" t="str">
            <v>GSDG-I13.2.1</v>
          </cell>
          <cell r="M224" t="str">
            <v>13. Climate action</v>
          </cell>
          <cell r="N224" t="str">
            <v>13.2 Integrate climate change measures into national policies, strategies and planning</v>
          </cell>
          <cell r="P224" t="str">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ell>
        </row>
        <row r="225">
          <cell r="J225" t="str">
            <v>GSDG-I13.2.2</v>
          </cell>
          <cell r="M225" t="str">
            <v>13. Climate action</v>
          </cell>
          <cell r="N225" t="str">
            <v>13.2 Integrate climate change measures into national policies, strategies and planning</v>
          </cell>
          <cell r="P225" t="str">
            <v>13.2.2 Total greenhouse gas emissions per year</v>
          </cell>
        </row>
        <row r="226">
          <cell r="J226" t="str">
            <v>GSDG-I13.3.1</v>
          </cell>
          <cell r="M226" t="str">
            <v>13. Climate action</v>
          </cell>
          <cell r="N226" t="str">
            <v>13.3 Improve education, awareness-raising and human and institutional capacity on climate change mitigation, adaptation, impact reduction and early warning</v>
          </cell>
          <cell r="P226" t="str">
            <v>13.3.1 Extent to which (i) global citizenship education and (ii) education for sustainable development are mainstreamed in (a) national education policies; (b) curricula; (c) teacher education; and (d) student assessment</v>
          </cell>
        </row>
        <row r="227">
          <cell r="J227" t="str">
            <v>GSDG-I13.a.1</v>
          </cell>
          <cell r="M227" t="str">
            <v>13. Climate action</v>
          </cell>
          <cell r="N227" t="str">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ell>
          <cell r="P227" t="str">
            <v>13.a.1 Amounts provided and mobilized in United States dollars per year in relation to the continued existing collective mobilization goal of the $100 billion commitment through to 2025</v>
          </cell>
        </row>
        <row r="228">
          <cell r="J228" t="str">
            <v>GSDG-I13.b.1</v>
          </cell>
          <cell r="M228" t="str">
            <v>13. Climate action</v>
          </cell>
          <cell r="N228" t="str">
            <v>13.b Promote mechanisms for raising capacity for effective climate change-related planning and management in least developed countries and small island developing States, including focusing on women, youth and local and marginalized communities</v>
          </cell>
          <cell r="P228" t="str">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ell>
        </row>
        <row r="229">
          <cell r="J229" t="str">
            <v>GSDG-I14.1.1</v>
          </cell>
          <cell r="M229" t="str">
            <v>14. Life below water</v>
          </cell>
          <cell r="N229" t="str">
            <v>14.1 By 2025, prevent and significantly reduce marine pollution of all kinds, in particular from land-based activities, including marine debris and nutrient pollution</v>
          </cell>
          <cell r="P229" t="str">
            <v>14.1.1 Index of coastal eutrophication and floating plastic debris density</v>
          </cell>
        </row>
        <row r="230">
          <cell r="J230" t="str">
            <v>GSDG-I14.2.1</v>
          </cell>
          <cell r="M230" t="str">
            <v>14. Life below water</v>
          </cell>
          <cell r="N230" t="str">
            <v>14.2 By 2020, sustainably manage and protect marine and coastal ecosystems to avoid significant adverse impacts, including by strengthening their resilience, and take action for their restoration in order to achieve healthy and productive oceans</v>
          </cell>
          <cell r="P230" t="str">
            <v>14.2.1 Number of countries using ecosystem-based approaches to managing marine areas</v>
          </cell>
        </row>
        <row r="231">
          <cell r="J231" t="str">
            <v>GSDG-I14.3.1</v>
          </cell>
          <cell r="M231" t="str">
            <v>14. Life below water</v>
          </cell>
          <cell r="N231" t="str">
            <v>14.3 Minimize and address the impacts of ocean acidification, including through enhanced scientific cooperation at all levels</v>
          </cell>
          <cell r="P231" t="str">
            <v>14.3.1 Average marine acidity (pH) measured at agreed suite of representative sampling stations</v>
          </cell>
        </row>
        <row r="232">
          <cell r="J232" t="str">
            <v>GSDG-I14.4.1</v>
          </cell>
          <cell r="M232" t="str">
            <v>14. Life below water</v>
          </cell>
          <cell r="N232" t="str">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ell>
          <cell r="P232" t="str">
            <v>14.4.1 Proportion of fish stocks within biologically sustainable levels</v>
          </cell>
        </row>
        <row r="233">
          <cell r="J233" t="str">
            <v>GSDG-I14.5.1</v>
          </cell>
          <cell r="M233" t="str">
            <v>14. Life below water</v>
          </cell>
          <cell r="N233" t="str">
            <v>14.5 By 2020, conserve at least 10 per cent of coastal and marine areas, consistent with national and international law and based on the best available scientific information</v>
          </cell>
          <cell r="P233" t="str">
            <v>14.5.1 Coverage of protected areas in relation to marine areas</v>
          </cell>
        </row>
        <row r="234">
          <cell r="J234" t="str">
            <v>GSDG-I14.6.1</v>
          </cell>
          <cell r="M234" t="str">
            <v>14. Life below water</v>
          </cell>
          <cell r="N234" t="str">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ell>
          <cell r="P234" t="str">
            <v>14.6.1 Degree of implementation of international instruments aiming to combat illegal, unreported and unregulated fishing</v>
          </cell>
        </row>
        <row r="235">
          <cell r="J235" t="str">
            <v>GSDG-I14.7.1</v>
          </cell>
          <cell r="M235" t="str">
            <v>14. Life below water</v>
          </cell>
          <cell r="N235" t="str">
            <v>14.7 By 2030, increase the economic benefits to small island developing States and least developed countries from the sustainable use of marine resources, including through sustainable management of fisheries, aquaculture and tourism</v>
          </cell>
          <cell r="P235" t="str">
            <v>14.7.1 Sustainable fisheries as a proportion of GDP in small island developing States, least developed countries and all countries</v>
          </cell>
        </row>
        <row r="236">
          <cell r="J236" t="str">
            <v>GSDG-I14.a.1</v>
          </cell>
          <cell r="M236" t="str">
            <v>14. Life below water</v>
          </cell>
          <cell r="N236" t="str">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ell>
          <cell r="P236" t="str">
            <v>14.a.1 Proportion of total research budget allocated to research in the field of marine technology</v>
          </cell>
        </row>
        <row r="237">
          <cell r="J237" t="str">
            <v>GSDG-I14.b.1</v>
          </cell>
          <cell r="M237" t="str">
            <v>14. Life below water</v>
          </cell>
          <cell r="N237" t="str">
            <v>14.b Provide access for small-scale artisanal fishers to marine resources and markets</v>
          </cell>
          <cell r="P237" t="str">
            <v>14.b.1 Degree of application of a legal/regulatory/ policy/institutional framework which recognizes and protects access rights for small-scale fisheries</v>
          </cell>
        </row>
        <row r="238">
          <cell r="J238" t="str">
            <v>GSDG-I14.c.1</v>
          </cell>
          <cell r="M238" t="str">
            <v>14. Life below water</v>
          </cell>
          <cell r="N238" t="str">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ell>
          <cell r="P238" t="str">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ell>
        </row>
        <row r="239">
          <cell r="J239" t="str">
            <v>GSDG-I15.1.1</v>
          </cell>
          <cell r="M239" t="str">
            <v>15. Life on land</v>
          </cell>
          <cell r="N239" t="str">
            <v>15.1 By 2020, ensure the conservation, restoration and sustainable use of terrestrial and inland freshwater ecosystems and their services, in particular forests, wetlands, mountains and drylands, in line with obligations under international agreements</v>
          </cell>
          <cell r="P239" t="str">
            <v>15.1.1 Forest area as a proportion of total land area</v>
          </cell>
        </row>
        <row r="240">
          <cell r="J240" t="str">
            <v>GSDG-I15.1.2</v>
          </cell>
          <cell r="M240" t="str">
            <v>15. Life on land</v>
          </cell>
          <cell r="N240" t="str">
            <v>15.1 By 2020, ensure the conservation, restoration and sustainable use of terrestrial and inland freshwater ecosystems and their services, in particular forests, wetlands, mountains and drylands, in line with obligations under international agreements</v>
          </cell>
          <cell r="P240" t="str">
            <v>15.1.2 Proportion of important sites for terrestrial and freshwater biodiversity that are covered by protected areas, by ecosystem type</v>
          </cell>
        </row>
        <row r="241">
          <cell r="J241" t="str">
            <v>GSDG-I15.2.1</v>
          </cell>
          <cell r="M241" t="str">
            <v>15. Life on land</v>
          </cell>
          <cell r="N241" t="str">
            <v>15.2 By 2020, promote the implementation of sustainable management of all types of forests, halt deforestation, restore degraded forests and substantially increase afforestation and reforestation globally</v>
          </cell>
          <cell r="P241" t="str">
            <v>15.2.1 Progress towards sustainable forest management</v>
          </cell>
        </row>
        <row r="242">
          <cell r="J242" t="str">
            <v>GSDG-I15.3.1</v>
          </cell>
          <cell r="M242" t="str">
            <v>15. Life on land</v>
          </cell>
          <cell r="N242" t="str">
            <v>15.3 By 2030, combat desertification, restore degraded land and soil, including land affected by desertification, drought and floods, and strive to achieve a land degradation-neutral world</v>
          </cell>
          <cell r="P242" t="str">
            <v>15.3.1 Proportion of land that is degraded over total land area</v>
          </cell>
        </row>
        <row r="243">
          <cell r="J243" t="str">
            <v>GSDG-I15.4.1</v>
          </cell>
          <cell r="M243" t="str">
            <v>15. Life on land</v>
          </cell>
          <cell r="N243" t="str">
            <v>15.4 By 2030, ensure the conservation of mountain ecosystems, including their biodiversity, in order to enhance their capacity to provide benefits that are essential for sustainable development</v>
          </cell>
          <cell r="P243" t="str">
            <v>15.4.1 Coverage by protected areas of important sites for mountain biodiversity</v>
          </cell>
        </row>
        <row r="244">
          <cell r="J244" t="str">
            <v>GSDG-I15.4.2</v>
          </cell>
          <cell r="M244" t="str">
            <v>15. Life on land</v>
          </cell>
          <cell r="N244" t="str">
            <v>15.4 By 2030, ensure the conservation of mountain ecosystems, including their biodiversity, in order to enhance their capacity to provide benefits that are essential for sustainable development</v>
          </cell>
          <cell r="P244" t="str">
            <v>15.4.2 Mountain Green Cover Index</v>
          </cell>
        </row>
        <row r="245">
          <cell r="J245" t="str">
            <v>GSDG-I15.5.1</v>
          </cell>
          <cell r="M245" t="str">
            <v>15. Life on land</v>
          </cell>
          <cell r="N245" t="str">
            <v>15.5 Take urgent and significant action to reduce the degradation of natural habitats, halt the loss of biodiversity and, by 2020, protect and prevent the extinction of threatened species</v>
          </cell>
          <cell r="P245" t="str">
            <v>15.5.1 Red List Index</v>
          </cell>
        </row>
        <row r="246">
          <cell r="J246" t="str">
            <v>GSDG-I15.6.1</v>
          </cell>
          <cell r="M246" t="str">
            <v>15. Life on land</v>
          </cell>
          <cell r="N246" t="str">
            <v>15.6 Promote fair and equitable sharing of the benefits arising from the utilization of genetic resources and promote appropriate access to such resources, as internationally agreed</v>
          </cell>
          <cell r="P246" t="str">
            <v>15.6.1 Number of countries that have adopted legislative, administrative and policy frameworks to ensure fair and equitable sharing of benefits</v>
          </cell>
        </row>
        <row r="247">
          <cell r="J247" t="str">
            <v>GSDG-I15.7.1</v>
          </cell>
          <cell r="M247" t="str">
            <v>15. Life on land</v>
          </cell>
          <cell r="N247" t="str">
            <v>15.7 Take urgent action to end poaching and trafficking of protected species of flora and fauna and address both demand and supply of illegal wildlife products</v>
          </cell>
          <cell r="P247" t="str">
            <v>15.7.1 Proportion of traded wildlife that was poached or illicitly trafficked</v>
          </cell>
        </row>
        <row r="248">
          <cell r="J248" t="str">
            <v>GSDG-I15.8.1</v>
          </cell>
          <cell r="M248" t="str">
            <v>15. Life on land</v>
          </cell>
          <cell r="N248" t="str">
            <v>15.8 By 2020, introduce measures to prevent the introduction and significantly reduce the impact of invasive alien species on land and water ecosystems and control or eradicate the priority species</v>
          </cell>
          <cell r="P248" t="str">
            <v>15.8.1 Proportion of countries adopting relevant national legislation and adequately resourcing the prevention or control of invasive alien species</v>
          </cell>
        </row>
        <row r="249">
          <cell r="J249" t="str">
            <v>GSDG-I15.9.1</v>
          </cell>
          <cell r="M249" t="str">
            <v>15. Life on land</v>
          </cell>
          <cell r="N249" t="str">
            <v>15.9 By 2020, integrate ecosystem and biodiversity values into national and local planning, development processes, poverty reduction strategies and accounts</v>
          </cell>
          <cell r="P249" t="str">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row>
        <row r="250">
          <cell r="J250" t="str">
            <v>GSDG-I15.a.1</v>
          </cell>
          <cell r="M250" t="str">
            <v>15. Life on land</v>
          </cell>
          <cell r="N250" t="str">
            <v>15.a Mobilize and significantly increase financial resources from all sources to conserve and sustainably use biodiversity and ecosystems</v>
          </cell>
          <cell r="P250" t="str">
            <v>15.a.1 Official development assistance and public expenditure on conservation and sustainable use of biodiversity and ecosystems</v>
          </cell>
        </row>
        <row r="251">
          <cell r="J251" t="str">
            <v>GSDG-I15.b.1</v>
          </cell>
          <cell r="M251" t="str">
            <v>15. Life on land</v>
          </cell>
          <cell r="N251" t="str">
            <v>15.b Mobilize significant resources from all sources and at all levels to finance sustainable forest management and provide adequate incentives to developing countries to advance such management, including for conservation and reforestation</v>
          </cell>
          <cell r="P251" t="str">
            <v>15.b.1 Official development assistance and public expenditure on conservation and sustainable use of biodiversity and ecosystems</v>
          </cell>
        </row>
        <row r="252">
          <cell r="J252" t="str">
            <v>GSDG-I15.c.1</v>
          </cell>
          <cell r="M252" t="str">
            <v>15. Life on land</v>
          </cell>
          <cell r="N252" t="str">
            <v>15.c Enhance global support for efforts to combat poaching and trafficking of protected species, including by increasing the capacity of local communities to pursue sustainable livelihood opportunities</v>
          </cell>
          <cell r="P252" t="str">
            <v>15.c.1 Proportion of traded wildlife that was poached or illicitly trafficked</v>
          </cell>
        </row>
        <row r="253">
          <cell r="J253" t="str">
            <v>GSDG-I16.1.1</v>
          </cell>
          <cell r="M253" t="str">
            <v xml:space="preserve">16. Peace, justice and strong institutions </v>
          </cell>
          <cell r="N253" t="str">
            <v>16.1 Significantly reduce all forms of violence and related death rates everywhere</v>
          </cell>
          <cell r="P253" t="str">
            <v>16.1.1 Number of victims of intentional homicide per 100,000 population, by sex and age</v>
          </cell>
        </row>
        <row r="254">
          <cell r="J254" t="str">
            <v>GSDG-I16.1.2</v>
          </cell>
          <cell r="M254" t="str">
            <v xml:space="preserve">16. Peace, justice and strong institutions </v>
          </cell>
          <cell r="N254" t="str">
            <v>16.1 Significantly reduce all forms of violence and related death rates everywhere</v>
          </cell>
          <cell r="P254" t="str">
            <v>16.1.2 Conflict-related deaths per 100,000 population, by sex, age and cause</v>
          </cell>
        </row>
        <row r="255">
          <cell r="J255" t="str">
            <v>GSDG-I16.1.3</v>
          </cell>
          <cell r="M255" t="str">
            <v xml:space="preserve">16. Peace, justice and strong institutions </v>
          </cell>
          <cell r="N255" t="str">
            <v>16.1 Significantly reduce all forms of violence and related death rates everywhere</v>
          </cell>
          <cell r="P255" t="str">
            <v>16.1.3 Proportion of population subjected to (a) physical violence, (b) psychological violence and (c) sexual violence in the previous 12 months</v>
          </cell>
        </row>
        <row r="256">
          <cell r="J256" t="str">
            <v>GSDG-I16.1.4</v>
          </cell>
          <cell r="M256" t="str">
            <v xml:space="preserve">16. Peace, justice and strong institutions </v>
          </cell>
          <cell r="N256" t="str">
            <v>16.1 Significantly reduce all forms of violence and related death rates everywhere</v>
          </cell>
          <cell r="P256" t="str">
            <v>16.1.4 Proportion of population that feel safe walking alone around the area they live</v>
          </cell>
        </row>
        <row r="257">
          <cell r="J257" t="str">
            <v>GSDG-I16.2.1</v>
          </cell>
          <cell r="M257" t="str">
            <v xml:space="preserve">16. Peace, justice and strong institutions </v>
          </cell>
          <cell r="N257" t="str">
            <v>16.2 End abuse, exploitation, trafficking and all forms of violence against and torture of children</v>
          </cell>
          <cell r="P257" t="str">
            <v>16.2.1 Proportion of children aged 1–17 years who experienced any physical punishment and/or psychological aggression by caregivers in the past month</v>
          </cell>
        </row>
        <row r="258">
          <cell r="J258" t="str">
            <v>GSDG-I16.2.2</v>
          </cell>
          <cell r="M258" t="str">
            <v xml:space="preserve">16. Peace, justice and strong institutions </v>
          </cell>
          <cell r="N258" t="str">
            <v>16.2 End abuse, exploitation, trafficking and all forms of violence against and torture of children</v>
          </cell>
          <cell r="P258" t="str">
            <v>16.2.2 Number of victims of human trafficking per 100,000 population, by sex, age and form of exploitation</v>
          </cell>
        </row>
        <row r="259">
          <cell r="J259" t="str">
            <v>GSDG-I16.2.3</v>
          </cell>
          <cell r="M259" t="str">
            <v xml:space="preserve">16. Peace, justice and strong institutions </v>
          </cell>
          <cell r="N259" t="str">
            <v>16.2 End abuse, exploitation, trafficking and all forms of violence against and torture of children</v>
          </cell>
          <cell r="P259" t="str">
            <v>16.2.3 Proportion of young women and men aged 18–29 years who experienced sexual violence by age 18</v>
          </cell>
        </row>
        <row r="260">
          <cell r="J260" t="str">
            <v>GSDG-I16.3.1</v>
          </cell>
          <cell r="M260" t="str">
            <v xml:space="preserve">16. Peace, justice and strong institutions </v>
          </cell>
          <cell r="N260" t="str">
            <v>16.3 Promote the rule of law at the national and international levels and ensure equal access to justice for all</v>
          </cell>
          <cell r="P260" t="str">
            <v>16.3.1 Proportion of victims of violence in the previous 12 months who reported their victimization to competent authorities or other officially recognized conflict resolution mechanisms</v>
          </cell>
        </row>
        <row r="261">
          <cell r="J261" t="str">
            <v>GSDG-I16.3.2</v>
          </cell>
          <cell r="M261" t="str">
            <v xml:space="preserve">16. Peace, justice and strong institutions </v>
          </cell>
          <cell r="N261" t="str">
            <v>16.3 Promote the rule of law at the national and international levels and ensure equal access to justice for all</v>
          </cell>
          <cell r="P261" t="str">
            <v>16.3.2 Unsentenced detainees as a proportion of overall prison population</v>
          </cell>
        </row>
        <row r="262">
          <cell r="J262" t="str">
            <v>GSDG-I16.3.3</v>
          </cell>
          <cell r="M262" t="str">
            <v xml:space="preserve">16. Peace, justice and strong institutions </v>
          </cell>
          <cell r="N262" t="str">
            <v>16.3 Promote the rule of law at the national and international levels and ensure equal access to justice for all</v>
          </cell>
          <cell r="P262" t="str">
            <v>16.3.3 Proportion of the population who have experienced a dispute in the past two years and who accessed a formal or informal dispute resolution mechanism, by type of mechanism</v>
          </cell>
        </row>
        <row r="263">
          <cell r="J263" t="str">
            <v>GSDG-I16.4.1</v>
          </cell>
          <cell r="M263" t="str">
            <v xml:space="preserve">16. Peace, justice and strong institutions </v>
          </cell>
          <cell r="N263" t="str">
            <v>16.4 By 2030, significantly reduce illicit financial and arms flows, strengthen the recovery and return of stolen assets and combat all forms of organized crime</v>
          </cell>
          <cell r="P263" t="str">
            <v>16.4.1 Total value of inward and outward illicit financial flows (in current United States dollars)</v>
          </cell>
        </row>
        <row r="264">
          <cell r="J264" t="str">
            <v>GSDG-I16.4.2</v>
          </cell>
          <cell r="M264" t="str">
            <v xml:space="preserve">16. Peace, justice and strong institutions </v>
          </cell>
          <cell r="N264" t="str">
            <v>16.4 By 2030, significantly reduce illicit financial and arms flows, strengthen the recovery and return of stolen assets and combat all forms of organized crime</v>
          </cell>
          <cell r="P264" t="str">
            <v>16.4.2 Proportion of seized, found or surrendered arms whose illicit origin or context has been traced or established by a competent authority in line with international instruments</v>
          </cell>
        </row>
        <row r="265">
          <cell r="J265" t="str">
            <v>GSDG-I16.5.1</v>
          </cell>
          <cell r="M265" t="str">
            <v xml:space="preserve">16. Peace, justice and strong institutions </v>
          </cell>
          <cell r="N265" t="str">
            <v>16.5 Substantially reduce corruption and bribery in all their forms</v>
          </cell>
          <cell r="P265" t="str">
            <v>16.5.1 Proportion of persons who had at least one contact with a public official and who paid a bribe to a public official, or were asked for a bribe by those public officials, during the previous 12 months</v>
          </cell>
        </row>
        <row r="266">
          <cell r="J266" t="str">
            <v>GSDG-I16.5.2</v>
          </cell>
          <cell r="M266" t="str">
            <v xml:space="preserve">16. Peace, justice and strong institutions </v>
          </cell>
          <cell r="N266" t="str">
            <v>16.5 Substantially reduce corruption and bribery in all their forms</v>
          </cell>
          <cell r="P266" t="str">
            <v>16.5.2 Proportion of businesses that had at least one contact with a public official and that paid a bribe to a public official, or were asked for a bribe by those public officials during the previous 12 months</v>
          </cell>
        </row>
        <row r="267">
          <cell r="J267" t="str">
            <v>GSDG-I16.6.1</v>
          </cell>
          <cell r="M267" t="str">
            <v xml:space="preserve">16. Peace, justice and strong institutions </v>
          </cell>
          <cell r="N267" t="str">
            <v>16.6 Develop effective, accountable and transparent institutions at all levels</v>
          </cell>
          <cell r="P267" t="str">
            <v>16.6.1 Primary government expenditures as a proportion of original approved budget, by sector (or by budget codes or similar)</v>
          </cell>
        </row>
        <row r="268">
          <cell r="J268" t="str">
            <v>GSDG-I16.6.2</v>
          </cell>
          <cell r="M268" t="str">
            <v xml:space="preserve">16. Peace, justice and strong institutions </v>
          </cell>
          <cell r="N268" t="str">
            <v>16.6 Develop effective, accountable and transparent institutions at all levels</v>
          </cell>
          <cell r="P268" t="str">
            <v>16.6.2 Proportion of population satisfied with their last experience of public services</v>
          </cell>
        </row>
        <row r="269">
          <cell r="J269" t="str">
            <v>GSDG-I16.7.1</v>
          </cell>
          <cell r="M269" t="str">
            <v xml:space="preserve">16. Peace, justice and strong institutions </v>
          </cell>
          <cell r="N269" t="str">
            <v>16.7 Ensure responsive, inclusive, participatory and representative decision-making at all levels</v>
          </cell>
          <cell r="P269" t="str">
            <v>16.7.1 Proportions of positions in national and local institutions, including (a) the legislatures; (b) the public service; and (c) the judiciary, compared to national distributions, by sex, age, persons with disabilities and population groups</v>
          </cell>
        </row>
        <row r="270">
          <cell r="J270" t="str">
            <v>GSDG-I16.7.2</v>
          </cell>
          <cell r="M270" t="str">
            <v xml:space="preserve">16. Peace, justice and strong institutions </v>
          </cell>
          <cell r="N270" t="str">
            <v>16.7 Ensure responsive, inclusive, participatory and representative decision-making at all levels</v>
          </cell>
          <cell r="P270" t="str">
            <v>16.7.2 Proportion of population who believe decision-making is inclusive and responsive, by sex, age, disability and population group</v>
          </cell>
        </row>
        <row r="271">
          <cell r="J271" t="str">
            <v>GSDG-I16.8.1</v>
          </cell>
          <cell r="M271" t="str">
            <v xml:space="preserve">16. Peace, justice and strong institutions </v>
          </cell>
          <cell r="N271" t="str">
            <v>16.8 Broaden and strengthen the participation of developing countries in the institutions of global governance</v>
          </cell>
          <cell r="P271" t="str">
            <v>16.8.1 Proportion of members and voting rights of developing countries in international organizations</v>
          </cell>
        </row>
        <row r="272">
          <cell r="J272" t="str">
            <v>GSDG-I16.9.1</v>
          </cell>
          <cell r="M272" t="str">
            <v xml:space="preserve">16. Peace, justice and strong institutions </v>
          </cell>
          <cell r="N272" t="str">
            <v>16.9 By 2030, provide legal identity for all, including birth registration</v>
          </cell>
          <cell r="P272" t="str">
            <v>16.9.1 Proportion of children under 5 years of age whose births have been registered with a civil authority, by age</v>
          </cell>
        </row>
        <row r="273">
          <cell r="J273" t="str">
            <v>GSDG-I16.10.1</v>
          </cell>
          <cell r="M273" t="str">
            <v xml:space="preserve">16. Peace, justice and strong institutions </v>
          </cell>
          <cell r="N273" t="str">
            <v>16.10 Ensure public access to information and protect fundamental freedoms, in accordance with national legislation and international agreements</v>
          </cell>
          <cell r="P273" t="str">
            <v>16.10.1 Number of verified cases of killing, kidnapping, enforced disappearance, arbitrary detention and torture of journalists, associated media personnel, trade unionists and human rights advocates in the previous 12 months</v>
          </cell>
        </row>
        <row r="274">
          <cell r="J274" t="str">
            <v>GSDG-I16.10.2</v>
          </cell>
          <cell r="M274" t="str">
            <v xml:space="preserve">16. Peace, justice and strong institutions </v>
          </cell>
          <cell r="N274" t="str">
            <v>16.10 Ensure public access to information and protect fundamental freedoms, in accordance with national legislation and international agreements</v>
          </cell>
          <cell r="P274" t="str">
            <v>16.10.2 Number of countries that adopt and implement constitutional, statutory and/or policy guarantees for public access to information</v>
          </cell>
        </row>
        <row r="275">
          <cell r="J275" t="str">
            <v>GSDG-I16.a.1</v>
          </cell>
          <cell r="M275" t="str">
            <v xml:space="preserve">16. Peace, justice and strong institutions </v>
          </cell>
          <cell r="N275" t="str">
            <v>16.a Strengthen relevant national institutions, including through international cooperation, for building capacity at all levels, in particular in developing countries, to prevent violence and combat terrorism and crime</v>
          </cell>
          <cell r="P275" t="str">
            <v>16.a.1 Existence of independent national human rights institutions in compliance with the Paris Principles</v>
          </cell>
        </row>
        <row r="276">
          <cell r="J276" t="str">
            <v>GSDG-I16.b.1</v>
          </cell>
          <cell r="M276" t="str">
            <v xml:space="preserve">16. Peace, justice and strong institutions </v>
          </cell>
          <cell r="N276" t="str">
            <v>16.b Promote and enforce non-discriminatory laws and policies for sustainable development</v>
          </cell>
          <cell r="P276" t="str">
            <v>16.b.1 Proportion of population reporting having personally felt discriminated against or harassed in the previous 12 months on the basis of a ground of discrimination prohibited under international human rights law</v>
          </cell>
        </row>
        <row r="277">
          <cell r="J277" t="str">
            <v>GSDG-I17.1.1</v>
          </cell>
          <cell r="M277" t="str">
            <v>17. Partnerships for the goals</v>
          </cell>
          <cell r="N277" t="str">
            <v>17.1 Strengthen domestic resource mobilization, including through international support to developing countries, to improve domestic capacity for tax and other revenue collection</v>
          </cell>
          <cell r="P277" t="str">
            <v>17.1.1 Total government revenue as a proportion of GDP, by source</v>
          </cell>
        </row>
        <row r="278">
          <cell r="J278" t="str">
            <v>GSDG-I17.1.2</v>
          </cell>
          <cell r="M278" t="str">
            <v>17. Partnerships for the goals</v>
          </cell>
          <cell r="N278" t="str">
            <v>17.1 Strengthen domestic resource mobilization, including through international support to developing countries, to improve domestic capacity for tax and other revenue collection</v>
          </cell>
          <cell r="P278" t="str">
            <v>17.1.2 Proportion of domestic budget funded by domestic taxes</v>
          </cell>
        </row>
        <row r="279">
          <cell r="J279" t="str">
            <v>GSDG-I17.2.1</v>
          </cell>
          <cell r="M279" t="str">
            <v>17. Partnerships for the goals</v>
          </cell>
          <cell r="N279" t="str">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ell>
          <cell r="P279" t="str">
            <v>17.2.1 Net official development assistance, total and to least developed countries, as a proportion of the Organization for Economic Cooperation and Development (OECD) Development Assistance Committee donors’ gross national income (GNI)</v>
          </cell>
        </row>
        <row r="280">
          <cell r="J280" t="str">
            <v>GSDG-I17.3.1</v>
          </cell>
          <cell r="M280" t="str">
            <v>17. Partnerships for the goals</v>
          </cell>
          <cell r="N280" t="str">
            <v>17.3 Mobilize additional financial resources for developing countries from multiple sources</v>
          </cell>
          <cell r="P280" t="str">
            <v>17.3.1 Foreign direct investment (FDI), official development assistance and South-South cooperation as a proportion of total domestic budget</v>
          </cell>
        </row>
        <row r="281">
          <cell r="J281" t="str">
            <v>GSDG-I17.3.2</v>
          </cell>
          <cell r="M281" t="str">
            <v>17. Partnerships for the goals</v>
          </cell>
          <cell r="N281" t="str">
            <v>17.3 Mobilize additional financial resources for developing countries from multiple sources</v>
          </cell>
          <cell r="P281" t="str">
            <v>17.3.2 Volume of remittances (in United States dollars) as a proportion of total GDP</v>
          </cell>
        </row>
        <row r="282">
          <cell r="J282" t="str">
            <v>GSDG-I17.4.1</v>
          </cell>
          <cell r="M282" t="str">
            <v>17. Partnerships for the goals</v>
          </cell>
          <cell r="N282" t="str">
            <v>17.4 Assist developing countries in attaining long-term debt sustainability through coordinated policies aimed at fostering debt financing, debt relief and debt restructuring, as appropriate, and address the external debt of highly indebted poor countries to reduce debt distress</v>
          </cell>
          <cell r="P282" t="str">
            <v>17.4.1 Debt service as a proportion of exports of goods and services</v>
          </cell>
        </row>
        <row r="283">
          <cell r="J283" t="str">
            <v>GSDG-I17.5.1</v>
          </cell>
          <cell r="M283" t="str">
            <v>17. Partnerships for the goals</v>
          </cell>
          <cell r="N283" t="str">
            <v>17.5 Adopt and implement investment promotion regimes for least developed countries</v>
          </cell>
          <cell r="P283" t="str">
            <v>17.5.1 Number of countries that adopt and implement investment promotion regimes for least developed countries</v>
          </cell>
        </row>
        <row r="284">
          <cell r="J284" t="str">
            <v>GSDG-I17.6.1</v>
          </cell>
          <cell r="M284" t="str">
            <v>17. Partnerships for the goals</v>
          </cell>
          <cell r="N284" t="str">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ell>
          <cell r="P284" t="str">
            <v>17.6.1 Fixed Internet broadband subscriptions per 100 inhabitants, by speed5</v>
          </cell>
        </row>
        <row r="285">
          <cell r="J285" t="str">
            <v>GSDG-I17.7.1</v>
          </cell>
          <cell r="M285" t="str">
            <v>17. Partnerships for the goals</v>
          </cell>
          <cell r="N285" t="str">
            <v>17.7 Promote the development, transfer, dissemination and diffusion of environmentally sound technologies to developing countries on favourable terms, including on concessional and preferential terms, as mutually agreed</v>
          </cell>
          <cell r="P285" t="str">
            <v>17.7.1 Total amount of approved funding for developing countries to promote the development, transfer, dissemination and diffusion of environmentally sound technologies</v>
          </cell>
        </row>
        <row r="286">
          <cell r="J286" t="str">
            <v>GSDG-I17.8.1</v>
          </cell>
          <cell r="M286" t="str">
            <v>17. Partnerships for the goals</v>
          </cell>
          <cell r="N286" t="str">
            <v>17.8 Fully operationalize the technology bank and science, technology and innovation capacity-building mechanism for least developed countries by 2017 and enhance the use of enabling technology, in particular information and communications technology</v>
          </cell>
          <cell r="P286" t="str">
            <v>17.8.1 Proportion of individuals using the Internet</v>
          </cell>
        </row>
        <row r="287">
          <cell r="J287" t="str">
            <v>GSDG-I17.9.1</v>
          </cell>
          <cell r="M287" t="str">
            <v>17. Partnerships for the goals</v>
          </cell>
          <cell r="N287" t="str">
            <v>17.9 Enhance international support for implementing effective and targeted capacity-building in developing countries to support national plans to implement all the Sustainable Development Goals, including through North-South, South-South and triangular cooperation</v>
          </cell>
          <cell r="P287" t="str">
            <v>17.9.1 Dollar value of financial and technical assistance (including through North-South, South‑South and triangular cooperation) committed to developing countries</v>
          </cell>
        </row>
        <row r="288">
          <cell r="J288" t="str">
            <v>GSDG-I17.10.1</v>
          </cell>
          <cell r="M288" t="str">
            <v>17. Partnerships for the goals</v>
          </cell>
          <cell r="N288" t="str">
            <v>17.10 Promote a universal, rules-based, open, non‑discriminatory and equitable multilateral trading system under the World Trade Organization, including through the conclusion of negotiations under its Doha Development Agenda</v>
          </cell>
          <cell r="P288" t="str">
            <v>17.10.1 Worldwide weighted tariff-average</v>
          </cell>
        </row>
        <row r="289">
          <cell r="J289" t="str">
            <v>GSDG-I17.11.1</v>
          </cell>
          <cell r="M289" t="str">
            <v>17. Partnerships for the goals</v>
          </cell>
          <cell r="N289" t="str">
            <v>17.11 Significantly increase the exports of developing countries, in particular with a view to doubling the least developed countries’ share of global exports by 2020</v>
          </cell>
          <cell r="P289" t="str">
            <v>17.11.1 Developing countries’ and least developed countries’ share of global exports</v>
          </cell>
        </row>
        <row r="290">
          <cell r="J290" t="str">
            <v>GSDG-I17.12.1</v>
          </cell>
          <cell r="M290" t="str">
            <v>17. Partnerships for the goals</v>
          </cell>
          <cell r="N290" t="str">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ell>
          <cell r="P290" t="str">
            <v>17.12.1 Average tariffs faced by developing countries, least developed countries and small island developing States</v>
          </cell>
        </row>
        <row r="291">
          <cell r="J291" t="str">
            <v>GSDG-I17.13.1</v>
          </cell>
          <cell r="M291" t="str">
            <v>17. Partnerships for the goals</v>
          </cell>
          <cell r="N291" t="str">
            <v>17.13 Enhance global macroeconomic stability, including through policy coordination and policy coherence</v>
          </cell>
          <cell r="P291" t="str">
            <v>17.13.1 Macroeconomic Dashboard</v>
          </cell>
        </row>
        <row r="292">
          <cell r="J292" t="str">
            <v>GSDG-I17.14.1</v>
          </cell>
          <cell r="M292" t="str">
            <v>17. Partnerships for the goals</v>
          </cell>
          <cell r="N292" t="str">
            <v>17.14 Enhance policy coherence for sustainable development</v>
          </cell>
          <cell r="P292" t="str">
            <v>17.14.1 Number of countries with mechanisms in place to enhance policy coherence of sustainable development</v>
          </cell>
        </row>
        <row r="293">
          <cell r="J293" t="str">
            <v>GSDG-I17.15.1</v>
          </cell>
          <cell r="M293" t="str">
            <v>17. Partnerships for the goals</v>
          </cell>
          <cell r="N293" t="str">
            <v>17.15 Respect each country’s policy space and leadership to establish and implement policies for poverty eradication and sustainable development</v>
          </cell>
          <cell r="P293" t="str">
            <v>17.15.1 Extent of use of country-owned results frameworks and planning tools by providers of development cooperation</v>
          </cell>
        </row>
        <row r="294">
          <cell r="J294" t="str">
            <v>GSDG-I17.16.1</v>
          </cell>
          <cell r="M294" t="str">
            <v>17. Partnerships for the goals</v>
          </cell>
          <cell r="N294" t="str">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ell>
          <cell r="P294" t="str">
            <v>17.16.1 Number of countries reporting progress in multi-stakeholder development effectiveness monitoring frameworks that support the achievement of the sustainable development goals</v>
          </cell>
        </row>
        <row r="295">
          <cell r="J295" t="str">
            <v>GSDG-I17.17.1</v>
          </cell>
          <cell r="M295" t="str">
            <v>17. Partnerships for the goals</v>
          </cell>
          <cell r="N295" t="str">
            <v>17.17 Encourage and promote effective public, public-private and civil society partnerships, building on the experience and resourcing strategies of partnerships</v>
          </cell>
          <cell r="P295" t="str">
            <v>17.17.1 Amount of United States dollars committed to (a) public-private partnerships and (b) civil society partnerships</v>
          </cell>
        </row>
        <row r="296">
          <cell r="J296" t="str">
            <v>GSDG-I17.18.1</v>
          </cell>
          <cell r="M296" t="str">
            <v>17. Partnerships for the goals</v>
          </cell>
          <cell r="N296"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6" t="str">
            <v>17.18.1 Proportion of sustainable development indicators produced at the national level with full disaggregation when relevant to the target, in accordance with the Fundamental Principles of Official Statistics</v>
          </cell>
        </row>
        <row r="297">
          <cell r="J297" t="str">
            <v>GSDG-I17.18.2</v>
          </cell>
          <cell r="M297" t="str">
            <v>17. Partnerships for the goals</v>
          </cell>
          <cell r="N297"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7" t="str">
            <v>17.18.2 Number of countries that have national statistical legislation that complies with the Fundamental Principles of Official Statistics</v>
          </cell>
        </row>
      </sheetData>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2578125" defaultRowHeight="15"/>
  <cols>
    <col min="1" max="1" width="1.7109375" style="161" customWidth="1"/>
    <col min="2" max="2" width="14.28515625" style="218"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7" t="s">
        <v>1379</v>
      </c>
      <c r="C2" s="238"/>
      <c r="D2" s="160"/>
      <c r="E2" s="160"/>
      <c r="F2" s="160"/>
    </row>
    <row r="3" spans="1:8" ht="20.100000000000001" customHeight="1">
      <c r="A3" s="160"/>
      <c r="B3" s="237" t="s">
        <v>1388</v>
      </c>
      <c r="C3" s="238"/>
      <c r="D3" s="160"/>
      <c r="E3" s="160"/>
      <c r="F3" s="160"/>
    </row>
    <row r="4" spans="1:8" ht="56.1" customHeight="1">
      <c r="A4" s="160"/>
      <c r="B4" s="239" t="s">
        <v>0</v>
      </c>
      <c r="C4" s="239"/>
      <c r="D4" s="239"/>
      <c r="E4" s="239"/>
      <c r="F4" s="239"/>
      <c r="G4" s="239"/>
      <c r="H4" s="239"/>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1348</v>
      </c>
    </row>
    <row r="10" spans="1:8" ht="20.25" customHeight="1">
      <c r="B10" s="221"/>
      <c r="C10" s="167"/>
    </row>
    <row r="11" spans="1:8" ht="141.75" customHeight="1">
      <c r="B11" s="219" t="s">
        <v>6</v>
      </c>
      <c r="C11" s="229" t="s">
        <v>1349</v>
      </c>
    </row>
    <row r="12" spans="1:8" ht="20.25" customHeight="1">
      <c r="B12" s="221"/>
      <c r="C12" s="167"/>
    </row>
    <row r="13" spans="1:8" ht="232.5" customHeight="1">
      <c r="B13" s="219" t="s">
        <v>7</v>
      </c>
      <c r="C13" s="228" t="s">
        <v>1350</v>
      </c>
    </row>
    <row r="14" spans="1:8" ht="23.25" customHeight="1">
      <c r="B14" s="222"/>
      <c r="C14" s="230"/>
    </row>
    <row r="15" spans="1:8" ht="169.5" customHeight="1">
      <c r="B15" s="219" t="s">
        <v>8</v>
      </c>
      <c r="C15" s="228" t="s">
        <v>1351</v>
      </c>
    </row>
    <row r="16" spans="1:8">
      <c r="B16" s="221"/>
      <c r="G16" s="223"/>
    </row>
    <row r="17" spans="2:7">
      <c r="B17" s="221"/>
    </row>
    <row r="18" spans="2:7">
      <c r="B18" s="221"/>
      <c r="G18" s="224"/>
    </row>
    <row r="19" spans="2:7">
      <c r="B19" s="221"/>
    </row>
    <row r="20" spans="2:7" ht="17.100000000000001" customHeight="1">
      <c r="B20" s="240" t="s">
        <v>1380</v>
      </c>
      <c r="C20" s="240"/>
      <c r="G20" s="224"/>
    </row>
    <row r="21" spans="2:7" ht="12.75">
      <c r="B21" s="228" t="s">
        <v>1381</v>
      </c>
      <c r="C21" s="228" t="s">
        <v>1382</v>
      </c>
    </row>
    <row r="22" spans="2:7" ht="12.75">
      <c r="B22" s="228" t="s">
        <v>1383</v>
      </c>
      <c r="C22" s="228" t="s">
        <v>1384</v>
      </c>
      <c r="G22" s="224"/>
    </row>
    <row r="23" spans="2:7" ht="12.75">
      <c r="B23" s="228" t="s">
        <v>1386</v>
      </c>
      <c r="C23" s="228" t="s">
        <v>1385</v>
      </c>
    </row>
    <row r="24" spans="2:7" ht="12.75">
      <c r="B24" s="228" t="s">
        <v>1387</v>
      </c>
      <c r="C24" s="228" t="s">
        <v>1385</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292" t="s">
        <v>9</v>
      </c>
      <c r="B1" s="59"/>
      <c r="C1" s="148"/>
      <c r="D1" s="148"/>
      <c r="E1" s="149"/>
    </row>
    <row r="2" spans="1:5" s="14" customFormat="1" ht="15.75">
      <c r="A2" s="292"/>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9" t="s">
        <v>5</v>
      </c>
      <c r="B20" s="11" t="s">
        <v>38</v>
      </c>
      <c r="C20" s="88" t="s">
        <v>39</v>
      </c>
      <c r="E20" s="94" t="s">
        <v>40</v>
      </c>
      <c r="O20" s="57"/>
    </row>
    <row r="21" spans="1:41 16384:16384" s="14" customFormat="1">
      <c r="A21" s="329"/>
      <c r="B21" s="17"/>
    </row>
    <row r="22" spans="1:41 16384:16384">
      <c r="A22" s="329"/>
      <c r="C22" s="323" t="s">
        <v>1330</v>
      </c>
      <c r="D22" s="324"/>
      <c r="E22" s="325"/>
      <c r="G22" s="317" t="s">
        <v>42</v>
      </c>
      <c r="H22" s="318"/>
      <c r="I22" s="319"/>
      <c r="K22" s="317" t="s">
        <v>42</v>
      </c>
      <c r="L22" s="318"/>
      <c r="M22" s="319"/>
      <c r="O22" s="317" t="s">
        <v>42</v>
      </c>
      <c r="P22" s="318"/>
      <c r="Q22" s="319"/>
      <c r="S22" s="317" t="s">
        <v>42</v>
      </c>
      <c r="T22" s="318"/>
      <c r="U22" s="319"/>
      <c r="W22" s="317" t="s">
        <v>42</v>
      </c>
      <c r="X22" s="318"/>
      <c r="Y22" s="319"/>
      <c r="AA22" s="317" t="s">
        <v>42</v>
      </c>
      <c r="AB22" s="318"/>
      <c r="AC22" s="319"/>
      <c r="AE22" s="317" t="s">
        <v>42</v>
      </c>
      <c r="AF22" s="318"/>
      <c r="AG22" s="319"/>
      <c r="AI22" s="317" t="s">
        <v>42</v>
      </c>
      <c r="AJ22" s="318"/>
      <c r="AK22" s="319"/>
      <c r="AM22" s="317" t="s">
        <v>42</v>
      </c>
      <c r="AN22" s="318"/>
      <c r="AO22" s="319"/>
    </row>
    <row r="23" spans="1:41 16384:16384">
      <c r="A23" s="329"/>
      <c r="B23" s="150" t="str">
        <f>IF(C20="Start with impact category","Select Impact category &gt;&gt;","")</f>
        <v/>
      </c>
      <c r="C23" s="302"/>
      <c r="D23" s="303"/>
      <c r="E23" s="304"/>
      <c r="F23" s="101" t="str">
        <f>IF($B$23="Select Impact category &gt;&gt;", "&gt;&gt;","")</f>
        <v/>
      </c>
      <c r="G23" s="302"/>
      <c r="H23" s="303"/>
      <c r="I23" s="304"/>
      <c r="J23" s="101" t="str">
        <f>IF($B$23="Select Impact category &gt;&gt;", "&gt;&gt;","")</f>
        <v/>
      </c>
      <c r="K23" s="302"/>
      <c r="L23" s="303"/>
      <c r="M23" s="304"/>
      <c r="N23" s="101" t="str">
        <f>IF($B$23="Select Impact category &gt;&gt;", "&gt;&gt;","")</f>
        <v/>
      </c>
      <c r="O23" s="302"/>
      <c r="P23" s="303"/>
      <c r="Q23" s="304"/>
      <c r="R23" s="101" t="str">
        <f>IF($B$23="Select Impact category &gt;&gt;", "&gt;&gt;","")</f>
        <v/>
      </c>
      <c r="S23" s="302"/>
      <c r="T23" s="303"/>
      <c r="U23" s="304"/>
      <c r="V23" s="101" t="str">
        <f>IF($B$23="Select Impact category &gt;&gt;", "&gt;&gt;","")</f>
        <v/>
      </c>
      <c r="W23" s="302"/>
      <c r="X23" s="303"/>
      <c r="Y23" s="304"/>
      <c r="Z23" s="101" t="str">
        <f>IF($B$23="Select Impact category &gt;&gt;", "&gt;&gt;","")</f>
        <v/>
      </c>
      <c r="AA23" s="302"/>
      <c r="AB23" s="303"/>
      <c r="AC23" s="304"/>
      <c r="AD23" s="101" t="str">
        <f>IF($B$23="Select Impact category &gt;&gt;", "&gt;&gt;","")</f>
        <v/>
      </c>
      <c r="AE23" s="302"/>
      <c r="AF23" s="303"/>
      <c r="AG23" s="304"/>
      <c r="AH23" s="101" t="str">
        <f>IF($B$23="Select Impact category &gt;&gt;", "&gt;&gt;","")</f>
        <v/>
      </c>
      <c r="AI23" s="302"/>
      <c r="AJ23" s="303"/>
      <c r="AK23" s="304"/>
      <c r="AL23" s="101" t="str">
        <f>IF($B$23="Select Impact category &gt;&gt;", "&gt;&gt;","")</f>
        <v/>
      </c>
      <c r="AM23" s="302"/>
      <c r="AN23" s="303"/>
      <c r="AO23" s="304"/>
    </row>
    <row r="24" spans="1:41 16384:16384" ht="12.75" customHeight="1">
      <c r="A24" s="329"/>
      <c r="B24" s="150" t="str">
        <f>IF(C20="Start with SDG","Select SDG &gt;&gt;","")</f>
        <v>Select SDG &gt;&gt;</v>
      </c>
      <c r="C24" s="299" t="s">
        <v>129</v>
      </c>
      <c r="D24" s="300"/>
      <c r="E24" s="301"/>
      <c r="F24" s="101" t="str">
        <f>IF($B$24="Select SDG &gt;&gt;","&gt;&gt;","")</f>
        <v>&gt;&gt;</v>
      </c>
      <c r="G24" s="299" t="s">
        <v>43</v>
      </c>
      <c r="H24" s="300"/>
      <c r="I24" s="301"/>
      <c r="J24" s="101" t="str">
        <f>IF($B$24="Select SDG &gt;&gt;","&gt;&gt;","")</f>
        <v>&gt;&gt;</v>
      </c>
      <c r="K24" s="299" t="s">
        <v>122</v>
      </c>
      <c r="L24" s="300"/>
      <c r="M24" s="301"/>
      <c r="N24" s="101" t="str">
        <f>IF($B$24="Select SDG &gt;&gt;","&gt;&gt;","")</f>
        <v>&gt;&gt;</v>
      </c>
      <c r="O24" s="299" t="s">
        <v>128</v>
      </c>
      <c r="P24" s="300"/>
      <c r="Q24" s="301"/>
      <c r="R24" s="101" t="str">
        <f>IF($B$24="Select SDG &gt;&gt;","&gt;&gt;","")</f>
        <v>&gt;&gt;</v>
      </c>
      <c r="S24" s="299"/>
      <c r="T24" s="300"/>
      <c r="U24" s="301"/>
      <c r="V24" s="101" t="str">
        <f>IF($B$24="Select SDG &gt;&gt;","&gt;&gt;","")</f>
        <v>&gt;&gt;</v>
      </c>
      <c r="W24" s="299"/>
      <c r="X24" s="300"/>
      <c r="Y24" s="301"/>
      <c r="Z24" s="101" t="str">
        <f>IF($B$24="Select SDG &gt;&gt;","&gt;&gt;","")</f>
        <v>&gt;&gt;</v>
      </c>
      <c r="AA24" s="299"/>
      <c r="AB24" s="300"/>
      <c r="AC24" s="301"/>
      <c r="AD24" s="101" t="str">
        <f>IF($B$24="Select SDG &gt;&gt;","&gt;&gt;","")</f>
        <v>&gt;&gt;</v>
      </c>
      <c r="AE24" s="299"/>
      <c r="AF24" s="300"/>
      <c r="AG24" s="301"/>
      <c r="AH24" s="101" t="str">
        <f>IF($B$24="Select SDG &gt;&gt;","&gt;&gt;","")</f>
        <v>&gt;&gt;</v>
      </c>
      <c r="AI24" s="299"/>
      <c r="AJ24" s="300"/>
      <c r="AK24" s="301"/>
      <c r="AL24" s="101" t="str">
        <f>IF($B$24="Select SDG &gt;&gt;","&gt;&gt;","")</f>
        <v>&gt;&gt;</v>
      </c>
      <c r="AM24" s="299"/>
      <c r="AN24" s="300"/>
      <c r="AO24" s="301"/>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4"/>
      <c r="D26" s="335"/>
      <c r="E26" s="336"/>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5" t="s">
        <v>218</v>
      </c>
      <c r="D27" s="306"/>
      <c r="E27" s="307"/>
      <c r="F27" s="101" t="str">
        <f>IF($B$27="Select Monitoring indicator &gt;&gt;","&gt;&gt;","")</f>
        <v>&gt;&gt;</v>
      </c>
      <c r="G27" s="299" t="s">
        <v>1340</v>
      </c>
      <c r="H27" s="300"/>
      <c r="I27" s="301"/>
      <c r="J27" s="101" t="str">
        <f>IF($B$27="Select Monitoring indicator &gt;&gt;","&gt;&gt;","")</f>
        <v>&gt;&gt;</v>
      </c>
      <c r="K27" s="299" t="s">
        <v>1056</v>
      </c>
      <c r="L27" s="300"/>
      <c r="M27" s="301"/>
      <c r="N27" s="101" t="str">
        <f>IF($B$27="Select Monitoring indicator &gt;&gt;","&gt;&gt;","")</f>
        <v>&gt;&gt;</v>
      </c>
      <c r="O27" s="299" t="s">
        <v>1176</v>
      </c>
      <c r="P27" s="300"/>
      <c r="Q27" s="301"/>
      <c r="R27" s="101" t="str">
        <f>IF($B$27="Select Monitoring indicator &gt;&gt;","&gt;&gt;","")</f>
        <v>&gt;&gt;</v>
      </c>
      <c r="S27" s="299"/>
      <c r="T27" s="300"/>
      <c r="U27" s="301"/>
      <c r="V27" s="101" t="str">
        <f>IF($B$27="Select Monitoring indicator &gt;&gt;","&gt;&gt;","")</f>
        <v>&gt;&gt;</v>
      </c>
      <c r="W27" s="299"/>
      <c r="X27" s="300"/>
      <c r="Y27" s="301"/>
      <c r="Z27" s="101" t="str">
        <f>IF($B$27="Select Monitoring indicator &gt;&gt;","&gt;&gt;","")</f>
        <v>&gt;&gt;</v>
      </c>
      <c r="AA27" s="299"/>
      <c r="AB27" s="300"/>
      <c r="AC27" s="301"/>
      <c r="AD27" s="101" t="str">
        <f>IF($B$27="Select Monitoring indicator &gt;&gt;","&gt;&gt;","")</f>
        <v>&gt;&gt;</v>
      </c>
      <c r="AE27" s="299"/>
      <c r="AF27" s="300"/>
      <c r="AG27" s="301"/>
      <c r="AH27" s="101" t="str">
        <f>IF($B$27="Select Monitoring indicator &gt;&gt;","&gt;&gt;","")</f>
        <v>&gt;&gt;</v>
      </c>
      <c r="AI27" s="299"/>
      <c r="AJ27" s="300"/>
      <c r="AK27" s="301"/>
      <c r="AL27" s="101" t="str">
        <f>IF($B$27="Select Monitoring indicator &gt;&gt;","&gt;&gt;","")</f>
        <v>&gt;&gt;</v>
      </c>
      <c r="AM27" s="299"/>
      <c r="AN27" s="300"/>
      <c r="AO27" s="301"/>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7" t="str" cm="1">
        <f t="array" ref="C30">IFERROR(_xlfn.IFS(C23&lt;&gt;"",IFERROR(INDEX(BA!$J$4:$J$952,MATCH(C26,BA!$P$4:$P$952,0)),""),C24&lt;&gt;"",IFERROR(INDEX(BA!$J$4:$J$952,MATCH(C27,BA!$P$4:$P$952,0)),"")),"")</f>
        <v>GSDM-I13.2.1</v>
      </c>
      <c r="D30" s="289"/>
      <c r="E30" s="298"/>
      <c r="G30" s="297" t="str" cm="1">
        <f t="array" ref="G30">IFERROR(_xlfn.IFS(G23&lt;&gt;"",IFERROR(INDEX(BA!$J$4:$J$952,MATCH(G26,BA!$P$4:$P$952,0)),""),G24&lt;&gt;"",IFERROR(INDEX(BA!$J$4:$J$952,MATCH(G27,BA!$P$4:$P$952,0)),"")),"")</f>
        <v>GSDM-I2.3.2</v>
      </c>
      <c r="H30" s="289"/>
      <c r="I30" s="298"/>
      <c r="K30" s="297" t="str" cm="1">
        <f t="array" ref="K30">IFERROR(_xlfn.IFS(K23&lt;&gt;"",IFERROR(INDEX(BA!$J$4:$J$952,MATCH(K26,BA!$P$4:$P$952,0)),""),K24&lt;&gt;"",IFERROR(INDEX(BA!$J$4:$J$952,MATCH(K27,BA!$P$4:$P$952,0)),"")),"")</f>
        <v>GSDG-I6.1.1</v>
      </c>
      <c r="L30" s="289"/>
      <c r="M30" s="298"/>
      <c r="O30" s="297" t="str" cm="1">
        <f t="array" ref="O30">IFERROR(_xlfn.IFS(O23&lt;&gt;"",IFERROR(INDEX(BA!$J$4:$J$952,MATCH(O26,BA!$P$4:$P$952,0)),""),O24&lt;&gt;"",IFERROR(INDEX(BA!$J$4:$J$952,MATCH(O27,BA!$P$4:$P$952,0)),"")),"")</f>
        <v>GSDG-I12.2.1</v>
      </c>
      <c r="P30" s="289"/>
      <c r="Q30" s="298"/>
      <c r="S30" s="297" t="str" cm="1">
        <f t="array" ref="S30">IFERROR(_xlfn.IFS(S23&lt;&gt;"",IFERROR(INDEX(BA!$J$4:$J$952,MATCH(S26,BA!$P$4:$P$952,0)),""),S24&lt;&gt;"",IFERROR(INDEX(BA!$J$4:$J$952,MATCH(S27,BA!$P$4:$P$952,0)),"")),"")</f>
        <v/>
      </c>
      <c r="T30" s="289"/>
      <c r="U30" s="298"/>
      <c r="W30" s="297" t="str" cm="1">
        <f t="array" ref="W30">IFERROR(_xlfn.IFS(W23&lt;&gt;"",IFERROR(INDEX(BA!$J$4:$J$952,MATCH(W26,BA!$P$4:$P$952,0)),""),W24&lt;&gt;"",IFERROR(INDEX(BA!$J$4:$J$952,MATCH(W27,BA!$P$4:$P$952,0)),"")),"")</f>
        <v/>
      </c>
      <c r="X30" s="289"/>
      <c r="Y30" s="298"/>
      <c r="AA30" s="297" t="str" cm="1">
        <f t="array" ref="AA30">IFERROR(_xlfn.IFS(AA23&lt;&gt;"",IFERROR(INDEX(BA!$J$4:$J$952,MATCH(AA26,BA!$P$4:$P$952,0)),""),AA24&lt;&gt;"",IFERROR(INDEX(BA!$J$4:$J$952,MATCH(AA27,BA!$P$4:$P$952,0)),"")),"")</f>
        <v/>
      </c>
      <c r="AB30" s="289"/>
      <c r="AC30" s="298"/>
      <c r="AE30" s="297" t="str" cm="1">
        <f t="array" ref="AE30">IFERROR(_xlfn.IFS(AE23&lt;&gt;"",IFERROR(INDEX(BA!$J$4:$J$952,MATCH(AE26,BA!$P$4:$P$952,0)),""),AE24&lt;&gt;"",IFERROR(INDEX(BA!$J$4:$J$952,MATCH(AE27,BA!$P$4:$P$952,0)),"")),"")</f>
        <v/>
      </c>
      <c r="AF30" s="289"/>
      <c r="AG30" s="298"/>
      <c r="AI30" s="297" t="str" cm="1">
        <f t="array" ref="AI30">IFERROR(_xlfn.IFS(AI23&lt;&gt;"",IFERROR(INDEX(BA!$J$4:$J$952,MATCH(AI26,BA!$P$4:$P$952,0)),""),AI24&lt;&gt;"",IFERROR(INDEX(BA!$J$4:$J$952,MATCH(AI27,BA!$P$4:$P$952,0)),"")),"")</f>
        <v/>
      </c>
      <c r="AJ30" s="289"/>
      <c r="AK30" s="298"/>
      <c r="AM30" s="297" t="str" cm="1">
        <f t="array" ref="AM30">IFERROR(_xlfn.IFS(AM23&lt;&gt;"",IFERROR(INDEX(BA!$J$4:$J$952,MATCH(AM26,BA!$P$4:$P$952,0)),""),AM24&lt;&gt;"",IFERROR(INDEX(BA!$J$4:$J$952,MATCH(AM27,BA!$P$4:$P$952,0)),"")),"")</f>
        <v/>
      </c>
      <c r="AN30" s="289"/>
      <c r="AO30" s="298"/>
    </row>
    <row r="31" spans="1:41 16384:16384">
      <c r="A31" s="14"/>
      <c r="B31" s="90" t="s">
        <v>50</v>
      </c>
      <c r="C31" s="297" t="str">
        <f>IFERROR(INDEX(BA!$O$4:$O$952,MATCH(C30,BA!$J$4:$J$952,0)),"")</f>
        <v xml:space="preserve">Reduction in GHGs emissions </v>
      </c>
      <c r="D31" s="289"/>
      <c r="E31" s="298"/>
      <c r="G31" s="297" t="str">
        <f>IFERROR(INDEX(BA!$O$4:$O$952,MATCH(G30,BA!$J$4:$J$952,0)),"")</f>
        <v xml:space="preserve">Increased productivity </v>
      </c>
      <c r="H31" s="289"/>
      <c r="I31" s="298"/>
      <c r="K31" s="297" t="str">
        <f>IFERROR(INDEX(BA!$O$4:$O$952,MATCH(K30,BA!$J$4:$J$952,0)),"")</f>
        <v>Access to improved source of water</v>
      </c>
      <c r="L31" s="289"/>
      <c r="M31" s="298"/>
      <c r="O31" s="297">
        <f>IFERROR(INDEX(BA!$O$4:$O$952,MATCH(O30,BA!$J$4:$J$952,0)),"")</f>
        <v>0</v>
      </c>
      <c r="P31" s="289"/>
      <c r="Q31" s="298"/>
      <c r="S31" s="297" t="str">
        <f>IFERROR(INDEX(BA!$O$4:$O$952,MATCH(S30,BA!$J$4:$J$952,0)),"")</f>
        <v/>
      </c>
      <c r="T31" s="289"/>
      <c r="U31" s="298"/>
      <c r="W31" s="297" t="str">
        <f>IFERROR(INDEX(BA!$O$4:$O$952,MATCH(W30,BA!$J$4:$J$952,0)),"")</f>
        <v/>
      </c>
      <c r="X31" s="289"/>
      <c r="Y31" s="298"/>
      <c r="AA31" s="297" t="str">
        <f>IFERROR(INDEX(BA!$O$4:$O$952,MATCH(AA30,BA!$J$4:$J$952,0)),"")</f>
        <v/>
      </c>
      <c r="AB31" s="289"/>
      <c r="AC31" s="298"/>
      <c r="AE31" s="297" t="str">
        <f>IFERROR(INDEX(BA!$O$4:$O$952,MATCH(AE30,BA!$J$4:$J$952,0)),"")</f>
        <v/>
      </c>
      <c r="AF31" s="289"/>
      <c r="AG31" s="298"/>
      <c r="AI31" s="297" t="str">
        <f>IFERROR(INDEX(BA!$O$4:$O$952,MATCH(AI30,BA!$J$4:$J$952,0)),"")</f>
        <v/>
      </c>
      <c r="AJ31" s="289"/>
      <c r="AK31" s="298"/>
      <c r="AM31" s="297" t="str">
        <f>IFERROR(INDEX(BA!$O$4:$O$952,MATCH(AM30,BA!$J$4:$J$952,0)),"")</f>
        <v/>
      </c>
      <c r="AN31" s="289"/>
      <c r="AO31" s="298"/>
    </row>
    <row r="32" spans="1:41 16384:16384" ht="15" customHeight="1">
      <c r="A32" s="14"/>
      <c r="B32" s="90" t="s">
        <v>51</v>
      </c>
      <c r="C32" s="297" t="str">
        <f>IFERROR(INDEX(BA!$L$4:$L$952,MATCH(C30,BA!$J$4:$J$952,0)),"")</f>
        <v>Climate change mitigation</v>
      </c>
      <c r="D32" s="289"/>
      <c r="E32" s="298"/>
      <c r="G32" s="297" t="str">
        <f>IFERROR(INDEX(BA!$L$4:$L$952,MATCH(G30,BA!$J$4:$J$952,0)),"")</f>
        <v>Livelihood</v>
      </c>
      <c r="H32" s="289"/>
      <c r="I32" s="298"/>
      <c r="K32" s="297" t="str">
        <f>IFERROR(INDEX(BA!$L$4:$L$952,MATCH(K30,BA!$J$4:$J$952,0)),"")</f>
        <v>Access to basic services</v>
      </c>
      <c r="L32" s="289"/>
      <c r="M32" s="298"/>
      <c r="O32" s="297">
        <f>IFERROR(INDEX(BA!$L$4:$L$952,MATCH(O30,BA!$J$4:$J$952,0)),"")</f>
        <v>0</v>
      </c>
      <c r="P32" s="289"/>
      <c r="Q32" s="298"/>
      <c r="S32" s="297" t="str">
        <f>IFERROR(INDEX(BA!$L$4:$L$952,MATCH(S30,BA!$J$4:$J$952,0)),"")</f>
        <v/>
      </c>
      <c r="T32" s="289"/>
      <c r="U32" s="298"/>
      <c r="W32" s="297" t="str">
        <f>IFERROR(INDEX(BA!$L$4:$L$952,MATCH(W30,BA!$J$4:$J$952,0)),"")</f>
        <v/>
      </c>
      <c r="X32" s="289"/>
      <c r="Y32" s="298"/>
      <c r="AA32" s="297" t="str">
        <f>IFERROR(INDEX(BA!$L$4:$L$952,MATCH(AA30,BA!$J$4:$J$952,0)),"")</f>
        <v/>
      </c>
      <c r="AB32" s="289"/>
      <c r="AC32" s="298"/>
      <c r="AE32" s="297" t="str">
        <f>IFERROR(INDEX(BA!$L$4:$L$952,MATCH(AE30,BA!$J$4:$J$952,0)),"")</f>
        <v/>
      </c>
      <c r="AF32" s="289"/>
      <c r="AG32" s="298"/>
      <c r="AI32" s="297" t="str">
        <f>IFERROR(INDEX(BA!$L$4:$L$952,MATCH(AI30,BA!$J$4:$J$952,0)),"")</f>
        <v/>
      </c>
      <c r="AJ32" s="289"/>
      <c r="AK32" s="298"/>
      <c r="AM32" s="297" t="str">
        <f>IFERROR(INDEX(BA!$L$4:$L$952,MATCH(AM30,BA!$J$4:$J$952,0)),"")</f>
        <v/>
      </c>
      <c r="AN32" s="289"/>
      <c r="AO32" s="298"/>
    </row>
    <row r="33" spans="1:41" ht="15" customHeight="1">
      <c r="A33" s="14"/>
      <c r="B33" s="90" t="s">
        <v>52</v>
      </c>
      <c r="C33" s="297" t="str">
        <f>IFERROR(INDEX(BA!$M$4:$M$952,MATCH(C30,BA!$J$4:$J$952,0)),"")</f>
        <v>13. Climate action</v>
      </c>
      <c r="D33" s="289"/>
      <c r="E33" s="298"/>
      <c r="G33" s="297" t="str">
        <f>IFERROR(INDEX(BA!$M$4:$M$952,MATCH(G30,BA!$J$4:$J$952,0)),"")</f>
        <v>2. Zero hunger</v>
      </c>
      <c r="H33" s="289"/>
      <c r="I33" s="298"/>
      <c r="K33" s="297" t="str">
        <f>IFERROR(INDEX(BA!$M$4:$M$952,MATCH(K30,BA!$J$4:$J$952,0)),"")</f>
        <v xml:space="preserve">6. Clean water and sanitation </v>
      </c>
      <c r="L33" s="289"/>
      <c r="M33" s="298"/>
      <c r="O33" s="297" t="str">
        <f>IFERROR(INDEX(BA!$M$4:$M$952,MATCH(O30,BA!$J$4:$J$952,0)),"")</f>
        <v xml:space="preserve">12. Responsible consumption and production </v>
      </c>
      <c r="P33" s="289"/>
      <c r="Q33" s="298"/>
      <c r="S33" s="297" t="str">
        <f>IFERROR(INDEX(BA!$M$4:$M$952,MATCH(S30,BA!$J$4:$J$952,0)),"")</f>
        <v/>
      </c>
      <c r="T33" s="289"/>
      <c r="U33" s="298"/>
      <c r="W33" s="297" t="str">
        <f>IFERROR(INDEX(BA!$M$4:$M$952,MATCH(W30,BA!$J$4:$J$952,0)),"")</f>
        <v/>
      </c>
      <c r="X33" s="289"/>
      <c r="Y33" s="298"/>
      <c r="AA33" s="297" t="str">
        <f>IFERROR(INDEX(BA!$M$4:$M$952,MATCH(AA30,BA!$J$4:$J$952,0)),"")</f>
        <v/>
      </c>
      <c r="AB33" s="289"/>
      <c r="AC33" s="298"/>
      <c r="AE33" s="297" t="str">
        <f>IFERROR(INDEX(BA!$M$4:$M$952,MATCH(AE30,BA!$J$4:$J$952,0)),"")</f>
        <v/>
      </c>
      <c r="AF33" s="289"/>
      <c r="AG33" s="298"/>
      <c r="AI33" s="297" t="str">
        <f>IFERROR(INDEX(BA!$M$4:$M$952,MATCH(AI30,BA!$J$4:$J$952,0)),"")</f>
        <v/>
      </c>
      <c r="AJ33" s="289"/>
      <c r="AK33" s="298"/>
      <c r="AM33" s="297" t="str">
        <f>IFERROR(INDEX(BA!$M$4:$M$952,MATCH(AM30,BA!$J$4:$J$952,0)),"")</f>
        <v/>
      </c>
      <c r="AN33" s="289"/>
      <c r="AO33" s="298"/>
    </row>
    <row r="34" spans="1:41" ht="15" customHeight="1">
      <c r="A34" s="14"/>
      <c r="B34" s="90" t="s">
        <v>53</v>
      </c>
      <c r="C34" s="297" t="str">
        <f>IFERROR(INDEX(BA!$N$4:$N$952,MATCH(C30,BA!$J$4:$J$952,0)),"")</f>
        <v>13.2 Integrate climate change measures into national policies, strategies and planning</v>
      </c>
      <c r="D34" s="289"/>
      <c r="E34" s="298"/>
      <c r="G34" s="297"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9"/>
      <c r="I34" s="298"/>
      <c r="K34" s="297" t="str">
        <f>IFERROR(INDEX(BA!$N$4:$N$952,MATCH(K30,BA!$J$4:$J$952,0)),"")</f>
        <v>6.1 By 2030, achieve universal and equitable access to safe and affordable drinking water for all</v>
      </c>
      <c r="L34" s="289"/>
      <c r="M34" s="298"/>
      <c r="O34" s="297" t="str">
        <f>IFERROR(INDEX(BA!$N$4:$N$952,MATCH(O30,BA!$J$4:$J$952,0)),"")</f>
        <v>12.2 By 2030, achieve the sustainable management and efficient use of natural resources</v>
      </c>
      <c r="P34" s="289"/>
      <c r="Q34" s="298"/>
      <c r="S34" s="297" t="str">
        <f>IFERROR(INDEX(BA!$N$4:$N$952,MATCH(S30,BA!$J$4:$J$952,0)),"")</f>
        <v/>
      </c>
      <c r="T34" s="289"/>
      <c r="U34" s="298"/>
      <c r="W34" s="297" t="str">
        <f>IFERROR(INDEX(BA!$N$4:$N$952,MATCH(W30,BA!$J$4:$J$952,0)),"")</f>
        <v/>
      </c>
      <c r="X34" s="289"/>
      <c r="Y34" s="298"/>
      <c r="AA34" s="297" t="str">
        <f>IFERROR(INDEX(BA!$N$4:$N$952,MATCH(AA30,BA!$J$4:$J$952,0)),"")</f>
        <v/>
      </c>
      <c r="AB34" s="289"/>
      <c r="AC34" s="298"/>
      <c r="AE34" s="297" t="str">
        <f>IFERROR(INDEX(BA!$N$4:$N$952,MATCH(AE30,BA!$J$4:$J$952,0)),"")</f>
        <v/>
      </c>
      <c r="AF34" s="289"/>
      <c r="AG34" s="298"/>
      <c r="AI34" s="297" t="str">
        <f>IFERROR(INDEX(BA!$N$4:$N$952,MATCH(AI30,BA!$J$4:$J$952,0)),"")</f>
        <v/>
      </c>
      <c r="AJ34" s="289"/>
      <c r="AK34" s="298"/>
      <c r="AM34" s="297" t="str">
        <f>IFERROR(INDEX(BA!$N$4:$N$952,MATCH(AM30,BA!$J$4:$J$952,0)),"")</f>
        <v/>
      </c>
      <c r="AN34" s="289"/>
      <c r="AO34" s="298"/>
    </row>
    <row r="35" spans="1:41" ht="140.25" customHeight="1">
      <c r="A35" s="14"/>
      <c r="B35" s="90" t="s">
        <v>54</v>
      </c>
      <c r="C35" s="297" t="str">
        <f>IFERROR(INDEX(BA!$Q$4:$Q$952,MATCH($C$30,BA!$J$4:$J$952,0)),"")</f>
        <v>Refers to total amount of greenhouse gases avoided or sequestered during the reporting period.</v>
      </c>
      <c r="D35" s="289"/>
      <c r="E35" s="298"/>
      <c r="G35" s="297" t="str">
        <f>IFERROR(INDEX(BA!$Q$4:$Q$952,MATCH($G$30,BA!$J$4:$J$952,0)),"")</f>
        <v>Refers to change in farmer income due to adoption of measures implemented as part of project activity</v>
      </c>
      <c r="H35" s="289"/>
      <c r="I35" s="298"/>
      <c r="K35" s="297"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9"/>
      <c r="M35" s="298"/>
      <c r="O35" s="297" t="str">
        <f>IFERROR(INDEX(BA!$Q$4:$Q$952,MATCH($O$30,BA!$J$4:$J$952,0)),"")</f>
        <v>NA</v>
      </c>
      <c r="P35" s="289"/>
      <c r="Q35" s="298"/>
      <c r="S35" s="297" t="str">
        <f>IFERROR(INDEX(BA!$Q$4:$Q$952,MATCH($S$30,BA!$J$4:$J$952,0)),"")</f>
        <v/>
      </c>
      <c r="T35" s="289"/>
      <c r="U35" s="298"/>
      <c r="W35" s="297" t="str">
        <f>IFERROR(INDEX(BA!$Q$4:$Q$952,MATCH($W$30,BA!$J$4:$J$952,0)),"")</f>
        <v/>
      </c>
      <c r="X35" s="289"/>
      <c r="Y35" s="298"/>
      <c r="AA35" s="297" t="str">
        <f>IFERROR(INDEX(BA!$Q$4:$Q$952,MATCH($AA$30,BA!$J$4:$J$952,0)),"")</f>
        <v/>
      </c>
      <c r="AB35" s="289"/>
      <c r="AC35" s="298"/>
      <c r="AE35" s="297" t="str">
        <f>IFERROR(INDEX(BA!$Q$4:$Q$952,MATCH($AE$30,BA!$J$4:$J$952,0)),"")</f>
        <v/>
      </c>
      <c r="AF35" s="289"/>
      <c r="AG35" s="298"/>
      <c r="AI35" s="297" t="str">
        <f>IFERROR(INDEX(BA!$Q$4:$Q$952,MATCH($AI$30,BA!$J$4:$J$952,0)),"")</f>
        <v/>
      </c>
      <c r="AJ35" s="289"/>
      <c r="AK35" s="298"/>
      <c r="AM35" s="297" t="str">
        <f>IFERROR(INDEX(BA!$Q$4:$Q$952,MATCH($AM$30,BA!$J$4:$J$952,0)),"")</f>
        <v/>
      </c>
      <c r="AN35" s="289"/>
      <c r="AO35" s="298"/>
    </row>
    <row r="36" spans="1:41" ht="187.5" customHeight="1">
      <c r="A36" s="100" t="s">
        <v>55</v>
      </c>
      <c r="B36" s="91" t="str">
        <f>BA!R3</f>
        <v>Guidance, calculation method and other considerations</v>
      </c>
      <c r="C36" s="29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298"/>
      <c r="G36" s="297" t="str">
        <f>IFERROR(INDEX(BA!$R$4:$R$952,MATCH($G$30,BA!$J$4:$J$952,0)),"")</f>
        <v>Wherever detailed income surveys are not being conducted, this indicator may be compiled on the basis of the assessment and opinions of a target group of farmers.</v>
      </c>
      <c r="H36" s="289"/>
      <c r="I36" s="298"/>
      <c r="K36" s="297"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9"/>
      <c r="M36" s="298"/>
      <c r="O36" s="297" t="str">
        <f>IFERROR(INDEX(BA!$R$4:$R$952,MATCH($O$30,BA!$J$4:$J$952,0)),"")</f>
        <v>NA</v>
      </c>
      <c r="P36" s="289"/>
      <c r="Q36" s="298"/>
      <c r="S36" s="297" t="str">
        <f>IFERROR(INDEX(BA!$R$4:$R$952,MATCH($S$30,BA!$J$4:$J$952,0)),"")</f>
        <v/>
      </c>
      <c r="T36" s="289"/>
      <c r="U36" s="298"/>
      <c r="W36" s="297" t="str">
        <f>IFERROR(INDEX(BA!$R$4:$R$952,MATCH($W$30,BA!$J$4:$J$952,0)),"")</f>
        <v/>
      </c>
      <c r="X36" s="289"/>
      <c r="Y36" s="298"/>
      <c r="AA36" s="297" t="str">
        <f>IFERROR(INDEX(BA!$R$4:$R$952,MATCH($AA$30,BA!$J$4:$J$952,0)),"")</f>
        <v/>
      </c>
      <c r="AB36" s="289"/>
      <c r="AC36" s="298"/>
      <c r="AE36" s="297" t="str">
        <f>IFERROR(INDEX(BA!$R$4:$R$952,MATCH($AE$30,BA!$J$4:$J$952,0)),"")</f>
        <v/>
      </c>
      <c r="AF36" s="289"/>
      <c r="AG36" s="298"/>
      <c r="AI36" s="297" t="str">
        <f>IFERROR(INDEX(BA!$R$4:$R$952,MATCH($AI$30,BA!$J$4:$J$952,0)),"")</f>
        <v/>
      </c>
      <c r="AJ36" s="289"/>
      <c r="AK36" s="298"/>
      <c r="AM36" s="297" t="str">
        <f>IFERROR(INDEX(BA!$R$4:$R$952,MATCH($AM$30,BA!$J$4:$J$952,0)),"")</f>
        <v/>
      </c>
      <c r="AN36" s="289"/>
      <c r="AO36" s="298"/>
    </row>
    <row r="37" spans="1:41" ht="15" customHeight="1">
      <c r="A37" s="14"/>
      <c r="B37" s="92" t="s">
        <v>56</v>
      </c>
      <c r="C37" s="311" t="str">
        <f>IFERROR(INDEX(BA!$S$4:$S$952,MATCH(C30,BA!$J$4:$J$952,0)),"")</f>
        <v>tCO2eq</v>
      </c>
      <c r="D37" s="312"/>
      <c r="E37" s="313"/>
      <c r="G37" s="311" t="str">
        <f>IFERROR(INDEX(BA!$S$4:$S$952,MATCH(G30,BA!$J$4:$J$952,0)),"")</f>
        <v xml:space="preserve">Percentage increase in average annual salary </v>
      </c>
      <c r="H37" s="312"/>
      <c r="I37" s="313"/>
      <c r="K37" s="311" t="str">
        <f>IFERROR(INDEX(BA!$S$4:$S$952,MATCH(K30,BA!$J$4:$J$952,0)),"")</f>
        <v>% or Number</v>
      </c>
      <c r="L37" s="312"/>
      <c r="M37" s="313"/>
      <c r="O37" s="311" t="str">
        <f>IFERROR(INDEX(BA!$S$4:$S$952,MATCH(O30,BA!$J$4:$J$952,0)),"")</f>
        <v>NA</v>
      </c>
      <c r="P37" s="312"/>
      <c r="Q37" s="313"/>
      <c r="S37" s="311" t="str">
        <f>IFERROR(INDEX(BA!$S$4:$S$952,MATCH(S30,BA!$J$4:$J$952,0)),"")</f>
        <v/>
      </c>
      <c r="T37" s="312"/>
      <c r="U37" s="313"/>
      <c r="W37" s="311" t="str">
        <f>IFERROR(INDEX(BA!$S$4:$S$952,MATCH(W30,BA!$J$4:$J$952,0)),"")</f>
        <v/>
      </c>
      <c r="X37" s="312"/>
      <c r="Y37" s="313"/>
      <c r="AA37" s="311" t="str">
        <f>IFERROR(INDEX(BA!$S$4:$S$952,MATCH(AA30,BA!$J$4:$J$952,0)),"")</f>
        <v/>
      </c>
      <c r="AB37" s="312"/>
      <c r="AC37" s="313"/>
      <c r="AE37" s="311" t="str">
        <f>IFERROR(INDEX(BA!$S$4:$S$952,MATCH(AE30,BA!$J$4:$J$952,0)),"")</f>
        <v/>
      </c>
      <c r="AF37" s="312"/>
      <c r="AG37" s="313"/>
      <c r="AI37" s="311" t="str">
        <f>IFERROR(INDEX(BA!$S$4:$S$952,MATCH(AI30,BA!$J$4:$J$952,0)),"")</f>
        <v/>
      </c>
      <c r="AJ37" s="312"/>
      <c r="AK37" s="313"/>
      <c r="AM37" s="311" t="str">
        <f>IFERROR(INDEX(BA!$S$4:$S$952,MATCH(AM30,BA!$J$4:$J$952,0)),"")</f>
        <v/>
      </c>
      <c r="AN37" s="312"/>
      <c r="AO37" s="313"/>
    </row>
    <row r="38" spans="1:41" ht="15" customHeight="1">
      <c r="A38" s="14"/>
      <c r="B38" s="92" t="s">
        <v>57</v>
      </c>
      <c r="C38" s="311" t="str">
        <f>IFERROR(INDEX(BA!$T$4:$T$952,MATCH(C30,BA!$J$4:$J$952,0)),"")</f>
        <v>Project activity</v>
      </c>
      <c r="D38" s="312"/>
      <c r="E38" s="313"/>
      <c r="G38" s="311" t="str">
        <f>IFERROR(INDEX(BA!$T$4:$T$952,MATCH(G30,BA!$J$4:$J$952,0)),"")</f>
        <v>Project activity and/or reference studies</v>
      </c>
      <c r="H38" s="312"/>
      <c r="I38" s="313"/>
      <c r="K38" s="311" t="str">
        <f>IFERROR(INDEX(BA!$T$4:$T$952,MATCH(K30,BA!$J$4:$J$952,0)),"")</f>
        <v>Project activity</v>
      </c>
      <c r="L38" s="312"/>
      <c r="M38" s="313"/>
      <c r="O38" s="311" t="str">
        <f>IFERROR(INDEX(BA!$T$4:$T$952,MATCH(O30,BA!$J$4:$J$952,0)),"")</f>
        <v>NA</v>
      </c>
      <c r="P38" s="312"/>
      <c r="Q38" s="313"/>
      <c r="S38" s="311" t="str">
        <f>IFERROR(INDEX(BA!$T$4:$T$952,MATCH(S30,BA!$J$4:$J$952,0)),"")</f>
        <v/>
      </c>
      <c r="T38" s="312"/>
      <c r="U38" s="313"/>
      <c r="W38" s="311" t="str">
        <f>IFERROR(INDEX(BA!$T$4:$T$952,MATCH(W30,BA!$J$4:$J$952,0)),"")</f>
        <v/>
      </c>
      <c r="X38" s="312"/>
      <c r="Y38" s="313"/>
      <c r="AA38" s="311" t="str">
        <f>IFERROR(INDEX(BA!$T$4:$T$952,MATCH(AA30,BA!$J$4:$J$952,0)),"")</f>
        <v/>
      </c>
      <c r="AB38" s="312"/>
      <c r="AC38" s="313"/>
      <c r="AE38" s="311" t="str">
        <f>IFERROR(INDEX(BA!$T$4:$T$952,MATCH(AE30,BA!$J$4:$J$952,0)),"")</f>
        <v/>
      </c>
      <c r="AF38" s="312"/>
      <c r="AG38" s="313"/>
      <c r="AI38" s="311" t="str">
        <f>IFERROR(INDEX(BA!$T$4:$T$952,MATCH(AI30,BA!$J$4:$J$952,0)),"")</f>
        <v/>
      </c>
      <c r="AJ38" s="312"/>
      <c r="AK38" s="313"/>
      <c r="AM38" s="311" t="str">
        <f>IFERROR(INDEX(BA!$T$4:$T$952,MATCH(AM30,BA!$J$4:$J$952,0)),"")</f>
        <v/>
      </c>
      <c r="AN38" s="312"/>
      <c r="AO38" s="313"/>
    </row>
    <row r="39" spans="1:41" ht="15" customHeight="1">
      <c r="A39" s="14"/>
      <c r="B39" s="92" t="s">
        <v>58</v>
      </c>
      <c r="C39" s="311" t="str">
        <f>IFERROR(INDEX(BA!$U$4:$U$952,MATCH(C30,BA!$J$4:$J$952,0)),"")</f>
        <v>Calculation</v>
      </c>
      <c r="D39" s="312"/>
      <c r="E39" s="313"/>
      <c r="G39" s="311">
        <f>IFERROR(INDEX(BA!$U$4:$U$952,MATCH(G30,BA!$J$4:$J$952,0)),"")</f>
        <v>0</v>
      </c>
      <c r="H39" s="312"/>
      <c r="I39" s="313"/>
      <c r="K39" s="311" t="str">
        <f>IFERROR(INDEX(BA!$U$4:$U$952,MATCH(K30,BA!$J$4:$J$952,0)),"")</f>
        <v>Household surveys</v>
      </c>
      <c r="L39" s="312"/>
      <c r="M39" s="313"/>
      <c r="O39" s="311" t="str">
        <f>IFERROR(INDEX(BA!$U$4:$U$952,MATCH(O30,BA!$J$4:$J$952,0)),"")</f>
        <v>NA</v>
      </c>
      <c r="P39" s="312"/>
      <c r="Q39" s="313"/>
      <c r="S39" s="311" t="str">
        <f>IFERROR(INDEX(BA!$U$4:$U$952,MATCH(S30,BA!$J$4:$J$952,0)),"")</f>
        <v/>
      </c>
      <c r="T39" s="312"/>
      <c r="U39" s="313"/>
      <c r="W39" s="311" t="str">
        <f>IFERROR(INDEX(BA!$U$4:$U$952,MATCH(W30,BA!$J$4:$J$952,0)),"")</f>
        <v/>
      </c>
      <c r="X39" s="312"/>
      <c r="Y39" s="313"/>
      <c r="AA39" s="311" t="str">
        <f>IFERROR(INDEX(BA!$U$4:$U$952,MATCH(AA30,BA!$J$4:$J$952,0)),"")</f>
        <v/>
      </c>
      <c r="AB39" s="312"/>
      <c r="AC39" s="313"/>
      <c r="AE39" s="311" t="str">
        <f>IFERROR(INDEX(BA!$U$4:$U$952,MATCH(AE30,BA!$J$4:$J$952,0)),"")</f>
        <v/>
      </c>
      <c r="AF39" s="312"/>
      <c r="AG39" s="313"/>
      <c r="AI39" s="311" t="str">
        <f>IFERROR(INDEX(BA!$U$4:$U$952,MATCH(AI30,BA!$J$4:$J$952,0)),"")</f>
        <v/>
      </c>
      <c r="AJ39" s="312"/>
      <c r="AK39" s="313"/>
      <c r="AM39" s="311" t="str">
        <f>IFERROR(INDEX(BA!$U$4:$U$952,MATCH(AM30,BA!$J$4:$J$952,0)),"")</f>
        <v/>
      </c>
      <c r="AN39" s="312"/>
      <c r="AO39" s="313"/>
    </row>
    <row r="40" spans="1:41" ht="15" customHeight="1">
      <c r="A40" s="14"/>
      <c r="B40" s="92" t="s">
        <v>59</v>
      </c>
      <c r="C40" s="311" t="str">
        <f>IFERROR(INDEX(BA!$V$4:$V$952,MATCH(C30,BA!$J$4:$J$952,0)),"")</f>
        <v>Annual</v>
      </c>
      <c r="D40" s="312"/>
      <c r="E40" s="313"/>
      <c r="G40" s="311" t="str">
        <f>IFERROR(INDEX(BA!$V$4:$V$952,MATCH(G30,BA!$J$4:$J$952,0)),"")</f>
        <v>Annual</v>
      </c>
      <c r="H40" s="312"/>
      <c r="I40" s="313"/>
      <c r="K40" s="311" t="str">
        <f>IFERROR(INDEX(BA!$V$4:$V$952,MATCH(K30,BA!$J$4:$J$952,0)),"")</f>
        <v>Annual</v>
      </c>
      <c r="L40" s="312"/>
      <c r="M40" s="313"/>
      <c r="O40" s="311" t="str">
        <f>IFERROR(INDEX(BA!$V$4:$V$952,MATCH(O30,BA!$J$4:$J$952,0)),"")</f>
        <v>NA</v>
      </c>
      <c r="P40" s="312"/>
      <c r="Q40" s="313"/>
      <c r="S40" s="311" t="str">
        <f>IFERROR(INDEX(BA!$V$4:$V$952,MATCH(S30,BA!$J$4:$J$952,0)),"")</f>
        <v/>
      </c>
      <c r="T40" s="312"/>
      <c r="U40" s="313"/>
      <c r="W40" s="311" t="str">
        <f>IFERROR(INDEX(BA!$V$4:$V$952,MATCH(W30,BA!$J$4:$J$952,0)),"")</f>
        <v/>
      </c>
      <c r="X40" s="312"/>
      <c r="Y40" s="313"/>
      <c r="AA40" s="311" t="str">
        <f>IFERROR(INDEX(BA!$V$4:$V$952,MATCH(AA30,BA!$J$4:$J$952,0)),"")</f>
        <v/>
      </c>
      <c r="AB40" s="312"/>
      <c r="AC40" s="313"/>
      <c r="AE40" s="311" t="str">
        <f>IFERROR(INDEX(BA!$V$4:$V$952,MATCH(AE30,BA!$J$4:$J$952,0)),"")</f>
        <v/>
      </c>
      <c r="AF40" s="312"/>
      <c r="AG40" s="313"/>
      <c r="AI40" s="311" t="str">
        <f>IFERROR(INDEX(BA!$V$4:$V$952,MATCH(AI30,BA!$J$4:$J$952,0)),"")</f>
        <v/>
      </c>
      <c r="AJ40" s="312"/>
      <c r="AK40" s="313"/>
      <c r="AM40" s="311" t="str">
        <f>IFERROR(INDEX(BA!$V$4:$V$952,MATCH(AM30,BA!$J$4:$J$952,0)),"")</f>
        <v/>
      </c>
      <c r="AN40" s="312"/>
      <c r="AO40" s="313"/>
    </row>
    <row r="41" spans="1:41" ht="15" customHeight="1">
      <c r="A41" s="14"/>
      <c r="B41" s="92" t="s">
        <v>60</v>
      </c>
      <c r="C41" s="311" t="str">
        <f>IFERROR(INDEX(BA!$X$4:$X$952,MATCH(C30,BA!$J$4:$J$952,0 )),"")</f>
        <v>NA</v>
      </c>
      <c r="D41" s="312"/>
      <c r="E41" s="313"/>
      <c r="G41" s="311" t="str">
        <f>IFERROR(INDEX(BA!$X$4:$X$952,MATCH(G30,BA!$J$4:$J$952,0 )),"")</f>
        <v xml:space="preserve"> </v>
      </c>
      <c r="H41" s="312"/>
      <c r="I41" s="313"/>
      <c r="K41" s="311">
        <f>IFERROR(INDEX(BA!$X$4:$X$952,MATCH(K30,BA!$J$4:$J$952,0 )),"")</f>
        <v>0</v>
      </c>
      <c r="L41" s="312"/>
      <c r="M41" s="313"/>
      <c r="O41" s="311">
        <f>IFERROR(INDEX(BA!$X$4:$X$952,MATCH(O30,BA!$J$4:$J$952,0 )),"")</f>
        <v>0</v>
      </c>
      <c r="P41" s="312"/>
      <c r="Q41" s="313"/>
      <c r="S41" s="311" t="str">
        <f>IFERROR(INDEX(BA!$X$4:$X$952,MATCH(S30,BA!$J$4:$J$952,0 )),"")</f>
        <v/>
      </c>
      <c r="T41" s="312"/>
      <c r="U41" s="313"/>
      <c r="W41" s="311" t="str">
        <f>IFERROR(INDEX(BA!$X$4:$X$952,MATCH(W30,BA!$J$4:$J$952,0 )),"")</f>
        <v/>
      </c>
      <c r="X41" s="312"/>
      <c r="Y41" s="313"/>
      <c r="AA41" s="311" t="str">
        <f>IFERROR(INDEX(BA!$X$4:$X$952,MATCH(AA30,BA!$J$4:$J$952,0 )),"")</f>
        <v/>
      </c>
      <c r="AB41" s="312"/>
      <c r="AC41" s="313"/>
      <c r="AE41" s="311" t="str">
        <f>IFERROR(INDEX(BA!$X$4:$X$952,MATCH(AE30,BA!$J$4:$J$952,0 )),"")</f>
        <v/>
      </c>
      <c r="AF41" s="312"/>
      <c r="AG41" s="313"/>
      <c r="AI41" s="311" t="str">
        <f>IFERROR(INDEX(BA!$X$4:$X$952,MATCH(AI30,BA!$J$4:$J$952,0 )),"")</f>
        <v/>
      </c>
      <c r="AJ41" s="312"/>
      <c r="AK41" s="313"/>
      <c r="AM41" s="311" t="str">
        <f>IFERROR(INDEX(BA!$X$4:$X$952,MATCH(AM30,BA!$J$4:$J$952,0 )),"")</f>
        <v/>
      </c>
      <c r="AN41" s="312"/>
      <c r="AO41" s="313"/>
    </row>
    <row r="42" spans="1:41" ht="28.5" customHeight="1">
      <c r="A42" s="14"/>
      <c r="B42" s="92" t="s">
        <v>61</v>
      </c>
      <c r="C42" s="311" t="str">
        <f>IFERROR(INDEX(BA!$Y$4:$Y$952,MATCH(C30,BA!$J$4:$J$952,0 )),"NA")</f>
        <v>Gold Standard approved SDG Impact Quantification methodologies are available at https://globalgoals.goldstandard.org/</v>
      </c>
      <c r="D42" s="312"/>
      <c r="E42" s="313"/>
      <c r="G42" s="311" t="str">
        <f>IFERROR(INDEX(BA!$Y$4:$Y$952,MATCH(G30,BA!$J$4:$J$952,0)),"")</f>
        <v xml:space="preserve"> </v>
      </c>
      <c r="H42" s="312"/>
      <c r="I42" s="313"/>
      <c r="K42" s="311" t="str">
        <f>IFERROR(INDEX(BA!$Y$4:$Y$952,MATCH(K30,BA!$J$4:$J$952,0 )),"")</f>
        <v>Drinking water: https://washdata.org/monitoring/drinking-water</v>
      </c>
      <c r="L42" s="312"/>
      <c r="M42" s="313"/>
      <c r="O42" s="311">
        <f>IFERROR(INDEX(BA!$Y$4:$Y$952,MATCH(O30,BA!$J$4:$J$952,0 )),"")</f>
        <v>0</v>
      </c>
      <c r="P42" s="312"/>
      <c r="Q42" s="313"/>
      <c r="S42" s="311" t="str">
        <f>IFERROR(INDEX(BA!$Y$4:$Y$952,MATCH(S30,BA!$J$4:$J$952,0 )),"")</f>
        <v/>
      </c>
      <c r="T42" s="312"/>
      <c r="U42" s="313"/>
      <c r="W42" s="311" t="str">
        <f>IFERROR(INDEX(BA!$Y$4:$Y$952,MATCH(W30,BA!$J$4:$J$952,0 )),"")</f>
        <v/>
      </c>
      <c r="X42" s="312"/>
      <c r="Y42" s="313"/>
      <c r="AA42" s="311" t="str">
        <f>IFERROR(INDEX(BA!$Y$4:$Y$952,MATCH(AA30,BA!$J$4:$J$952,0 )),"")</f>
        <v/>
      </c>
      <c r="AB42" s="312"/>
      <c r="AC42" s="313"/>
      <c r="AE42" s="311" t="str">
        <f>IFERROR(INDEX(BA!$Y$4:$Y$952,MATCH(AE30,BA!$J$4:$J$952,0 )),"")</f>
        <v/>
      </c>
      <c r="AF42" s="312"/>
      <c r="AG42" s="313"/>
      <c r="AI42" s="311" t="str">
        <f>IFERROR(INDEX(BA!$Y$4:$Y$952,MATCH(AI30,BA!$J$4:$J$952,0 )),"")</f>
        <v/>
      </c>
      <c r="AJ42" s="312"/>
      <c r="AK42" s="313"/>
      <c r="AM42" s="311" t="str">
        <f>IFERROR(INDEX(BA!$Y$4:$Y$952,MATCH(AM30,BA!$J$4:$J$952,0 )),"")</f>
        <v/>
      </c>
      <c r="AN42" s="312"/>
      <c r="AO42" s="313"/>
    </row>
    <row r="43" spans="1:41" ht="15" customHeight="1">
      <c r="A43" s="14"/>
      <c r="B43" s="30"/>
      <c r="C43" s="311"/>
      <c r="D43" s="312"/>
      <c r="E43" s="313"/>
      <c r="G43" s="314"/>
      <c r="H43" s="315"/>
      <c r="I43" s="316"/>
      <c r="K43" s="311"/>
      <c r="L43" s="312"/>
      <c r="M43" s="313"/>
      <c r="O43" s="311"/>
      <c r="P43" s="312"/>
      <c r="Q43" s="313"/>
      <c r="S43" s="311"/>
      <c r="T43" s="312"/>
      <c r="U43" s="313"/>
      <c r="W43" s="311"/>
      <c r="X43" s="312"/>
      <c r="Y43" s="313"/>
      <c r="AA43" s="311"/>
      <c r="AB43" s="312"/>
      <c r="AC43" s="313"/>
      <c r="AE43" s="311"/>
      <c r="AF43" s="312"/>
      <c r="AG43" s="313"/>
      <c r="AI43" s="311"/>
      <c r="AJ43" s="312"/>
      <c r="AK43" s="313"/>
      <c r="AM43" s="311"/>
      <c r="AN43" s="312"/>
      <c r="AO43" s="313"/>
    </row>
    <row r="44" spans="1:41" ht="15" customHeight="1">
      <c r="A44" s="14"/>
      <c r="B44" s="30"/>
      <c r="C44" s="314"/>
      <c r="D44" s="315"/>
      <c r="E44" s="316"/>
      <c r="G44" s="314"/>
      <c r="H44" s="315"/>
      <c r="I44" s="316"/>
      <c r="K44" s="311"/>
      <c r="L44" s="312"/>
      <c r="M44" s="313"/>
      <c r="O44" s="311"/>
      <c r="P44" s="312"/>
      <c r="Q44" s="313"/>
      <c r="S44" s="311"/>
      <c r="T44" s="312"/>
      <c r="U44" s="313"/>
      <c r="W44" s="311"/>
      <c r="X44" s="312"/>
      <c r="Y44" s="313"/>
      <c r="AA44" s="311"/>
      <c r="AB44" s="312"/>
      <c r="AC44" s="313"/>
      <c r="AE44" s="311"/>
      <c r="AF44" s="312"/>
      <c r="AG44" s="313"/>
      <c r="AI44" s="311"/>
      <c r="AJ44" s="312"/>
      <c r="AK44" s="313"/>
      <c r="AM44" s="311"/>
      <c r="AN44" s="312"/>
      <c r="AO44" s="313"/>
    </row>
    <row r="45" spans="1:41" ht="15" customHeight="1">
      <c r="A45" s="14"/>
      <c r="B45" s="30"/>
      <c r="C45" s="314"/>
      <c r="D45" s="315"/>
      <c r="E45" s="316"/>
      <c r="G45" s="314"/>
      <c r="H45" s="315"/>
      <c r="I45" s="316"/>
      <c r="K45" s="311"/>
      <c r="L45" s="312"/>
      <c r="M45" s="313"/>
      <c r="O45" s="311"/>
      <c r="P45" s="312"/>
      <c r="Q45" s="313"/>
      <c r="S45" s="311"/>
      <c r="T45" s="312"/>
      <c r="U45" s="313"/>
      <c r="W45" s="311"/>
      <c r="X45" s="312"/>
      <c r="Y45" s="313"/>
      <c r="AA45" s="311"/>
      <c r="AB45" s="312"/>
      <c r="AC45" s="313"/>
      <c r="AE45" s="311"/>
      <c r="AF45" s="312"/>
      <c r="AG45" s="313"/>
      <c r="AI45" s="311"/>
      <c r="AJ45" s="312"/>
      <c r="AK45" s="313"/>
      <c r="AM45" s="311"/>
      <c r="AN45" s="312"/>
      <c r="AO45" s="313"/>
    </row>
    <row r="46" spans="1:41" ht="15" customHeight="1">
      <c r="A46" s="14"/>
      <c r="B46" s="30"/>
      <c r="C46" s="314"/>
      <c r="D46" s="315"/>
      <c r="E46" s="316"/>
      <c r="G46" s="314"/>
      <c r="H46" s="315"/>
      <c r="I46" s="316"/>
      <c r="K46" s="311"/>
      <c r="L46" s="312"/>
      <c r="M46" s="313"/>
      <c r="O46" s="311"/>
      <c r="P46" s="312"/>
      <c r="Q46" s="313"/>
      <c r="S46" s="311"/>
      <c r="T46" s="312"/>
      <c r="U46" s="313"/>
      <c r="W46" s="311"/>
      <c r="X46" s="312"/>
      <c r="Y46" s="313"/>
      <c r="AA46" s="311"/>
      <c r="AB46" s="312"/>
      <c r="AC46" s="313"/>
      <c r="AE46" s="311"/>
      <c r="AF46" s="312"/>
      <c r="AG46" s="313"/>
      <c r="AI46" s="311"/>
      <c r="AJ46" s="312"/>
      <c r="AK46" s="313"/>
      <c r="AM46" s="311"/>
      <c r="AN46" s="312"/>
      <c r="AO46" s="313"/>
    </row>
    <row r="47" spans="1:41" ht="15" customHeight="1">
      <c r="A47" s="14"/>
      <c r="B47" s="30"/>
      <c r="C47" s="320"/>
      <c r="D47" s="321"/>
      <c r="E47" s="322"/>
      <c r="G47" s="320"/>
      <c r="H47" s="321"/>
      <c r="I47" s="322"/>
      <c r="K47" s="311"/>
      <c r="L47" s="312"/>
      <c r="M47" s="313"/>
      <c r="O47" s="311"/>
      <c r="P47" s="312"/>
      <c r="Q47" s="313"/>
      <c r="S47" s="311"/>
      <c r="T47" s="312"/>
      <c r="U47" s="313"/>
      <c r="W47" s="311"/>
      <c r="X47" s="312"/>
      <c r="Y47" s="313"/>
      <c r="AA47" s="311"/>
      <c r="AB47" s="312"/>
      <c r="AC47" s="313"/>
      <c r="AE47" s="311"/>
      <c r="AF47" s="312"/>
      <c r="AG47" s="313"/>
      <c r="AI47" s="311"/>
      <c r="AJ47" s="312"/>
      <c r="AK47" s="313"/>
      <c r="AM47" s="311"/>
      <c r="AN47" s="312"/>
      <c r="AO47" s="313"/>
    </row>
    <row r="48" spans="1:41" ht="15" customHeight="1">
      <c r="A48" s="14"/>
      <c r="B48" s="30"/>
      <c r="C48" s="308"/>
      <c r="D48" s="309"/>
      <c r="E48" s="310"/>
      <c r="G48" s="308"/>
      <c r="H48" s="309"/>
      <c r="I48" s="310"/>
      <c r="K48" s="311"/>
      <c r="L48" s="312"/>
      <c r="M48" s="313"/>
      <c r="O48" s="311"/>
      <c r="P48" s="312"/>
      <c r="Q48" s="313"/>
      <c r="S48" s="311"/>
      <c r="T48" s="312"/>
      <c r="U48" s="313"/>
      <c r="W48" s="311"/>
      <c r="X48" s="312"/>
      <c r="Y48" s="313"/>
      <c r="AA48" s="311"/>
      <c r="AB48" s="312"/>
      <c r="AC48" s="313"/>
      <c r="AE48" s="311"/>
      <c r="AF48" s="312"/>
      <c r="AG48" s="313"/>
      <c r="AI48" s="311"/>
      <c r="AJ48" s="312"/>
      <c r="AK48" s="313"/>
      <c r="AM48" s="311"/>
      <c r="AN48" s="312"/>
      <c r="AO48" s="31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296" t="s">
        <v>64</v>
      </c>
      <c r="B50" s="138" t="s">
        <v>65</v>
      </c>
      <c r="C50" s="326" t="str" cm="1">
        <f t="array" ref="C50">IFERROR(_xlfn.IFS(B26&lt;&gt;"",C26,B27&lt;&gt;"",C27),"")</f>
        <v>Amount of GHGs emissions avoided or sequestered</v>
      </c>
      <c r="D50" s="327"/>
      <c r="E50" s="328"/>
      <c r="F50" s="37"/>
      <c r="G50" s="326" t="str" cm="1">
        <f t="array" ref="G50">IFERROR(_xlfn.IFS(F26&lt;&gt;"",G26,F27&lt;&gt;"",G27),"")</f>
        <v>Change in farmer income as a result of project, by gender and and indigenous status</v>
      </c>
      <c r="H50" s="327"/>
      <c r="I50" s="328"/>
      <c r="J50" s="38"/>
      <c r="K50" s="326" t="str" cm="1">
        <f t="array" ref="K50">IFERROR(_xlfn.IFS(J26&lt;&gt;"",K26,J27&lt;&gt;"",K27),"")</f>
        <v>6.1.1 Proportion of population using safely managed drinking water services</v>
      </c>
      <c r="L50" s="327"/>
      <c r="M50" s="328"/>
      <c r="N50" s="38"/>
      <c r="O50" s="326" t="str" cm="1">
        <f t="array" ref="O50">IFERROR(_xlfn.IFS(N26&lt;&gt;"",O26,N27&lt;&gt;"",O27),"")</f>
        <v>12.2.1 Material footprint, material footprint per capita, and material footprint per GDP</v>
      </c>
      <c r="P50" s="327"/>
      <c r="Q50" s="328"/>
      <c r="R50" s="38"/>
      <c r="S50" s="326" cm="1">
        <f t="array" ref="S50">IFERROR(_xlfn.IFS(R26&lt;&gt;"",S26,R27&lt;&gt;"",S27),"")</f>
        <v>0</v>
      </c>
      <c r="T50" s="327"/>
      <c r="U50" s="328"/>
      <c r="V50" s="38"/>
      <c r="W50" s="326" cm="1">
        <f t="array" ref="W50">IFERROR(_xlfn.IFS(V26&lt;&gt;"",W26,V27&lt;&gt;"",W27),"")</f>
        <v>0</v>
      </c>
      <c r="X50" s="327"/>
      <c r="Y50" s="328"/>
      <c r="Z50" s="38"/>
      <c r="AA50" s="326" cm="1">
        <f t="array" ref="AA50">IFERROR(_xlfn.IFS(Z26&lt;&gt;"",AA26,Z27&lt;&gt;"",AA27),"")</f>
        <v>0</v>
      </c>
      <c r="AB50" s="327"/>
      <c r="AC50" s="328"/>
      <c r="AD50" s="38"/>
      <c r="AE50" s="326" cm="1">
        <f t="array" ref="AE50">IFERROR(_xlfn.IFS(AD26&lt;&gt;"",AE26,AD27&lt;&gt;"",AE27),"")</f>
        <v>0</v>
      </c>
      <c r="AF50" s="327"/>
      <c r="AG50" s="328"/>
      <c r="AH50" s="38"/>
      <c r="AI50" s="326" cm="1">
        <f t="array" ref="AI50">IFERROR(_xlfn.IFS(AH26&lt;&gt;"",AI26,AH27&lt;&gt;"",AI27),"")</f>
        <v>0</v>
      </c>
      <c r="AJ50" s="327"/>
      <c r="AK50" s="328"/>
      <c r="AL50" s="38"/>
      <c r="AM50" s="326" cm="1">
        <f t="array" ref="AM50">IFERROR(_xlfn.IFS(AL26&lt;&gt;"",AM26,AL27&lt;&gt;"",AM27),"")</f>
        <v>0</v>
      </c>
      <c r="AN50" s="327"/>
      <c r="AO50" s="328"/>
    </row>
    <row r="51" spans="1:41">
      <c r="A51" s="296"/>
      <c r="B51" s="92" t="s">
        <v>56</v>
      </c>
      <c r="C51" s="293" t="s">
        <v>221</v>
      </c>
      <c r="D51" s="294"/>
      <c r="E51" s="294"/>
      <c r="F51" s="37"/>
      <c r="G51" s="293" t="s">
        <v>1331</v>
      </c>
      <c r="H51" s="294"/>
      <c r="I51" s="294"/>
      <c r="J51" s="38"/>
      <c r="K51" s="293" t="s">
        <v>276</v>
      </c>
      <c r="L51" s="294"/>
      <c r="M51" s="294"/>
      <c r="N51" s="38"/>
      <c r="O51" s="293" t="s">
        <v>66</v>
      </c>
      <c r="P51" s="294"/>
      <c r="Q51" s="294"/>
      <c r="R51" s="38"/>
      <c r="S51" s="293" t="s">
        <v>66</v>
      </c>
      <c r="T51" s="294"/>
      <c r="U51" s="294"/>
      <c r="V51" s="38"/>
      <c r="W51" s="293" t="s">
        <v>66</v>
      </c>
      <c r="X51" s="294"/>
      <c r="Y51" s="294"/>
      <c r="Z51" s="38"/>
      <c r="AA51" s="293" t="s">
        <v>66</v>
      </c>
      <c r="AB51" s="294"/>
      <c r="AC51" s="294"/>
      <c r="AD51" s="38"/>
      <c r="AE51" s="293" t="s">
        <v>66</v>
      </c>
      <c r="AF51" s="294"/>
      <c r="AG51" s="294"/>
      <c r="AH51" s="38"/>
      <c r="AI51" s="293" t="s">
        <v>66</v>
      </c>
      <c r="AJ51" s="294"/>
      <c r="AK51" s="294"/>
      <c r="AL51" s="38"/>
      <c r="AM51" s="293" t="s">
        <v>66</v>
      </c>
      <c r="AN51" s="294"/>
      <c r="AO51" s="294"/>
    </row>
    <row r="52" spans="1:41">
      <c r="A52" s="296"/>
      <c r="B52" s="92" t="s">
        <v>57</v>
      </c>
      <c r="C52" s="293" t="s">
        <v>1332</v>
      </c>
      <c r="D52" s="294"/>
      <c r="E52" s="294"/>
      <c r="F52" s="37"/>
      <c r="G52" s="293" t="s">
        <v>1333</v>
      </c>
      <c r="H52" s="294"/>
      <c r="I52" s="294"/>
      <c r="J52" s="38"/>
      <c r="K52" s="293" t="s">
        <v>1334</v>
      </c>
      <c r="L52" s="294"/>
      <c r="M52" s="294"/>
      <c r="N52" s="38"/>
      <c r="O52" s="293" t="s">
        <v>66</v>
      </c>
      <c r="P52" s="294"/>
      <c r="Q52" s="294"/>
      <c r="R52" s="38"/>
      <c r="S52" s="293" t="s">
        <v>66</v>
      </c>
      <c r="T52" s="294"/>
      <c r="U52" s="294"/>
      <c r="V52" s="38"/>
      <c r="W52" s="293" t="s">
        <v>66</v>
      </c>
      <c r="X52" s="294"/>
      <c r="Y52" s="294"/>
      <c r="Z52" s="38"/>
      <c r="AA52" s="293" t="s">
        <v>66</v>
      </c>
      <c r="AB52" s="294"/>
      <c r="AC52" s="294"/>
      <c r="AD52" s="38"/>
      <c r="AE52" s="293" t="s">
        <v>66</v>
      </c>
      <c r="AF52" s="294"/>
      <c r="AG52" s="294"/>
      <c r="AH52" s="38"/>
      <c r="AI52" s="293" t="s">
        <v>66</v>
      </c>
      <c r="AJ52" s="294"/>
      <c r="AK52" s="294"/>
      <c r="AL52" s="38"/>
      <c r="AM52" s="293" t="s">
        <v>66</v>
      </c>
      <c r="AN52" s="294"/>
      <c r="AO52" s="294"/>
    </row>
    <row r="53" spans="1:41">
      <c r="A53" s="296"/>
      <c r="B53" s="92" t="s">
        <v>59</v>
      </c>
      <c r="C53" s="293" t="s">
        <v>223</v>
      </c>
      <c r="D53" s="294"/>
      <c r="E53" s="294"/>
      <c r="F53" s="37"/>
      <c r="G53" s="293" t="s">
        <v>223</v>
      </c>
      <c r="H53" s="294"/>
      <c r="I53" s="294"/>
      <c r="J53" s="38"/>
      <c r="K53" s="293" t="s">
        <v>208</v>
      </c>
      <c r="L53" s="294"/>
      <c r="M53" s="294"/>
      <c r="N53" s="38"/>
      <c r="O53" s="293" t="s">
        <v>66</v>
      </c>
      <c r="P53" s="294"/>
      <c r="Q53" s="294"/>
      <c r="R53" s="38"/>
      <c r="S53" s="293" t="s">
        <v>66</v>
      </c>
      <c r="T53" s="294"/>
      <c r="U53" s="294"/>
      <c r="V53" s="38"/>
      <c r="W53" s="293" t="s">
        <v>66</v>
      </c>
      <c r="X53" s="294"/>
      <c r="Y53" s="294"/>
      <c r="Z53" s="38"/>
      <c r="AA53" s="293" t="s">
        <v>66</v>
      </c>
      <c r="AB53" s="294"/>
      <c r="AC53" s="294"/>
      <c r="AD53" s="38"/>
      <c r="AE53" s="293" t="s">
        <v>66</v>
      </c>
      <c r="AF53" s="294"/>
      <c r="AG53" s="294"/>
      <c r="AH53" s="38"/>
      <c r="AI53" s="293" t="s">
        <v>66</v>
      </c>
      <c r="AJ53" s="294"/>
      <c r="AK53" s="294"/>
      <c r="AL53" s="38"/>
      <c r="AM53" s="293" t="s">
        <v>66</v>
      </c>
      <c r="AN53" s="294"/>
      <c r="AO53" s="294"/>
    </row>
    <row r="54" spans="1:41">
      <c r="A54" s="296"/>
      <c r="B54" s="92" t="s">
        <v>58</v>
      </c>
      <c r="C54" s="293"/>
      <c r="D54" s="294"/>
      <c r="E54" s="294"/>
      <c r="F54" s="37"/>
      <c r="G54" s="337" t="s">
        <v>1335</v>
      </c>
      <c r="H54" s="338"/>
      <c r="I54" s="338"/>
      <c r="J54" s="38"/>
      <c r="K54" s="293" t="s">
        <v>1336</v>
      </c>
      <c r="L54" s="294"/>
      <c r="M54" s="294"/>
      <c r="N54" s="38"/>
      <c r="O54" s="293" t="s">
        <v>66</v>
      </c>
      <c r="P54" s="294"/>
      <c r="Q54" s="294"/>
      <c r="R54" s="38"/>
      <c r="S54" s="293" t="s">
        <v>66</v>
      </c>
      <c r="T54" s="294"/>
      <c r="U54" s="294"/>
      <c r="V54" s="38"/>
      <c r="W54" s="293" t="s">
        <v>66</v>
      </c>
      <c r="X54" s="294"/>
      <c r="Y54" s="294"/>
      <c r="Z54" s="38"/>
      <c r="AA54" s="293" t="s">
        <v>66</v>
      </c>
      <c r="AB54" s="294"/>
      <c r="AC54" s="294"/>
      <c r="AD54" s="38"/>
      <c r="AE54" s="293" t="s">
        <v>66</v>
      </c>
      <c r="AF54" s="294"/>
      <c r="AG54" s="294"/>
      <c r="AH54" s="38"/>
      <c r="AI54" s="293" t="s">
        <v>66</v>
      </c>
      <c r="AJ54" s="294"/>
      <c r="AK54" s="294"/>
      <c r="AL54" s="38"/>
      <c r="AM54" s="293" t="s">
        <v>66</v>
      </c>
      <c r="AN54" s="294"/>
      <c r="AO54" s="294"/>
    </row>
    <row r="55" spans="1:41">
      <c r="A55" s="296"/>
      <c r="B55" s="92" t="s">
        <v>67</v>
      </c>
      <c r="C55" s="293" t="s">
        <v>66</v>
      </c>
      <c r="D55" s="294"/>
      <c r="E55" s="294"/>
      <c r="F55" s="37"/>
      <c r="G55" s="293" t="s">
        <v>1337</v>
      </c>
      <c r="H55" s="294"/>
      <c r="I55" s="294"/>
      <c r="J55" s="38"/>
      <c r="K55" s="293" t="s">
        <v>209</v>
      </c>
      <c r="L55" s="294"/>
      <c r="M55" s="294"/>
      <c r="N55" s="38"/>
      <c r="O55" s="293" t="s">
        <v>66</v>
      </c>
      <c r="P55" s="294"/>
      <c r="Q55" s="294"/>
      <c r="R55" s="38"/>
      <c r="S55" s="293" t="s">
        <v>66</v>
      </c>
      <c r="T55" s="294"/>
      <c r="U55" s="294"/>
      <c r="V55" s="38"/>
      <c r="W55" s="293" t="s">
        <v>66</v>
      </c>
      <c r="X55" s="294"/>
      <c r="Y55" s="294"/>
      <c r="Z55" s="38"/>
      <c r="AA55" s="293" t="s">
        <v>66</v>
      </c>
      <c r="AB55" s="294"/>
      <c r="AC55" s="294"/>
      <c r="AD55" s="38"/>
      <c r="AE55" s="293" t="s">
        <v>66</v>
      </c>
      <c r="AF55" s="294"/>
      <c r="AG55" s="294"/>
      <c r="AH55" s="38"/>
      <c r="AI55" s="293" t="s">
        <v>66</v>
      </c>
      <c r="AJ55" s="294"/>
      <c r="AK55" s="294"/>
      <c r="AL55" s="38"/>
      <c r="AM55" s="293" t="s">
        <v>66</v>
      </c>
      <c r="AN55" s="294"/>
      <c r="AO55" s="294"/>
    </row>
    <row r="56" spans="1:41">
      <c r="A56" s="296"/>
      <c r="B56" s="92" t="s">
        <v>68</v>
      </c>
      <c r="C56" s="293" t="s">
        <v>66</v>
      </c>
      <c r="D56" s="294"/>
      <c r="E56" s="294"/>
      <c r="F56" s="37"/>
      <c r="G56" s="293"/>
      <c r="H56" s="294"/>
      <c r="I56" s="294"/>
      <c r="J56" s="38"/>
      <c r="K56" s="293"/>
      <c r="L56" s="294"/>
      <c r="M56" s="294"/>
      <c r="N56" s="38"/>
      <c r="O56" s="293" t="s">
        <v>66</v>
      </c>
      <c r="P56" s="294"/>
      <c r="Q56" s="294"/>
      <c r="R56" s="38"/>
      <c r="S56" s="293" t="s">
        <v>66</v>
      </c>
      <c r="T56" s="294"/>
      <c r="U56" s="294"/>
      <c r="V56" s="38"/>
      <c r="W56" s="293" t="s">
        <v>66</v>
      </c>
      <c r="X56" s="294"/>
      <c r="Y56" s="294"/>
      <c r="Z56" s="38"/>
      <c r="AA56" s="293" t="s">
        <v>66</v>
      </c>
      <c r="AB56" s="294"/>
      <c r="AC56" s="294"/>
      <c r="AD56" s="38"/>
      <c r="AE56" s="293" t="s">
        <v>66</v>
      </c>
      <c r="AF56" s="294"/>
      <c r="AG56" s="294"/>
      <c r="AH56" s="38"/>
      <c r="AI56" s="293" t="s">
        <v>66</v>
      </c>
      <c r="AJ56" s="294"/>
      <c r="AK56" s="294"/>
      <c r="AL56" s="38"/>
      <c r="AM56" s="293" t="s">
        <v>66</v>
      </c>
      <c r="AN56" s="294"/>
      <c r="AO56" s="294"/>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5"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5"/>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5"/>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1"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1"/>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1"/>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1"/>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1"/>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1"/>
      <c r="B67" s="39" t="s">
        <v>77</v>
      </c>
      <c r="C67" s="339" t="s">
        <v>1338</v>
      </c>
      <c r="D67" s="339"/>
      <c r="E67" s="339"/>
      <c r="F67" s="37"/>
      <c r="G67" s="330" t="s">
        <v>1339</v>
      </c>
      <c r="H67" s="330"/>
      <c r="I67" s="330"/>
      <c r="J67" s="38"/>
      <c r="K67" s="330" t="s">
        <v>78</v>
      </c>
      <c r="L67" s="330"/>
      <c r="M67" s="330"/>
      <c r="N67" s="38"/>
      <c r="O67" s="330" t="s">
        <v>78</v>
      </c>
      <c r="P67" s="330"/>
      <c r="Q67" s="330"/>
      <c r="R67" s="38"/>
      <c r="S67" s="330" t="s">
        <v>78</v>
      </c>
      <c r="T67" s="330"/>
      <c r="U67" s="330"/>
      <c r="V67" s="38"/>
      <c r="W67" s="330" t="s">
        <v>78</v>
      </c>
      <c r="X67" s="330"/>
      <c r="Y67" s="330"/>
      <c r="Z67" s="38"/>
      <c r="AA67" s="330" t="s">
        <v>78</v>
      </c>
      <c r="AB67" s="330"/>
      <c r="AC67" s="330"/>
      <c r="AD67" s="38"/>
      <c r="AE67" s="330" t="s">
        <v>78</v>
      </c>
      <c r="AF67" s="330"/>
      <c r="AG67" s="330"/>
      <c r="AH67" s="38"/>
      <c r="AI67" s="330" t="s">
        <v>78</v>
      </c>
      <c r="AJ67" s="330"/>
      <c r="AK67" s="330"/>
      <c r="AL67" s="38"/>
      <c r="AM67" s="330" t="s">
        <v>78</v>
      </c>
      <c r="AN67" s="330"/>
      <c r="AO67" s="330"/>
    </row>
    <row r="68" spans="1:41">
      <c r="A68" s="291"/>
      <c r="B68" s="331"/>
      <c r="C68" s="339"/>
      <c r="D68" s="339"/>
      <c r="E68" s="339"/>
      <c r="F68" s="37"/>
      <c r="G68" s="330"/>
      <c r="H68" s="330"/>
      <c r="I68" s="330"/>
      <c r="J68" s="38"/>
      <c r="K68" s="330"/>
      <c r="L68" s="330"/>
      <c r="M68" s="330"/>
      <c r="N68" s="38"/>
      <c r="O68" s="330"/>
      <c r="P68" s="330"/>
      <c r="Q68" s="330"/>
      <c r="R68" s="38"/>
      <c r="S68" s="330"/>
      <c r="T68" s="330"/>
      <c r="U68" s="330"/>
      <c r="V68" s="38"/>
      <c r="W68" s="330"/>
      <c r="X68" s="330"/>
      <c r="Y68" s="330"/>
      <c r="Z68" s="38"/>
      <c r="AA68" s="330"/>
      <c r="AB68" s="330"/>
      <c r="AC68" s="330"/>
      <c r="AD68" s="38"/>
      <c r="AE68" s="330"/>
      <c r="AF68" s="330"/>
      <c r="AG68" s="330"/>
      <c r="AH68" s="38"/>
      <c r="AI68" s="330"/>
      <c r="AJ68" s="330"/>
      <c r="AK68" s="330"/>
      <c r="AL68" s="38"/>
      <c r="AM68" s="330"/>
      <c r="AN68" s="330"/>
      <c r="AO68" s="330"/>
    </row>
    <row r="69" spans="1:41">
      <c r="A69" s="291"/>
      <c r="B69" s="332"/>
      <c r="C69" s="339"/>
      <c r="D69" s="339"/>
      <c r="E69" s="339"/>
      <c r="F69" s="37"/>
      <c r="G69" s="330"/>
      <c r="H69" s="330"/>
      <c r="I69" s="330"/>
      <c r="J69" s="38"/>
      <c r="K69" s="330"/>
      <c r="L69" s="330"/>
      <c r="M69" s="330"/>
      <c r="N69" s="38"/>
      <c r="O69" s="330"/>
      <c r="P69" s="330"/>
      <c r="Q69" s="330"/>
      <c r="R69" s="38"/>
      <c r="S69" s="330"/>
      <c r="T69" s="330"/>
      <c r="U69" s="330"/>
      <c r="V69" s="38"/>
      <c r="W69" s="330"/>
      <c r="X69" s="330"/>
      <c r="Y69" s="330"/>
      <c r="Z69" s="38"/>
      <c r="AA69" s="330"/>
      <c r="AB69" s="330"/>
      <c r="AC69" s="330"/>
      <c r="AD69" s="38"/>
      <c r="AE69" s="330"/>
      <c r="AF69" s="330"/>
      <c r="AG69" s="330"/>
      <c r="AH69" s="38"/>
      <c r="AI69" s="330"/>
      <c r="AJ69" s="330"/>
      <c r="AK69" s="330"/>
      <c r="AL69" s="38"/>
      <c r="AM69" s="330"/>
      <c r="AN69" s="330"/>
      <c r="AO69" s="330"/>
    </row>
    <row r="70" spans="1:41">
      <c r="A70" s="291"/>
      <c r="B70" s="332"/>
      <c r="C70" s="339"/>
      <c r="D70" s="339"/>
      <c r="E70" s="339"/>
      <c r="F70" s="37"/>
      <c r="G70" s="330"/>
      <c r="H70" s="330"/>
      <c r="I70" s="330"/>
      <c r="J70" s="38"/>
      <c r="K70" s="330"/>
      <c r="L70" s="330"/>
      <c r="M70" s="330"/>
      <c r="N70" s="38"/>
      <c r="O70" s="330"/>
      <c r="P70" s="330"/>
      <c r="Q70" s="330"/>
      <c r="R70" s="38"/>
      <c r="S70" s="330"/>
      <c r="T70" s="330"/>
      <c r="U70" s="330"/>
      <c r="V70" s="38"/>
      <c r="W70" s="330"/>
      <c r="X70" s="330"/>
      <c r="Y70" s="330"/>
      <c r="Z70" s="38"/>
      <c r="AA70" s="330"/>
      <c r="AB70" s="330"/>
      <c r="AC70" s="330"/>
      <c r="AD70" s="38"/>
      <c r="AE70" s="330"/>
      <c r="AF70" s="330"/>
      <c r="AG70" s="330"/>
      <c r="AH70" s="38"/>
      <c r="AI70" s="330"/>
      <c r="AJ70" s="330"/>
      <c r="AK70" s="330"/>
      <c r="AL70" s="38"/>
      <c r="AM70" s="330"/>
      <c r="AN70" s="330"/>
      <c r="AO70" s="330"/>
    </row>
    <row r="71" spans="1:41">
      <c r="A71" s="291"/>
      <c r="B71" s="332"/>
      <c r="C71" s="339"/>
      <c r="D71" s="339"/>
      <c r="E71" s="339"/>
      <c r="F71" s="37"/>
      <c r="G71" s="330"/>
      <c r="H71" s="330"/>
      <c r="I71" s="330"/>
      <c r="J71" s="38"/>
      <c r="K71" s="330"/>
      <c r="L71" s="330"/>
      <c r="M71" s="330"/>
      <c r="N71" s="38"/>
      <c r="O71" s="330"/>
      <c r="P71" s="330"/>
      <c r="Q71" s="330"/>
      <c r="R71" s="38"/>
      <c r="S71" s="330"/>
      <c r="T71" s="330"/>
      <c r="U71" s="330"/>
      <c r="V71" s="38"/>
      <c r="W71" s="330"/>
      <c r="X71" s="330"/>
      <c r="Y71" s="330"/>
      <c r="Z71" s="38"/>
      <c r="AA71" s="330"/>
      <c r="AB71" s="330"/>
      <c r="AC71" s="330"/>
      <c r="AD71" s="38"/>
      <c r="AE71" s="330"/>
      <c r="AF71" s="330"/>
      <c r="AG71" s="330"/>
      <c r="AH71" s="38"/>
      <c r="AI71" s="330"/>
      <c r="AJ71" s="330"/>
      <c r="AK71" s="330"/>
      <c r="AL71" s="38"/>
      <c r="AM71" s="330"/>
      <c r="AN71" s="330"/>
      <c r="AO71" s="330"/>
    </row>
    <row r="72" spans="1:41">
      <c r="A72" s="291"/>
      <c r="B72" s="332"/>
      <c r="C72" s="339"/>
      <c r="D72" s="339"/>
      <c r="E72" s="339"/>
      <c r="F72" s="37"/>
      <c r="G72" s="330"/>
      <c r="H72" s="330"/>
      <c r="I72" s="330"/>
      <c r="J72" s="38"/>
      <c r="K72" s="330"/>
      <c r="L72" s="330"/>
      <c r="M72" s="330"/>
      <c r="N72" s="38"/>
      <c r="O72" s="330"/>
      <c r="P72" s="330"/>
      <c r="Q72" s="330"/>
      <c r="R72" s="38"/>
      <c r="S72" s="330"/>
      <c r="T72" s="330"/>
      <c r="U72" s="330"/>
      <c r="V72" s="38"/>
      <c r="W72" s="330"/>
      <c r="X72" s="330"/>
      <c r="Y72" s="330"/>
      <c r="Z72" s="38"/>
      <c r="AA72" s="330"/>
      <c r="AB72" s="330"/>
      <c r="AC72" s="330"/>
      <c r="AD72" s="38"/>
      <c r="AE72" s="330"/>
      <c r="AF72" s="330"/>
      <c r="AG72" s="330"/>
      <c r="AH72" s="38"/>
      <c r="AI72" s="330"/>
      <c r="AJ72" s="330"/>
      <c r="AK72" s="330"/>
      <c r="AL72" s="38"/>
      <c r="AM72" s="330"/>
      <c r="AN72" s="330"/>
      <c r="AO72" s="330"/>
    </row>
    <row r="73" spans="1:41">
      <c r="A73" s="291"/>
      <c r="B73" s="333"/>
      <c r="C73" s="339"/>
      <c r="D73" s="339"/>
      <c r="E73" s="339"/>
      <c r="F73" s="37"/>
      <c r="G73" s="330"/>
      <c r="H73" s="330"/>
      <c r="I73" s="330"/>
      <c r="J73" s="38"/>
      <c r="K73" s="330"/>
      <c r="L73" s="330"/>
      <c r="M73" s="330"/>
      <c r="N73" s="38"/>
      <c r="O73" s="330"/>
      <c r="P73" s="330"/>
      <c r="Q73" s="330"/>
      <c r="R73" s="38"/>
      <c r="S73" s="330"/>
      <c r="T73" s="330"/>
      <c r="U73" s="330"/>
      <c r="V73" s="38"/>
      <c r="W73" s="330"/>
      <c r="X73" s="330"/>
      <c r="Y73" s="330"/>
      <c r="Z73" s="38"/>
      <c r="AA73" s="330"/>
      <c r="AB73" s="330"/>
      <c r="AC73" s="330"/>
      <c r="AD73" s="38"/>
      <c r="AE73" s="330"/>
      <c r="AF73" s="330"/>
      <c r="AG73" s="330"/>
      <c r="AH73" s="38"/>
      <c r="AI73" s="330"/>
      <c r="AJ73" s="330"/>
      <c r="AK73" s="330"/>
      <c r="AL73" s="38"/>
      <c r="AM73" s="330"/>
      <c r="AN73" s="330"/>
      <c r="AO73" s="330"/>
    </row>
    <row r="74" spans="1:41">
      <c r="A74" s="291"/>
    </row>
    <row r="75" spans="1:41">
      <c r="A75" s="291"/>
    </row>
    <row r="76" spans="1:41">
      <c r="A76" s="291"/>
    </row>
    <row r="77" spans="1:41">
      <c r="A77" s="291"/>
    </row>
    <row r="78" spans="1:41">
      <c r="A78" s="291"/>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C48" activePane="bottomRight" state="frozen"/>
      <selection pane="topRight" activeCell="C1" sqref="C1"/>
      <selection pane="bottomLeft" activeCell="A3" sqref="A3"/>
      <selection pane="bottomRight" activeCell="G22" sqref="G22:M44"/>
    </sheetView>
  </sheetViews>
  <sheetFormatPr defaultColWidth="9.140625" defaultRowHeight="12.7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241" t="s">
        <v>9</v>
      </c>
      <c r="B1" s="201"/>
      <c r="C1" s="202"/>
      <c r="D1" s="202"/>
      <c r="E1" s="203"/>
    </row>
    <row r="2" spans="1:5" s="161" customFormat="1" ht="14.1" customHeight="1">
      <c r="A2" s="241"/>
      <c r="B2" s="162" t="s">
        <v>10</v>
      </c>
      <c r="C2" s="163" t="s">
        <v>11</v>
      </c>
      <c r="D2" s="164" t="s">
        <v>12</v>
      </c>
    </row>
    <row r="3" spans="1:5" s="161" customFormat="1" ht="12.75" customHeight="1">
      <c r="A3" s="204"/>
    </row>
    <row r="4" spans="1:5" s="161" customFormat="1" ht="15.95" customHeight="1">
      <c r="A4" s="165" t="s">
        <v>13</v>
      </c>
      <c r="B4" s="169" t="s">
        <v>14</v>
      </c>
    </row>
    <row r="5" spans="1:5" s="161" customFormat="1">
      <c r="B5" s="162" t="s">
        <v>15</v>
      </c>
      <c r="C5" s="185">
        <v>729</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232" t="s">
        <v>1393</v>
      </c>
      <c r="D9" s="232" t="s">
        <v>1392</v>
      </c>
      <c r="E9" s="167" t="s">
        <v>24</v>
      </c>
    </row>
    <row r="10" spans="1:5" s="161" customFormat="1">
      <c r="B10" s="162" t="s">
        <v>25</v>
      </c>
      <c r="C10" s="233" t="s">
        <v>22</v>
      </c>
      <c r="D10" s="234"/>
      <c r="E10" s="167"/>
    </row>
    <row r="11" spans="1:5" s="161" customFormat="1">
      <c r="B11" s="162" t="s">
        <v>26</v>
      </c>
      <c r="C11" s="168" t="s">
        <v>1394</v>
      </c>
      <c r="D11" s="168" t="s">
        <v>1395</v>
      </c>
      <c r="E11" s="167" t="s">
        <v>28</v>
      </c>
    </row>
    <row r="12" spans="1:5" s="161" customFormat="1">
      <c r="B12" s="162" t="s">
        <v>29</v>
      </c>
      <c r="C12" s="168"/>
      <c r="D12" s="168"/>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89" t="s">
        <v>172</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242" t="s">
        <v>41</v>
      </c>
      <c r="D22" s="243"/>
      <c r="E22" s="244"/>
      <c r="G22" s="340" t="s">
        <v>42</v>
      </c>
      <c r="H22" s="341"/>
      <c r="I22" s="342"/>
      <c r="J22" s="343"/>
      <c r="K22" s="340" t="s">
        <v>42</v>
      </c>
      <c r="L22" s="341"/>
      <c r="M22" s="342"/>
      <c r="O22" s="245" t="s">
        <v>42</v>
      </c>
      <c r="P22" s="246"/>
      <c r="Q22" s="247"/>
      <c r="S22" s="245" t="s">
        <v>42</v>
      </c>
      <c r="T22" s="246"/>
      <c r="U22" s="247"/>
      <c r="W22" s="245" t="s">
        <v>42</v>
      </c>
      <c r="X22" s="246"/>
      <c r="Y22" s="247"/>
      <c r="AA22" s="245" t="s">
        <v>42</v>
      </c>
      <c r="AB22" s="246"/>
      <c r="AC22" s="247"/>
      <c r="AE22" s="245" t="s">
        <v>42</v>
      </c>
      <c r="AF22" s="246"/>
      <c r="AG22" s="247"/>
      <c r="AI22" s="245" t="s">
        <v>42</v>
      </c>
      <c r="AJ22" s="246"/>
      <c r="AK22" s="247"/>
      <c r="AM22" s="245" t="s">
        <v>42</v>
      </c>
      <c r="AN22" s="246"/>
      <c r="AO22" s="247"/>
    </row>
    <row r="23" spans="1:50 16384:16384">
      <c r="A23" s="165"/>
      <c r="B23" s="206" t="str">
        <f>IF(C20="Start with impact category","Select Impact category &gt;&gt;","")</f>
        <v/>
      </c>
      <c r="C23" s="248"/>
      <c r="D23" s="249"/>
      <c r="E23" s="250"/>
      <c r="F23" s="171" t="str">
        <f>IF($B$23="Select Impact category &gt;&gt;", "&gt;&gt;","")</f>
        <v/>
      </c>
      <c r="G23" s="302"/>
      <c r="H23" s="303"/>
      <c r="I23" s="304"/>
      <c r="J23" s="101" t="str">
        <f>IF($B$23="Select Impact category &gt;&gt;", "&gt;&gt;","")</f>
        <v/>
      </c>
      <c r="K23" s="302"/>
      <c r="L23" s="303"/>
      <c r="M23" s="304"/>
      <c r="N23" s="171" t="str">
        <f>IF($B$23="Select Impact category &gt;&gt;", "&gt;&gt;","")</f>
        <v/>
      </c>
      <c r="O23" s="248"/>
      <c r="P23" s="249"/>
      <c r="Q23" s="250"/>
      <c r="R23" s="171" t="str">
        <f>IF($B$23="Select Impact category &gt;&gt;", "&gt;&gt;","")</f>
        <v/>
      </c>
      <c r="S23" s="248"/>
      <c r="T23" s="249"/>
      <c r="U23" s="250"/>
      <c r="V23" s="171" t="str">
        <f>IF($B$23="Select Impact category &gt;&gt;", "&gt;&gt;","")</f>
        <v/>
      </c>
      <c r="W23" s="248"/>
      <c r="X23" s="249"/>
      <c r="Y23" s="250"/>
      <c r="Z23" s="171" t="str">
        <f>IF($B$23="Select Impact category &gt;&gt;", "&gt;&gt;","")</f>
        <v/>
      </c>
      <c r="AA23" s="248"/>
      <c r="AB23" s="249"/>
      <c r="AC23" s="250"/>
      <c r="AD23" s="171" t="str">
        <f>IF($B$23="Select Impact category &gt;&gt;", "&gt;&gt;","")</f>
        <v/>
      </c>
      <c r="AE23" s="248"/>
      <c r="AF23" s="249"/>
      <c r="AG23" s="250"/>
      <c r="AH23" s="171" t="str">
        <f>IF($B$23="Select Impact category &gt;&gt;", "&gt;&gt;","")</f>
        <v/>
      </c>
      <c r="AI23" s="248"/>
      <c r="AJ23" s="249"/>
      <c r="AK23" s="250"/>
      <c r="AL23" s="171" t="str">
        <f>IF($B$23="Select Impact category &gt;&gt;", "&gt;&gt;","")</f>
        <v/>
      </c>
      <c r="AM23" s="248"/>
      <c r="AN23" s="249"/>
      <c r="AO23" s="250"/>
    </row>
    <row r="24" spans="1:50 16384:16384" ht="12.75" customHeight="1">
      <c r="A24" s="165"/>
      <c r="B24" s="169" t="str">
        <f>IF(C20="Start with SDG","Select SDG &gt;&gt;","")</f>
        <v>Select SDG &gt;&gt;</v>
      </c>
      <c r="C24" s="251" t="s">
        <v>129</v>
      </c>
      <c r="D24" s="252"/>
      <c r="E24" s="253"/>
      <c r="F24" s="171" t="str">
        <f>IF($B$24="Select SDG &gt;&gt;","&gt;&gt;","")</f>
        <v>&gt;&gt;</v>
      </c>
      <c r="G24" s="299" t="s">
        <v>123</v>
      </c>
      <c r="H24" s="300"/>
      <c r="I24" s="301"/>
      <c r="J24" s="101" t="str">
        <f>IF($B$24="Select SDG &gt;&gt;","&gt;&gt;","")</f>
        <v>&gt;&gt;</v>
      </c>
      <c r="K24" s="299" t="s">
        <v>124</v>
      </c>
      <c r="L24" s="300"/>
      <c r="M24" s="301"/>
      <c r="N24" s="171" t="str">
        <f>IF($B$24="Select SDG &gt;&gt;","&gt;&gt;","")</f>
        <v>&gt;&gt;</v>
      </c>
      <c r="O24" s="251"/>
      <c r="P24" s="252"/>
      <c r="Q24" s="253"/>
      <c r="R24" s="171" t="str">
        <f>IF($B$24="Select SDG &gt;&gt;","&gt;&gt;","")</f>
        <v>&gt;&gt;</v>
      </c>
      <c r="S24" s="251"/>
      <c r="T24" s="252"/>
      <c r="U24" s="253"/>
      <c r="V24" s="171" t="str">
        <f>IF($B$24="Select SDG &gt;&gt;","&gt;&gt;","")</f>
        <v>&gt;&gt;</v>
      </c>
      <c r="W24" s="251"/>
      <c r="X24" s="252"/>
      <c r="Y24" s="253"/>
      <c r="Z24" s="171" t="str">
        <f>IF($B$24="Select SDG &gt;&gt;","&gt;&gt;","")</f>
        <v>&gt;&gt;</v>
      </c>
      <c r="AA24" s="251"/>
      <c r="AB24" s="252"/>
      <c r="AC24" s="253"/>
      <c r="AD24" s="171" t="str">
        <f>IF($B$24="Select SDG &gt;&gt;","&gt;&gt;","")</f>
        <v>&gt;&gt;</v>
      </c>
      <c r="AE24" s="251"/>
      <c r="AF24" s="252"/>
      <c r="AG24" s="253"/>
      <c r="AH24" s="171" t="str">
        <f>IF($B$24="Select SDG &gt;&gt;","&gt;&gt;","")</f>
        <v>&gt;&gt;</v>
      </c>
      <c r="AI24" s="251"/>
      <c r="AJ24" s="252"/>
      <c r="AK24" s="253"/>
      <c r="AL24" s="171" t="str">
        <f>IF($B$24="Select SDG &gt;&gt;","&gt;&gt;","")</f>
        <v>&gt;&gt;</v>
      </c>
      <c r="AM24" s="251"/>
      <c r="AN24" s="252"/>
      <c r="AO24" s="253"/>
    </row>
    <row r="25" spans="1:50 16384:16384" s="161" customFormat="1">
      <c r="C25" s="191"/>
      <c r="D25" s="192"/>
      <c r="E25" s="193"/>
      <c r="F25" s="171"/>
      <c r="G25" s="21"/>
      <c r="H25" s="14"/>
      <c r="I25" s="22"/>
      <c r="J25" s="101"/>
      <c r="K25" s="21"/>
      <c r="L25" s="14"/>
      <c r="M25" s="22"/>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48"/>
      <c r="D26" s="249"/>
      <c r="E26" s="250"/>
      <c r="F26" s="171" t="str">
        <f>IF($B$26="Select Monitoring indicator &gt;&gt;", "&gt;&gt;","")</f>
        <v/>
      </c>
      <c r="G26" s="302"/>
      <c r="H26" s="303"/>
      <c r="I26" s="304"/>
      <c r="J26" s="101" t="str">
        <f>IF($B$26="Select Monitoring indicator &gt;&gt;","&gt;&gt;","")</f>
        <v/>
      </c>
      <c r="K26" s="302"/>
      <c r="L26" s="303"/>
      <c r="M26" s="304"/>
      <c r="N26" s="171" t="str">
        <f>IF($B$26="Select Monitoring indicator &gt;&gt;","&gt;&gt;","")</f>
        <v/>
      </c>
      <c r="O26" s="248"/>
      <c r="P26" s="249"/>
      <c r="Q26" s="250"/>
      <c r="R26" s="171" t="str">
        <f>IF($B$26="Select Monitoring indicator &gt;&gt;","&gt;&gt;","")</f>
        <v/>
      </c>
      <c r="S26" s="248"/>
      <c r="T26" s="249"/>
      <c r="U26" s="250"/>
      <c r="V26" s="171" t="str">
        <f>IF($B$26="Select Monitoring indicator &gt;&gt;","&gt;&gt;","")</f>
        <v/>
      </c>
      <c r="W26" s="248"/>
      <c r="X26" s="249"/>
      <c r="Y26" s="250"/>
      <c r="Z26" s="171" t="str">
        <f>IF($B$26="Select Monitoring indicator &gt;&gt;","&gt;&gt;","")</f>
        <v/>
      </c>
      <c r="AA26" s="248"/>
      <c r="AB26" s="249"/>
      <c r="AC26" s="250"/>
      <c r="AD26" s="171" t="str">
        <f>IF($B$26="Select Monitoring indicator &gt;&gt;","&gt;&gt;","")</f>
        <v/>
      </c>
      <c r="AE26" s="248"/>
      <c r="AF26" s="249"/>
      <c r="AG26" s="250"/>
      <c r="AH26" s="171" t="str">
        <f>IF($B$26="Select Monitoring indicator &gt;&gt;","&gt;&gt;","")</f>
        <v/>
      </c>
      <c r="AI26" s="248"/>
      <c r="AJ26" s="249"/>
      <c r="AK26" s="250"/>
      <c r="AL26" s="171" t="str">
        <f>IF($B$26="Select Monitoring indicator &gt;&gt;","&gt;&gt;","")</f>
        <v/>
      </c>
      <c r="AM26" s="248"/>
      <c r="AN26" s="249"/>
      <c r="AO26" s="250"/>
    </row>
    <row r="27" spans="1:50 16384:16384" ht="12.75" customHeight="1">
      <c r="B27" s="169" t="str">
        <f>IF(C24&lt;&gt;"","Select Monitoring indicator &gt;&gt;","")</f>
        <v>Select Monitoring indicator &gt;&gt;</v>
      </c>
      <c r="C27" s="257" t="s">
        <v>218</v>
      </c>
      <c r="D27" s="258"/>
      <c r="E27" s="259"/>
      <c r="F27" s="171" t="str">
        <f>IF($B$27="Select Monitoring indicator &gt;&gt;","&gt;&gt;","")</f>
        <v>&gt;&gt;</v>
      </c>
      <c r="G27" s="299" t="s">
        <v>177</v>
      </c>
      <c r="H27" s="300"/>
      <c r="I27" s="301"/>
      <c r="J27" s="101" t="str">
        <f>IF($B$27="Select Monitoring indicator &gt;&gt;","&gt;&gt;","")</f>
        <v>&gt;&gt;</v>
      </c>
      <c r="K27" s="299" t="s">
        <v>273</v>
      </c>
      <c r="L27" s="300"/>
      <c r="M27" s="301"/>
      <c r="N27" s="171" t="str">
        <f>IF($B$27="Select Monitoring indicator &gt;&gt;","&gt;&gt;","")</f>
        <v>&gt;&gt;</v>
      </c>
      <c r="O27" s="251"/>
      <c r="P27" s="252"/>
      <c r="Q27" s="253"/>
      <c r="R27" s="171" t="str">
        <f>IF($B$27="Select Monitoring indicator &gt;&gt;","&gt;&gt;","")</f>
        <v>&gt;&gt;</v>
      </c>
      <c r="S27" s="251"/>
      <c r="T27" s="252"/>
      <c r="U27" s="253"/>
      <c r="V27" s="171" t="str">
        <f>IF($B$27="Select Monitoring indicator &gt;&gt;","&gt;&gt;","")</f>
        <v>&gt;&gt;</v>
      </c>
      <c r="W27" s="251"/>
      <c r="X27" s="252"/>
      <c r="Y27" s="253"/>
      <c r="Z27" s="171" t="str">
        <f>IF($B$27="Select Monitoring indicator &gt;&gt;","&gt;&gt;","")</f>
        <v>&gt;&gt;</v>
      </c>
      <c r="AA27" s="251"/>
      <c r="AB27" s="252"/>
      <c r="AC27" s="253"/>
      <c r="AD27" s="171" t="str">
        <f>IF($B$27="Select Monitoring indicator &gt;&gt;","&gt;&gt;","")</f>
        <v>&gt;&gt;</v>
      </c>
      <c r="AE27" s="251"/>
      <c r="AF27" s="252"/>
      <c r="AG27" s="253"/>
      <c r="AH27" s="171" t="str">
        <f>IF($B$27="Select Monitoring indicator &gt;&gt;","&gt;&gt;","")</f>
        <v>&gt;&gt;</v>
      </c>
      <c r="AI27" s="251"/>
      <c r="AJ27" s="252"/>
      <c r="AK27" s="253"/>
      <c r="AL27" s="171" t="str">
        <f>IF($B$27="Select Monitoring indicator &gt;&gt;","&gt;&gt;","")</f>
        <v>&gt;&gt;</v>
      </c>
      <c r="AM27" s="251"/>
      <c r="AN27" s="252"/>
      <c r="AO27" s="253"/>
    </row>
    <row r="28" spans="1:50 16384:16384" s="161" customFormat="1" ht="15" customHeight="1" thickBot="1">
      <c r="A28" s="173"/>
      <c r="C28" s="174" t="s">
        <v>45</v>
      </c>
      <c r="D28" s="175" t="s">
        <v>1347</v>
      </c>
      <c r="E28" s="176"/>
      <c r="F28" s="173"/>
      <c r="G28" s="96" t="s">
        <v>45</v>
      </c>
      <c r="H28" s="97" t="s">
        <v>47</v>
      </c>
      <c r="I28" s="99"/>
      <c r="J28" s="93"/>
      <c r="K28" s="96" t="s">
        <v>45</v>
      </c>
      <c r="L28" s="97" t="s">
        <v>47</v>
      </c>
      <c r="M28" s="99"/>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23"/>
      <c r="H29" s="20"/>
      <c r="I29" s="24"/>
      <c r="J29" s="20"/>
      <c r="K29" s="23"/>
      <c r="L29" s="20"/>
      <c r="M29" s="24"/>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49</v>
      </c>
      <c r="C30" s="254" t="str" cm="1">
        <f t="array" ref="C30">IFERROR(_xlfn.IFS(C23&lt;&gt;"",IFERROR(INDEX(BA!$J$4:$J$952,MATCH(C26,BA!$P$4:$P$952,0)),""),C24&lt;&gt;"",IFERROR(INDEX(BA!$J$4:$J$952,MATCH(C27,BA!$P$4:$P$952,0)),"")),"")</f>
        <v>GSDM-I13.2.1</v>
      </c>
      <c r="D30" s="255"/>
      <c r="E30" s="256"/>
      <c r="F30" s="167"/>
      <c r="G30" s="297" t="str" cm="1">
        <f t="array" ref="G30">IFERROR(_xlfn.IFS(G23&lt;&gt;"",IFERROR(INDEX([3]BA!$J$4:$J$952,MATCH(G26,[3]BA!$P$4:$P$952,0)),""),G24&lt;&gt;"",IFERROR(INDEX([3]BA!$J$4:$J$952,MATCH(G27,[3]BA!$P$4:$P$952,0)),"")),"")</f>
        <v>GSDM-I7.2.1</v>
      </c>
      <c r="H30" s="289"/>
      <c r="I30" s="298"/>
      <c r="J30" s="8"/>
      <c r="K30" s="297" t="str" cm="1">
        <f t="array" ref="K30">IFERROR(_xlfn.IFS(K23&lt;&gt;"",IFERROR(INDEX([3]BA!$J$4:$J$952,MATCH(K26,[3]BA!$P$4:$P$952,0)),""),K24&lt;&gt;"",IFERROR(INDEX([3]BA!$J$4:$J$952,MATCH(K27,[3]BA!$P$4:$P$952,0)),"")),"")</f>
        <v>GSDM-I8.5.1</v>
      </c>
      <c r="L30" s="289"/>
      <c r="M30" s="298"/>
      <c r="N30" s="209"/>
      <c r="O30" s="254" t="str" cm="1">
        <f t="array" ref="O30">IFERROR(_xlfn.IFS(O23&lt;&gt;"",IFERROR(INDEX(BA!$J$4:$J$952,MATCH(O26,BA!$P$4:$P$952,0)),""),O24&lt;&gt;"",IFERROR(INDEX(BA!$J$4:$J$952,MATCH(O27,BA!$P$4:$P$952,0)),"")),"")</f>
        <v/>
      </c>
      <c r="P30" s="255"/>
      <c r="Q30" s="256"/>
      <c r="R30" s="209"/>
      <c r="S30" s="254" t="str" cm="1">
        <f t="array" ref="S30">IFERROR(_xlfn.IFS(S23&lt;&gt;"",IFERROR(INDEX(BA!$J$4:$J$952,MATCH(S26,BA!$P$4:$P$952,0)),""),S24&lt;&gt;"",IFERROR(INDEX(BA!$J$4:$J$952,MATCH(S27,BA!$P$4:$P$952,0)),"")),"")</f>
        <v/>
      </c>
      <c r="T30" s="255"/>
      <c r="U30" s="256"/>
      <c r="V30" s="209"/>
      <c r="W30" s="254" t="str" cm="1">
        <f t="array" ref="W30">IFERROR(_xlfn.IFS(W23&lt;&gt;"",IFERROR(INDEX(BA!$J$4:$J$952,MATCH(W26,BA!$P$4:$P$952,0)),""),W24&lt;&gt;"",IFERROR(INDEX(BA!$J$4:$J$952,MATCH(W27,BA!$P$4:$P$952,0)),"")),"")</f>
        <v/>
      </c>
      <c r="X30" s="255"/>
      <c r="Y30" s="256"/>
      <c r="Z30" s="209"/>
      <c r="AA30" s="254" t="str" cm="1">
        <f t="array" ref="AA30">IFERROR(_xlfn.IFS(AA23&lt;&gt;"",IFERROR(INDEX(BA!$J$4:$J$952,MATCH(AA26,BA!$P$4:$P$952,0)),""),AA24&lt;&gt;"",IFERROR(INDEX(BA!$J$4:$J$952,MATCH(AA27,BA!$P$4:$P$952,0)),"")),"")</f>
        <v/>
      </c>
      <c r="AB30" s="255"/>
      <c r="AC30" s="256"/>
      <c r="AD30" s="209"/>
      <c r="AE30" s="254" t="str" cm="1">
        <f t="array" ref="AE30">IFERROR(_xlfn.IFS(AE23&lt;&gt;"",IFERROR(INDEX(BA!$J$4:$J$952,MATCH(AE26,BA!$P$4:$P$952,0)),""),AE24&lt;&gt;"",IFERROR(INDEX(BA!$J$4:$J$952,MATCH(AE27,BA!$P$4:$P$952,0)),"")),"")</f>
        <v/>
      </c>
      <c r="AF30" s="255"/>
      <c r="AG30" s="256"/>
      <c r="AH30" s="209"/>
      <c r="AI30" s="254" t="str" cm="1">
        <f t="array" ref="AI30">IFERROR(_xlfn.IFS(AI23&lt;&gt;"",IFERROR(INDEX(BA!$J$4:$J$952,MATCH(AI26,BA!$P$4:$P$952,0)),""),AI24&lt;&gt;"",IFERROR(INDEX(BA!$J$4:$J$952,MATCH(AI27,BA!$P$4:$P$952,0)),"")),"")</f>
        <v/>
      </c>
      <c r="AJ30" s="255"/>
      <c r="AK30" s="256"/>
      <c r="AL30" s="209"/>
      <c r="AM30" s="254" t="str" cm="1">
        <f t="array" ref="AM30">IFERROR(_xlfn.IFS(AM23&lt;&gt;"",IFERROR(INDEX(BA!$J$4:$J$952,MATCH(AM26,BA!$P$4:$P$952,0)),""),AM24&lt;&gt;"",IFERROR(INDEX(BA!$J$4:$J$952,MATCH(AM27,BA!$P$4:$P$952,0)),"")),"")</f>
        <v/>
      </c>
      <c r="AN30" s="255"/>
      <c r="AO30" s="256"/>
      <c r="AP30" s="167"/>
      <c r="AQ30" s="167"/>
      <c r="AR30" s="167"/>
      <c r="AS30" s="167"/>
      <c r="AT30" s="167"/>
      <c r="AU30" s="167"/>
      <c r="AV30" s="167"/>
      <c r="AW30" s="167"/>
      <c r="AX30" s="167"/>
    </row>
    <row r="31" spans="1:50 16384:16384">
      <c r="A31" s="161"/>
      <c r="B31" s="210" t="s">
        <v>50</v>
      </c>
      <c r="C31" s="254" t="str">
        <f>IFERROR(INDEX(BA!$O$4:$O$952,MATCH(C30,BA!$J$4:$J$952,0)),"")</f>
        <v xml:space="preserve">Reduction in GHGs emissions </v>
      </c>
      <c r="D31" s="255"/>
      <c r="E31" s="256"/>
      <c r="F31" s="167"/>
      <c r="G31" s="297" t="str">
        <f>IFERROR(INDEX([3]BA!$O$4:$O$952,MATCH(G30,[3]BA!$J$4:$J$952,0)),"")</f>
        <v>Renewable energy generation</v>
      </c>
      <c r="H31" s="289"/>
      <c r="I31" s="298"/>
      <c r="J31" s="8"/>
      <c r="K31" s="297" t="str">
        <f>IFERROR(INDEX([3]BA!$O$4:$O$952,MATCH(K30,[3]BA!$J$4:$J$952,0)),"")</f>
        <v>Increased employment opportunities</v>
      </c>
      <c r="L31" s="289"/>
      <c r="M31" s="298"/>
      <c r="N31" s="209"/>
      <c r="O31" s="254" t="str">
        <f>IFERROR(INDEX(BA!$O$4:$O$952,MATCH(O30,BA!$J$4:$J$952,0)),"")</f>
        <v/>
      </c>
      <c r="P31" s="255"/>
      <c r="Q31" s="256"/>
      <c r="R31" s="209"/>
      <c r="S31" s="254" t="str">
        <f>IFERROR(INDEX(BA!$O$4:$O$952,MATCH(S30,BA!$J$4:$J$952,0)),"")</f>
        <v/>
      </c>
      <c r="T31" s="255"/>
      <c r="U31" s="256"/>
      <c r="V31" s="209"/>
      <c r="W31" s="254" t="str">
        <f>IFERROR(INDEX(BA!$O$4:$O$952,MATCH(W30,BA!$J$4:$J$952,0)),"")</f>
        <v/>
      </c>
      <c r="X31" s="255"/>
      <c r="Y31" s="256"/>
      <c r="Z31" s="209"/>
      <c r="AA31" s="254" t="str">
        <f>IFERROR(INDEX(BA!$O$4:$O$952,MATCH(AA30,BA!$J$4:$J$952,0)),"")</f>
        <v/>
      </c>
      <c r="AB31" s="255"/>
      <c r="AC31" s="256"/>
      <c r="AD31" s="209"/>
      <c r="AE31" s="254" t="str">
        <f>IFERROR(INDEX(BA!$O$4:$O$952,MATCH(AE30,BA!$J$4:$J$952,0)),"")</f>
        <v/>
      </c>
      <c r="AF31" s="255"/>
      <c r="AG31" s="256"/>
      <c r="AH31" s="209"/>
      <c r="AI31" s="254" t="str">
        <f>IFERROR(INDEX(BA!$O$4:$O$952,MATCH(AI30,BA!$J$4:$J$952,0)),"")</f>
        <v/>
      </c>
      <c r="AJ31" s="255"/>
      <c r="AK31" s="256"/>
      <c r="AL31" s="209"/>
      <c r="AM31" s="254" t="str">
        <f>IFERROR(INDEX(BA!$O$4:$O$952,MATCH(AM30,BA!$J$4:$J$952,0)),"")</f>
        <v/>
      </c>
      <c r="AN31" s="255"/>
      <c r="AO31" s="256"/>
      <c r="AP31" s="167"/>
      <c r="AQ31" s="167"/>
      <c r="AR31" s="167"/>
      <c r="AS31" s="167"/>
      <c r="AT31" s="167"/>
      <c r="AU31" s="167"/>
      <c r="AV31" s="167"/>
      <c r="AW31" s="167"/>
      <c r="AX31" s="167"/>
    </row>
    <row r="32" spans="1:50 16384:16384" ht="15" customHeight="1">
      <c r="A32" s="161"/>
      <c r="B32" s="210" t="s">
        <v>51</v>
      </c>
      <c r="C32" s="254" t="str">
        <f>IFERROR(INDEX(BA!$L$4:$L$952,MATCH(C30,BA!$J$4:$J$952,0)),"")</f>
        <v>Climate change mitigation</v>
      </c>
      <c r="D32" s="255"/>
      <c r="E32" s="256"/>
      <c r="F32" s="167"/>
      <c r="G32" s="297" t="str">
        <f>IFERROR(INDEX([3]BA!$L$4:$L$952,MATCH(G30,[3]BA!$J$4:$J$952,0)),"")</f>
        <v>Energy generation, efficiency &amp; access</v>
      </c>
      <c r="H32" s="289"/>
      <c r="I32" s="298"/>
      <c r="J32" s="8"/>
      <c r="K32" s="297" t="str">
        <f>IFERROR(INDEX([3]BA!$L$4:$L$952,MATCH(K30,[3]BA!$J$4:$J$952,0)),"")</f>
        <v>Employment</v>
      </c>
      <c r="L32" s="289"/>
      <c r="M32" s="298"/>
      <c r="N32" s="209"/>
      <c r="O32" s="254" t="str">
        <f>IFERROR(INDEX(BA!$L$4:$L$952,MATCH(O30,BA!$J$4:$J$952,0)),"")</f>
        <v/>
      </c>
      <c r="P32" s="255"/>
      <c r="Q32" s="256"/>
      <c r="R32" s="209"/>
      <c r="S32" s="254" t="str">
        <f>IFERROR(INDEX(BA!$L$4:$L$952,MATCH(S30,BA!$J$4:$J$952,0)),"")</f>
        <v/>
      </c>
      <c r="T32" s="255"/>
      <c r="U32" s="256"/>
      <c r="V32" s="209"/>
      <c r="W32" s="254" t="str">
        <f>IFERROR(INDEX(BA!$L$4:$L$952,MATCH(W30,BA!$J$4:$J$952,0)),"")</f>
        <v/>
      </c>
      <c r="X32" s="255"/>
      <c r="Y32" s="256"/>
      <c r="Z32" s="209"/>
      <c r="AA32" s="254" t="str">
        <f>IFERROR(INDEX(BA!$L$4:$L$952,MATCH(AA30,BA!$J$4:$J$952,0)),"")</f>
        <v/>
      </c>
      <c r="AB32" s="255"/>
      <c r="AC32" s="256"/>
      <c r="AD32" s="209"/>
      <c r="AE32" s="254" t="str">
        <f>IFERROR(INDEX(BA!$L$4:$L$952,MATCH(AE30,BA!$J$4:$J$952,0)),"")</f>
        <v/>
      </c>
      <c r="AF32" s="255"/>
      <c r="AG32" s="256"/>
      <c r="AH32" s="209"/>
      <c r="AI32" s="254" t="str">
        <f>IFERROR(INDEX(BA!$L$4:$L$952,MATCH(AI30,BA!$J$4:$J$952,0)),"")</f>
        <v/>
      </c>
      <c r="AJ32" s="255"/>
      <c r="AK32" s="256"/>
      <c r="AL32" s="209"/>
      <c r="AM32" s="254" t="str">
        <f>IFERROR(INDEX(BA!$L$4:$L$952,MATCH(AM30,BA!$J$4:$J$952,0)),"")</f>
        <v/>
      </c>
      <c r="AN32" s="255"/>
      <c r="AO32" s="256"/>
      <c r="AP32" s="167"/>
      <c r="AQ32" s="167"/>
      <c r="AR32" s="167"/>
      <c r="AS32" s="167"/>
      <c r="AT32" s="167"/>
      <c r="AU32" s="167"/>
      <c r="AV32" s="167"/>
      <c r="AW32" s="167"/>
      <c r="AX32" s="167"/>
    </row>
    <row r="33" spans="1:50" ht="15" customHeight="1">
      <c r="A33" s="161"/>
      <c r="B33" s="210" t="s">
        <v>52</v>
      </c>
      <c r="C33" s="254" t="str">
        <f>IFERROR(INDEX(BA!$M$4:$M$952,MATCH(C30,BA!$J$4:$J$952,0)),"")</f>
        <v>13. Climate action</v>
      </c>
      <c r="D33" s="255"/>
      <c r="E33" s="256"/>
      <c r="F33" s="167"/>
      <c r="G33" s="297" t="str">
        <f>IFERROR(INDEX([3]BA!$M$4:$M$952,MATCH(G30,[3]BA!$J$4:$J$952,0)),"")</f>
        <v xml:space="preserve">7. Affordable and clean energy </v>
      </c>
      <c r="H33" s="289"/>
      <c r="I33" s="298"/>
      <c r="J33" s="8"/>
      <c r="K33" s="297" t="str">
        <f>IFERROR(INDEX([3]BA!$M$4:$M$952,MATCH(K30,[3]BA!$J$4:$J$952,0)),"")</f>
        <v>8. Decent work and economic growth</v>
      </c>
      <c r="L33" s="289"/>
      <c r="M33" s="298"/>
      <c r="N33" s="209"/>
      <c r="O33" s="254" t="str">
        <f>IFERROR(INDEX(BA!$M$4:$M$952,MATCH(O30,BA!$J$4:$J$952,0)),"")</f>
        <v/>
      </c>
      <c r="P33" s="255"/>
      <c r="Q33" s="256"/>
      <c r="R33" s="209"/>
      <c r="S33" s="254" t="str">
        <f>IFERROR(INDEX(BA!$M$4:$M$952,MATCH(S30,BA!$J$4:$J$952,0)),"")</f>
        <v/>
      </c>
      <c r="T33" s="255"/>
      <c r="U33" s="256"/>
      <c r="V33" s="209"/>
      <c r="W33" s="254" t="str">
        <f>IFERROR(INDEX(BA!$M$4:$M$952,MATCH(W30,BA!$J$4:$J$952,0)),"")</f>
        <v/>
      </c>
      <c r="X33" s="255"/>
      <c r="Y33" s="256"/>
      <c r="Z33" s="209"/>
      <c r="AA33" s="254" t="str">
        <f>IFERROR(INDEX(BA!$M$4:$M$952,MATCH(AA30,BA!$J$4:$J$952,0)),"")</f>
        <v/>
      </c>
      <c r="AB33" s="255"/>
      <c r="AC33" s="256"/>
      <c r="AD33" s="209"/>
      <c r="AE33" s="254" t="str">
        <f>IFERROR(INDEX(BA!$M$4:$M$952,MATCH(AE30,BA!$J$4:$J$952,0)),"")</f>
        <v/>
      </c>
      <c r="AF33" s="255"/>
      <c r="AG33" s="256"/>
      <c r="AH33" s="209"/>
      <c r="AI33" s="254" t="str">
        <f>IFERROR(INDEX(BA!$M$4:$M$952,MATCH(AI30,BA!$J$4:$J$952,0)),"")</f>
        <v/>
      </c>
      <c r="AJ33" s="255"/>
      <c r="AK33" s="256"/>
      <c r="AL33" s="209"/>
      <c r="AM33" s="254" t="str">
        <f>IFERROR(INDEX(BA!$M$4:$M$952,MATCH(AM30,BA!$J$4:$J$952,0)),"")</f>
        <v/>
      </c>
      <c r="AN33" s="255"/>
      <c r="AO33" s="256"/>
      <c r="AP33" s="167"/>
      <c r="AQ33" s="167"/>
      <c r="AR33" s="167"/>
      <c r="AS33" s="167"/>
      <c r="AT33" s="167"/>
      <c r="AU33" s="167"/>
      <c r="AV33" s="167"/>
      <c r="AW33" s="167"/>
      <c r="AX33" s="167"/>
    </row>
    <row r="34" spans="1:50" ht="15" customHeight="1">
      <c r="A34" s="161"/>
      <c r="B34" s="210" t="s">
        <v>53</v>
      </c>
      <c r="C34" s="254" t="str">
        <f>IFERROR(INDEX(BA!$N$4:$N$952,MATCH(C30,BA!$J$4:$J$952,0)),"")</f>
        <v>13.2 Integrate climate change measures into national policies, strategies and planning</v>
      </c>
      <c r="D34" s="255"/>
      <c r="E34" s="256"/>
      <c r="F34" s="167"/>
      <c r="G34" s="297" t="str">
        <f>IFERROR(INDEX([3]BA!$N$4:$N$952,MATCH(G30,[3]BA!$J$4:$J$952,0)),"")</f>
        <v>7.2 By 2030, increase substantially the share of renewable energy in the global energy mix</v>
      </c>
      <c r="H34" s="289"/>
      <c r="I34" s="298"/>
      <c r="J34" s="8"/>
      <c r="K34" s="297" t="str">
        <f>IFERROR(INDEX([3]BA!$N$4:$N$952,MATCH(K30,[3]BA!$J$4:$J$952,0)),"")</f>
        <v>8.5 By 2030, achieve full and productive employment and decent work for all women and men, including for young people and persons with disabilities, and equal pay for work of equal value</v>
      </c>
      <c r="L34" s="289"/>
      <c r="M34" s="298"/>
      <c r="N34" s="209"/>
      <c r="O34" s="254" t="str">
        <f>IFERROR(INDEX(BA!$N$4:$N$952,MATCH(O30,BA!$J$4:$J$952,0)),"")</f>
        <v/>
      </c>
      <c r="P34" s="255"/>
      <c r="Q34" s="256"/>
      <c r="R34" s="209"/>
      <c r="S34" s="254" t="str">
        <f>IFERROR(INDEX(BA!$N$4:$N$952,MATCH(S30,BA!$J$4:$J$952,0)),"")</f>
        <v/>
      </c>
      <c r="T34" s="255"/>
      <c r="U34" s="256"/>
      <c r="V34" s="209"/>
      <c r="W34" s="254" t="str">
        <f>IFERROR(INDEX(BA!$N$4:$N$952,MATCH(W30,BA!$J$4:$J$952,0)),"")</f>
        <v/>
      </c>
      <c r="X34" s="255"/>
      <c r="Y34" s="256"/>
      <c r="Z34" s="209"/>
      <c r="AA34" s="254" t="str">
        <f>IFERROR(INDEX(BA!$N$4:$N$952,MATCH(AA30,BA!$J$4:$J$952,0)),"")</f>
        <v/>
      </c>
      <c r="AB34" s="255"/>
      <c r="AC34" s="256"/>
      <c r="AD34" s="209"/>
      <c r="AE34" s="254" t="str">
        <f>IFERROR(INDEX(BA!$N$4:$N$952,MATCH(AE30,BA!$J$4:$J$952,0)),"")</f>
        <v/>
      </c>
      <c r="AF34" s="255"/>
      <c r="AG34" s="256"/>
      <c r="AH34" s="209"/>
      <c r="AI34" s="254" t="str">
        <f>IFERROR(INDEX(BA!$N$4:$N$952,MATCH(AI30,BA!$J$4:$J$952,0)),"")</f>
        <v/>
      </c>
      <c r="AJ34" s="255"/>
      <c r="AK34" s="256"/>
      <c r="AL34" s="209"/>
      <c r="AM34" s="254" t="str">
        <f>IFERROR(INDEX(BA!$N$4:$N$952,MATCH(AM30,BA!$J$4:$J$952,0)),"")</f>
        <v/>
      </c>
      <c r="AN34" s="255"/>
      <c r="AO34" s="256"/>
      <c r="AP34" s="167"/>
      <c r="AQ34" s="167"/>
      <c r="AR34" s="167"/>
      <c r="AS34" s="167"/>
      <c r="AT34" s="167"/>
      <c r="AU34" s="167"/>
      <c r="AV34" s="167"/>
      <c r="AW34" s="167"/>
      <c r="AX34" s="167"/>
    </row>
    <row r="35" spans="1:50" ht="140.25" customHeight="1">
      <c r="A35" s="161"/>
      <c r="B35" s="210" t="s">
        <v>54</v>
      </c>
      <c r="C35" s="254" t="str">
        <f>IFERROR(INDEX(BA!$Q$4:$Q$952,MATCH($C$30,BA!$J$4:$J$952,0)),"")</f>
        <v>Refers to total amount of greenhouse gases avoided or sequestered during the reporting period.</v>
      </c>
      <c r="D35" s="255"/>
      <c r="E35" s="256"/>
      <c r="F35" s="167"/>
      <c r="G35" s="297" t="str">
        <f>IFERROR(INDEX([3]BA!$Q$4:$Q$952,MATCH($G$30,[3]BA!$J$4:$J$952,0)),"")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89"/>
      <c r="I35" s="298"/>
      <c r="J35" s="8"/>
      <c r="K35" s="297" t="str">
        <f>IFERROR(INDEX([3]BA!$Q$4:$Q$952,MATCH($K$30,[3]BA!$J$4:$J$952,0)),"")</f>
        <v>Refers to total jobs generated as a result of the project.</v>
      </c>
      <c r="L35" s="289"/>
      <c r="M35" s="298"/>
      <c r="N35" s="209"/>
      <c r="O35" s="254" t="str">
        <f>IFERROR(INDEX(BA!$Q$4:$Q$952,MATCH($O$30,BA!$J$4:$J$952,0)),"")</f>
        <v/>
      </c>
      <c r="P35" s="255"/>
      <c r="Q35" s="256"/>
      <c r="R35" s="209"/>
      <c r="S35" s="254" t="str">
        <f>IFERROR(INDEX(BA!$Q$4:$Q$952,MATCH($S$30,BA!$J$4:$J$952,0)),"")</f>
        <v/>
      </c>
      <c r="T35" s="255"/>
      <c r="U35" s="256"/>
      <c r="V35" s="209"/>
      <c r="W35" s="254" t="str">
        <f>IFERROR(INDEX(BA!$Q$4:$Q$952,MATCH($W$30,BA!$J$4:$J$952,0)),"")</f>
        <v/>
      </c>
      <c r="X35" s="255"/>
      <c r="Y35" s="256"/>
      <c r="Z35" s="209"/>
      <c r="AA35" s="254" t="str">
        <f>IFERROR(INDEX(BA!$Q$4:$Q$952,MATCH($AA$30,BA!$J$4:$J$952,0)),"")</f>
        <v/>
      </c>
      <c r="AB35" s="255"/>
      <c r="AC35" s="256"/>
      <c r="AD35" s="209"/>
      <c r="AE35" s="254" t="str">
        <f>IFERROR(INDEX(BA!$Q$4:$Q$952,MATCH($AE$30,BA!$J$4:$J$952,0)),"")</f>
        <v/>
      </c>
      <c r="AF35" s="255"/>
      <c r="AG35" s="256"/>
      <c r="AH35" s="209"/>
      <c r="AI35" s="254" t="str">
        <f>IFERROR(INDEX(BA!$Q$4:$Q$952,MATCH($AI$30,BA!$J$4:$J$952,0)),"")</f>
        <v/>
      </c>
      <c r="AJ35" s="255"/>
      <c r="AK35" s="256"/>
      <c r="AL35" s="209"/>
      <c r="AM35" s="254" t="str">
        <f>IFERROR(INDEX(BA!$Q$4:$Q$952,MATCH($AM$30,BA!$J$4:$J$952,0)),"")</f>
        <v/>
      </c>
      <c r="AN35" s="255"/>
      <c r="AO35" s="256"/>
      <c r="AP35" s="167"/>
      <c r="AQ35" s="167"/>
      <c r="AR35" s="167"/>
      <c r="AS35" s="167"/>
      <c r="AT35" s="167"/>
      <c r="AU35" s="167"/>
      <c r="AV35" s="167"/>
      <c r="AW35" s="167"/>
      <c r="AX35" s="167"/>
    </row>
    <row r="36" spans="1:50" ht="187.5" customHeight="1">
      <c r="A36" s="183" t="s">
        <v>55</v>
      </c>
      <c r="B36" s="211" t="str">
        <f>BA!R3</f>
        <v>Guidance, calculation method and other considerations</v>
      </c>
      <c r="C36" s="25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5"/>
      <c r="E36" s="256"/>
      <c r="F36" s="167"/>
      <c r="G36" s="297" t="str">
        <f>IFERROR(INDEX([3]BA!$R$4:$R$952,MATCH($G$30,[3]BA!$J$4:$J$952,0)),"")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89"/>
      <c r="I36" s="298"/>
      <c r="J36" s="8"/>
      <c r="K36" s="297" t="str">
        <f>IFERROR(INDEX([3]BA!$R$4:$R$952,MATCH($K$30,[3]BA!$J$4:$J$952,0)),"")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89"/>
      <c r="M36" s="298"/>
      <c r="N36" s="209"/>
      <c r="O36" s="254" t="str">
        <f>IFERROR(INDEX(BA!$R$4:$R$952,MATCH($O$30,BA!$J$4:$J$952,0)),"")</f>
        <v/>
      </c>
      <c r="P36" s="255"/>
      <c r="Q36" s="256"/>
      <c r="R36" s="209"/>
      <c r="S36" s="254" t="str">
        <f>IFERROR(INDEX(BA!$R$4:$R$952,MATCH($S$30,BA!$J$4:$J$952,0)),"")</f>
        <v/>
      </c>
      <c r="T36" s="255"/>
      <c r="U36" s="256"/>
      <c r="V36" s="209"/>
      <c r="W36" s="254" t="str">
        <f>IFERROR(INDEX(BA!$R$4:$R$952,MATCH($W$30,BA!$J$4:$J$952,0)),"")</f>
        <v/>
      </c>
      <c r="X36" s="255"/>
      <c r="Y36" s="256"/>
      <c r="Z36" s="209"/>
      <c r="AA36" s="254" t="str">
        <f>IFERROR(INDEX(BA!$R$4:$R$952,MATCH($AA$30,BA!$J$4:$J$952,0)),"")</f>
        <v/>
      </c>
      <c r="AB36" s="255"/>
      <c r="AC36" s="256"/>
      <c r="AD36" s="209"/>
      <c r="AE36" s="254" t="str">
        <f>IFERROR(INDEX(BA!$R$4:$R$952,MATCH($AE$30,BA!$J$4:$J$952,0)),"")</f>
        <v/>
      </c>
      <c r="AF36" s="255"/>
      <c r="AG36" s="256"/>
      <c r="AH36" s="209"/>
      <c r="AI36" s="254" t="str">
        <f>IFERROR(INDEX(BA!$R$4:$R$952,MATCH($AI$30,BA!$J$4:$J$952,0)),"")</f>
        <v/>
      </c>
      <c r="AJ36" s="255"/>
      <c r="AK36" s="256"/>
      <c r="AL36" s="209"/>
      <c r="AM36" s="254" t="str">
        <f>IFERROR(INDEX(BA!$R$4:$R$952,MATCH($AM$30,BA!$J$4:$J$952,0)),"")</f>
        <v/>
      </c>
      <c r="AN36" s="255"/>
      <c r="AO36" s="256"/>
      <c r="AP36" s="167"/>
      <c r="AQ36" s="167"/>
      <c r="AR36" s="167"/>
      <c r="AS36" s="167"/>
      <c r="AT36" s="167"/>
      <c r="AU36" s="167"/>
      <c r="AV36" s="167"/>
      <c r="AW36" s="167"/>
      <c r="AX36" s="167"/>
    </row>
    <row r="37" spans="1:50" ht="15" customHeight="1">
      <c r="A37" s="161"/>
      <c r="B37" s="212" t="s">
        <v>56</v>
      </c>
      <c r="C37" s="260" t="str">
        <f>IFERROR(INDEX(BA!$S$4:$S$952,MATCH(C30,BA!$J$4:$J$952,0)),"")</f>
        <v>tCO2eq</v>
      </c>
      <c r="D37" s="261"/>
      <c r="E37" s="262"/>
      <c r="F37" s="167"/>
      <c r="G37" s="311" t="str">
        <f>IFERROR(INDEX([3]BA!$S$4:$S$952,MATCH(G30,[3]BA!$J$4:$J$952,0)),"")</f>
        <v>MWh</v>
      </c>
      <c r="H37" s="312"/>
      <c r="I37" s="313"/>
      <c r="J37" s="8"/>
      <c r="K37" s="311" t="str">
        <f>IFERROR(INDEX([3]BA!$S$4:$S$952,MATCH(K30,[3]BA!$J$4:$J$952,0)),"")</f>
        <v>Number</v>
      </c>
      <c r="L37" s="312"/>
      <c r="M37" s="313"/>
      <c r="N37" s="209"/>
      <c r="O37" s="260" t="str">
        <f>IFERROR(INDEX(BA!$S$4:$S$952,MATCH(O30,BA!$J$4:$J$952,0)),"")</f>
        <v/>
      </c>
      <c r="P37" s="261"/>
      <c r="Q37" s="262"/>
      <c r="R37" s="209"/>
      <c r="S37" s="260" t="str">
        <f>IFERROR(INDEX(BA!$S$4:$S$952,MATCH(S30,BA!$J$4:$J$952,0)),"")</f>
        <v/>
      </c>
      <c r="T37" s="261"/>
      <c r="U37" s="262"/>
      <c r="V37" s="209"/>
      <c r="W37" s="260" t="str">
        <f>IFERROR(INDEX(BA!$S$4:$S$952,MATCH(W30,BA!$J$4:$J$952,0)),"")</f>
        <v/>
      </c>
      <c r="X37" s="261"/>
      <c r="Y37" s="262"/>
      <c r="Z37" s="209"/>
      <c r="AA37" s="260" t="str">
        <f>IFERROR(INDEX(BA!$S$4:$S$952,MATCH(AA30,BA!$J$4:$J$952,0)),"")</f>
        <v/>
      </c>
      <c r="AB37" s="261"/>
      <c r="AC37" s="262"/>
      <c r="AD37" s="209"/>
      <c r="AE37" s="260" t="str">
        <f>IFERROR(INDEX(BA!$S$4:$S$952,MATCH(AE30,BA!$J$4:$J$952,0)),"")</f>
        <v/>
      </c>
      <c r="AF37" s="261"/>
      <c r="AG37" s="262"/>
      <c r="AH37" s="209"/>
      <c r="AI37" s="260" t="str">
        <f>IFERROR(INDEX(BA!$S$4:$S$952,MATCH(AI30,BA!$J$4:$J$952,0)),"")</f>
        <v/>
      </c>
      <c r="AJ37" s="261"/>
      <c r="AK37" s="262"/>
      <c r="AL37" s="209"/>
      <c r="AM37" s="260" t="str">
        <f>IFERROR(INDEX(BA!$S$4:$S$952,MATCH(AM30,BA!$J$4:$J$952,0)),"")</f>
        <v/>
      </c>
      <c r="AN37" s="261"/>
      <c r="AO37" s="262"/>
      <c r="AP37" s="167"/>
      <c r="AQ37" s="167"/>
      <c r="AR37" s="167"/>
      <c r="AS37" s="167"/>
      <c r="AT37" s="167"/>
      <c r="AU37" s="167"/>
      <c r="AV37" s="167"/>
      <c r="AW37" s="167"/>
      <c r="AX37" s="167"/>
    </row>
    <row r="38" spans="1:50" ht="15" customHeight="1">
      <c r="A38" s="161"/>
      <c r="B38" s="212" t="s">
        <v>57</v>
      </c>
      <c r="C38" s="260" t="str">
        <f>IFERROR(INDEX(BA!$T$4:$T$952,MATCH(C30,BA!$J$4:$J$952,0)),"")</f>
        <v>Project activity</v>
      </c>
      <c r="D38" s="261"/>
      <c r="E38" s="262"/>
      <c r="F38" s="167"/>
      <c r="G38" s="311" t="str">
        <f>IFERROR(INDEX([3]BA!$T$4:$T$952,MATCH(G30,[3]BA!$J$4:$J$952,0)),"")</f>
        <v>Project activity</v>
      </c>
      <c r="H38" s="312"/>
      <c r="I38" s="313"/>
      <c r="J38" s="8"/>
      <c r="K38" s="311" t="str">
        <f>IFERROR(INDEX([3]BA!$T$4:$T$952,MATCH(K30,[3]BA!$J$4:$J$952,0)),"")</f>
        <v>Project activity</v>
      </c>
      <c r="L38" s="312"/>
      <c r="M38" s="313"/>
      <c r="N38" s="209"/>
      <c r="O38" s="260" t="str">
        <f>IFERROR(INDEX(BA!$T$4:$T$952,MATCH(O30,BA!$J$4:$J$952,0)),"")</f>
        <v/>
      </c>
      <c r="P38" s="261"/>
      <c r="Q38" s="262"/>
      <c r="R38" s="209"/>
      <c r="S38" s="260" t="str">
        <f>IFERROR(INDEX(BA!$T$4:$T$952,MATCH(S30,BA!$J$4:$J$952,0)),"")</f>
        <v/>
      </c>
      <c r="T38" s="261"/>
      <c r="U38" s="262"/>
      <c r="V38" s="209"/>
      <c r="W38" s="260" t="str">
        <f>IFERROR(INDEX(BA!$T$4:$T$952,MATCH(W30,BA!$J$4:$J$952,0)),"")</f>
        <v/>
      </c>
      <c r="X38" s="261"/>
      <c r="Y38" s="262"/>
      <c r="Z38" s="209"/>
      <c r="AA38" s="260" t="str">
        <f>IFERROR(INDEX(BA!$T$4:$T$952,MATCH(AA30,BA!$J$4:$J$952,0)),"")</f>
        <v/>
      </c>
      <c r="AB38" s="261"/>
      <c r="AC38" s="262"/>
      <c r="AD38" s="209"/>
      <c r="AE38" s="260" t="str">
        <f>IFERROR(INDEX(BA!$T$4:$T$952,MATCH(AE30,BA!$J$4:$J$952,0)),"")</f>
        <v/>
      </c>
      <c r="AF38" s="261"/>
      <c r="AG38" s="262"/>
      <c r="AH38" s="209"/>
      <c r="AI38" s="260" t="str">
        <f>IFERROR(INDEX(BA!$T$4:$T$952,MATCH(AI30,BA!$J$4:$J$952,0)),"")</f>
        <v/>
      </c>
      <c r="AJ38" s="261"/>
      <c r="AK38" s="262"/>
      <c r="AL38" s="209"/>
      <c r="AM38" s="260" t="str">
        <f>IFERROR(INDEX(BA!$T$4:$T$952,MATCH(AM30,BA!$J$4:$J$952,0)),"")</f>
        <v/>
      </c>
      <c r="AN38" s="261"/>
      <c r="AO38" s="262"/>
      <c r="AP38" s="167"/>
      <c r="AQ38" s="167"/>
      <c r="AR38" s="167"/>
      <c r="AS38" s="167"/>
      <c r="AT38" s="167"/>
      <c r="AU38" s="167"/>
      <c r="AV38" s="167"/>
      <c r="AW38" s="167"/>
      <c r="AX38" s="167"/>
    </row>
    <row r="39" spans="1:50" ht="15" customHeight="1">
      <c r="A39" s="161"/>
      <c r="B39" s="212" t="s">
        <v>58</v>
      </c>
      <c r="C39" s="260" t="str">
        <f>IFERROR(INDEX(BA!$U$4:$U$952,MATCH(C30,BA!$J$4:$J$952,0)),"")</f>
        <v>Calculation</v>
      </c>
      <c r="D39" s="261"/>
      <c r="E39" s="262"/>
      <c r="F39" s="167"/>
      <c r="G39" s="311" t="str">
        <f>IFERROR(INDEX([3]BA!$U$4:$U$952,MATCH(G30,[3]BA!$J$4:$J$952,0)),"")</f>
        <v>Electricity meters</v>
      </c>
      <c r="H39" s="312"/>
      <c r="I39" s="313"/>
      <c r="J39" s="8"/>
      <c r="K39" s="311" t="str">
        <f>IFERROR(INDEX([3]BA!$U$4:$U$952,MATCH(K30,[3]BA!$J$4:$J$952,0)),"")</f>
        <v>Either head count or Full Time Equivalent (FTE), with the chosen
approach stated and applied consistently
Use numbers as at the end of the reporting period, unless there has been a material change during the reporting period;</v>
      </c>
      <c r="L39" s="312"/>
      <c r="M39" s="313"/>
      <c r="N39" s="209"/>
      <c r="O39" s="260" t="str">
        <f>IFERROR(INDEX(BA!$U$4:$U$952,MATCH(O30,BA!$J$4:$J$952,0)),"")</f>
        <v/>
      </c>
      <c r="P39" s="261"/>
      <c r="Q39" s="262"/>
      <c r="R39" s="209"/>
      <c r="S39" s="260" t="str">
        <f>IFERROR(INDEX(BA!$U$4:$U$952,MATCH(S30,BA!$J$4:$J$952,0)),"")</f>
        <v/>
      </c>
      <c r="T39" s="261"/>
      <c r="U39" s="262"/>
      <c r="V39" s="209"/>
      <c r="W39" s="260" t="str">
        <f>IFERROR(INDEX(BA!$U$4:$U$952,MATCH(W30,BA!$J$4:$J$952,0)),"")</f>
        <v/>
      </c>
      <c r="X39" s="261"/>
      <c r="Y39" s="262"/>
      <c r="Z39" s="209"/>
      <c r="AA39" s="260" t="str">
        <f>IFERROR(INDEX(BA!$U$4:$U$952,MATCH(AA30,BA!$J$4:$J$952,0)),"")</f>
        <v/>
      </c>
      <c r="AB39" s="261"/>
      <c r="AC39" s="262"/>
      <c r="AD39" s="209"/>
      <c r="AE39" s="260" t="str">
        <f>IFERROR(INDEX(BA!$U$4:$U$952,MATCH(AE30,BA!$J$4:$J$952,0)),"")</f>
        <v/>
      </c>
      <c r="AF39" s="261"/>
      <c r="AG39" s="262"/>
      <c r="AH39" s="209"/>
      <c r="AI39" s="260" t="str">
        <f>IFERROR(INDEX(BA!$U$4:$U$952,MATCH(AI30,BA!$J$4:$J$952,0)),"")</f>
        <v/>
      </c>
      <c r="AJ39" s="261"/>
      <c r="AK39" s="262"/>
      <c r="AL39" s="209"/>
      <c r="AM39" s="260" t="str">
        <f>IFERROR(INDEX(BA!$U$4:$U$952,MATCH(AM30,BA!$J$4:$J$952,0)),"")</f>
        <v/>
      </c>
      <c r="AN39" s="261"/>
      <c r="AO39" s="262"/>
      <c r="AP39" s="167"/>
      <c r="AQ39" s="167"/>
      <c r="AR39" s="167"/>
      <c r="AS39" s="167"/>
      <c r="AT39" s="167"/>
      <c r="AU39" s="167"/>
      <c r="AV39" s="167"/>
      <c r="AW39" s="167"/>
      <c r="AX39" s="167"/>
    </row>
    <row r="40" spans="1:50" ht="15" customHeight="1">
      <c r="A40" s="161"/>
      <c r="B40" s="212" t="s">
        <v>59</v>
      </c>
      <c r="C40" s="260" t="str">
        <f>IFERROR(INDEX(BA!$V$4:$V$952,MATCH(C30,BA!$J$4:$J$952,0)),"")</f>
        <v>Annual</v>
      </c>
      <c r="D40" s="261"/>
      <c r="E40" s="262"/>
      <c r="F40" s="167"/>
      <c r="G40" s="311" t="str">
        <f>IFERROR(INDEX([3]BA!$V$4:$V$952,MATCH(G30,[3]BA!$J$4:$J$952,0)),"")</f>
        <v>Continuous measurement</v>
      </c>
      <c r="H40" s="312"/>
      <c r="I40" s="313"/>
      <c r="J40" s="8"/>
      <c r="K40" s="311" t="str">
        <f>IFERROR(INDEX([3]BA!$V$4:$V$952,MATCH(K30,[3]BA!$J$4:$J$952,0)),"")</f>
        <v>Annual</v>
      </c>
      <c r="L40" s="312"/>
      <c r="M40" s="313"/>
      <c r="N40" s="209"/>
      <c r="O40" s="260" t="str">
        <f>IFERROR(INDEX(BA!$V$4:$V$952,MATCH(O30,BA!$J$4:$J$952,0)),"")</f>
        <v/>
      </c>
      <c r="P40" s="261"/>
      <c r="Q40" s="262"/>
      <c r="R40" s="209"/>
      <c r="S40" s="260" t="str">
        <f>IFERROR(INDEX(BA!$V$4:$V$952,MATCH(S30,BA!$J$4:$J$952,0)),"")</f>
        <v/>
      </c>
      <c r="T40" s="261"/>
      <c r="U40" s="262"/>
      <c r="V40" s="209"/>
      <c r="W40" s="260" t="str">
        <f>IFERROR(INDEX(BA!$V$4:$V$952,MATCH(W30,BA!$J$4:$J$952,0)),"")</f>
        <v/>
      </c>
      <c r="X40" s="261"/>
      <c r="Y40" s="262"/>
      <c r="Z40" s="209"/>
      <c r="AA40" s="260" t="str">
        <f>IFERROR(INDEX(BA!$V$4:$V$952,MATCH(AA30,BA!$J$4:$J$952,0)),"")</f>
        <v/>
      </c>
      <c r="AB40" s="261"/>
      <c r="AC40" s="262"/>
      <c r="AD40" s="209"/>
      <c r="AE40" s="260" t="str">
        <f>IFERROR(INDEX(BA!$V$4:$V$952,MATCH(AE30,BA!$J$4:$J$952,0)),"")</f>
        <v/>
      </c>
      <c r="AF40" s="261"/>
      <c r="AG40" s="262"/>
      <c r="AH40" s="209"/>
      <c r="AI40" s="260" t="str">
        <f>IFERROR(INDEX(BA!$V$4:$V$952,MATCH(AI30,BA!$J$4:$J$952,0)),"")</f>
        <v/>
      </c>
      <c r="AJ40" s="261"/>
      <c r="AK40" s="262"/>
      <c r="AL40" s="209"/>
      <c r="AM40" s="260" t="str">
        <f>IFERROR(INDEX(BA!$V$4:$V$952,MATCH(AM30,BA!$J$4:$J$952,0)),"")</f>
        <v/>
      </c>
      <c r="AN40" s="261"/>
      <c r="AO40" s="262"/>
      <c r="AP40" s="167"/>
      <c r="AQ40" s="167"/>
      <c r="AR40" s="167"/>
      <c r="AS40" s="167"/>
      <c r="AT40" s="167"/>
      <c r="AU40" s="167"/>
      <c r="AV40" s="167"/>
      <c r="AW40" s="167"/>
      <c r="AX40" s="167"/>
    </row>
    <row r="41" spans="1:50" ht="15" customHeight="1">
      <c r="A41" s="161"/>
      <c r="B41" s="212" t="s">
        <v>60</v>
      </c>
      <c r="C41" s="260" t="str">
        <f>IFERROR(INDEX(BA!$X$4:$X$952,MATCH(C30,BA!$J$4:$J$952,0 )),"")</f>
        <v>NA</v>
      </c>
      <c r="D41" s="261"/>
      <c r="E41" s="262"/>
      <c r="F41" s="167"/>
      <c r="G41" s="311" t="str">
        <f>IFERROR(INDEX([3]BA!$X$4:$X$952,MATCH(G30,[3]BA!$J$4:$J$952,0 )),"")</f>
        <v>NA</v>
      </c>
      <c r="H41" s="312"/>
      <c r="I41" s="313"/>
      <c r="J41" s="8"/>
      <c r="K41" s="311" t="str">
        <f>IFERROR(INDEX([3]BA!$X$4:$X$952,MATCH(K30,[3]BA!$J$4:$J$952,0 )),"")</f>
        <v>NA</v>
      </c>
      <c r="L41" s="312"/>
      <c r="M41" s="313"/>
      <c r="N41" s="209"/>
      <c r="O41" s="260" t="str">
        <f>IFERROR(INDEX(BA!$X$4:$X$952,MATCH(O30,BA!$J$4:$J$952,0 )),"")</f>
        <v/>
      </c>
      <c r="P41" s="261"/>
      <c r="Q41" s="262"/>
      <c r="R41" s="209"/>
      <c r="S41" s="260" t="str">
        <f>IFERROR(INDEX(BA!$X$4:$X$952,MATCH(S30,BA!$J$4:$J$952,0 )),"")</f>
        <v/>
      </c>
      <c r="T41" s="261"/>
      <c r="U41" s="262"/>
      <c r="V41" s="209"/>
      <c r="W41" s="260" t="str">
        <f>IFERROR(INDEX(BA!$X$4:$X$952,MATCH(W30,BA!$J$4:$J$952,0 )),"")</f>
        <v/>
      </c>
      <c r="X41" s="261"/>
      <c r="Y41" s="262"/>
      <c r="Z41" s="209"/>
      <c r="AA41" s="260" t="str">
        <f>IFERROR(INDEX(BA!$X$4:$X$952,MATCH(AA30,BA!$J$4:$J$952,0 )),"")</f>
        <v/>
      </c>
      <c r="AB41" s="261"/>
      <c r="AC41" s="262"/>
      <c r="AD41" s="209"/>
      <c r="AE41" s="260" t="str">
        <f>IFERROR(INDEX(BA!$X$4:$X$952,MATCH(AE30,BA!$J$4:$J$952,0 )),"")</f>
        <v/>
      </c>
      <c r="AF41" s="261"/>
      <c r="AG41" s="262"/>
      <c r="AH41" s="209"/>
      <c r="AI41" s="260" t="str">
        <f>IFERROR(INDEX(BA!$X$4:$X$952,MATCH(AI30,BA!$J$4:$J$952,0 )),"")</f>
        <v/>
      </c>
      <c r="AJ41" s="261"/>
      <c r="AK41" s="262"/>
      <c r="AL41" s="209"/>
      <c r="AM41" s="260" t="str">
        <f>IFERROR(INDEX(BA!$X$4:$X$952,MATCH(AM30,BA!$J$4:$J$952,0 )),"")</f>
        <v/>
      </c>
      <c r="AN41" s="261"/>
      <c r="AO41" s="262"/>
      <c r="AP41" s="167"/>
      <c r="AQ41" s="167"/>
      <c r="AR41" s="167"/>
      <c r="AS41" s="167"/>
      <c r="AT41" s="167"/>
      <c r="AU41" s="167"/>
      <c r="AV41" s="167"/>
      <c r="AW41" s="167"/>
      <c r="AX41" s="167"/>
    </row>
    <row r="42" spans="1:50" ht="28.5" customHeight="1">
      <c r="A42" s="161"/>
      <c r="B42" s="212" t="s">
        <v>61</v>
      </c>
      <c r="C42" s="260" t="str">
        <f>IFERROR(INDEX(BA!$Y$4:$Y$952,MATCH(C30,BA!$J$4:$J$952,0 )),"NA")</f>
        <v>Gold Standard approved SDG Impact Quantification methodologies are available at https://globalgoals.goldstandard.org/</v>
      </c>
      <c r="D42" s="261"/>
      <c r="E42" s="262"/>
      <c r="F42" s="167"/>
      <c r="G42" s="311" t="str">
        <f>IFERROR(INDEX([3]BA!$Y$4:$Y$952,MATCH(G30,[3]BA!$J$4:$J$952,0)),"")</f>
        <v>NA</v>
      </c>
      <c r="H42" s="312"/>
      <c r="I42" s="313"/>
      <c r="J42" s="8"/>
      <c r="K42" s="311" t="str">
        <f>IFERROR(INDEX([3]BA!$Y$4:$Y$952,MATCH(K30,[3]BA!$J$4:$J$952,0 )),"")</f>
        <v>GRI 102: General Disclosures</v>
      </c>
      <c r="L42" s="312"/>
      <c r="M42" s="313"/>
      <c r="N42" s="209"/>
      <c r="O42" s="260" t="str">
        <f>IFERROR(INDEX(BA!$Y$4:$Y$952,MATCH(O30,BA!$J$4:$J$952,0 )),"")</f>
        <v/>
      </c>
      <c r="P42" s="261"/>
      <c r="Q42" s="262"/>
      <c r="R42" s="209"/>
      <c r="S42" s="260" t="str">
        <f>IFERROR(INDEX(BA!$Y$4:$Y$952,MATCH(S30,BA!$J$4:$J$952,0 )),"")</f>
        <v/>
      </c>
      <c r="T42" s="261"/>
      <c r="U42" s="262"/>
      <c r="V42" s="209"/>
      <c r="W42" s="260" t="str">
        <f>IFERROR(INDEX(BA!$Y$4:$Y$952,MATCH(W30,BA!$J$4:$J$952,0 )),"")</f>
        <v/>
      </c>
      <c r="X42" s="261"/>
      <c r="Y42" s="262"/>
      <c r="Z42" s="209"/>
      <c r="AA42" s="260" t="str">
        <f>IFERROR(INDEX(BA!$Y$4:$Y$952,MATCH(AA30,BA!$J$4:$J$952,0 )),"")</f>
        <v/>
      </c>
      <c r="AB42" s="261"/>
      <c r="AC42" s="262"/>
      <c r="AD42" s="209"/>
      <c r="AE42" s="260" t="str">
        <f>IFERROR(INDEX(BA!$Y$4:$Y$952,MATCH(AE30,BA!$J$4:$J$952,0 )),"")</f>
        <v/>
      </c>
      <c r="AF42" s="261"/>
      <c r="AG42" s="262"/>
      <c r="AH42" s="209"/>
      <c r="AI42" s="260" t="str">
        <f>IFERROR(INDEX(BA!$Y$4:$Y$952,MATCH(AI30,BA!$J$4:$J$952,0 )),"")</f>
        <v/>
      </c>
      <c r="AJ42" s="261"/>
      <c r="AK42" s="262"/>
      <c r="AL42" s="209"/>
      <c r="AM42" s="260" t="str">
        <f>IFERROR(INDEX(BA!$Y$4:$Y$952,MATCH(AM30,BA!$J$4:$J$952,0 )),"")</f>
        <v/>
      </c>
      <c r="AN42" s="261"/>
      <c r="AO42" s="262"/>
      <c r="AP42" s="167"/>
      <c r="AQ42" s="167"/>
      <c r="AR42" s="167"/>
      <c r="AS42" s="167"/>
      <c r="AT42" s="167"/>
      <c r="AU42" s="167"/>
      <c r="AV42" s="167"/>
      <c r="AW42" s="167"/>
      <c r="AX42" s="167"/>
    </row>
    <row r="43" spans="1:50" ht="15" customHeight="1">
      <c r="A43" s="161"/>
      <c r="B43" s="184"/>
      <c r="C43" s="263"/>
      <c r="D43" s="264"/>
      <c r="E43" s="265"/>
      <c r="G43" s="314"/>
      <c r="H43" s="315"/>
      <c r="I43" s="316"/>
      <c r="J43" s="8"/>
      <c r="K43" s="311"/>
      <c r="L43" s="312"/>
      <c r="M43" s="313"/>
      <c r="O43" s="263"/>
      <c r="P43" s="264"/>
      <c r="Q43" s="265"/>
      <c r="S43" s="263"/>
      <c r="T43" s="264"/>
      <c r="U43" s="265"/>
      <c r="W43" s="263"/>
      <c r="X43" s="264"/>
      <c r="Y43" s="265"/>
      <c r="AA43" s="263"/>
      <c r="AB43" s="264"/>
      <c r="AC43" s="265"/>
      <c r="AE43" s="263"/>
      <c r="AF43" s="264"/>
      <c r="AG43" s="265"/>
      <c r="AI43" s="263"/>
      <c r="AJ43" s="264"/>
      <c r="AK43" s="265"/>
      <c r="AM43" s="263"/>
      <c r="AN43" s="264"/>
      <c r="AO43" s="265"/>
    </row>
    <row r="44" spans="1:50" ht="15" customHeight="1">
      <c r="A44" s="161"/>
      <c r="B44" s="184"/>
      <c r="C44" s="266"/>
      <c r="D44" s="267"/>
      <c r="E44" s="268"/>
      <c r="G44" s="314"/>
      <c r="H44" s="315"/>
      <c r="I44" s="316"/>
      <c r="J44" s="8"/>
      <c r="K44" s="311"/>
      <c r="L44" s="312"/>
      <c r="M44" s="313"/>
      <c r="O44" s="263"/>
      <c r="P44" s="264"/>
      <c r="Q44" s="265"/>
      <c r="S44" s="263"/>
      <c r="T44" s="264"/>
      <c r="U44" s="265"/>
      <c r="W44" s="263"/>
      <c r="X44" s="264"/>
      <c r="Y44" s="265"/>
      <c r="AA44" s="263"/>
      <c r="AB44" s="264"/>
      <c r="AC44" s="265"/>
      <c r="AE44" s="263"/>
      <c r="AF44" s="264"/>
      <c r="AG44" s="265"/>
      <c r="AI44" s="263"/>
      <c r="AJ44" s="264"/>
      <c r="AK44" s="265"/>
      <c r="AM44" s="263"/>
      <c r="AN44" s="264"/>
      <c r="AO44" s="265"/>
    </row>
    <row r="45" spans="1:50" ht="15" customHeight="1">
      <c r="A45" s="161"/>
      <c r="B45" s="184"/>
      <c r="C45" s="266"/>
      <c r="D45" s="267"/>
      <c r="E45" s="268"/>
      <c r="G45" s="266"/>
      <c r="H45" s="267"/>
      <c r="I45" s="268"/>
      <c r="K45" s="263"/>
      <c r="L45" s="264"/>
      <c r="M45" s="265"/>
      <c r="O45" s="263"/>
      <c r="P45" s="264"/>
      <c r="Q45" s="265"/>
      <c r="S45" s="263"/>
      <c r="T45" s="264"/>
      <c r="U45" s="265"/>
      <c r="W45" s="263"/>
      <c r="X45" s="264"/>
      <c r="Y45" s="265"/>
      <c r="AA45" s="263"/>
      <c r="AB45" s="264"/>
      <c r="AC45" s="265"/>
      <c r="AE45" s="263"/>
      <c r="AF45" s="264"/>
      <c r="AG45" s="265"/>
      <c r="AI45" s="263"/>
      <c r="AJ45" s="264"/>
      <c r="AK45" s="265"/>
      <c r="AM45" s="263"/>
      <c r="AN45" s="264"/>
      <c r="AO45" s="265"/>
    </row>
    <row r="46" spans="1:50" ht="15" customHeight="1">
      <c r="A46" s="161"/>
      <c r="B46" s="184"/>
      <c r="C46" s="266"/>
      <c r="D46" s="267"/>
      <c r="E46" s="268"/>
      <c r="G46" s="266"/>
      <c r="H46" s="267"/>
      <c r="I46" s="268"/>
      <c r="K46" s="263"/>
      <c r="L46" s="264"/>
      <c r="M46" s="265"/>
      <c r="O46" s="263"/>
      <c r="P46" s="264"/>
      <c r="Q46" s="265"/>
      <c r="S46" s="263"/>
      <c r="T46" s="264"/>
      <c r="U46" s="265"/>
      <c r="W46" s="263"/>
      <c r="X46" s="264"/>
      <c r="Y46" s="265"/>
      <c r="AA46" s="263"/>
      <c r="AB46" s="264"/>
      <c r="AC46" s="265"/>
      <c r="AE46" s="263"/>
      <c r="AF46" s="264"/>
      <c r="AG46" s="265"/>
      <c r="AI46" s="263"/>
      <c r="AJ46" s="264"/>
      <c r="AK46" s="265"/>
      <c r="AM46" s="263"/>
      <c r="AN46" s="264"/>
      <c r="AO46" s="265"/>
    </row>
    <row r="47" spans="1:50" ht="15" customHeight="1">
      <c r="A47" s="161"/>
      <c r="B47" s="184"/>
      <c r="C47" s="272"/>
      <c r="D47" s="273"/>
      <c r="E47" s="274"/>
      <c r="G47" s="272"/>
      <c r="H47" s="273"/>
      <c r="I47" s="274"/>
      <c r="K47" s="263"/>
      <c r="L47" s="264"/>
      <c r="M47" s="265"/>
      <c r="O47" s="263"/>
      <c r="P47" s="264"/>
      <c r="Q47" s="265"/>
      <c r="S47" s="263"/>
      <c r="T47" s="264"/>
      <c r="U47" s="265"/>
      <c r="W47" s="263"/>
      <c r="X47" s="264"/>
      <c r="Y47" s="265"/>
      <c r="AA47" s="263"/>
      <c r="AB47" s="264"/>
      <c r="AC47" s="265"/>
      <c r="AE47" s="263"/>
      <c r="AF47" s="264"/>
      <c r="AG47" s="265"/>
      <c r="AI47" s="263"/>
      <c r="AJ47" s="264"/>
      <c r="AK47" s="265"/>
      <c r="AM47" s="263"/>
      <c r="AN47" s="264"/>
      <c r="AO47" s="265"/>
    </row>
    <row r="48" spans="1:50" ht="15" customHeight="1">
      <c r="A48" s="161"/>
      <c r="B48" s="184"/>
      <c r="C48" s="269"/>
      <c r="D48" s="270"/>
      <c r="E48" s="271"/>
      <c r="G48" s="269"/>
      <c r="H48" s="270"/>
      <c r="I48" s="271"/>
      <c r="K48" s="263"/>
      <c r="L48" s="264"/>
      <c r="M48" s="265"/>
      <c r="O48" s="263"/>
      <c r="P48" s="264"/>
      <c r="Q48" s="265"/>
      <c r="S48" s="263"/>
      <c r="T48" s="264"/>
      <c r="U48" s="265"/>
      <c r="W48" s="263"/>
      <c r="X48" s="264"/>
      <c r="Y48" s="265"/>
      <c r="AA48" s="263"/>
      <c r="AB48" s="264"/>
      <c r="AC48" s="265"/>
      <c r="AE48" s="263"/>
      <c r="AF48" s="264"/>
      <c r="AG48" s="265"/>
      <c r="AI48" s="263"/>
      <c r="AJ48" s="264"/>
      <c r="AK48" s="265"/>
      <c r="AM48" s="263"/>
      <c r="AN48" s="264"/>
      <c r="AO48" s="265"/>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ht="14.25">
      <c r="A50" s="281" t="s">
        <v>64</v>
      </c>
      <c r="B50" s="213" t="s">
        <v>65</v>
      </c>
      <c r="C50" s="277" t="str" cm="1">
        <f t="array" ref="C50">IFERROR(_xlfn.IFS(B26&lt;&gt;"",C26,B27&lt;&gt;"",C27),"")</f>
        <v>Amount of GHGs emissions avoided or sequestered</v>
      </c>
      <c r="D50" s="278"/>
      <c r="E50" s="279"/>
      <c r="F50" s="214"/>
      <c r="G50" s="277" t="str" cm="1">
        <f t="array" ref="G50">IFERROR(_xlfn.IFS(F26&lt;&gt;"",G26,F27&lt;&gt;"",G27),"")</f>
        <v>Total electricity produced: Renewable</v>
      </c>
      <c r="H50" s="278"/>
      <c r="I50" s="279"/>
      <c r="J50" s="215"/>
      <c r="K50" s="277" t="str" cm="1">
        <f t="array" ref="K50">IFERROR(_xlfn.IFS(J26&lt;&gt;"",K26,J27&lt;&gt;"",K27),"")</f>
        <v>Total number of jobs</v>
      </c>
      <c r="L50" s="278"/>
      <c r="M50" s="279"/>
      <c r="N50" s="215"/>
      <c r="O50" s="277" cm="1">
        <f t="array" ref="O50">IFERROR(_xlfn.IFS(N26&lt;&gt;"",O26,N27&lt;&gt;"",O27),"")</f>
        <v>0</v>
      </c>
      <c r="P50" s="278"/>
      <c r="Q50" s="279"/>
      <c r="R50" s="215"/>
      <c r="S50" s="277" cm="1">
        <f t="array" ref="S50">IFERROR(_xlfn.IFS(R26&lt;&gt;"",S26,R27&lt;&gt;"",S27),"")</f>
        <v>0</v>
      </c>
      <c r="T50" s="278"/>
      <c r="U50" s="279"/>
      <c r="V50" s="215"/>
      <c r="W50" s="277" cm="1">
        <f t="array" ref="W50">IFERROR(_xlfn.IFS(V26&lt;&gt;"",W26,V27&lt;&gt;"",W27),"")</f>
        <v>0</v>
      </c>
      <c r="X50" s="278"/>
      <c r="Y50" s="279"/>
      <c r="Z50" s="215"/>
      <c r="AA50" s="277" cm="1">
        <f t="array" ref="AA50">IFERROR(_xlfn.IFS(Z26&lt;&gt;"",AA26,Z27&lt;&gt;"",AA27),"")</f>
        <v>0</v>
      </c>
      <c r="AB50" s="278"/>
      <c r="AC50" s="279"/>
      <c r="AD50" s="215"/>
      <c r="AE50" s="277" cm="1">
        <f t="array" ref="AE50">IFERROR(_xlfn.IFS(AD26&lt;&gt;"",AE26,AD27&lt;&gt;"",AE27),"")</f>
        <v>0</v>
      </c>
      <c r="AF50" s="278"/>
      <c r="AG50" s="279"/>
      <c r="AH50" s="215"/>
      <c r="AI50" s="277" cm="1">
        <f t="array" ref="AI50">IFERROR(_xlfn.IFS(AH26&lt;&gt;"",AI26,AH27&lt;&gt;"",AI27),"")</f>
        <v>0</v>
      </c>
      <c r="AJ50" s="278"/>
      <c r="AK50" s="279"/>
      <c r="AL50" s="215"/>
      <c r="AM50" s="277" cm="1">
        <f t="array" ref="AM50">IFERROR(_xlfn.IFS(AL26&lt;&gt;"",AM26,AL27&lt;&gt;"",AM27),"")</f>
        <v>0</v>
      </c>
      <c r="AN50" s="278"/>
      <c r="AO50" s="279"/>
      <c r="AP50" s="167"/>
      <c r="AQ50" s="167"/>
      <c r="AR50" s="167"/>
      <c r="AS50" s="167"/>
      <c r="AT50" s="167"/>
      <c r="AU50" s="167"/>
      <c r="AV50" s="167"/>
      <c r="AW50" s="167"/>
      <c r="AX50" s="167"/>
      <c r="AY50" s="167"/>
      <c r="AZ50" s="167"/>
      <c r="BA50" s="167"/>
      <c r="BB50" s="167"/>
      <c r="BC50" s="167"/>
      <c r="BD50" s="209"/>
    </row>
    <row r="51" spans="1:56">
      <c r="A51" s="281"/>
      <c r="B51" s="212" t="s">
        <v>56</v>
      </c>
      <c r="C51" s="275" t="s">
        <v>1389</v>
      </c>
      <c r="D51" s="276"/>
      <c r="E51" s="276"/>
      <c r="F51" s="214"/>
      <c r="G51" s="275" t="s">
        <v>180</v>
      </c>
      <c r="H51" s="276"/>
      <c r="I51" s="276"/>
      <c r="J51" s="215"/>
      <c r="K51" s="275" t="s">
        <v>276</v>
      </c>
      <c r="L51" s="276"/>
      <c r="M51" s="276"/>
      <c r="N51" s="215"/>
      <c r="O51" s="275" t="s">
        <v>66</v>
      </c>
      <c r="P51" s="276"/>
      <c r="Q51" s="276"/>
      <c r="R51" s="215"/>
      <c r="S51" s="275" t="s">
        <v>66</v>
      </c>
      <c r="T51" s="276"/>
      <c r="U51" s="276"/>
      <c r="V51" s="215"/>
      <c r="W51" s="275" t="s">
        <v>66</v>
      </c>
      <c r="X51" s="276"/>
      <c r="Y51" s="276"/>
      <c r="Z51" s="215"/>
      <c r="AA51" s="275" t="s">
        <v>66</v>
      </c>
      <c r="AB51" s="276"/>
      <c r="AC51" s="276"/>
      <c r="AD51" s="215"/>
      <c r="AE51" s="275" t="s">
        <v>66</v>
      </c>
      <c r="AF51" s="276"/>
      <c r="AG51" s="276"/>
      <c r="AH51" s="215"/>
      <c r="AI51" s="275" t="s">
        <v>66</v>
      </c>
      <c r="AJ51" s="276"/>
      <c r="AK51" s="276"/>
      <c r="AL51" s="215"/>
      <c r="AM51" s="275" t="s">
        <v>66</v>
      </c>
      <c r="AN51" s="276"/>
      <c r="AO51" s="276"/>
      <c r="AP51" s="167"/>
      <c r="AQ51" s="167"/>
      <c r="AR51" s="167"/>
      <c r="AS51" s="167"/>
      <c r="AT51" s="167"/>
      <c r="AU51" s="167"/>
      <c r="AV51" s="167"/>
      <c r="AW51" s="167"/>
      <c r="AX51" s="167"/>
      <c r="AY51" s="167"/>
      <c r="AZ51" s="167"/>
      <c r="BA51" s="167"/>
      <c r="BB51" s="167"/>
      <c r="BC51" s="167"/>
      <c r="BD51" s="209"/>
    </row>
    <row r="52" spans="1:56">
      <c r="A52" s="281"/>
      <c r="B52" s="212" t="s">
        <v>57</v>
      </c>
      <c r="C52" s="275" t="s">
        <v>1390</v>
      </c>
      <c r="D52" s="276"/>
      <c r="E52" s="276"/>
      <c r="F52" s="214"/>
      <c r="G52" s="275" t="s">
        <v>1390</v>
      </c>
      <c r="H52" s="276"/>
      <c r="I52" s="276"/>
      <c r="J52" s="215"/>
      <c r="K52" s="275" t="s">
        <v>1390</v>
      </c>
      <c r="L52" s="276"/>
      <c r="M52" s="276"/>
      <c r="N52" s="215"/>
      <c r="O52" s="275" t="s">
        <v>66</v>
      </c>
      <c r="P52" s="276"/>
      <c r="Q52" s="276"/>
      <c r="R52" s="215"/>
      <c r="S52" s="275" t="s">
        <v>66</v>
      </c>
      <c r="T52" s="276"/>
      <c r="U52" s="276"/>
      <c r="V52" s="215"/>
      <c r="W52" s="275" t="s">
        <v>66</v>
      </c>
      <c r="X52" s="276"/>
      <c r="Y52" s="276"/>
      <c r="Z52" s="215"/>
      <c r="AA52" s="275" t="s">
        <v>66</v>
      </c>
      <c r="AB52" s="276"/>
      <c r="AC52" s="276"/>
      <c r="AD52" s="215"/>
      <c r="AE52" s="275" t="s">
        <v>66</v>
      </c>
      <c r="AF52" s="276"/>
      <c r="AG52" s="276"/>
      <c r="AH52" s="215"/>
      <c r="AI52" s="275" t="s">
        <v>66</v>
      </c>
      <c r="AJ52" s="276"/>
      <c r="AK52" s="276"/>
      <c r="AL52" s="215"/>
      <c r="AM52" s="275" t="s">
        <v>66</v>
      </c>
      <c r="AN52" s="276"/>
      <c r="AO52" s="276"/>
      <c r="AP52" s="167"/>
      <c r="AQ52" s="167"/>
      <c r="AR52" s="167"/>
      <c r="AS52" s="167"/>
      <c r="AT52" s="167"/>
      <c r="AU52" s="167"/>
      <c r="AV52" s="167"/>
      <c r="AW52" s="167"/>
      <c r="AX52" s="167"/>
      <c r="AY52" s="167"/>
      <c r="AZ52" s="167"/>
      <c r="BA52" s="167"/>
      <c r="BB52" s="167"/>
      <c r="BC52" s="167"/>
      <c r="BD52" s="209"/>
    </row>
    <row r="53" spans="1:56">
      <c r="A53" s="281"/>
      <c r="B53" s="212" t="s">
        <v>59</v>
      </c>
      <c r="C53" s="275" t="s">
        <v>223</v>
      </c>
      <c r="D53" s="276"/>
      <c r="E53" s="276"/>
      <c r="F53" s="214"/>
      <c r="G53" s="275" t="s">
        <v>183</v>
      </c>
      <c r="H53" s="276"/>
      <c r="I53" s="276"/>
      <c r="J53" s="215"/>
      <c r="K53" s="275" t="s">
        <v>223</v>
      </c>
      <c r="L53" s="276"/>
      <c r="M53" s="276"/>
      <c r="N53" s="215"/>
      <c r="O53" s="275" t="s">
        <v>66</v>
      </c>
      <c r="P53" s="276"/>
      <c r="Q53" s="276"/>
      <c r="R53" s="215"/>
      <c r="S53" s="275" t="s">
        <v>66</v>
      </c>
      <c r="T53" s="276"/>
      <c r="U53" s="276"/>
      <c r="V53" s="215"/>
      <c r="W53" s="275" t="s">
        <v>66</v>
      </c>
      <c r="X53" s="276"/>
      <c r="Y53" s="276"/>
      <c r="Z53" s="215"/>
      <c r="AA53" s="275" t="s">
        <v>66</v>
      </c>
      <c r="AB53" s="276"/>
      <c r="AC53" s="276"/>
      <c r="AD53" s="215"/>
      <c r="AE53" s="275" t="s">
        <v>66</v>
      </c>
      <c r="AF53" s="276"/>
      <c r="AG53" s="276"/>
      <c r="AH53" s="215"/>
      <c r="AI53" s="275" t="s">
        <v>66</v>
      </c>
      <c r="AJ53" s="276"/>
      <c r="AK53" s="276"/>
      <c r="AL53" s="215"/>
      <c r="AM53" s="275" t="s">
        <v>66</v>
      </c>
      <c r="AN53" s="276"/>
      <c r="AO53" s="276"/>
      <c r="AP53" s="167"/>
      <c r="AQ53" s="167"/>
      <c r="AR53" s="167"/>
      <c r="AS53" s="167"/>
      <c r="AT53" s="167"/>
      <c r="AU53" s="167"/>
      <c r="AV53" s="167"/>
      <c r="AW53" s="167"/>
      <c r="AX53" s="167"/>
      <c r="AY53" s="167"/>
      <c r="AZ53" s="167"/>
      <c r="BA53" s="167"/>
      <c r="BB53" s="167"/>
      <c r="BC53" s="167"/>
      <c r="BD53" s="209"/>
    </row>
    <row r="54" spans="1:56">
      <c r="A54" s="281"/>
      <c r="B54" s="212" t="s">
        <v>58</v>
      </c>
      <c r="C54" s="275" t="s">
        <v>222</v>
      </c>
      <c r="D54" s="276"/>
      <c r="E54" s="276"/>
      <c r="F54" s="214"/>
      <c r="G54" s="275" t="s">
        <v>182</v>
      </c>
      <c r="H54" s="276"/>
      <c r="I54" s="276"/>
      <c r="J54" s="215"/>
      <c r="K54" s="275" t="s">
        <v>1391</v>
      </c>
      <c r="L54" s="276"/>
      <c r="M54" s="276"/>
      <c r="N54" s="215"/>
      <c r="O54" s="275" t="s">
        <v>66</v>
      </c>
      <c r="P54" s="276"/>
      <c r="Q54" s="276"/>
      <c r="R54" s="215"/>
      <c r="S54" s="275" t="s">
        <v>66</v>
      </c>
      <c r="T54" s="276"/>
      <c r="U54" s="276"/>
      <c r="V54" s="215"/>
      <c r="W54" s="275" t="s">
        <v>66</v>
      </c>
      <c r="X54" s="276"/>
      <c r="Y54" s="276"/>
      <c r="Z54" s="215"/>
      <c r="AA54" s="275" t="s">
        <v>66</v>
      </c>
      <c r="AB54" s="276"/>
      <c r="AC54" s="276"/>
      <c r="AD54" s="215"/>
      <c r="AE54" s="275" t="s">
        <v>66</v>
      </c>
      <c r="AF54" s="276"/>
      <c r="AG54" s="276"/>
      <c r="AH54" s="215"/>
      <c r="AI54" s="275" t="s">
        <v>66</v>
      </c>
      <c r="AJ54" s="276"/>
      <c r="AK54" s="276"/>
      <c r="AL54" s="215"/>
      <c r="AM54" s="275" t="s">
        <v>66</v>
      </c>
      <c r="AN54" s="276"/>
      <c r="AO54" s="276"/>
      <c r="AP54" s="167"/>
      <c r="AQ54" s="167"/>
      <c r="AR54" s="167"/>
      <c r="AS54" s="167"/>
      <c r="AT54" s="167"/>
      <c r="AU54" s="167"/>
      <c r="AV54" s="167"/>
      <c r="AW54" s="167"/>
      <c r="AX54" s="167"/>
      <c r="AY54" s="167"/>
      <c r="AZ54" s="167"/>
      <c r="BA54" s="167"/>
      <c r="BB54" s="167"/>
      <c r="BC54" s="167"/>
      <c r="BD54" s="209"/>
    </row>
    <row r="55" spans="1:56">
      <c r="A55" s="281"/>
      <c r="B55" s="212" t="s">
        <v>67</v>
      </c>
      <c r="C55" s="275" t="s">
        <v>66</v>
      </c>
      <c r="D55" s="276"/>
      <c r="E55" s="276"/>
      <c r="F55" s="214"/>
      <c r="G55" s="275" t="s">
        <v>66</v>
      </c>
      <c r="H55" s="276"/>
      <c r="I55" s="276"/>
      <c r="J55" s="215"/>
      <c r="K55" s="275" t="s">
        <v>66</v>
      </c>
      <c r="L55" s="276"/>
      <c r="M55" s="276"/>
      <c r="N55" s="215"/>
      <c r="O55" s="275" t="s">
        <v>66</v>
      </c>
      <c r="P55" s="276"/>
      <c r="Q55" s="276"/>
      <c r="R55" s="215"/>
      <c r="S55" s="275" t="s">
        <v>66</v>
      </c>
      <c r="T55" s="276"/>
      <c r="U55" s="276"/>
      <c r="V55" s="215"/>
      <c r="W55" s="275" t="s">
        <v>66</v>
      </c>
      <c r="X55" s="276"/>
      <c r="Y55" s="276"/>
      <c r="Z55" s="215"/>
      <c r="AA55" s="275" t="s">
        <v>66</v>
      </c>
      <c r="AB55" s="276"/>
      <c r="AC55" s="276"/>
      <c r="AD55" s="215"/>
      <c r="AE55" s="275" t="s">
        <v>66</v>
      </c>
      <c r="AF55" s="276"/>
      <c r="AG55" s="276"/>
      <c r="AH55" s="215"/>
      <c r="AI55" s="275" t="s">
        <v>66</v>
      </c>
      <c r="AJ55" s="276"/>
      <c r="AK55" s="276"/>
      <c r="AL55" s="215"/>
      <c r="AM55" s="275" t="s">
        <v>66</v>
      </c>
      <c r="AN55" s="276"/>
      <c r="AO55" s="276"/>
      <c r="AP55" s="167"/>
      <c r="AQ55" s="167"/>
      <c r="AR55" s="167"/>
      <c r="AS55" s="167"/>
      <c r="AT55" s="167"/>
      <c r="AU55" s="167"/>
      <c r="AV55" s="167"/>
      <c r="AW55" s="167"/>
      <c r="AX55" s="167"/>
      <c r="AY55" s="167"/>
      <c r="AZ55" s="167"/>
      <c r="BA55" s="167"/>
      <c r="BB55" s="167"/>
      <c r="BC55" s="167"/>
      <c r="BD55" s="209"/>
    </row>
    <row r="56" spans="1:56">
      <c r="A56" s="281"/>
      <c r="B56" s="212" t="s">
        <v>68</v>
      </c>
      <c r="C56" s="275" t="s">
        <v>66</v>
      </c>
      <c r="D56" s="276"/>
      <c r="E56" s="276"/>
      <c r="F56" s="214"/>
      <c r="G56" s="275" t="s">
        <v>66</v>
      </c>
      <c r="H56" s="276"/>
      <c r="I56" s="276"/>
      <c r="J56" s="215"/>
      <c r="K56" s="275" t="s">
        <v>66</v>
      </c>
      <c r="L56" s="276"/>
      <c r="M56" s="276"/>
      <c r="N56" s="215"/>
      <c r="O56" s="275" t="s">
        <v>66</v>
      </c>
      <c r="P56" s="276"/>
      <c r="Q56" s="276"/>
      <c r="R56" s="215"/>
      <c r="S56" s="275" t="s">
        <v>66</v>
      </c>
      <c r="T56" s="276"/>
      <c r="U56" s="276"/>
      <c r="V56" s="215"/>
      <c r="W56" s="275" t="s">
        <v>66</v>
      </c>
      <c r="X56" s="276"/>
      <c r="Y56" s="276"/>
      <c r="Z56" s="215"/>
      <c r="AA56" s="275" t="s">
        <v>66</v>
      </c>
      <c r="AB56" s="276"/>
      <c r="AC56" s="276"/>
      <c r="AD56" s="215"/>
      <c r="AE56" s="275" t="s">
        <v>66</v>
      </c>
      <c r="AF56" s="276"/>
      <c r="AG56" s="276"/>
      <c r="AH56" s="215"/>
      <c r="AI56" s="275" t="s">
        <v>66</v>
      </c>
      <c r="AJ56" s="276"/>
      <c r="AK56" s="276"/>
      <c r="AL56" s="215"/>
      <c r="AM56" s="275" t="s">
        <v>66</v>
      </c>
      <c r="AN56" s="276"/>
      <c r="AO56" s="276"/>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80" t="s">
        <v>73</v>
      </c>
      <c r="B58" s="212" t="s">
        <v>1396</v>
      </c>
      <c r="C58" s="236">
        <v>5673.57</v>
      </c>
      <c r="D58" s="217">
        <v>0</v>
      </c>
      <c r="E58" s="236">
        <v>5673.57</v>
      </c>
      <c r="F58" s="214"/>
      <c r="G58" s="217">
        <v>0</v>
      </c>
      <c r="H58" s="236">
        <v>12291.09</v>
      </c>
      <c r="I58" s="236">
        <f>H58</f>
        <v>12291.09</v>
      </c>
      <c r="J58" s="215"/>
      <c r="K58" s="217">
        <v>0</v>
      </c>
      <c r="L58" s="217">
        <v>9</v>
      </c>
      <c r="M58" s="217">
        <v>9</v>
      </c>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80"/>
      <c r="B59" s="212" t="s">
        <v>1397</v>
      </c>
      <c r="C59" s="236">
        <v>11934.63</v>
      </c>
      <c r="D59" s="217">
        <v>0</v>
      </c>
      <c r="E59" s="236">
        <v>11934.63</v>
      </c>
      <c r="F59" s="214"/>
      <c r="G59" s="217">
        <v>0</v>
      </c>
      <c r="H59" s="236">
        <v>25854.92</v>
      </c>
      <c r="I59" s="236">
        <f>H59</f>
        <v>25854.92</v>
      </c>
      <c r="J59" s="215"/>
      <c r="K59" s="217">
        <v>0</v>
      </c>
      <c r="L59" s="217">
        <v>9</v>
      </c>
      <c r="M59" s="217">
        <v>9</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80"/>
      <c r="B60" s="212"/>
      <c r="C60" s="217"/>
      <c r="D60" s="217"/>
      <c r="E60" s="217"/>
      <c r="F60" s="214"/>
      <c r="G60" s="217"/>
      <c r="H60" s="217"/>
      <c r="I60" s="217"/>
      <c r="J60" s="215"/>
      <c r="K60" s="217"/>
      <c r="L60" s="217"/>
      <c r="M60" s="217"/>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86" t="s">
        <v>74</v>
      </c>
      <c r="B61" s="212"/>
      <c r="C61" s="217"/>
      <c r="D61" s="217"/>
      <c r="E61" s="217"/>
      <c r="F61" s="214"/>
      <c r="G61" s="217"/>
      <c r="H61" s="217"/>
      <c r="I61" s="217"/>
      <c r="J61" s="215"/>
      <c r="K61" s="217"/>
      <c r="L61" s="217"/>
      <c r="M61" s="217"/>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86"/>
      <c r="B62" s="212"/>
      <c r="C62" s="217"/>
      <c r="D62" s="217"/>
      <c r="E62" s="217"/>
      <c r="F62" s="214"/>
      <c r="G62" s="217"/>
      <c r="H62" s="217"/>
      <c r="I62" s="217"/>
      <c r="J62" s="215"/>
      <c r="K62" s="217"/>
      <c r="L62" s="217"/>
      <c r="M62" s="217"/>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86"/>
      <c r="B63" s="212"/>
      <c r="C63" s="217"/>
      <c r="D63" s="217"/>
      <c r="E63" s="217"/>
      <c r="F63" s="214"/>
      <c r="G63" s="217"/>
      <c r="H63" s="217"/>
      <c r="I63" s="217"/>
      <c r="J63" s="215"/>
      <c r="K63" s="217"/>
      <c r="L63" s="217"/>
      <c r="M63" s="217"/>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ht="12.75" customHeight="1">
      <c r="A64" s="286"/>
      <c r="B64" s="212" t="s">
        <v>75</v>
      </c>
      <c r="C64" s="235">
        <f>SUM(C58:C59)</f>
        <v>17608.199999999997</v>
      </c>
      <c r="D64" s="235">
        <f t="shared" ref="D64:E64" si="0">SUM(D58:D59)</f>
        <v>0</v>
      </c>
      <c r="E64" s="235">
        <f t="shared" si="0"/>
        <v>17608.199999999997</v>
      </c>
      <c r="F64" s="214"/>
      <c r="G64" s="217"/>
      <c r="H64" s="235">
        <f>SUM(H58:H59)</f>
        <v>38146.009999999995</v>
      </c>
      <c r="I64" s="235">
        <f>SUM(I58:I59)</f>
        <v>38146.009999999995</v>
      </c>
      <c r="J64" s="215"/>
      <c r="K64" s="217"/>
      <c r="L64" s="217"/>
      <c r="M64" s="217"/>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c r="A65" s="286"/>
      <c r="B65" s="212" t="s">
        <v>76</v>
      </c>
      <c r="C65" s="217">
        <f>ROUNDUP(C64*365/503, 0)</f>
        <v>12778</v>
      </c>
      <c r="D65" s="217">
        <f>ROUNDUP(D64*365/503, 0)</f>
        <v>0</v>
      </c>
      <c r="E65" s="217">
        <f>ROUNDUP(E64*365/503, 0)</f>
        <v>12778</v>
      </c>
      <c r="F65" s="214"/>
      <c r="G65" s="217"/>
      <c r="H65" s="217">
        <f>H64*365/503</f>
        <v>27680.504274353872</v>
      </c>
      <c r="I65" s="217">
        <f>I64*365/503</f>
        <v>27680.504274353872</v>
      </c>
      <c r="J65" s="215"/>
      <c r="K65" s="217"/>
      <c r="L65" s="217"/>
      <c r="M65" s="217"/>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86"/>
      <c r="B66" s="200"/>
      <c r="C66" s="215"/>
      <c r="D66" s="215"/>
      <c r="E66" s="215"/>
      <c r="F66" s="214"/>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167"/>
      <c r="AQ66" s="167"/>
      <c r="AR66" s="167"/>
      <c r="AS66" s="167"/>
      <c r="AT66" s="167"/>
      <c r="AU66" s="167"/>
      <c r="AV66" s="167"/>
      <c r="AW66" s="167"/>
      <c r="AX66" s="167"/>
      <c r="AY66" s="167"/>
      <c r="AZ66" s="167"/>
      <c r="BA66" s="167"/>
      <c r="BB66" s="167"/>
      <c r="BC66" s="167"/>
      <c r="BD66" s="209"/>
    </row>
    <row r="67" spans="1:56">
      <c r="A67" s="286"/>
      <c r="B67" s="207" t="s">
        <v>77</v>
      </c>
      <c r="C67" s="282" t="s">
        <v>78</v>
      </c>
      <c r="D67" s="282"/>
      <c r="E67" s="282"/>
      <c r="F67" s="214"/>
      <c r="G67" s="282" t="s">
        <v>78</v>
      </c>
      <c r="H67" s="282"/>
      <c r="I67" s="282"/>
      <c r="J67" s="215"/>
      <c r="K67" s="282" t="s">
        <v>78</v>
      </c>
      <c r="L67" s="282"/>
      <c r="M67" s="282"/>
      <c r="N67" s="215"/>
      <c r="O67" s="282" t="s">
        <v>78</v>
      </c>
      <c r="P67" s="282"/>
      <c r="Q67" s="282"/>
      <c r="R67" s="215"/>
      <c r="S67" s="282" t="s">
        <v>78</v>
      </c>
      <c r="T67" s="282"/>
      <c r="U67" s="282"/>
      <c r="V67" s="215"/>
      <c r="W67" s="282" t="s">
        <v>78</v>
      </c>
      <c r="X67" s="282"/>
      <c r="Y67" s="282"/>
      <c r="Z67" s="215"/>
      <c r="AA67" s="282" t="s">
        <v>78</v>
      </c>
      <c r="AB67" s="282"/>
      <c r="AC67" s="282"/>
      <c r="AD67" s="215"/>
      <c r="AE67" s="282" t="s">
        <v>78</v>
      </c>
      <c r="AF67" s="282"/>
      <c r="AG67" s="282"/>
      <c r="AH67" s="215"/>
      <c r="AI67" s="282" t="s">
        <v>78</v>
      </c>
      <c r="AJ67" s="282"/>
      <c r="AK67" s="282"/>
      <c r="AL67" s="215"/>
      <c r="AM67" s="282" t="s">
        <v>78</v>
      </c>
      <c r="AN67" s="282"/>
      <c r="AO67" s="282"/>
      <c r="AP67" s="167"/>
      <c r="AQ67" s="167"/>
      <c r="AR67" s="167"/>
      <c r="AS67" s="167"/>
      <c r="AT67" s="167"/>
      <c r="AU67" s="167"/>
      <c r="AV67" s="167"/>
      <c r="AW67" s="167"/>
      <c r="AX67" s="167"/>
      <c r="AY67" s="167"/>
      <c r="AZ67" s="167"/>
      <c r="BA67" s="167"/>
      <c r="BB67" s="167"/>
      <c r="BC67" s="167"/>
      <c r="BD67" s="209"/>
    </row>
    <row r="68" spans="1:56">
      <c r="A68" s="286"/>
      <c r="B68" s="283"/>
      <c r="C68" s="282"/>
      <c r="D68" s="282"/>
      <c r="E68" s="282"/>
      <c r="F68" s="214"/>
      <c r="G68" s="282"/>
      <c r="H68" s="282"/>
      <c r="I68" s="282"/>
      <c r="J68" s="215"/>
      <c r="K68" s="282"/>
      <c r="L68" s="282"/>
      <c r="M68" s="282"/>
      <c r="N68" s="215"/>
      <c r="O68" s="282"/>
      <c r="P68" s="282"/>
      <c r="Q68" s="282"/>
      <c r="R68" s="215"/>
      <c r="S68" s="282"/>
      <c r="T68" s="282"/>
      <c r="U68" s="282"/>
      <c r="V68" s="215"/>
      <c r="W68" s="282"/>
      <c r="X68" s="282"/>
      <c r="Y68" s="282"/>
      <c r="Z68" s="215"/>
      <c r="AA68" s="282"/>
      <c r="AB68" s="282"/>
      <c r="AC68" s="282"/>
      <c r="AD68" s="215"/>
      <c r="AE68" s="282"/>
      <c r="AF68" s="282"/>
      <c r="AG68" s="282"/>
      <c r="AH68" s="215"/>
      <c r="AI68" s="282"/>
      <c r="AJ68" s="282"/>
      <c r="AK68" s="282"/>
      <c r="AL68" s="215"/>
      <c r="AM68" s="282"/>
      <c r="AN68" s="282"/>
      <c r="AO68" s="282"/>
      <c r="AP68" s="167"/>
      <c r="AQ68" s="167"/>
      <c r="AR68" s="167"/>
      <c r="AS68" s="167"/>
      <c r="AT68" s="167"/>
      <c r="AU68" s="167"/>
      <c r="AV68" s="167"/>
      <c r="AW68" s="167"/>
      <c r="AX68" s="167"/>
      <c r="AY68" s="167"/>
      <c r="AZ68" s="167"/>
      <c r="BA68" s="167"/>
      <c r="BB68" s="167"/>
      <c r="BC68" s="167"/>
      <c r="BD68" s="209"/>
    </row>
    <row r="69" spans="1:56">
      <c r="A69" s="286"/>
      <c r="B69" s="284"/>
      <c r="C69" s="282"/>
      <c r="D69" s="282"/>
      <c r="E69" s="282"/>
      <c r="F69" s="214"/>
      <c r="G69" s="282"/>
      <c r="H69" s="282"/>
      <c r="I69" s="282"/>
      <c r="J69" s="215"/>
      <c r="K69" s="282"/>
      <c r="L69" s="282"/>
      <c r="M69" s="282"/>
      <c r="N69" s="215"/>
      <c r="O69" s="282"/>
      <c r="P69" s="282"/>
      <c r="Q69" s="282"/>
      <c r="R69" s="215"/>
      <c r="S69" s="282"/>
      <c r="T69" s="282"/>
      <c r="U69" s="282"/>
      <c r="V69" s="215"/>
      <c r="W69" s="282"/>
      <c r="X69" s="282"/>
      <c r="Y69" s="282"/>
      <c r="Z69" s="215"/>
      <c r="AA69" s="282"/>
      <c r="AB69" s="282"/>
      <c r="AC69" s="282"/>
      <c r="AD69" s="215"/>
      <c r="AE69" s="282"/>
      <c r="AF69" s="282"/>
      <c r="AG69" s="282"/>
      <c r="AH69" s="215"/>
      <c r="AI69" s="282"/>
      <c r="AJ69" s="282"/>
      <c r="AK69" s="282"/>
      <c r="AL69" s="215"/>
      <c r="AM69" s="282"/>
      <c r="AN69" s="282"/>
      <c r="AO69" s="282"/>
      <c r="AP69" s="167"/>
      <c r="AQ69" s="167"/>
      <c r="AR69" s="167"/>
      <c r="AS69" s="167"/>
      <c r="AT69" s="167"/>
      <c r="AU69" s="167"/>
      <c r="AV69" s="167"/>
      <c r="AW69" s="167"/>
      <c r="AX69" s="167"/>
      <c r="AY69" s="167"/>
      <c r="AZ69" s="167"/>
      <c r="BA69" s="167"/>
      <c r="BB69" s="167"/>
      <c r="BC69" s="167"/>
      <c r="BD69" s="209"/>
    </row>
    <row r="70" spans="1:56">
      <c r="A70" s="286"/>
      <c r="B70" s="284"/>
      <c r="C70" s="282"/>
      <c r="D70" s="282"/>
      <c r="E70" s="282"/>
      <c r="F70" s="214"/>
      <c r="G70" s="282"/>
      <c r="H70" s="282"/>
      <c r="I70" s="282"/>
      <c r="J70" s="215"/>
      <c r="K70" s="282"/>
      <c r="L70" s="282"/>
      <c r="M70" s="282"/>
      <c r="N70" s="215"/>
      <c r="O70" s="282"/>
      <c r="P70" s="282"/>
      <c r="Q70" s="282"/>
      <c r="R70" s="215"/>
      <c r="S70" s="282"/>
      <c r="T70" s="282"/>
      <c r="U70" s="282"/>
      <c r="V70" s="215"/>
      <c r="W70" s="282"/>
      <c r="X70" s="282"/>
      <c r="Y70" s="282"/>
      <c r="Z70" s="215"/>
      <c r="AA70" s="282"/>
      <c r="AB70" s="282"/>
      <c r="AC70" s="282"/>
      <c r="AD70" s="215"/>
      <c r="AE70" s="282"/>
      <c r="AF70" s="282"/>
      <c r="AG70" s="282"/>
      <c r="AH70" s="215"/>
      <c r="AI70" s="282"/>
      <c r="AJ70" s="282"/>
      <c r="AK70" s="282"/>
      <c r="AL70" s="215"/>
      <c r="AM70" s="282"/>
      <c r="AN70" s="282"/>
      <c r="AO70" s="282"/>
      <c r="AP70" s="167"/>
      <c r="AQ70" s="167"/>
      <c r="AR70" s="167"/>
      <c r="AS70" s="167"/>
      <c r="AT70" s="167"/>
      <c r="AU70" s="167"/>
      <c r="AV70" s="167"/>
      <c r="AW70" s="167"/>
      <c r="AX70" s="167"/>
      <c r="AY70" s="167"/>
      <c r="AZ70" s="167"/>
      <c r="BA70" s="167"/>
      <c r="BB70" s="167"/>
      <c r="BC70" s="167"/>
      <c r="BD70" s="209"/>
    </row>
    <row r="71" spans="1:56">
      <c r="A71" s="286"/>
      <c r="B71" s="284"/>
      <c r="C71" s="282"/>
      <c r="D71" s="282"/>
      <c r="E71" s="282"/>
      <c r="F71" s="214"/>
      <c r="G71" s="282"/>
      <c r="H71" s="282"/>
      <c r="I71" s="282"/>
      <c r="J71" s="215"/>
      <c r="K71" s="282"/>
      <c r="L71" s="282"/>
      <c r="M71" s="282"/>
      <c r="N71" s="215"/>
      <c r="O71" s="282"/>
      <c r="P71" s="282"/>
      <c r="Q71" s="282"/>
      <c r="R71" s="215"/>
      <c r="S71" s="282"/>
      <c r="T71" s="282"/>
      <c r="U71" s="282"/>
      <c r="V71" s="215"/>
      <c r="W71" s="282"/>
      <c r="X71" s="282"/>
      <c r="Y71" s="282"/>
      <c r="Z71" s="215"/>
      <c r="AA71" s="282"/>
      <c r="AB71" s="282"/>
      <c r="AC71" s="282"/>
      <c r="AD71" s="215"/>
      <c r="AE71" s="282"/>
      <c r="AF71" s="282"/>
      <c r="AG71" s="282"/>
      <c r="AH71" s="215"/>
      <c r="AI71" s="282"/>
      <c r="AJ71" s="282"/>
      <c r="AK71" s="282"/>
      <c r="AL71" s="215"/>
      <c r="AM71" s="282"/>
      <c r="AN71" s="282"/>
      <c r="AO71" s="282"/>
      <c r="AP71" s="167"/>
      <c r="AQ71" s="167"/>
      <c r="AR71" s="167"/>
      <c r="AS71" s="167"/>
      <c r="AT71" s="167"/>
      <c r="AU71" s="167"/>
      <c r="AV71" s="167"/>
      <c r="AW71" s="167"/>
      <c r="AX71" s="167"/>
      <c r="AY71" s="167"/>
      <c r="AZ71" s="167"/>
      <c r="BA71" s="167"/>
      <c r="BB71" s="167"/>
      <c r="BC71" s="167"/>
      <c r="BD71" s="209"/>
    </row>
    <row r="72" spans="1:56">
      <c r="A72" s="286"/>
      <c r="B72" s="284"/>
      <c r="C72" s="282"/>
      <c r="D72" s="282"/>
      <c r="E72" s="282"/>
      <c r="F72" s="214"/>
      <c r="G72" s="282"/>
      <c r="H72" s="282"/>
      <c r="I72" s="282"/>
      <c r="J72" s="215"/>
      <c r="K72" s="282"/>
      <c r="L72" s="282"/>
      <c r="M72" s="282"/>
      <c r="N72" s="215"/>
      <c r="O72" s="282"/>
      <c r="P72" s="282"/>
      <c r="Q72" s="282"/>
      <c r="R72" s="215"/>
      <c r="S72" s="282"/>
      <c r="T72" s="282"/>
      <c r="U72" s="282"/>
      <c r="V72" s="215"/>
      <c r="W72" s="282"/>
      <c r="X72" s="282"/>
      <c r="Y72" s="282"/>
      <c r="Z72" s="215"/>
      <c r="AA72" s="282"/>
      <c r="AB72" s="282"/>
      <c r="AC72" s="282"/>
      <c r="AD72" s="215"/>
      <c r="AE72" s="282"/>
      <c r="AF72" s="282"/>
      <c r="AG72" s="282"/>
      <c r="AH72" s="215"/>
      <c r="AI72" s="282"/>
      <c r="AJ72" s="282"/>
      <c r="AK72" s="282"/>
      <c r="AL72" s="215"/>
      <c r="AM72" s="282"/>
      <c r="AN72" s="282"/>
      <c r="AO72" s="282"/>
      <c r="AP72" s="167"/>
      <c r="AQ72" s="167"/>
      <c r="AR72" s="167"/>
      <c r="AS72" s="167"/>
      <c r="AT72" s="167"/>
      <c r="AU72" s="167"/>
      <c r="AV72" s="167"/>
      <c r="AW72" s="167"/>
      <c r="AX72" s="167"/>
      <c r="AY72" s="167"/>
      <c r="AZ72" s="167"/>
      <c r="BA72" s="167"/>
      <c r="BB72" s="167"/>
      <c r="BC72" s="167"/>
      <c r="BD72" s="209"/>
    </row>
    <row r="73" spans="1:56">
      <c r="A73" s="286"/>
      <c r="B73" s="285"/>
      <c r="C73" s="282"/>
      <c r="D73" s="282"/>
      <c r="E73" s="282"/>
      <c r="F73" s="214"/>
      <c r="G73" s="282"/>
      <c r="H73" s="282"/>
      <c r="I73" s="282"/>
      <c r="J73" s="215"/>
      <c r="K73" s="282"/>
      <c r="L73" s="282"/>
      <c r="M73" s="282"/>
      <c r="N73" s="215"/>
      <c r="O73" s="282"/>
      <c r="P73" s="282"/>
      <c r="Q73" s="282"/>
      <c r="R73" s="215"/>
      <c r="S73" s="282"/>
      <c r="T73" s="282"/>
      <c r="U73" s="282"/>
      <c r="V73" s="215"/>
      <c r="W73" s="282"/>
      <c r="X73" s="282"/>
      <c r="Y73" s="282"/>
      <c r="Z73" s="215"/>
      <c r="AA73" s="282"/>
      <c r="AB73" s="282"/>
      <c r="AC73" s="282"/>
      <c r="AD73" s="215"/>
      <c r="AE73" s="282"/>
      <c r="AF73" s="282"/>
      <c r="AG73" s="282"/>
      <c r="AH73" s="215"/>
      <c r="AI73" s="282"/>
      <c r="AJ73" s="282"/>
      <c r="AK73" s="282"/>
      <c r="AL73" s="215"/>
      <c r="AM73" s="282"/>
      <c r="AN73" s="282"/>
      <c r="AO73" s="282"/>
      <c r="AP73" s="167"/>
      <c r="AQ73" s="167"/>
      <c r="AR73" s="167"/>
      <c r="AS73" s="167"/>
      <c r="AT73" s="167"/>
      <c r="AU73" s="167"/>
      <c r="AV73" s="167"/>
      <c r="AW73" s="167"/>
      <c r="AX73" s="167"/>
      <c r="AY73" s="167"/>
      <c r="AZ73" s="167"/>
      <c r="BA73" s="167"/>
      <c r="BB73" s="167"/>
      <c r="BC73" s="167"/>
      <c r="BD73" s="209"/>
    </row>
    <row r="74" spans="1:56">
      <c r="A74" s="286"/>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86"/>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86"/>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86"/>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86"/>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120" spans="7:7">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5F24120B-A759-4D8A-ABA2-DDDBCF374142}">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9467E75A-B743-4DC5-8F19-CBEB2367F89C}">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AI27:AK27 AE27:AG27 O27:Q27 S27:U27 W27:Y27 AA27:AC27 G27:I27 K27:M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 ref="G28" location="Mapping!AA1" display="&gt;&gt; List of all monitoring indicators" xr:uid="{92D52032-DCCB-40B5-96B5-E4EA936B7801}"/>
    <hyperlink ref="K28" location="Mapping!AA1" display="&gt;&gt; List of all monitoring indicators" xr:uid="{C049F0F9-7B06-4916-92E5-9778D1ADC80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C23</xm:sqref>
        </x14:dataValidation>
        <x14:dataValidation type="list" allowBlank="1" showInputMessage="1" showErrorMessage="1" xr:uid="{9049F1F5-C613-418D-B2D8-EDFFB4540F5D}">
          <x14:formula1>
            <xm:f>Background!$N$5:$N$24</xm:f>
          </x14:formula1>
          <xm:sqref>AI24 AM24 AE24 AA24 W24 S24 O24 C24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2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78.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4.7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45.7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1" t="s">
        <v>1366</v>
      </c>
      <c r="V306" s="1" t="s">
        <v>223</v>
      </c>
      <c r="W306" s="4" t="s">
        <v>185</v>
      </c>
      <c r="X306" s="4" t="s">
        <v>185</v>
      </c>
      <c r="Y306" s="1" t="s">
        <v>185</v>
      </c>
    </row>
    <row r="307" spans="1:25" ht="315.7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1" t="s">
        <v>1372</v>
      </c>
      <c r="V307" s="1" t="s">
        <v>223</v>
      </c>
      <c r="W307" s="4" t="s">
        <v>185</v>
      </c>
      <c r="X307" s="4" t="s">
        <v>185</v>
      </c>
      <c r="Y307" s="1" t="s">
        <v>185</v>
      </c>
    </row>
    <row r="308" spans="1:25" ht="330.7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1"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288" t="s">
        <v>856</v>
      </c>
      <c r="D6" s="288" t="s">
        <v>857</v>
      </c>
    </row>
    <row r="7" spans="1:4" ht="51">
      <c r="A7" s="45" t="s">
        <v>858</v>
      </c>
      <c r="B7" s="44" t="s">
        <v>859</v>
      </c>
      <c r="C7" s="288"/>
      <c r="D7" s="288"/>
    </row>
    <row r="8" spans="1:4" ht="38.25">
      <c r="B8" s="44" t="s">
        <v>860</v>
      </c>
      <c r="C8" s="288"/>
      <c r="D8" s="288"/>
    </row>
    <row r="9" spans="1:4" ht="38.25">
      <c r="B9" s="44" t="s">
        <v>861</v>
      </c>
      <c r="C9" s="288"/>
      <c r="D9" s="288"/>
    </row>
    <row r="10" spans="1:4" ht="38.25" customHeight="1">
      <c r="B10" s="44" t="s">
        <v>862</v>
      </c>
      <c r="C10" s="1" t="s">
        <v>863</v>
      </c>
      <c r="D10" s="288"/>
    </row>
    <row r="12" spans="1:4">
      <c r="B12" s="44" t="s">
        <v>864</v>
      </c>
      <c r="D12" s="48"/>
    </row>
    <row r="13" spans="1:4" ht="38.25">
      <c r="B13" s="44" t="s">
        <v>865</v>
      </c>
      <c r="C13" s="288" t="s">
        <v>866</v>
      </c>
      <c r="D13" s="289" t="s">
        <v>867</v>
      </c>
    </row>
    <row r="14" spans="1:4" ht="38.25">
      <c r="B14" s="44" t="s">
        <v>868</v>
      </c>
      <c r="C14" s="288"/>
      <c r="D14" s="289"/>
    </row>
    <row r="15" spans="1:4" ht="51">
      <c r="B15" s="44" t="s">
        <v>869</v>
      </c>
      <c r="C15" s="288"/>
      <c r="D15" s="289"/>
    </row>
    <row r="16" spans="1:4" ht="38.25">
      <c r="B16" s="44" t="s">
        <v>870</v>
      </c>
      <c r="C16" s="288"/>
      <c r="D16" s="289"/>
    </row>
    <row r="17" spans="2:4">
      <c r="B17" s="44"/>
      <c r="D17" s="48"/>
    </row>
    <row r="18" spans="2:4">
      <c r="B18" s="44" t="s">
        <v>871</v>
      </c>
      <c r="D18" s="48"/>
    </row>
    <row r="19" spans="2:4" ht="38.25">
      <c r="B19" s="44" t="s">
        <v>872</v>
      </c>
      <c r="D19" s="289" t="s">
        <v>867</v>
      </c>
    </row>
    <row r="20" spans="2:4" ht="38.25">
      <c r="B20" s="44" t="s">
        <v>873</v>
      </c>
      <c r="C20" s="46" t="s">
        <v>874</v>
      </c>
      <c r="D20" s="289"/>
    </row>
    <row r="21" spans="2:4" ht="51">
      <c r="B21" s="44" t="s">
        <v>875</v>
      </c>
      <c r="C21" s="46" t="s">
        <v>876</v>
      </c>
      <c r="D21" s="289"/>
    </row>
    <row r="22" spans="2:4" ht="51">
      <c r="B22" s="44" t="s">
        <v>877</v>
      </c>
      <c r="C22" s="46" t="s">
        <v>878</v>
      </c>
      <c r="D22" s="289"/>
    </row>
    <row r="23" spans="2:4">
      <c r="B23" s="43"/>
      <c r="D23" s="48"/>
    </row>
    <row r="24" spans="2:4">
      <c r="B24" s="44" t="s">
        <v>879</v>
      </c>
      <c r="D24" s="48"/>
    </row>
    <row r="25" spans="2:4" ht="51" customHeight="1">
      <c r="B25" s="44" t="s">
        <v>880</v>
      </c>
      <c r="C25" s="287" t="s">
        <v>881</v>
      </c>
      <c r="D25" s="287" t="s">
        <v>882</v>
      </c>
    </row>
    <row r="26" spans="2:4" ht="38.25">
      <c r="B26" s="44" t="s">
        <v>883</v>
      </c>
      <c r="C26" s="287"/>
      <c r="D26" s="287"/>
    </row>
    <row r="27" spans="2:4" ht="38.25">
      <c r="B27" s="44" t="s">
        <v>884</v>
      </c>
      <c r="C27" s="287"/>
      <c r="D27" s="287"/>
    </row>
    <row r="28" spans="2:4" ht="38.25">
      <c r="B28" s="44" t="s">
        <v>885</v>
      </c>
      <c r="C28" s="287"/>
      <c r="D28" s="287"/>
    </row>
    <row r="29" spans="2:4" ht="51">
      <c r="B29" s="44" t="s">
        <v>886</v>
      </c>
      <c r="C29" s="287"/>
      <c r="D29" s="287"/>
    </row>
    <row r="30" spans="2:4" ht="51">
      <c r="B30" s="44" t="s">
        <v>887</v>
      </c>
      <c r="C30" s="287"/>
      <c r="D30" s="287"/>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0" t="s">
        <v>987</v>
      </c>
      <c r="D41" s="290"/>
      <c r="E41" s="290"/>
      <c r="F41" s="290"/>
      <c r="G41" s="290"/>
      <c r="H41" s="290"/>
      <c r="I41" s="290"/>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292" t="s">
        <v>9</v>
      </c>
      <c r="B1" s="59"/>
      <c r="C1" s="148"/>
      <c r="D1" s="148"/>
      <c r="E1" s="149"/>
    </row>
    <row r="2" spans="1:5" s="14" customFormat="1" ht="15.75">
      <c r="A2" s="292"/>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9" t="s">
        <v>5</v>
      </c>
      <c r="B20" s="11" t="s">
        <v>38</v>
      </c>
      <c r="C20" s="88" t="s">
        <v>39</v>
      </c>
      <c r="E20" s="94" t="s">
        <v>40</v>
      </c>
      <c r="O20" s="57"/>
    </row>
    <row r="21" spans="1:41 16384:16384" s="14" customFormat="1">
      <c r="A21" s="329"/>
      <c r="B21" s="17"/>
    </row>
    <row r="22" spans="1:41 16384:16384">
      <c r="A22" s="329"/>
      <c r="C22" s="323" t="s">
        <v>41</v>
      </c>
      <c r="D22" s="324"/>
      <c r="E22" s="325"/>
      <c r="G22" s="317" t="s">
        <v>42</v>
      </c>
      <c r="H22" s="318"/>
      <c r="I22" s="319"/>
      <c r="K22" s="317" t="s">
        <v>42</v>
      </c>
      <c r="L22" s="318"/>
      <c r="M22" s="319"/>
      <c r="O22" s="317" t="s">
        <v>42</v>
      </c>
      <c r="P22" s="318"/>
      <c r="Q22" s="319"/>
      <c r="S22" s="317" t="s">
        <v>42</v>
      </c>
      <c r="T22" s="318"/>
      <c r="U22" s="319"/>
      <c r="W22" s="317" t="s">
        <v>42</v>
      </c>
      <c r="X22" s="318"/>
      <c r="Y22" s="319"/>
      <c r="AA22" s="317" t="s">
        <v>42</v>
      </c>
      <c r="AB22" s="318"/>
      <c r="AC22" s="319"/>
      <c r="AE22" s="317" t="s">
        <v>42</v>
      </c>
      <c r="AF22" s="318"/>
      <c r="AG22" s="319"/>
      <c r="AI22" s="317" t="s">
        <v>42</v>
      </c>
      <c r="AJ22" s="318"/>
      <c r="AK22" s="319"/>
      <c r="AM22" s="317" t="s">
        <v>42</v>
      </c>
      <c r="AN22" s="318"/>
      <c r="AO22" s="319"/>
    </row>
    <row r="23" spans="1:41 16384:16384">
      <c r="A23" s="329"/>
      <c r="B23" s="150" t="str">
        <f>IF(C20="Start with impact category","Select Impact category &gt;&gt;","")</f>
        <v/>
      </c>
      <c r="C23" s="302"/>
      <c r="D23" s="303"/>
      <c r="E23" s="304"/>
      <c r="F23" s="101" t="str">
        <f>IF($B$23="Select Impact category &gt;&gt;", "&gt;&gt;","")</f>
        <v/>
      </c>
      <c r="G23" s="302"/>
      <c r="H23" s="303"/>
      <c r="I23" s="304"/>
      <c r="J23" s="101" t="str">
        <f>IF($B$23="Select Impact category &gt;&gt;", "&gt;&gt;","")</f>
        <v/>
      </c>
      <c r="K23" s="302"/>
      <c r="L23" s="303"/>
      <c r="M23" s="304"/>
      <c r="N23" s="101" t="str">
        <f>IF($B$23="Select Impact category &gt;&gt;", "&gt;&gt;","")</f>
        <v/>
      </c>
      <c r="O23" s="302"/>
      <c r="P23" s="303"/>
      <c r="Q23" s="304"/>
      <c r="R23" s="101" t="str">
        <f>IF($B$23="Select Impact category &gt;&gt;", "&gt;&gt;","")</f>
        <v/>
      </c>
      <c r="S23" s="302"/>
      <c r="T23" s="303"/>
      <c r="U23" s="304"/>
      <c r="V23" s="101" t="str">
        <f>IF($B$23="Select Impact category &gt;&gt;", "&gt;&gt;","")</f>
        <v/>
      </c>
      <c r="W23" s="302"/>
      <c r="X23" s="303"/>
      <c r="Y23" s="304"/>
      <c r="Z23" s="101" t="str">
        <f>IF($B$23="Select Impact category &gt;&gt;", "&gt;&gt;","")</f>
        <v/>
      </c>
      <c r="AA23" s="302"/>
      <c r="AB23" s="303"/>
      <c r="AC23" s="304"/>
      <c r="AD23" s="101" t="str">
        <f>IF($B$23="Select Impact category &gt;&gt;", "&gt;&gt;","")</f>
        <v/>
      </c>
      <c r="AE23" s="302"/>
      <c r="AF23" s="303"/>
      <c r="AG23" s="304"/>
      <c r="AH23" s="101" t="str">
        <f>IF($B$23="Select Impact category &gt;&gt;", "&gt;&gt;","")</f>
        <v/>
      </c>
      <c r="AI23" s="302"/>
      <c r="AJ23" s="303"/>
      <c r="AK23" s="304"/>
      <c r="AL23" s="101" t="str">
        <f>IF($B$23="Select Impact category &gt;&gt;", "&gt;&gt;","")</f>
        <v/>
      </c>
      <c r="AM23" s="302"/>
      <c r="AN23" s="303"/>
      <c r="AO23" s="304"/>
    </row>
    <row r="24" spans="1:41 16384:16384" ht="12.75" customHeight="1">
      <c r="A24" s="329"/>
      <c r="B24" s="150" t="str">
        <f>IF(C20="Start with SDG","Select SDG &gt;&gt;","")</f>
        <v>Select SDG &gt;&gt;</v>
      </c>
      <c r="C24" s="299" t="s">
        <v>129</v>
      </c>
      <c r="D24" s="300"/>
      <c r="E24" s="301"/>
      <c r="F24" s="101" t="str">
        <f>IF($B$24="Select SDG &gt;&gt;","&gt;&gt;","")</f>
        <v>&gt;&gt;</v>
      </c>
      <c r="G24" s="299" t="s">
        <v>122</v>
      </c>
      <c r="H24" s="300"/>
      <c r="I24" s="301"/>
      <c r="J24" s="101" t="str">
        <f>IF($B$24="Select SDG &gt;&gt;","&gt;&gt;","")</f>
        <v>&gt;&gt;</v>
      </c>
      <c r="K24" s="299" t="s">
        <v>302</v>
      </c>
      <c r="L24" s="300"/>
      <c r="M24" s="301"/>
      <c r="N24" s="101" t="str">
        <f>IF($B$24="Select SDG &gt;&gt;","&gt;&gt;","")</f>
        <v>&gt;&gt;</v>
      </c>
      <c r="O24" s="299" t="s">
        <v>124</v>
      </c>
      <c r="P24" s="300"/>
      <c r="Q24" s="301"/>
      <c r="R24" s="101" t="str">
        <f>IF($B$24="Select SDG &gt;&gt;","&gt;&gt;","")</f>
        <v>&gt;&gt;</v>
      </c>
      <c r="S24" s="299" t="s">
        <v>124</v>
      </c>
      <c r="T24" s="300"/>
      <c r="U24" s="301"/>
      <c r="V24" s="101" t="str">
        <f>IF($B$24="Select SDG &gt;&gt;","&gt;&gt;","")</f>
        <v>&gt;&gt;</v>
      </c>
      <c r="W24" s="299"/>
      <c r="X24" s="300"/>
      <c r="Y24" s="301"/>
      <c r="Z24" s="101" t="str">
        <f>IF($B$24="Select SDG &gt;&gt;","&gt;&gt;","")</f>
        <v>&gt;&gt;</v>
      </c>
      <c r="AA24" s="299"/>
      <c r="AB24" s="300"/>
      <c r="AC24" s="301"/>
      <c r="AD24" s="101" t="str">
        <f>IF($B$24="Select SDG &gt;&gt;","&gt;&gt;","")</f>
        <v>&gt;&gt;</v>
      </c>
      <c r="AE24" s="299"/>
      <c r="AF24" s="300"/>
      <c r="AG24" s="301"/>
      <c r="AH24" s="101" t="str">
        <f>IF($B$24="Select SDG &gt;&gt;","&gt;&gt;","")</f>
        <v>&gt;&gt;</v>
      </c>
      <c r="AI24" s="299"/>
      <c r="AJ24" s="300"/>
      <c r="AK24" s="301"/>
      <c r="AL24" s="101" t="str">
        <f>IF($B$24="Select SDG &gt;&gt;","&gt;&gt;","")</f>
        <v>&gt;&gt;</v>
      </c>
      <c r="AM24" s="299"/>
      <c r="AN24" s="300"/>
      <c r="AO24" s="301"/>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5"/>
      <c r="D26" s="306"/>
      <c r="E26" s="307"/>
      <c r="F26" s="101" t="str">
        <f>IF($B$26="Select Monitoring indicator &gt;&gt;", "&gt;&gt;","")</f>
        <v/>
      </c>
      <c r="G26" s="305"/>
      <c r="H26" s="306"/>
      <c r="I26" s="307"/>
      <c r="J26" s="101" t="str">
        <f>IF($B$26="Select Monitoring indicator &gt;&gt;","&gt;&gt;","")</f>
        <v/>
      </c>
      <c r="K26" s="305"/>
      <c r="L26" s="306"/>
      <c r="M26" s="307"/>
      <c r="N26" s="101" t="str">
        <f>IF($B$26="Select Monitoring indicator &gt;&gt;","&gt;&gt;","")</f>
        <v/>
      </c>
      <c r="O26" s="305"/>
      <c r="P26" s="306"/>
      <c r="Q26" s="307"/>
      <c r="R26" s="101" t="str">
        <f>IF($B$26="Select Monitoring indicator &gt;&gt;","&gt;&gt;","")</f>
        <v/>
      </c>
      <c r="S26" s="305"/>
      <c r="T26" s="306"/>
      <c r="U26" s="307"/>
      <c r="V26" s="101" t="str">
        <f>IF($B$26="Select Monitoring indicator &gt;&gt;","&gt;&gt;","")</f>
        <v/>
      </c>
      <c r="W26" s="305"/>
      <c r="X26" s="306"/>
      <c r="Y26" s="307"/>
      <c r="Z26" s="101" t="str">
        <f>IF($B$26="Select Monitoring indicator &gt;&gt;","&gt;&gt;","")</f>
        <v/>
      </c>
      <c r="AA26" s="305"/>
      <c r="AB26" s="306"/>
      <c r="AC26" s="307"/>
      <c r="AD26" s="101" t="str">
        <f>IF($B$26="Select Monitoring indicator &gt;&gt;","&gt;&gt;","")</f>
        <v/>
      </c>
      <c r="AE26" s="305"/>
      <c r="AF26" s="306"/>
      <c r="AG26" s="307"/>
      <c r="AH26" s="101" t="str">
        <f>IF($B$26="Select Monitoring indicator &gt;&gt;","&gt;&gt;","")</f>
        <v/>
      </c>
      <c r="AI26" s="305"/>
      <c r="AJ26" s="306"/>
      <c r="AK26" s="307"/>
      <c r="AL26" s="101" t="str">
        <f>IF($B$26="Select Monitoring indicator &gt;&gt;","&gt;&gt;","")</f>
        <v/>
      </c>
      <c r="AM26" s="305"/>
      <c r="AN26" s="306"/>
      <c r="AO26" s="307"/>
    </row>
    <row r="27" spans="1:41 16384:16384" ht="12.75" customHeight="1">
      <c r="B27" s="151" t="str">
        <f>IF(C24&lt;&gt;"","Select Monitoring indicator &gt;&gt;","")</f>
        <v>Select Monitoring indicator &gt;&gt;</v>
      </c>
      <c r="C27" s="305" t="s">
        <v>218</v>
      </c>
      <c r="D27" s="306"/>
      <c r="E27" s="307"/>
      <c r="F27" s="101" t="str">
        <f>IF($B$27="Select Monitoring indicator &gt;&gt;","&gt;&gt;","")</f>
        <v>&gt;&gt;</v>
      </c>
      <c r="G27" s="305" t="s">
        <v>1060</v>
      </c>
      <c r="H27" s="306"/>
      <c r="I27" s="307"/>
      <c r="J27" s="101" t="str">
        <f>IF($B$27="Select Monitoring indicator &gt;&gt;","&gt;&gt;","")</f>
        <v>&gt;&gt;</v>
      </c>
      <c r="K27" s="305" t="s">
        <v>330</v>
      </c>
      <c r="L27" s="306"/>
      <c r="M27" s="307"/>
      <c r="N27" s="101" t="str">
        <f>IF($B$27="Select Monitoring indicator &gt;&gt;","&gt;&gt;","")</f>
        <v>&gt;&gt;</v>
      </c>
      <c r="O27" s="305" t="s">
        <v>273</v>
      </c>
      <c r="P27" s="306"/>
      <c r="Q27" s="307"/>
      <c r="R27" s="101" t="str">
        <f>IF($B$27="Select Monitoring indicator &gt;&gt;","&gt;&gt;","")</f>
        <v>&gt;&gt;</v>
      </c>
      <c r="S27" s="305"/>
      <c r="T27" s="306"/>
      <c r="U27" s="307"/>
      <c r="V27" s="101" t="str">
        <f>IF($B$27="Select Monitoring indicator &gt;&gt;","&gt;&gt;","")</f>
        <v>&gt;&gt;</v>
      </c>
      <c r="W27" s="305"/>
      <c r="X27" s="306"/>
      <c r="Y27" s="307"/>
      <c r="Z27" s="101" t="str">
        <f>IF($B$27="Select Monitoring indicator &gt;&gt;","&gt;&gt;","")</f>
        <v>&gt;&gt;</v>
      </c>
      <c r="AA27" s="305"/>
      <c r="AB27" s="306"/>
      <c r="AC27" s="307"/>
      <c r="AD27" s="101" t="str">
        <f>IF($B$27="Select Monitoring indicator &gt;&gt;","&gt;&gt;","")</f>
        <v>&gt;&gt;</v>
      </c>
      <c r="AE27" s="305"/>
      <c r="AF27" s="306"/>
      <c r="AG27" s="307"/>
      <c r="AH27" s="101" t="str">
        <f>IF($B$27="Select Monitoring indicator &gt;&gt;","&gt;&gt;","")</f>
        <v>&gt;&gt;</v>
      </c>
      <c r="AI27" s="305"/>
      <c r="AJ27" s="306"/>
      <c r="AK27" s="307"/>
      <c r="AL27" s="101" t="str">
        <f>IF($B$27="Select Monitoring indicator &gt;&gt;","&gt;&gt;","")</f>
        <v>&gt;&gt;</v>
      </c>
      <c r="AM27" s="305"/>
      <c r="AN27" s="306"/>
      <c r="AO27" s="307"/>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7" t="str" cm="1">
        <f t="array" ref="C30">IFERROR(_xlfn.IFS(C23&lt;&gt;"",IFERROR(INDEX(BA!$J$4:$J$952,MATCH(C26,BA!$P$4:$P$952,0)),""),C24&lt;&gt;"",IFERROR(INDEX(BA!$J$4:$J$952,MATCH(C27,BA!$P$4:$P$952,0)),"")),"")</f>
        <v>GSDM-I13.2.1</v>
      </c>
      <c r="D30" s="289"/>
      <c r="E30" s="298"/>
      <c r="G30" s="297" t="str" cm="1">
        <f t="array" ref="G30">IFERROR(_xlfn.IFS(G23&lt;&gt;"",IFERROR(INDEX(BA!$J$4:$J$952,MATCH(G26,BA!$P$4:$P$952,0)),""),G24&lt;&gt;"",IFERROR(INDEX(BA!$J$4:$J$952,MATCH(G27,BA!$P$4:$P$952,0)),"")),"")</f>
        <v>GSDG-I6.3.1</v>
      </c>
      <c r="H30" s="289"/>
      <c r="I30" s="298"/>
      <c r="K30" s="297" t="str" cm="1">
        <f t="array" ref="K30">IFERROR(_xlfn.IFS(K23&lt;&gt;"",IFERROR(INDEX(BA!$J$4:$J$952,MATCH(K26,BA!$P$4:$P$952,0)),""),K24&lt;&gt;"",IFERROR(INDEX(BA!$J$4:$J$952,MATCH(K27,BA!$P$4:$P$952,0)),"")),"")</f>
        <v>GSDM-I5.5.1</v>
      </c>
      <c r="L30" s="289"/>
      <c r="M30" s="298"/>
      <c r="O30" s="297" t="str" cm="1">
        <f t="array" ref="O30">IFERROR(_xlfn.IFS(O23&lt;&gt;"",IFERROR(INDEX(BA!$J$4:$J$952,MATCH(O26,BA!$P$4:$P$952,0)),""),O24&lt;&gt;"",IFERROR(INDEX(BA!$J$4:$J$952,MATCH(O27,BA!$P$4:$P$952,0)),"")),"")</f>
        <v>GSDM-I8.5.1</v>
      </c>
      <c r="P30" s="289"/>
      <c r="Q30" s="298"/>
      <c r="S30" s="297" t="str" cm="1">
        <f t="array" ref="S30">IFERROR(_xlfn.IFS(S23&lt;&gt;"",IFERROR(INDEX(BA!$J$4:$J$952,MATCH(S26,BA!$P$4:$P$952,0)),""),S24&lt;&gt;"",IFERROR(INDEX(BA!$J$4:$J$952,MATCH(S27,BA!$P$4:$P$952,0)),"")),"")</f>
        <v/>
      </c>
      <c r="T30" s="289"/>
      <c r="U30" s="298"/>
      <c r="W30" s="297" t="str" cm="1">
        <f t="array" ref="W30">IFERROR(_xlfn.IFS(W23&lt;&gt;"",IFERROR(INDEX(BA!$J$4:$J$952,MATCH(W26,BA!$P$4:$P$952,0)),""),W24&lt;&gt;"",IFERROR(INDEX(BA!$J$4:$J$952,MATCH(W27,BA!$P$4:$P$952,0)),"")),"")</f>
        <v/>
      </c>
      <c r="X30" s="289"/>
      <c r="Y30" s="298"/>
      <c r="AA30" s="297" t="str" cm="1">
        <f t="array" ref="AA30">IFERROR(_xlfn.IFS(AA23&lt;&gt;"",IFERROR(INDEX(BA!$J$4:$J$952,MATCH(AA26,BA!$P$4:$P$952,0)),""),AA24&lt;&gt;"",IFERROR(INDEX(BA!$J$4:$J$952,MATCH(AA27,BA!$P$4:$P$952,0)),"")),"")</f>
        <v/>
      </c>
      <c r="AB30" s="289"/>
      <c r="AC30" s="298"/>
      <c r="AE30" s="297" t="str" cm="1">
        <f t="array" ref="AE30">IFERROR(_xlfn.IFS(AE23&lt;&gt;"",IFERROR(INDEX(BA!$J$4:$J$952,MATCH(AE26,BA!$P$4:$P$952,0)),""),AE24&lt;&gt;"",IFERROR(INDEX(BA!$J$4:$J$952,MATCH(AE27,BA!$P$4:$P$952,0)),"")),"")</f>
        <v/>
      </c>
      <c r="AF30" s="289"/>
      <c r="AG30" s="298"/>
      <c r="AI30" s="297" t="str" cm="1">
        <f t="array" ref="AI30">IFERROR(_xlfn.IFS(AI23&lt;&gt;"",IFERROR(INDEX(BA!$J$4:$J$952,MATCH(AI26,BA!$P$4:$P$952,0)),""),AI24&lt;&gt;"",IFERROR(INDEX(BA!$J$4:$J$952,MATCH(AI27,BA!$P$4:$P$952,0)),"")),"")</f>
        <v/>
      </c>
      <c r="AJ30" s="289"/>
      <c r="AK30" s="298"/>
      <c r="AM30" s="297" t="str" cm="1">
        <f t="array" ref="AM30">IFERROR(_xlfn.IFS(AM23&lt;&gt;"",IFERROR(INDEX(BA!$J$4:$J$952,MATCH(AM26,BA!$P$4:$P$952,0)),""),AM24&lt;&gt;"",IFERROR(INDEX(BA!$J$4:$J$952,MATCH(AM27,BA!$P$4:$P$952,0)),"")),"")</f>
        <v/>
      </c>
      <c r="AN30" s="289"/>
      <c r="AO30" s="298"/>
    </row>
    <row r="31" spans="1:41 16384:16384">
      <c r="A31" s="14"/>
      <c r="B31" s="90" t="s">
        <v>50</v>
      </c>
      <c r="C31" s="297" t="str">
        <f>IFERROR(INDEX(BA!$O$4:$O$952,MATCH(C30,BA!$J$4:$J$952,0)),"")</f>
        <v xml:space="preserve">Reduction in GHGs emissions </v>
      </c>
      <c r="D31" s="289"/>
      <c r="E31" s="298"/>
      <c r="G31" s="297" t="str">
        <f>IFERROR(INDEX(BA!$O$4:$O$952,MATCH(G30,BA!$J$4:$J$952,0)),"")</f>
        <v>Discharging wastewater safely</v>
      </c>
      <c r="H31" s="289"/>
      <c r="I31" s="298"/>
      <c r="K31" s="297" t="str">
        <f>IFERROR(INDEX(BA!$O$4:$O$952,MATCH(K30,BA!$J$4:$J$952,0)),"")</f>
        <v xml:space="preserve">Women empowerment and gender equality </v>
      </c>
      <c r="L31" s="289"/>
      <c r="M31" s="298"/>
      <c r="O31" s="297" t="str">
        <f>IFERROR(INDEX(BA!$O$4:$O$952,MATCH(O30,BA!$J$4:$J$952,0)),"")</f>
        <v>Increased employment opportunities</v>
      </c>
      <c r="P31" s="289"/>
      <c r="Q31" s="298"/>
      <c r="S31" s="297" t="str">
        <f>IFERROR(INDEX(BA!$O$4:$O$952,MATCH(S30,BA!$J$4:$J$952,0)),"")</f>
        <v/>
      </c>
      <c r="T31" s="289"/>
      <c r="U31" s="298"/>
      <c r="W31" s="297" t="str">
        <f>IFERROR(INDEX(BA!$O$4:$O$952,MATCH(W30,BA!$J$4:$J$952,0)),"")</f>
        <v/>
      </c>
      <c r="X31" s="289"/>
      <c r="Y31" s="298"/>
      <c r="AA31" s="297" t="str">
        <f>IFERROR(INDEX(BA!$O$4:$O$952,MATCH(AA30,BA!$J$4:$J$952,0)),"")</f>
        <v/>
      </c>
      <c r="AB31" s="289"/>
      <c r="AC31" s="298"/>
      <c r="AE31" s="297" t="str">
        <f>IFERROR(INDEX(BA!$O$4:$O$952,MATCH(AE30,BA!$J$4:$J$952,0)),"")</f>
        <v/>
      </c>
      <c r="AF31" s="289"/>
      <c r="AG31" s="298"/>
      <c r="AI31" s="297" t="str">
        <f>IFERROR(INDEX(BA!$O$4:$O$952,MATCH(AI30,BA!$J$4:$J$952,0)),"")</f>
        <v/>
      </c>
      <c r="AJ31" s="289"/>
      <c r="AK31" s="298"/>
      <c r="AM31" s="297" t="str">
        <f>IFERROR(INDEX(BA!$O$4:$O$952,MATCH(AM30,BA!$J$4:$J$952,0)),"")</f>
        <v/>
      </c>
      <c r="AN31" s="289"/>
      <c r="AO31" s="298"/>
    </row>
    <row r="32" spans="1:41 16384:16384" ht="15" customHeight="1">
      <c r="A32" s="14"/>
      <c r="B32" s="90" t="s">
        <v>51</v>
      </c>
      <c r="C32" s="297" t="str">
        <f>IFERROR(INDEX(BA!$L$4:$L$952,MATCH(C30,BA!$J$4:$J$952,0)),"")</f>
        <v>Climate change mitigation</v>
      </c>
      <c r="D32" s="289"/>
      <c r="E32" s="298"/>
      <c r="G32" s="297" t="str">
        <f>IFERROR(INDEX(BA!$L$4:$L$952,MATCH(G30,BA!$J$4:$J$952,0)),"")</f>
        <v>Water quality, quantity and service</v>
      </c>
      <c r="H32" s="289"/>
      <c r="I32" s="298"/>
      <c r="K32" s="297" t="str">
        <f>IFERROR(INDEX(BA!$L$4:$L$952,MATCH(K30,BA!$J$4:$J$952,0)),"")</f>
        <v>Gender</v>
      </c>
      <c r="L32" s="289"/>
      <c r="M32" s="298"/>
      <c r="O32" s="297" t="str">
        <f>IFERROR(INDEX(BA!$L$4:$L$952,MATCH(O30,BA!$J$4:$J$952,0)),"")</f>
        <v>Employment</v>
      </c>
      <c r="P32" s="289"/>
      <c r="Q32" s="298"/>
      <c r="S32" s="297" t="str">
        <f>IFERROR(INDEX(BA!$L$4:$L$952,MATCH(S30,BA!$J$4:$J$952,0)),"")</f>
        <v/>
      </c>
      <c r="T32" s="289"/>
      <c r="U32" s="298"/>
      <c r="W32" s="297" t="str">
        <f>IFERROR(INDEX(BA!$L$4:$L$952,MATCH(W30,BA!$J$4:$J$952,0)),"")</f>
        <v/>
      </c>
      <c r="X32" s="289"/>
      <c r="Y32" s="298"/>
      <c r="AA32" s="297" t="str">
        <f>IFERROR(INDEX(BA!$L$4:$L$952,MATCH(AA30,BA!$J$4:$J$952,0)),"")</f>
        <v/>
      </c>
      <c r="AB32" s="289"/>
      <c r="AC32" s="298"/>
      <c r="AE32" s="297" t="str">
        <f>IFERROR(INDEX(BA!$L$4:$L$952,MATCH(AE30,BA!$J$4:$J$952,0)),"")</f>
        <v/>
      </c>
      <c r="AF32" s="289"/>
      <c r="AG32" s="298"/>
      <c r="AI32" s="297" t="str">
        <f>IFERROR(INDEX(BA!$L$4:$L$952,MATCH(AI30,BA!$J$4:$J$952,0)),"")</f>
        <v/>
      </c>
      <c r="AJ32" s="289"/>
      <c r="AK32" s="298"/>
      <c r="AM32" s="297" t="str">
        <f>IFERROR(INDEX(BA!$L$4:$L$952,MATCH(AM30,BA!$J$4:$J$952,0)),"")</f>
        <v/>
      </c>
      <c r="AN32" s="289"/>
      <c r="AO32" s="298"/>
    </row>
    <row r="33" spans="1:41" ht="15" customHeight="1">
      <c r="A33" s="14"/>
      <c r="B33" s="90" t="s">
        <v>52</v>
      </c>
      <c r="C33" s="297" t="str">
        <f>IFERROR(INDEX(BA!$M$4:$M$952,MATCH(C30,BA!$J$4:$J$952,0)),"")</f>
        <v>13. Climate action</v>
      </c>
      <c r="D33" s="289"/>
      <c r="E33" s="298"/>
      <c r="G33" s="297" t="str">
        <f>IFERROR(INDEX(BA!$M$4:$M$952,MATCH(G30,BA!$J$4:$J$952,0)),"")</f>
        <v xml:space="preserve">6. Clean water and sanitation </v>
      </c>
      <c r="H33" s="289"/>
      <c r="I33" s="298"/>
      <c r="K33" s="297" t="str">
        <f>IFERROR(INDEX(BA!$M$4:$M$952,MATCH(K30,BA!$J$4:$J$952,0)),"")</f>
        <v xml:space="preserve">5. Gender equality </v>
      </c>
      <c r="L33" s="289"/>
      <c r="M33" s="298"/>
      <c r="O33" s="297" t="str">
        <f>IFERROR(INDEX(BA!$M$4:$M$952,MATCH(O30,BA!$J$4:$J$952,0)),"")</f>
        <v>8. Decent work and economic growth</v>
      </c>
      <c r="P33" s="289"/>
      <c r="Q33" s="298"/>
      <c r="S33" s="297" t="str">
        <f>IFERROR(INDEX(BA!$M$4:$M$952,MATCH(S30,BA!$J$4:$J$952,0)),"")</f>
        <v/>
      </c>
      <c r="T33" s="289"/>
      <c r="U33" s="298"/>
      <c r="W33" s="297" t="str">
        <f>IFERROR(INDEX(BA!$M$4:$M$952,MATCH(W30,BA!$J$4:$J$952,0)),"")</f>
        <v/>
      </c>
      <c r="X33" s="289"/>
      <c r="Y33" s="298"/>
      <c r="AA33" s="297" t="str">
        <f>IFERROR(INDEX(BA!$M$4:$M$952,MATCH(AA30,BA!$J$4:$J$952,0)),"")</f>
        <v/>
      </c>
      <c r="AB33" s="289"/>
      <c r="AC33" s="298"/>
      <c r="AE33" s="297" t="str">
        <f>IFERROR(INDEX(BA!$M$4:$M$952,MATCH(AE30,BA!$J$4:$J$952,0)),"")</f>
        <v/>
      </c>
      <c r="AF33" s="289"/>
      <c r="AG33" s="298"/>
      <c r="AI33" s="297" t="str">
        <f>IFERROR(INDEX(BA!$M$4:$M$952,MATCH(AI30,BA!$J$4:$J$952,0)),"")</f>
        <v/>
      </c>
      <c r="AJ33" s="289"/>
      <c r="AK33" s="298"/>
      <c r="AM33" s="297" t="str">
        <f>IFERROR(INDEX(BA!$M$4:$M$952,MATCH(AM30,BA!$J$4:$J$952,0)),"")</f>
        <v/>
      </c>
      <c r="AN33" s="289"/>
      <c r="AO33" s="298"/>
    </row>
    <row r="34" spans="1:41" ht="15" customHeight="1">
      <c r="A34" s="14"/>
      <c r="B34" s="90" t="s">
        <v>53</v>
      </c>
      <c r="C34" s="297" t="str">
        <f>IFERROR(INDEX(BA!$N$4:$N$952,MATCH(C30,BA!$J$4:$J$952,0)),"")</f>
        <v>13.2 Integrate climate change measures into national policies, strategies and planning</v>
      </c>
      <c r="D34" s="289"/>
      <c r="E34" s="298"/>
      <c r="G34" s="297"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9"/>
      <c r="I34" s="298"/>
      <c r="K34" s="297" t="str">
        <f>IFERROR(INDEX(BA!$N$4:$N$952,MATCH(K30,BA!$J$4:$J$952,0)),"")</f>
        <v>5.5 Ensure women’s full and effective participation and equal opportunities for leadership at all levels of decision-making in political, economic and public life</v>
      </c>
      <c r="L34" s="289"/>
      <c r="M34" s="298"/>
      <c r="O34" s="297" t="str">
        <f>IFERROR(INDEX(BA!$N$4:$N$952,MATCH(O30,BA!$J$4:$J$952,0)),"")</f>
        <v>8.5 By 2030, achieve full and productive employment and decent work for all women and men, including for young people and persons with disabilities, and equal pay for work of equal value</v>
      </c>
      <c r="P34" s="289"/>
      <c r="Q34" s="298"/>
      <c r="S34" s="297" t="str">
        <f>IFERROR(INDEX(BA!$N$4:$N$952,MATCH(S30,BA!$J$4:$J$952,0)),"")</f>
        <v/>
      </c>
      <c r="T34" s="289"/>
      <c r="U34" s="298"/>
      <c r="W34" s="297" t="str">
        <f>IFERROR(INDEX(BA!$N$4:$N$952,MATCH(W30,BA!$J$4:$J$952,0)),"")</f>
        <v/>
      </c>
      <c r="X34" s="289"/>
      <c r="Y34" s="298"/>
      <c r="AA34" s="297" t="str">
        <f>IFERROR(INDEX(BA!$N$4:$N$952,MATCH(AA30,BA!$J$4:$J$952,0)),"")</f>
        <v/>
      </c>
      <c r="AB34" s="289"/>
      <c r="AC34" s="298"/>
      <c r="AE34" s="297" t="str">
        <f>IFERROR(INDEX(BA!$N$4:$N$952,MATCH(AE30,BA!$J$4:$J$952,0)),"")</f>
        <v/>
      </c>
      <c r="AF34" s="289"/>
      <c r="AG34" s="298"/>
      <c r="AI34" s="297" t="str">
        <f>IFERROR(INDEX(BA!$N$4:$N$952,MATCH(AI30,BA!$J$4:$J$952,0)),"")</f>
        <v/>
      </c>
      <c r="AJ34" s="289"/>
      <c r="AK34" s="298"/>
      <c r="AM34" s="297" t="str">
        <f>IFERROR(INDEX(BA!$N$4:$N$952,MATCH(AM30,BA!$J$4:$J$952,0)),"")</f>
        <v/>
      </c>
      <c r="AN34" s="289"/>
      <c r="AO34" s="298"/>
    </row>
    <row r="35" spans="1:41" ht="140.25" customHeight="1">
      <c r="A35" s="14"/>
      <c r="B35" s="90" t="s">
        <v>54</v>
      </c>
      <c r="C35" s="297" t="str">
        <f>IFERROR(INDEX(BA!$Q$4:$Q$952,MATCH($C$30,BA!$J$4:$J$952,0)),"")</f>
        <v>Refers to total amount of greenhouse gases avoided or sequestered during the reporting period.</v>
      </c>
      <c r="D35" s="289"/>
      <c r="E35" s="298"/>
      <c r="G35" s="297" t="str">
        <f>IFERROR(INDEX(BA!$Q$4:$Q$952,MATCH($G$30,BA!$J$4:$J$952,0)),"")</f>
        <v xml:space="preserve">Percentage and total volume of water recycled and reused </v>
      </c>
      <c r="H35" s="289"/>
      <c r="I35" s="298"/>
      <c r="K35" s="297" t="str">
        <f>IFERROR(INDEX(BA!$Q$4:$Q$952,MATCH($K$30,BA!$J$4:$J$952,0)),"")</f>
        <v>Refers to number of female management employees (managers) (full - time) at the organization as of the end of the reporting period</v>
      </c>
      <c r="L35" s="289"/>
      <c r="M35" s="298"/>
      <c r="O35" s="297" t="str">
        <f>IFERROR(INDEX(BA!$Q$4:$Q$952,MATCH($O$30,BA!$J$4:$J$952,0)),"")</f>
        <v>Refers to total jobs generated as a result of the project.</v>
      </c>
      <c r="P35" s="289"/>
      <c r="Q35" s="298"/>
      <c r="S35" s="297" t="str">
        <f>IFERROR(INDEX(BA!$Q$4:$Q$952,MATCH($S$30,BA!$J$4:$J$952,0)),"")</f>
        <v/>
      </c>
      <c r="T35" s="289"/>
      <c r="U35" s="298"/>
      <c r="W35" s="297" t="str">
        <f>IFERROR(INDEX(BA!$Q$4:$Q$952,MATCH($W$30,BA!$J$4:$J$952,0)),"")</f>
        <v/>
      </c>
      <c r="X35" s="289"/>
      <c r="Y35" s="298"/>
      <c r="AA35" s="297" t="str">
        <f>IFERROR(INDEX(BA!$Q$4:$Q$952,MATCH($AA$30,BA!$J$4:$J$952,0)),"")</f>
        <v/>
      </c>
      <c r="AB35" s="289"/>
      <c r="AC35" s="298"/>
      <c r="AE35" s="297" t="str">
        <f>IFERROR(INDEX(BA!$Q$4:$Q$952,MATCH($AE$30,BA!$J$4:$J$952,0)),"")</f>
        <v/>
      </c>
      <c r="AF35" s="289"/>
      <c r="AG35" s="298"/>
      <c r="AI35" s="297" t="str">
        <f>IFERROR(INDEX(BA!$Q$4:$Q$952,MATCH($AI$30,BA!$J$4:$J$952,0)),"")</f>
        <v/>
      </c>
      <c r="AJ35" s="289"/>
      <c r="AK35" s="298"/>
      <c r="AM35" s="297" t="str">
        <f>IFERROR(INDEX(BA!$Q$4:$Q$952,MATCH($AM$30,BA!$J$4:$J$952,0)),"")</f>
        <v/>
      </c>
      <c r="AN35" s="289"/>
      <c r="AO35" s="298"/>
    </row>
    <row r="36" spans="1:41" ht="187.5" customHeight="1">
      <c r="A36" s="100" t="s">
        <v>55</v>
      </c>
      <c r="B36" s="91" t="str">
        <f>BA!R3</f>
        <v>Guidance, calculation method and other considerations</v>
      </c>
      <c r="C36" s="29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298"/>
      <c r="G36" s="297" t="str">
        <f>IFERROR(INDEX(BA!$R$4:$R$952,MATCH($G$30,BA!$J$4:$J$952,0)),"")</f>
        <v xml:space="preserve">Measurement method – Measuring the - 
volume of water entering the treatment facility and  
volume of treated water supplied by the facility </v>
      </c>
      <c r="H36" s="289"/>
      <c r="I36" s="298"/>
      <c r="K36" s="297"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9"/>
      <c r="M36" s="298"/>
      <c r="O36" s="297"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9"/>
      <c r="Q36" s="298"/>
      <c r="S36" s="297" t="str">
        <f>IFERROR(INDEX(BA!$R$4:$R$952,MATCH($S$30,BA!$J$4:$J$952,0)),"")</f>
        <v/>
      </c>
      <c r="T36" s="289"/>
      <c r="U36" s="298"/>
      <c r="W36" s="297" t="str">
        <f>IFERROR(INDEX(BA!$R$4:$R$952,MATCH($W$30,BA!$J$4:$J$952,0)),"")</f>
        <v/>
      </c>
      <c r="X36" s="289"/>
      <c r="Y36" s="298"/>
      <c r="AA36" s="297" t="str">
        <f>IFERROR(INDEX(BA!$R$4:$R$952,MATCH($AA$30,BA!$J$4:$J$952,0)),"")</f>
        <v/>
      </c>
      <c r="AB36" s="289"/>
      <c r="AC36" s="298"/>
      <c r="AE36" s="297" t="str">
        <f>IFERROR(INDEX(BA!$R$4:$R$952,MATCH($AE$30,BA!$J$4:$J$952,0)),"")</f>
        <v/>
      </c>
      <c r="AF36" s="289"/>
      <c r="AG36" s="298"/>
      <c r="AI36" s="297" t="str">
        <f>IFERROR(INDEX(BA!$R$4:$R$952,MATCH($AI$30,BA!$J$4:$J$952,0)),"")</f>
        <v/>
      </c>
      <c r="AJ36" s="289"/>
      <c r="AK36" s="298"/>
      <c r="AM36" s="297" t="str">
        <f>IFERROR(INDEX(BA!$R$4:$R$952,MATCH($AM$30,BA!$J$4:$J$952,0)),"")</f>
        <v/>
      </c>
      <c r="AN36" s="289"/>
      <c r="AO36" s="298"/>
    </row>
    <row r="37" spans="1:41" ht="15" customHeight="1">
      <c r="A37" s="14"/>
      <c r="B37" s="92" t="s">
        <v>56</v>
      </c>
      <c r="C37" s="311" t="str">
        <f>IFERROR(INDEX(BA!$S$4:$S$952,MATCH(C30,BA!$J$4:$J$952,0)),"")</f>
        <v>tCO2eq</v>
      </c>
      <c r="D37" s="312"/>
      <c r="E37" s="313"/>
      <c r="G37" s="311" t="str">
        <f>IFERROR(INDEX(BA!$S$4:$S$952,MATCH(G30,BA!$J$4:$J$952,0)),"")</f>
        <v>m3</v>
      </c>
      <c r="H37" s="312"/>
      <c r="I37" s="313"/>
      <c r="K37" s="311" t="str">
        <f>IFERROR(INDEX(BA!$S$4:$S$952,MATCH(K30,BA!$J$4:$J$952,0)),"")</f>
        <v>Number</v>
      </c>
      <c r="L37" s="312"/>
      <c r="M37" s="313"/>
      <c r="O37" s="311" t="str">
        <f>IFERROR(INDEX(BA!$S$4:$S$952,MATCH(O30,BA!$J$4:$J$952,0)),"")</f>
        <v>Number</v>
      </c>
      <c r="P37" s="312"/>
      <c r="Q37" s="313"/>
      <c r="S37" s="311" t="str">
        <f>IFERROR(INDEX(BA!$S$4:$S$952,MATCH(S30,BA!$J$4:$J$952,0)),"")</f>
        <v/>
      </c>
      <c r="T37" s="312"/>
      <c r="U37" s="313"/>
      <c r="W37" s="311" t="str">
        <f>IFERROR(INDEX(BA!$S$4:$S$952,MATCH(W30,BA!$J$4:$J$952,0)),"")</f>
        <v/>
      </c>
      <c r="X37" s="312"/>
      <c r="Y37" s="313"/>
      <c r="AA37" s="311" t="str">
        <f>IFERROR(INDEX(BA!$S$4:$S$952,MATCH(AA30,BA!$J$4:$J$952,0)),"")</f>
        <v/>
      </c>
      <c r="AB37" s="312"/>
      <c r="AC37" s="313"/>
      <c r="AE37" s="311" t="str">
        <f>IFERROR(INDEX(BA!$S$4:$S$952,MATCH(AE30,BA!$J$4:$J$952,0)),"")</f>
        <v/>
      </c>
      <c r="AF37" s="312"/>
      <c r="AG37" s="313"/>
      <c r="AI37" s="311" t="str">
        <f>IFERROR(INDEX(BA!$S$4:$S$952,MATCH(AI30,BA!$J$4:$J$952,0)),"")</f>
        <v/>
      </c>
      <c r="AJ37" s="312"/>
      <c r="AK37" s="313"/>
      <c r="AM37" s="311" t="str">
        <f>IFERROR(INDEX(BA!$S$4:$S$952,MATCH(AM30,BA!$J$4:$J$952,0)),"")</f>
        <v/>
      </c>
      <c r="AN37" s="312"/>
      <c r="AO37" s="313"/>
    </row>
    <row r="38" spans="1:41" ht="15" customHeight="1">
      <c r="A38" s="14"/>
      <c r="B38" s="92" t="s">
        <v>57</v>
      </c>
      <c r="C38" s="311" t="str">
        <f>IFERROR(INDEX(BA!$T$4:$T$952,MATCH(C30,BA!$J$4:$J$952,0)),"")</f>
        <v>Project activity</v>
      </c>
      <c r="D38" s="312"/>
      <c r="E38" s="313"/>
      <c r="G38" s="311" t="str">
        <f>IFERROR(INDEX(BA!$T$4:$T$952,MATCH(G30,BA!$J$4:$J$952,0)),"")</f>
        <v>Project activity</v>
      </c>
      <c r="H38" s="312"/>
      <c r="I38" s="313"/>
      <c r="K38" s="311" t="str">
        <f>IFERROR(INDEX(BA!$T$4:$T$952,MATCH(K30,BA!$J$4:$J$952,0)),"")</f>
        <v>Project activity</v>
      </c>
      <c r="L38" s="312"/>
      <c r="M38" s="313"/>
      <c r="O38" s="311" t="str">
        <f>IFERROR(INDEX(BA!$T$4:$T$952,MATCH(O30,BA!$J$4:$J$952,0)),"")</f>
        <v>Project activity</v>
      </c>
      <c r="P38" s="312"/>
      <c r="Q38" s="313"/>
      <c r="S38" s="311" t="str">
        <f>IFERROR(INDEX(BA!$T$4:$T$952,MATCH(S30,BA!$J$4:$J$952,0)),"")</f>
        <v/>
      </c>
      <c r="T38" s="312"/>
      <c r="U38" s="313"/>
      <c r="W38" s="311" t="str">
        <f>IFERROR(INDEX(BA!$T$4:$T$952,MATCH(W30,BA!$J$4:$J$952,0)),"")</f>
        <v/>
      </c>
      <c r="X38" s="312"/>
      <c r="Y38" s="313"/>
      <c r="AA38" s="311" t="str">
        <f>IFERROR(INDEX(BA!$T$4:$T$952,MATCH(AA30,BA!$J$4:$J$952,0)),"")</f>
        <v/>
      </c>
      <c r="AB38" s="312"/>
      <c r="AC38" s="313"/>
      <c r="AE38" s="311" t="str">
        <f>IFERROR(INDEX(BA!$T$4:$T$952,MATCH(AE30,BA!$J$4:$J$952,0)),"")</f>
        <v/>
      </c>
      <c r="AF38" s="312"/>
      <c r="AG38" s="313"/>
      <c r="AI38" s="311" t="str">
        <f>IFERROR(INDEX(BA!$T$4:$T$952,MATCH(AI30,BA!$J$4:$J$952,0)),"")</f>
        <v/>
      </c>
      <c r="AJ38" s="312"/>
      <c r="AK38" s="313"/>
      <c r="AM38" s="311" t="str">
        <f>IFERROR(INDEX(BA!$T$4:$T$952,MATCH(AM30,BA!$J$4:$J$952,0)),"")</f>
        <v/>
      </c>
      <c r="AN38" s="312"/>
      <c r="AO38" s="313"/>
    </row>
    <row r="39" spans="1:41" ht="15" customHeight="1">
      <c r="A39" s="14"/>
      <c r="B39" s="92" t="s">
        <v>58</v>
      </c>
      <c r="C39" s="311" t="str">
        <f>IFERROR(INDEX(BA!$U$4:$U$952,MATCH(C30,BA!$J$4:$J$952,0)),"")</f>
        <v>Calculation</v>
      </c>
      <c r="D39" s="312"/>
      <c r="E39" s="313"/>
      <c r="G39" s="311" t="str">
        <f>IFERROR(INDEX(BA!$U$4:$U$952,MATCH(G30,BA!$J$4:$J$952,0)),"")</f>
        <v>Treatment log</v>
      </c>
      <c r="H39" s="312"/>
      <c r="I39" s="313"/>
      <c r="K39" s="311" t="str">
        <f>IFERROR(INDEX(BA!$U$4:$U$952,MATCH(K30,BA!$J$4:$J$952,0)),"")</f>
        <v>Head count of female employee
Use the number as at the reporting period.</v>
      </c>
      <c r="L39" s="312"/>
      <c r="M39" s="313"/>
      <c r="O39" s="311"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2"/>
      <c r="Q39" s="313"/>
      <c r="S39" s="311" t="str">
        <f>IFERROR(INDEX(BA!$U$4:$U$952,MATCH(S30,BA!$J$4:$J$952,0)),"")</f>
        <v/>
      </c>
      <c r="T39" s="312"/>
      <c r="U39" s="313"/>
      <c r="W39" s="311" t="str">
        <f>IFERROR(INDEX(BA!$U$4:$U$952,MATCH(W30,BA!$J$4:$J$952,0)),"")</f>
        <v/>
      </c>
      <c r="X39" s="312"/>
      <c r="Y39" s="313"/>
      <c r="AA39" s="311" t="str">
        <f>IFERROR(INDEX(BA!$U$4:$U$952,MATCH(AA30,BA!$J$4:$J$952,0)),"")</f>
        <v/>
      </c>
      <c r="AB39" s="312"/>
      <c r="AC39" s="313"/>
      <c r="AE39" s="311" t="str">
        <f>IFERROR(INDEX(BA!$U$4:$U$952,MATCH(AE30,BA!$J$4:$J$952,0)),"")</f>
        <v/>
      </c>
      <c r="AF39" s="312"/>
      <c r="AG39" s="313"/>
      <c r="AI39" s="311" t="str">
        <f>IFERROR(INDEX(BA!$U$4:$U$952,MATCH(AI30,BA!$J$4:$J$952,0)),"")</f>
        <v/>
      </c>
      <c r="AJ39" s="312"/>
      <c r="AK39" s="313"/>
      <c r="AM39" s="311" t="str">
        <f>IFERROR(INDEX(BA!$U$4:$U$952,MATCH(AM30,BA!$J$4:$J$952,0)),"")</f>
        <v/>
      </c>
      <c r="AN39" s="312"/>
      <c r="AO39" s="313"/>
    </row>
    <row r="40" spans="1:41" ht="15" customHeight="1">
      <c r="A40" s="14"/>
      <c r="B40" s="92" t="s">
        <v>59</v>
      </c>
      <c r="C40" s="311" t="str">
        <f>IFERROR(INDEX(BA!$V$4:$V$952,MATCH(C30,BA!$J$4:$J$952,0)),"")</f>
        <v>Annual</v>
      </c>
      <c r="D40" s="312"/>
      <c r="E40" s="313"/>
      <c r="G40" s="311" t="str">
        <f>IFERROR(INDEX(BA!$V$4:$V$952,MATCH(G30,BA!$J$4:$J$952,0)),"")</f>
        <v>Annual</v>
      </c>
      <c r="H40" s="312"/>
      <c r="I40" s="313"/>
      <c r="K40" s="311" t="str">
        <f>IFERROR(INDEX(BA!$V$4:$V$952,MATCH(K30,BA!$J$4:$J$952,0)),"")</f>
        <v>Annual</v>
      </c>
      <c r="L40" s="312"/>
      <c r="M40" s="313"/>
      <c r="O40" s="311" t="str">
        <f>IFERROR(INDEX(BA!$V$4:$V$952,MATCH(O30,BA!$J$4:$J$952,0)),"")</f>
        <v>Annual</v>
      </c>
      <c r="P40" s="312"/>
      <c r="Q40" s="313"/>
      <c r="S40" s="311" t="str">
        <f>IFERROR(INDEX(BA!$V$4:$V$952,MATCH(S30,BA!$J$4:$J$952,0)),"")</f>
        <v/>
      </c>
      <c r="T40" s="312"/>
      <c r="U40" s="313"/>
      <c r="W40" s="311" t="str">
        <f>IFERROR(INDEX(BA!$V$4:$V$952,MATCH(W30,BA!$J$4:$J$952,0)),"")</f>
        <v/>
      </c>
      <c r="X40" s="312"/>
      <c r="Y40" s="313"/>
      <c r="AA40" s="311" t="str">
        <f>IFERROR(INDEX(BA!$V$4:$V$952,MATCH(AA30,BA!$J$4:$J$952,0)),"")</f>
        <v/>
      </c>
      <c r="AB40" s="312"/>
      <c r="AC40" s="313"/>
      <c r="AE40" s="311" t="str">
        <f>IFERROR(INDEX(BA!$V$4:$V$952,MATCH(AE30,BA!$J$4:$J$952,0)),"")</f>
        <v/>
      </c>
      <c r="AF40" s="312"/>
      <c r="AG40" s="313"/>
      <c r="AI40" s="311" t="str">
        <f>IFERROR(INDEX(BA!$V$4:$V$952,MATCH(AI30,BA!$J$4:$J$952,0)),"")</f>
        <v/>
      </c>
      <c r="AJ40" s="312"/>
      <c r="AK40" s="313"/>
      <c r="AM40" s="311" t="str">
        <f>IFERROR(INDEX(BA!$V$4:$V$952,MATCH(AM30,BA!$J$4:$J$952,0)),"")</f>
        <v/>
      </c>
      <c r="AN40" s="312"/>
      <c r="AO40" s="313"/>
    </row>
    <row r="41" spans="1:41" ht="15" customHeight="1">
      <c r="A41" s="14"/>
      <c r="B41" s="92" t="s">
        <v>60</v>
      </c>
      <c r="C41" s="311" t="str">
        <f>IFERROR(INDEX(BA!$X$4:$X$952,MATCH(C30,BA!$J$4:$J$952,0 )),"")</f>
        <v>NA</v>
      </c>
      <c r="D41" s="312"/>
      <c r="E41" s="313"/>
      <c r="G41" s="311">
        <f>IFERROR(INDEX(BA!$X$4:$X$952,MATCH(G30,BA!$J$4:$J$952,0 )),"")</f>
        <v>0</v>
      </c>
      <c r="H41" s="312"/>
      <c r="I41" s="313"/>
      <c r="K41" s="311" t="str">
        <f>IFERROR(INDEX(BA!$X$4:$X$952,MATCH(K30,BA!$J$4:$J$952,0 )),"")</f>
        <v>NA</v>
      </c>
      <c r="L41" s="312"/>
      <c r="M41" s="313"/>
      <c r="O41" s="311" t="str">
        <f>IFERROR(INDEX(BA!$X$4:$X$952,MATCH(O30,BA!$J$4:$J$952,0 )),"")</f>
        <v>NA</v>
      </c>
      <c r="P41" s="312"/>
      <c r="Q41" s="313"/>
      <c r="S41" s="311" t="str">
        <f>IFERROR(INDEX(BA!$X$4:$X$952,MATCH(S30,BA!$J$4:$J$952,0 )),"")</f>
        <v/>
      </c>
      <c r="T41" s="312"/>
      <c r="U41" s="313"/>
      <c r="W41" s="311" t="str">
        <f>IFERROR(INDEX(BA!$X$4:$X$952,MATCH(W30,BA!$J$4:$J$952,0 )),"")</f>
        <v/>
      </c>
      <c r="X41" s="312"/>
      <c r="Y41" s="313"/>
      <c r="AA41" s="311" t="str">
        <f>IFERROR(INDEX(BA!$X$4:$X$952,MATCH(AA30,BA!$J$4:$J$952,0 )),"")</f>
        <v/>
      </c>
      <c r="AB41" s="312"/>
      <c r="AC41" s="313"/>
      <c r="AE41" s="311" t="str">
        <f>IFERROR(INDEX(BA!$X$4:$X$952,MATCH(AE30,BA!$J$4:$J$952,0 )),"")</f>
        <v/>
      </c>
      <c r="AF41" s="312"/>
      <c r="AG41" s="313"/>
      <c r="AI41" s="311" t="str">
        <f>IFERROR(INDEX(BA!$X$4:$X$952,MATCH(AI30,BA!$J$4:$J$952,0 )),"")</f>
        <v/>
      </c>
      <c r="AJ41" s="312"/>
      <c r="AK41" s="313"/>
      <c r="AM41" s="311" t="str">
        <f>IFERROR(INDEX(BA!$X$4:$X$952,MATCH(AM30,BA!$J$4:$J$952,0 )),"")</f>
        <v/>
      </c>
      <c r="AN41" s="312"/>
      <c r="AO41" s="313"/>
    </row>
    <row r="42" spans="1:41" ht="28.5" customHeight="1">
      <c r="A42" s="14"/>
      <c r="B42" s="92" t="s">
        <v>61</v>
      </c>
      <c r="C42" s="311" t="str">
        <f>IFERROR(INDEX(BA!$Y$4:$Y$952,MATCH(C30,BA!$J$4:$J$952,0 )),"NA")</f>
        <v>Gold Standard approved SDG Impact Quantification methodologies are available at https://globalgoals.goldstandard.org/</v>
      </c>
      <c r="D42" s="312"/>
      <c r="E42" s="313"/>
      <c r="G42" s="311">
        <f>IFERROR(INDEX(BA!$Y$4:$Y$952,MATCH(G30,BA!$J$4:$J$952,0)),"")</f>
        <v>0</v>
      </c>
      <c r="H42" s="312"/>
      <c r="I42" s="313"/>
      <c r="K42" s="311" t="str">
        <f>IFERROR(INDEX(BA!$Y$4:$Y$952,MATCH(K30,BA!$J$4:$J$952,0 )),"")</f>
        <v>IRIS, 2020. Full-time Employees: Female Managers (OI1571). v5.1.
https://iris.thegiin.org/metric/5.1/oi1571/</v>
      </c>
      <c r="L42" s="312"/>
      <c r="M42" s="313"/>
      <c r="O42" s="311" t="str">
        <f>IFERROR(INDEX(BA!$Y$4:$Y$952,MATCH(O30,BA!$J$4:$J$952,0 )),"")</f>
        <v>GRI 102: General Disclosures</v>
      </c>
      <c r="P42" s="312"/>
      <c r="Q42" s="313"/>
      <c r="S42" s="311" t="str">
        <f>IFERROR(INDEX(BA!$Y$4:$Y$952,MATCH(S30,BA!$J$4:$J$952,0 )),"")</f>
        <v/>
      </c>
      <c r="T42" s="312"/>
      <c r="U42" s="313"/>
      <c r="W42" s="311" t="str">
        <f>IFERROR(INDEX(BA!$Y$4:$Y$952,MATCH(W30,BA!$J$4:$J$952,0 )),"")</f>
        <v/>
      </c>
      <c r="X42" s="312"/>
      <c r="Y42" s="313"/>
      <c r="AA42" s="311" t="str">
        <f>IFERROR(INDEX(BA!$Y$4:$Y$952,MATCH(AA30,BA!$J$4:$J$952,0 )),"")</f>
        <v/>
      </c>
      <c r="AB42" s="312"/>
      <c r="AC42" s="313"/>
      <c r="AE42" s="311" t="str">
        <f>IFERROR(INDEX(BA!$Y$4:$Y$952,MATCH(AE30,BA!$J$4:$J$952,0 )),"")</f>
        <v/>
      </c>
      <c r="AF42" s="312"/>
      <c r="AG42" s="313"/>
      <c r="AI42" s="311" t="str">
        <f>IFERROR(INDEX(BA!$Y$4:$Y$952,MATCH(AI30,BA!$J$4:$J$952,0 )),"")</f>
        <v/>
      </c>
      <c r="AJ42" s="312"/>
      <c r="AK42" s="313"/>
      <c r="AM42" s="311" t="str">
        <f>IFERROR(INDEX(BA!$Y$4:$Y$952,MATCH(AM30,BA!$J$4:$J$952,0 )),"")</f>
        <v/>
      </c>
      <c r="AN42" s="312"/>
      <c r="AO42" s="313"/>
    </row>
    <row r="43" spans="1:41" ht="15" customHeight="1">
      <c r="A43" s="14"/>
      <c r="B43" s="30"/>
      <c r="C43" s="311"/>
      <c r="D43" s="312"/>
      <c r="E43" s="313"/>
      <c r="G43" s="314"/>
      <c r="H43" s="315"/>
      <c r="I43" s="316"/>
      <c r="K43" s="311"/>
      <c r="L43" s="312"/>
      <c r="M43" s="313"/>
      <c r="O43" s="311"/>
      <c r="P43" s="312"/>
      <c r="Q43" s="313"/>
      <c r="S43" s="311"/>
      <c r="T43" s="312"/>
      <c r="U43" s="313"/>
      <c r="W43" s="311"/>
      <c r="X43" s="312"/>
      <c r="Y43" s="313"/>
      <c r="AA43" s="311"/>
      <c r="AB43" s="312"/>
      <c r="AC43" s="313"/>
      <c r="AE43" s="311"/>
      <c r="AF43" s="312"/>
      <c r="AG43" s="313"/>
      <c r="AI43" s="311"/>
      <c r="AJ43" s="312"/>
      <c r="AK43" s="313"/>
      <c r="AM43" s="311"/>
      <c r="AN43" s="312"/>
      <c r="AO43" s="313"/>
    </row>
    <row r="44" spans="1:41" ht="15" customHeight="1">
      <c r="A44" s="14"/>
      <c r="B44" s="30"/>
      <c r="C44" s="314"/>
      <c r="D44" s="315"/>
      <c r="E44" s="316"/>
      <c r="G44" s="314"/>
      <c r="H44" s="315"/>
      <c r="I44" s="316"/>
      <c r="K44" s="311"/>
      <c r="L44" s="312"/>
      <c r="M44" s="313"/>
      <c r="O44" s="311"/>
      <c r="P44" s="312"/>
      <c r="Q44" s="313"/>
      <c r="S44" s="311"/>
      <c r="T44" s="312"/>
      <c r="U44" s="313"/>
      <c r="W44" s="311"/>
      <c r="X44" s="312"/>
      <c r="Y44" s="313"/>
      <c r="AA44" s="311"/>
      <c r="AB44" s="312"/>
      <c r="AC44" s="313"/>
      <c r="AE44" s="311"/>
      <c r="AF44" s="312"/>
      <c r="AG44" s="313"/>
      <c r="AI44" s="311"/>
      <c r="AJ44" s="312"/>
      <c r="AK44" s="313"/>
      <c r="AM44" s="311"/>
      <c r="AN44" s="312"/>
      <c r="AO44" s="313"/>
    </row>
    <row r="45" spans="1:41" ht="15" customHeight="1">
      <c r="A45" s="14"/>
      <c r="B45" s="30"/>
      <c r="C45" s="314"/>
      <c r="D45" s="315"/>
      <c r="E45" s="316"/>
      <c r="G45" s="314"/>
      <c r="H45" s="315"/>
      <c r="I45" s="316"/>
      <c r="K45" s="311"/>
      <c r="L45" s="312"/>
      <c r="M45" s="313"/>
      <c r="O45" s="311"/>
      <c r="P45" s="312"/>
      <c r="Q45" s="313"/>
      <c r="S45" s="311"/>
      <c r="T45" s="312"/>
      <c r="U45" s="313"/>
      <c r="W45" s="311"/>
      <c r="X45" s="312"/>
      <c r="Y45" s="313"/>
      <c r="AA45" s="311"/>
      <c r="AB45" s="312"/>
      <c r="AC45" s="313"/>
      <c r="AE45" s="311"/>
      <c r="AF45" s="312"/>
      <c r="AG45" s="313"/>
      <c r="AI45" s="311"/>
      <c r="AJ45" s="312"/>
      <c r="AK45" s="313"/>
      <c r="AM45" s="311"/>
      <c r="AN45" s="312"/>
      <c r="AO45" s="313"/>
    </row>
    <row r="46" spans="1:41" ht="15" customHeight="1">
      <c r="A46" s="14"/>
      <c r="B46" s="30"/>
      <c r="C46" s="314"/>
      <c r="D46" s="315"/>
      <c r="E46" s="316"/>
      <c r="G46" s="314"/>
      <c r="H46" s="315"/>
      <c r="I46" s="316"/>
      <c r="K46" s="311"/>
      <c r="L46" s="312"/>
      <c r="M46" s="313"/>
      <c r="O46" s="311"/>
      <c r="P46" s="312"/>
      <c r="Q46" s="313"/>
      <c r="S46" s="311"/>
      <c r="T46" s="312"/>
      <c r="U46" s="313"/>
      <c r="W46" s="311"/>
      <c r="X46" s="312"/>
      <c r="Y46" s="313"/>
      <c r="AA46" s="311"/>
      <c r="AB46" s="312"/>
      <c r="AC46" s="313"/>
      <c r="AE46" s="311"/>
      <c r="AF46" s="312"/>
      <c r="AG46" s="313"/>
      <c r="AI46" s="311"/>
      <c r="AJ46" s="312"/>
      <c r="AK46" s="313"/>
      <c r="AM46" s="311"/>
      <c r="AN46" s="312"/>
      <c r="AO46" s="313"/>
    </row>
    <row r="47" spans="1:41" ht="15" customHeight="1">
      <c r="A47" s="14"/>
      <c r="B47" s="30"/>
      <c r="C47" s="320"/>
      <c r="D47" s="321"/>
      <c r="E47" s="322"/>
      <c r="G47" s="320"/>
      <c r="H47" s="321"/>
      <c r="I47" s="322"/>
      <c r="K47" s="311"/>
      <c r="L47" s="312"/>
      <c r="M47" s="313"/>
      <c r="O47" s="311"/>
      <c r="P47" s="312"/>
      <c r="Q47" s="313"/>
      <c r="S47" s="311"/>
      <c r="T47" s="312"/>
      <c r="U47" s="313"/>
      <c r="W47" s="311"/>
      <c r="X47" s="312"/>
      <c r="Y47" s="313"/>
      <c r="AA47" s="311"/>
      <c r="AB47" s="312"/>
      <c r="AC47" s="313"/>
      <c r="AE47" s="311"/>
      <c r="AF47" s="312"/>
      <c r="AG47" s="313"/>
      <c r="AI47" s="311"/>
      <c r="AJ47" s="312"/>
      <c r="AK47" s="313"/>
      <c r="AM47" s="311"/>
      <c r="AN47" s="312"/>
      <c r="AO47" s="313"/>
    </row>
    <row r="48" spans="1:41" ht="15" customHeight="1">
      <c r="A48" s="14"/>
      <c r="B48" s="30"/>
      <c r="C48" s="308"/>
      <c r="D48" s="309"/>
      <c r="E48" s="310"/>
      <c r="G48" s="308"/>
      <c r="H48" s="309"/>
      <c r="I48" s="310"/>
      <c r="K48" s="311"/>
      <c r="L48" s="312"/>
      <c r="M48" s="313"/>
      <c r="O48" s="311"/>
      <c r="P48" s="312"/>
      <c r="Q48" s="313"/>
      <c r="S48" s="311"/>
      <c r="T48" s="312"/>
      <c r="U48" s="313"/>
      <c r="W48" s="311"/>
      <c r="X48" s="312"/>
      <c r="Y48" s="313"/>
      <c r="AA48" s="311"/>
      <c r="AB48" s="312"/>
      <c r="AC48" s="313"/>
      <c r="AE48" s="311"/>
      <c r="AF48" s="312"/>
      <c r="AG48" s="313"/>
      <c r="AI48" s="311"/>
      <c r="AJ48" s="312"/>
      <c r="AK48" s="313"/>
      <c r="AM48" s="311"/>
      <c r="AN48" s="312"/>
      <c r="AO48" s="31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296" t="s">
        <v>64</v>
      </c>
      <c r="B50" s="138" t="s">
        <v>65</v>
      </c>
      <c r="C50" s="326" t="str" cm="1">
        <f t="array" ref="C50">IFERROR(_xlfn.IFS(B26&lt;&gt;"",C26,B27&lt;&gt;"",C27),"")</f>
        <v>Amount of GHGs emissions avoided or sequestered</v>
      </c>
      <c r="D50" s="327"/>
      <c r="E50" s="328"/>
      <c r="F50" s="37"/>
      <c r="G50" s="326" t="str" cm="1">
        <f t="array" ref="G50">IFERROR(_xlfn.IFS(F26&lt;&gt;"",G26,F27&lt;&gt;"",G27),"")</f>
        <v>6.3.1 Proportion of wastewater safely treated</v>
      </c>
      <c r="H50" s="327"/>
      <c r="I50" s="328"/>
      <c r="J50" s="38"/>
      <c r="K50" s="326" t="str" cm="1">
        <f t="array" ref="K50">IFERROR(_xlfn.IFS(J26&lt;&gt;"",K26,J27&lt;&gt;"",K27),"")</f>
        <v>Number of women serving in managerial/ leadership /ownership role</v>
      </c>
      <c r="L50" s="327"/>
      <c r="M50" s="328"/>
      <c r="N50" s="38"/>
      <c r="O50" s="326" t="str" cm="1">
        <f t="array" ref="O50">IFERROR(_xlfn.IFS(N26&lt;&gt;"",O26,N27&lt;&gt;"",O27),"")</f>
        <v>Total number of jobs</v>
      </c>
      <c r="P50" s="327"/>
      <c r="Q50" s="328"/>
      <c r="R50" s="38"/>
      <c r="S50" s="326" cm="1">
        <f t="array" ref="S50">IFERROR(_xlfn.IFS(R26&lt;&gt;"",S26,R27&lt;&gt;"",S27),"")</f>
        <v>0</v>
      </c>
      <c r="T50" s="327"/>
      <c r="U50" s="328"/>
      <c r="V50" s="38"/>
      <c r="W50" s="326" cm="1">
        <f t="array" ref="W50">IFERROR(_xlfn.IFS(V26&lt;&gt;"",W26,V27&lt;&gt;"",W27),"")</f>
        <v>0</v>
      </c>
      <c r="X50" s="327"/>
      <c r="Y50" s="328"/>
      <c r="Z50" s="38"/>
      <c r="AA50" s="326" cm="1">
        <f t="array" ref="AA50">IFERROR(_xlfn.IFS(Z26&lt;&gt;"",AA26,Z27&lt;&gt;"",AA27),"")</f>
        <v>0</v>
      </c>
      <c r="AB50" s="327"/>
      <c r="AC50" s="328"/>
      <c r="AD50" s="38"/>
      <c r="AE50" s="326" cm="1">
        <f t="array" ref="AE50">IFERROR(_xlfn.IFS(AD26&lt;&gt;"",AE26,AD27&lt;&gt;"",AE27),"")</f>
        <v>0</v>
      </c>
      <c r="AF50" s="327"/>
      <c r="AG50" s="328"/>
      <c r="AH50" s="38"/>
      <c r="AI50" s="326" cm="1">
        <f t="array" ref="AI50">IFERROR(_xlfn.IFS(AH26&lt;&gt;"",AI26,AH27&lt;&gt;"",AI27),"")</f>
        <v>0</v>
      </c>
      <c r="AJ50" s="327"/>
      <c r="AK50" s="328"/>
      <c r="AL50" s="38"/>
      <c r="AM50" s="326" cm="1">
        <f t="array" ref="AM50">IFERROR(_xlfn.IFS(AL26&lt;&gt;"",AM26,AL27&lt;&gt;"",AM27),"")</f>
        <v>0</v>
      </c>
      <c r="AN50" s="327"/>
      <c r="AO50" s="328"/>
    </row>
    <row r="51" spans="1:41">
      <c r="A51" s="296"/>
      <c r="B51" s="92" t="s">
        <v>56</v>
      </c>
      <c r="C51" s="293" t="s">
        <v>66</v>
      </c>
      <c r="D51" s="294"/>
      <c r="E51" s="294"/>
      <c r="F51" s="37"/>
      <c r="G51" s="293" t="s">
        <v>66</v>
      </c>
      <c r="H51" s="294"/>
      <c r="I51" s="294"/>
      <c r="J51" s="38"/>
      <c r="K51" s="293" t="s">
        <v>66</v>
      </c>
      <c r="L51" s="294"/>
      <c r="M51" s="294"/>
      <c r="N51" s="38"/>
      <c r="O51" s="293" t="s">
        <v>66</v>
      </c>
      <c r="P51" s="294"/>
      <c r="Q51" s="294"/>
      <c r="R51" s="38"/>
      <c r="S51" s="293" t="s">
        <v>66</v>
      </c>
      <c r="T51" s="294"/>
      <c r="U51" s="294"/>
      <c r="V51" s="38"/>
      <c r="W51" s="293" t="s">
        <v>66</v>
      </c>
      <c r="X51" s="294"/>
      <c r="Y51" s="294"/>
      <c r="Z51" s="38"/>
      <c r="AA51" s="293" t="s">
        <v>66</v>
      </c>
      <c r="AB51" s="294"/>
      <c r="AC51" s="294"/>
      <c r="AD51" s="38"/>
      <c r="AE51" s="293" t="s">
        <v>66</v>
      </c>
      <c r="AF51" s="294"/>
      <c r="AG51" s="294"/>
      <c r="AH51" s="38"/>
      <c r="AI51" s="293" t="s">
        <v>66</v>
      </c>
      <c r="AJ51" s="294"/>
      <c r="AK51" s="294"/>
      <c r="AL51" s="38"/>
      <c r="AM51" s="293" t="s">
        <v>66</v>
      </c>
      <c r="AN51" s="294"/>
      <c r="AO51" s="294"/>
    </row>
    <row r="52" spans="1:41">
      <c r="A52" s="296"/>
      <c r="B52" s="92" t="s">
        <v>57</v>
      </c>
      <c r="C52" s="293" t="s">
        <v>66</v>
      </c>
      <c r="D52" s="294"/>
      <c r="E52" s="294"/>
      <c r="F52" s="37"/>
      <c r="G52" s="293" t="s">
        <v>66</v>
      </c>
      <c r="H52" s="294"/>
      <c r="I52" s="294"/>
      <c r="J52" s="38"/>
      <c r="K52" s="293" t="s">
        <v>66</v>
      </c>
      <c r="L52" s="294"/>
      <c r="M52" s="294"/>
      <c r="N52" s="38"/>
      <c r="O52" s="293" t="s">
        <v>66</v>
      </c>
      <c r="P52" s="294"/>
      <c r="Q52" s="294"/>
      <c r="R52" s="38"/>
      <c r="S52" s="293" t="s">
        <v>66</v>
      </c>
      <c r="T52" s="294"/>
      <c r="U52" s="294"/>
      <c r="V52" s="38"/>
      <c r="W52" s="293" t="s">
        <v>66</v>
      </c>
      <c r="X52" s="294"/>
      <c r="Y52" s="294"/>
      <c r="Z52" s="38"/>
      <c r="AA52" s="293" t="s">
        <v>66</v>
      </c>
      <c r="AB52" s="294"/>
      <c r="AC52" s="294"/>
      <c r="AD52" s="38"/>
      <c r="AE52" s="293" t="s">
        <v>66</v>
      </c>
      <c r="AF52" s="294"/>
      <c r="AG52" s="294"/>
      <c r="AH52" s="38"/>
      <c r="AI52" s="293" t="s">
        <v>66</v>
      </c>
      <c r="AJ52" s="294"/>
      <c r="AK52" s="294"/>
      <c r="AL52" s="38"/>
      <c r="AM52" s="293" t="s">
        <v>66</v>
      </c>
      <c r="AN52" s="294"/>
      <c r="AO52" s="294"/>
    </row>
    <row r="53" spans="1:41">
      <c r="A53" s="296"/>
      <c r="B53" s="92" t="s">
        <v>59</v>
      </c>
      <c r="C53" s="293" t="s">
        <v>66</v>
      </c>
      <c r="D53" s="294"/>
      <c r="E53" s="294"/>
      <c r="F53" s="37"/>
      <c r="G53" s="293" t="s">
        <v>66</v>
      </c>
      <c r="H53" s="294"/>
      <c r="I53" s="294"/>
      <c r="J53" s="38"/>
      <c r="K53" s="293" t="s">
        <v>66</v>
      </c>
      <c r="L53" s="294"/>
      <c r="M53" s="294"/>
      <c r="N53" s="38"/>
      <c r="O53" s="293" t="s">
        <v>66</v>
      </c>
      <c r="P53" s="294"/>
      <c r="Q53" s="294"/>
      <c r="R53" s="38"/>
      <c r="S53" s="293" t="s">
        <v>66</v>
      </c>
      <c r="T53" s="294"/>
      <c r="U53" s="294"/>
      <c r="V53" s="38"/>
      <c r="W53" s="293" t="s">
        <v>66</v>
      </c>
      <c r="X53" s="294"/>
      <c r="Y53" s="294"/>
      <c r="Z53" s="38"/>
      <c r="AA53" s="293" t="s">
        <v>66</v>
      </c>
      <c r="AB53" s="294"/>
      <c r="AC53" s="294"/>
      <c r="AD53" s="38"/>
      <c r="AE53" s="293" t="s">
        <v>66</v>
      </c>
      <c r="AF53" s="294"/>
      <c r="AG53" s="294"/>
      <c r="AH53" s="38"/>
      <c r="AI53" s="293" t="s">
        <v>66</v>
      </c>
      <c r="AJ53" s="294"/>
      <c r="AK53" s="294"/>
      <c r="AL53" s="38"/>
      <c r="AM53" s="293" t="s">
        <v>66</v>
      </c>
      <c r="AN53" s="294"/>
      <c r="AO53" s="294"/>
    </row>
    <row r="54" spans="1:41">
      <c r="A54" s="296"/>
      <c r="B54" s="92" t="s">
        <v>58</v>
      </c>
      <c r="C54" s="293" t="s">
        <v>66</v>
      </c>
      <c r="D54" s="294"/>
      <c r="E54" s="294"/>
      <c r="F54" s="37"/>
      <c r="G54" s="293" t="s">
        <v>66</v>
      </c>
      <c r="H54" s="294"/>
      <c r="I54" s="294"/>
      <c r="J54" s="38"/>
      <c r="K54" s="293" t="s">
        <v>66</v>
      </c>
      <c r="L54" s="294"/>
      <c r="M54" s="294"/>
      <c r="N54" s="38"/>
      <c r="O54" s="293" t="s">
        <v>66</v>
      </c>
      <c r="P54" s="294"/>
      <c r="Q54" s="294"/>
      <c r="R54" s="38"/>
      <c r="S54" s="293" t="s">
        <v>66</v>
      </c>
      <c r="T54" s="294"/>
      <c r="U54" s="294"/>
      <c r="V54" s="38"/>
      <c r="W54" s="293" t="s">
        <v>66</v>
      </c>
      <c r="X54" s="294"/>
      <c r="Y54" s="294"/>
      <c r="Z54" s="38"/>
      <c r="AA54" s="293" t="s">
        <v>66</v>
      </c>
      <c r="AB54" s="294"/>
      <c r="AC54" s="294"/>
      <c r="AD54" s="38"/>
      <c r="AE54" s="293" t="s">
        <v>66</v>
      </c>
      <c r="AF54" s="294"/>
      <c r="AG54" s="294"/>
      <c r="AH54" s="38"/>
      <c r="AI54" s="293" t="s">
        <v>66</v>
      </c>
      <c r="AJ54" s="294"/>
      <c r="AK54" s="294"/>
      <c r="AL54" s="38"/>
      <c r="AM54" s="293" t="s">
        <v>66</v>
      </c>
      <c r="AN54" s="294"/>
      <c r="AO54" s="294"/>
    </row>
    <row r="55" spans="1:41">
      <c r="A55" s="296"/>
      <c r="B55" s="92" t="s">
        <v>67</v>
      </c>
      <c r="C55" s="293" t="s">
        <v>66</v>
      </c>
      <c r="D55" s="294"/>
      <c r="E55" s="294"/>
      <c r="F55" s="37"/>
      <c r="G55" s="293" t="s">
        <v>66</v>
      </c>
      <c r="H55" s="294"/>
      <c r="I55" s="294"/>
      <c r="J55" s="38"/>
      <c r="K55" s="293" t="s">
        <v>66</v>
      </c>
      <c r="L55" s="294"/>
      <c r="M55" s="294"/>
      <c r="N55" s="38"/>
      <c r="O55" s="293" t="s">
        <v>66</v>
      </c>
      <c r="P55" s="294"/>
      <c r="Q55" s="294"/>
      <c r="R55" s="38"/>
      <c r="S55" s="293" t="s">
        <v>66</v>
      </c>
      <c r="T55" s="294"/>
      <c r="U55" s="294"/>
      <c r="V55" s="38"/>
      <c r="W55" s="293" t="s">
        <v>66</v>
      </c>
      <c r="X55" s="294"/>
      <c r="Y55" s="294"/>
      <c r="Z55" s="38"/>
      <c r="AA55" s="293" t="s">
        <v>66</v>
      </c>
      <c r="AB55" s="294"/>
      <c r="AC55" s="294"/>
      <c r="AD55" s="38"/>
      <c r="AE55" s="293" t="s">
        <v>66</v>
      </c>
      <c r="AF55" s="294"/>
      <c r="AG55" s="294"/>
      <c r="AH55" s="38"/>
      <c r="AI55" s="293" t="s">
        <v>66</v>
      </c>
      <c r="AJ55" s="294"/>
      <c r="AK55" s="294"/>
      <c r="AL55" s="38"/>
      <c r="AM55" s="293" t="s">
        <v>66</v>
      </c>
      <c r="AN55" s="294"/>
      <c r="AO55" s="294"/>
    </row>
    <row r="56" spans="1:41">
      <c r="A56" s="296"/>
      <c r="B56" s="92" t="s">
        <v>68</v>
      </c>
      <c r="C56" s="293" t="s">
        <v>66</v>
      </c>
      <c r="D56" s="294"/>
      <c r="E56" s="294"/>
      <c r="F56" s="37"/>
      <c r="G56" s="293" t="s">
        <v>66</v>
      </c>
      <c r="H56" s="294"/>
      <c r="I56" s="294"/>
      <c r="J56" s="38"/>
      <c r="K56" s="293" t="s">
        <v>66</v>
      </c>
      <c r="L56" s="294"/>
      <c r="M56" s="294"/>
      <c r="N56" s="38"/>
      <c r="O56" s="293" t="s">
        <v>66</v>
      </c>
      <c r="P56" s="294"/>
      <c r="Q56" s="294"/>
      <c r="R56" s="38"/>
      <c r="S56" s="293" t="s">
        <v>66</v>
      </c>
      <c r="T56" s="294"/>
      <c r="U56" s="294"/>
      <c r="V56" s="38"/>
      <c r="W56" s="293" t="s">
        <v>66</v>
      </c>
      <c r="X56" s="294"/>
      <c r="Y56" s="294"/>
      <c r="Z56" s="38"/>
      <c r="AA56" s="293" t="s">
        <v>66</v>
      </c>
      <c r="AB56" s="294"/>
      <c r="AC56" s="294"/>
      <c r="AD56" s="38"/>
      <c r="AE56" s="293" t="s">
        <v>66</v>
      </c>
      <c r="AF56" s="294"/>
      <c r="AG56" s="294"/>
      <c r="AH56" s="38"/>
      <c r="AI56" s="293" t="s">
        <v>66</v>
      </c>
      <c r="AJ56" s="294"/>
      <c r="AK56" s="294"/>
      <c r="AL56" s="38"/>
      <c r="AM56" s="293" t="s">
        <v>66</v>
      </c>
      <c r="AN56" s="294"/>
      <c r="AO56" s="294"/>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5"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5"/>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5"/>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1"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1"/>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1"/>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1"/>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1"/>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1"/>
      <c r="B67" s="39" t="s">
        <v>77</v>
      </c>
      <c r="C67" s="330" t="s">
        <v>78</v>
      </c>
      <c r="D67" s="330"/>
      <c r="E67" s="330"/>
      <c r="F67" s="37"/>
      <c r="G67" s="330" t="s">
        <v>78</v>
      </c>
      <c r="H67" s="330"/>
      <c r="I67" s="330"/>
      <c r="J67" s="38"/>
      <c r="K67" s="330" t="s">
        <v>78</v>
      </c>
      <c r="L67" s="330"/>
      <c r="M67" s="330"/>
      <c r="N67" s="38"/>
      <c r="O67" s="330" t="s">
        <v>78</v>
      </c>
      <c r="P67" s="330"/>
      <c r="Q67" s="330"/>
      <c r="R67" s="38"/>
      <c r="S67" s="330" t="s">
        <v>78</v>
      </c>
      <c r="T67" s="330"/>
      <c r="U67" s="330"/>
      <c r="V67" s="38"/>
      <c r="W67" s="330" t="s">
        <v>78</v>
      </c>
      <c r="X67" s="330"/>
      <c r="Y67" s="330"/>
      <c r="Z67" s="38"/>
      <c r="AA67" s="330" t="s">
        <v>78</v>
      </c>
      <c r="AB67" s="330"/>
      <c r="AC67" s="330"/>
      <c r="AD67" s="38"/>
      <c r="AE67" s="330" t="s">
        <v>78</v>
      </c>
      <c r="AF67" s="330"/>
      <c r="AG67" s="330"/>
      <c r="AH67" s="38"/>
      <c r="AI67" s="330" t="s">
        <v>78</v>
      </c>
      <c r="AJ67" s="330"/>
      <c r="AK67" s="330"/>
      <c r="AL67" s="38"/>
      <c r="AM67" s="330" t="s">
        <v>78</v>
      </c>
      <c r="AN67" s="330"/>
      <c r="AO67" s="330"/>
    </row>
    <row r="68" spans="1:41">
      <c r="A68" s="291"/>
      <c r="B68" s="331"/>
      <c r="C68" s="330"/>
      <c r="D68" s="330"/>
      <c r="E68" s="330"/>
      <c r="F68" s="37"/>
      <c r="G68" s="330"/>
      <c r="H68" s="330"/>
      <c r="I68" s="330"/>
      <c r="J68" s="38"/>
      <c r="K68" s="330"/>
      <c r="L68" s="330"/>
      <c r="M68" s="330"/>
      <c r="N68" s="38"/>
      <c r="O68" s="330"/>
      <c r="P68" s="330"/>
      <c r="Q68" s="330"/>
      <c r="R68" s="38"/>
      <c r="S68" s="330"/>
      <c r="T68" s="330"/>
      <c r="U68" s="330"/>
      <c r="V68" s="38"/>
      <c r="W68" s="330"/>
      <c r="X68" s="330"/>
      <c r="Y68" s="330"/>
      <c r="Z68" s="38"/>
      <c r="AA68" s="330"/>
      <c r="AB68" s="330"/>
      <c r="AC68" s="330"/>
      <c r="AD68" s="38"/>
      <c r="AE68" s="330"/>
      <c r="AF68" s="330"/>
      <c r="AG68" s="330"/>
      <c r="AH68" s="38"/>
      <c r="AI68" s="330"/>
      <c r="AJ68" s="330"/>
      <c r="AK68" s="330"/>
      <c r="AL68" s="38"/>
      <c r="AM68" s="330"/>
      <c r="AN68" s="330"/>
      <c r="AO68" s="330"/>
    </row>
    <row r="69" spans="1:41">
      <c r="A69" s="291"/>
      <c r="B69" s="332"/>
      <c r="C69" s="330"/>
      <c r="D69" s="330"/>
      <c r="E69" s="330"/>
      <c r="F69" s="37"/>
      <c r="G69" s="330"/>
      <c r="H69" s="330"/>
      <c r="I69" s="330"/>
      <c r="J69" s="38"/>
      <c r="K69" s="330"/>
      <c r="L69" s="330"/>
      <c r="M69" s="330"/>
      <c r="N69" s="38"/>
      <c r="O69" s="330"/>
      <c r="P69" s="330"/>
      <c r="Q69" s="330"/>
      <c r="R69" s="38"/>
      <c r="S69" s="330"/>
      <c r="T69" s="330"/>
      <c r="U69" s="330"/>
      <c r="V69" s="38"/>
      <c r="W69" s="330"/>
      <c r="X69" s="330"/>
      <c r="Y69" s="330"/>
      <c r="Z69" s="38"/>
      <c r="AA69" s="330"/>
      <c r="AB69" s="330"/>
      <c r="AC69" s="330"/>
      <c r="AD69" s="38"/>
      <c r="AE69" s="330"/>
      <c r="AF69" s="330"/>
      <c r="AG69" s="330"/>
      <c r="AH69" s="38"/>
      <c r="AI69" s="330"/>
      <c r="AJ69" s="330"/>
      <c r="AK69" s="330"/>
      <c r="AL69" s="38"/>
      <c r="AM69" s="330"/>
      <c r="AN69" s="330"/>
      <c r="AO69" s="330"/>
    </row>
    <row r="70" spans="1:41">
      <c r="A70" s="291"/>
      <c r="B70" s="332"/>
      <c r="C70" s="330"/>
      <c r="D70" s="330"/>
      <c r="E70" s="330"/>
      <c r="F70" s="37"/>
      <c r="G70" s="330"/>
      <c r="H70" s="330"/>
      <c r="I70" s="330"/>
      <c r="J70" s="38"/>
      <c r="K70" s="330"/>
      <c r="L70" s="330"/>
      <c r="M70" s="330"/>
      <c r="N70" s="38"/>
      <c r="O70" s="330"/>
      <c r="P70" s="330"/>
      <c r="Q70" s="330"/>
      <c r="R70" s="38"/>
      <c r="S70" s="330"/>
      <c r="T70" s="330"/>
      <c r="U70" s="330"/>
      <c r="V70" s="38"/>
      <c r="W70" s="330"/>
      <c r="X70" s="330"/>
      <c r="Y70" s="330"/>
      <c r="Z70" s="38"/>
      <c r="AA70" s="330"/>
      <c r="AB70" s="330"/>
      <c r="AC70" s="330"/>
      <c r="AD70" s="38"/>
      <c r="AE70" s="330"/>
      <c r="AF70" s="330"/>
      <c r="AG70" s="330"/>
      <c r="AH70" s="38"/>
      <c r="AI70" s="330"/>
      <c r="AJ70" s="330"/>
      <c r="AK70" s="330"/>
      <c r="AL70" s="38"/>
      <c r="AM70" s="330"/>
      <c r="AN70" s="330"/>
      <c r="AO70" s="330"/>
    </row>
    <row r="71" spans="1:41">
      <c r="A71" s="291"/>
      <c r="B71" s="332"/>
      <c r="C71" s="330"/>
      <c r="D71" s="330"/>
      <c r="E71" s="330"/>
      <c r="F71" s="37"/>
      <c r="G71" s="330"/>
      <c r="H71" s="330"/>
      <c r="I71" s="330"/>
      <c r="J71" s="38"/>
      <c r="K71" s="330"/>
      <c r="L71" s="330"/>
      <c r="M71" s="330"/>
      <c r="N71" s="38"/>
      <c r="O71" s="330"/>
      <c r="P71" s="330"/>
      <c r="Q71" s="330"/>
      <c r="R71" s="38"/>
      <c r="S71" s="330"/>
      <c r="T71" s="330"/>
      <c r="U71" s="330"/>
      <c r="V71" s="38"/>
      <c r="W71" s="330"/>
      <c r="X71" s="330"/>
      <c r="Y71" s="330"/>
      <c r="Z71" s="38"/>
      <c r="AA71" s="330"/>
      <c r="AB71" s="330"/>
      <c r="AC71" s="330"/>
      <c r="AD71" s="38"/>
      <c r="AE71" s="330"/>
      <c r="AF71" s="330"/>
      <c r="AG71" s="330"/>
      <c r="AH71" s="38"/>
      <c r="AI71" s="330"/>
      <c r="AJ71" s="330"/>
      <c r="AK71" s="330"/>
      <c r="AL71" s="38"/>
      <c r="AM71" s="330"/>
      <c r="AN71" s="330"/>
      <c r="AO71" s="330"/>
    </row>
    <row r="72" spans="1:41">
      <c r="A72" s="291"/>
      <c r="B72" s="332"/>
      <c r="C72" s="330"/>
      <c r="D72" s="330"/>
      <c r="E72" s="330"/>
      <c r="F72" s="37"/>
      <c r="G72" s="330"/>
      <c r="H72" s="330"/>
      <c r="I72" s="330"/>
      <c r="J72" s="38"/>
      <c r="K72" s="330"/>
      <c r="L72" s="330"/>
      <c r="M72" s="330"/>
      <c r="N72" s="38"/>
      <c r="O72" s="330"/>
      <c r="P72" s="330"/>
      <c r="Q72" s="330"/>
      <c r="R72" s="38"/>
      <c r="S72" s="330"/>
      <c r="T72" s="330"/>
      <c r="U72" s="330"/>
      <c r="V72" s="38"/>
      <c r="W72" s="330"/>
      <c r="X72" s="330"/>
      <c r="Y72" s="330"/>
      <c r="Z72" s="38"/>
      <c r="AA72" s="330"/>
      <c r="AB72" s="330"/>
      <c r="AC72" s="330"/>
      <c r="AD72" s="38"/>
      <c r="AE72" s="330"/>
      <c r="AF72" s="330"/>
      <c r="AG72" s="330"/>
      <c r="AH72" s="38"/>
      <c r="AI72" s="330"/>
      <c r="AJ72" s="330"/>
      <c r="AK72" s="330"/>
      <c r="AL72" s="38"/>
      <c r="AM72" s="330"/>
      <c r="AN72" s="330"/>
      <c r="AO72" s="330"/>
    </row>
    <row r="73" spans="1:41">
      <c r="A73" s="291"/>
      <c r="B73" s="333"/>
      <c r="C73" s="330"/>
      <c r="D73" s="330"/>
      <c r="E73" s="330"/>
      <c r="F73" s="37"/>
      <c r="G73" s="330"/>
      <c r="H73" s="330"/>
      <c r="I73" s="330"/>
      <c r="J73" s="38"/>
      <c r="K73" s="330"/>
      <c r="L73" s="330"/>
      <c r="M73" s="330"/>
      <c r="N73" s="38"/>
      <c r="O73" s="330"/>
      <c r="P73" s="330"/>
      <c r="Q73" s="330"/>
      <c r="R73" s="38"/>
      <c r="S73" s="330"/>
      <c r="T73" s="330"/>
      <c r="U73" s="330"/>
      <c r="V73" s="38"/>
      <c r="W73" s="330"/>
      <c r="X73" s="330"/>
      <c r="Y73" s="330"/>
      <c r="Z73" s="38"/>
      <c r="AA73" s="330"/>
      <c r="AB73" s="330"/>
      <c r="AC73" s="330"/>
      <c r="AD73" s="38"/>
      <c r="AE73" s="330"/>
      <c r="AF73" s="330"/>
      <c r="AG73" s="330"/>
      <c r="AH73" s="38"/>
      <c r="AI73" s="330"/>
      <c r="AJ73" s="330"/>
      <c r="AK73" s="330"/>
      <c r="AL73" s="38"/>
      <c r="AM73" s="330"/>
      <c r="AN73" s="330"/>
      <c r="AO73" s="330"/>
    </row>
    <row r="74" spans="1:41">
      <c r="A74" s="291"/>
    </row>
    <row r="75" spans="1:41">
      <c r="A75" s="291"/>
    </row>
    <row r="76" spans="1:41">
      <c r="A76" s="291"/>
    </row>
    <row r="77" spans="1:41">
      <c r="A77" s="291"/>
    </row>
    <row r="78" spans="1:41">
      <c r="A78" s="291"/>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GTE CARBON</cp:lastModifiedBy>
  <cp:revision/>
  <dcterms:created xsi:type="dcterms:W3CDTF">2020-07-30T17:29:20Z</dcterms:created>
  <dcterms:modified xsi:type="dcterms:W3CDTF">2025-01-09T11:27:11Z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