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D:\FangcloudV2\personal_space\15.GS项目\Animal Manure Management-AM0010\双胞胎畜牧集团有限公司\GS 11336+Shuangbaotai Guangxi\3. VVB Document\5. Process File\Design Certification\"/>
    </mc:Choice>
  </mc:AlternateContent>
  <xr:revisionPtr revIDLastSave="0" documentId="13_ncr:1_{14605EF3-945E-42BB-BA89-1FFD528CFF21}" xr6:coauthVersionLast="47" xr6:coauthVersionMax="47" xr10:uidLastSave="{00000000-0000-0000-0000-000000000000}"/>
  <bookViews>
    <workbookView xWindow="-28920" yWindow="-120" windowWidth="29040" windowHeight="16440"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4" i="5" l="1"/>
  <c r="E60" i="5"/>
  <c r="E59" i="5"/>
  <c r="D64" i="5"/>
  <c r="I59" i="5"/>
  <c r="I64" i="5" s="1"/>
  <c r="I65" i="5" s="1"/>
  <c r="I60" i="5"/>
  <c r="I61" i="5"/>
  <c r="I62" i="5"/>
  <c r="I63" i="5"/>
  <c r="H64" i="5"/>
  <c r="H65" i="5" s="1"/>
  <c r="E63" i="5"/>
  <c r="C64" i="5"/>
  <c r="C65" i="5" s="1"/>
  <c r="G64" i="5"/>
  <c r="G65" i="5" s="1"/>
  <c r="E61" i="5"/>
  <c r="E62" i="5"/>
  <c r="I58" i="5"/>
  <c r="G53" i="5"/>
  <c r="G52" i="5"/>
  <c r="G51" i="5"/>
  <c r="D65" i="5" l="1"/>
  <c r="E64" i="5"/>
  <c r="E65" i="5" s="1"/>
  <c r="E58" i="5"/>
  <c r="I58" i="11"/>
  <c r="E58" i="11"/>
  <c r="B58" i="11"/>
  <c r="B36" i="11"/>
  <c r="B27" i="11"/>
  <c r="AD27" i="11" s="1"/>
  <c r="B26" i="11"/>
  <c r="Z26" i="11" s="1"/>
  <c r="V24" i="11"/>
  <c r="B24" i="11"/>
  <c r="N24" i="11" s="1"/>
  <c r="AD23" i="11"/>
  <c r="B23" i="11"/>
  <c r="V23" i="11" s="1"/>
  <c r="XFD19" i="11" a="1"/>
  <c r="XFD19" i="11" s="1"/>
  <c r="J23" i="11" l="1"/>
  <c r="N26" i="11"/>
  <c r="J26" i="11"/>
  <c r="Z23" i="11"/>
  <c r="R24" i="11"/>
  <c r="C50" i="11" a="1"/>
  <c r="C50" i="11" s="1"/>
  <c r="F27" i="11"/>
  <c r="AL27" i="11"/>
  <c r="AH23" i="11"/>
  <c r="Z24" i="11"/>
  <c r="R26" i="11"/>
  <c r="J27" i="11"/>
  <c r="K50" i="11" s="1" a="1"/>
  <c r="K50" i="11" s="1"/>
  <c r="F23" i="11"/>
  <c r="AL23" i="11"/>
  <c r="AD24" i="11"/>
  <c r="V26" i="11"/>
  <c r="N27" i="11"/>
  <c r="O50" i="11" s="1" a="1"/>
  <c r="O50" i="11" s="1"/>
  <c r="N23" i="11"/>
  <c r="F24" i="11"/>
  <c r="AL24" i="11"/>
  <c r="AD26" i="11"/>
  <c r="AE50" i="11" s="1" a="1"/>
  <c r="AE50" i="11" s="1"/>
  <c r="V27" i="11"/>
  <c r="AH27" i="11"/>
  <c r="AH24" i="11"/>
  <c r="R27" i="11"/>
  <c r="R23" i="11"/>
  <c r="J24" i="11"/>
  <c r="AH26" i="11"/>
  <c r="Z27" i="11"/>
  <c r="AA50" i="11" s="1" a="1"/>
  <c r="AA50" i="11" s="1"/>
  <c r="F26" i="11"/>
  <c r="G50" i="11" s="1" a="1"/>
  <c r="G50" i="11" s="1"/>
  <c r="AL26" i="11"/>
  <c r="AM50" i="11" s="1" a="1"/>
  <c r="AM50" i="11" s="1"/>
  <c r="S50" i="11" l="1" a="1"/>
  <c r="S50" i="11" s="1"/>
  <c r="AI50" i="11" a="1"/>
  <c r="AI50" i="11" s="1"/>
  <c r="W50" i="11" a="1"/>
  <c r="W50" i="11" s="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B23" i="5"/>
  <c r="C50" i="5" l="1" a="1"/>
  <c r="C50" i="5" s="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l="1" a="1"/>
  <c r="O50" i="5" s="1"/>
  <c r="AA50" i="5" a="1"/>
  <c r="AA50" i="5" s="1"/>
  <c r="AE50" i="5" a="1"/>
  <c r="AE50" i="5" s="1"/>
  <c r="W50" i="5" a="1"/>
  <c r="W50" i="5" s="1"/>
  <c r="K50" i="5" a="1"/>
  <c r="K50" i="5" s="1"/>
  <c r="AI50" i="5" a="1"/>
  <c r="AI50" i="5" s="1"/>
  <c r="S50" i="5" a="1"/>
  <c r="S50" i="5" s="1"/>
  <c r="AM50" i="5" a="1"/>
  <c r="AM50"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S30" i="11" l="1" a="1"/>
  <c r="S30" i="11" s="1"/>
  <c r="O30" i="11" a="1"/>
  <c r="O30" i="11" s="1"/>
  <c r="AM30" i="11" a="1"/>
  <c r="AM30" i="11" s="1"/>
  <c r="AI30" i="11" a="1"/>
  <c r="AI30" i="11" s="1"/>
  <c r="G30" i="11" a="1"/>
  <c r="G30" i="11" s="1"/>
  <c r="C30" i="11" a="1"/>
  <c r="C30" i="11" s="1"/>
  <c r="AE30" i="11" a="1"/>
  <c r="AE30" i="11" s="1"/>
  <c r="K30" i="11" a="1"/>
  <c r="K30" i="11" s="1"/>
  <c r="AA30" i="11" a="1"/>
  <c r="AA30" i="11" s="1"/>
  <c r="W30" i="11" a="1"/>
  <c r="W30" i="11" s="1"/>
  <c r="O30" i="5" a="1"/>
  <c r="O30" i="5" s="1"/>
  <c r="O42" i="5" s="1"/>
  <c r="K30" i="5" a="1"/>
  <c r="K30" i="5" s="1"/>
  <c r="K42" i="5" s="1"/>
  <c r="C30" i="5" a="1"/>
  <c r="C30" i="5" s="1"/>
  <c r="C42" i="5" s="1"/>
  <c r="AM30" i="5" a="1"/>
  <c r="AM30" i="5" s="1"/>
  <c r="AI30" i="5" a="1"/>
  <c r="AI30" i="5" s="1"/>
  <c r="AE30" i="5" a="1"/>
  <c r="AE30" i="5" s="1"/>
  <c r="AA30" i="5" a="1"/>
  <c r="AA30" i="5" s="1"/>
  <c r="W30" i="5" a="1"/>
  <c r="W30" i="5" s="1"/>
  <c r="S30" i="5" a="1"/>
  <c r="S30" i="5" s="1"/>
  <c r="L4" i="6"/>
  <c r="K42" i="11" l="1"/>
  <c r="K32" i="11"/>
  <c r="K40" i="11"/>
  <c r="K36" i="11"/>
  <c r="K38" i="11"/>
  <c r="K39" i="11"/>
  <c r="K31" i="11"/>
  <c r="K34" i="11"/>
  <c r="K41" i="11"/>
  <c r="K35" i="11"/>
  <c r="K37" i="11"/>
  <c r="K33" i="11"/>
  <c r="AE40" i="11"/>
  <c r="AE37" i="11"/>
  <c r="AE38" i="11"/>
  <c r="AE35" i="11"/>
  <c r="AE34" i="11"/>
  <c r="AE41" i="11"/>
  <c r="AE42" i="11"/>
  <c r="AE39" i="11"/>
  <c r="AE33" i="11"/>
  <c r="AE31" i="11"/>
  <c r="AE36" i="11"/>
  <c r="AE32" i="11"/>
  <c r="C35" i="11"/>
  <c r="C40" i="11"/>
  <c r="C32" i="11"/>
  <c r="C39" i="11"/>
  <c r="C31" i="11"/>
  <c r="C36" i="11"/>
  <c r="C33" i="11"/>
  <c r="C42" i="11"/>
  <c r="C37" i="11"/>
  <c r="C38" i="11"/>
  <c r="C34" i="11"/>
  <c r="C41" i="11"/>
  <c r="G31" i="11"/>
  <c r="G36" i="11"/>
  <c r="G33" i="11"/>
  <c r="G42" i="11"/>
  <c r="G32" i="11"/>
  <c r="G40" i="11"/>
  <c r="G38" i="11"/>
  <c r="G39" i="11"/>
  <c r="G35" i="11"/>
  <c r="G34" i="11"/>
  <c r="G41" i="11"/>
  <c r="G37" i="11"/>
  <c r="AI34" i="11"/>
  <c r="AI38" i="11"/>
  <c r="AI41" i="11"/>
  <c r="AI42" i="11"/>
  <c r="AI32" i="11"/>
  <c r="AI37" i="11"/>
  <c r="AI39" i="11"/>
  <c r="AI33" i="11"/>
  <c r="AI35" i="11"/>
  <c r="AI40" i="11"/>
  <c r="AI31" i="11"/>
  <c r="AI36" i="11"/>
  <c r="AM41" i="11"/>
  <c r="AM38" i="11"/>
  <c r="AM37" i="11"/>
  <c r="AM34" i="11"/>
  <c r="AM39" i="11"/>
  <c r="AM33" i="11"/>
  <c r="AM35" i="11"/>
  <c r="AM40" i="11"/>
  <c r="AM31" i="11"/>
  <c r="AM36" i="11"/>
  <c r="AM42" i="11"/>
  <c r="AM32" i="11"/>
  <c r="W39" i="11"/>
  <c r="W35" i="11"/>
  <c r="W41" i="11"/>
  <c r="W31" i="11"/>
  <c r="W37" i="11"/>
  <c r="W42" i="11"/>
  <c r="W32" i="11"/>
  <c r="W33" i="11"/>
  <c r="W38" i="11"/>
  <c r="W40" i="11"/>
  <c r="W34" i="11"/>
  <c r="W36" i="11"/>
  <c r="O34" i="11"/>
  <c r="O35" i="11"/>
  <c r="O32" i="11"/>
  <c r="O41" i="11"/>
  <c r="O31" i="11"/>
  <c r="O42" i="11"/>
  <c r="O37" i="11"/>
  <c r="O33" i="11"/>
  <c r="O39" i="11"/>
  <c r="O38" i="11"/>
  <c r="O40" i="11"/>
  <c r="O36" i="11"/>
  <c r="AA36" i="11"/>
  <c r="AA34" i="11"/>
  <c r="AA33" i="11"/>
  <c r="AA40" i="11"/>
  <c r="AA32" i="11"/>
  <c r="AA41" i="11"/>
  <c r="AA42" i="11"/>
  <c r="AA38" i="11"/>
  <c r="AA37" i="11"/>
  <c r="AA39" i="11"/>
  <c r="AA35" i="11"/>
  <c r="AA31" i="11"/>
  <c r="S32" i="11"/>
  <c r="S36" i="11"/>
  <c r="S39" i="11"/>
  <c r="S40" i="11"/>
  <c r="S34" i="11"/>
  <c r="S35" i="11"/>
  <c r="S31" i="11"/>
  <c r="S41" i="11"/>
  <c r="S37" i="11"/>
  <c r="S42" i="11"/>
  <c r="S33" i="11"/>
  <c r="S38" i="11"/>
  <c r="W36" i="5"/>
  <c r="W31" i="5"/>
  <c r="W34" i="5"/>
  <c r="W39" i="5"/>
  <c r="W38" i="5"/>
  <c r="W41" i="5"/>
  <c r="W35" i="5"/>
  <c r="W33" i="5"/>
  <c r="W42" i="5"/>
  <c r="W32" i="5"/>
  <c r="W37" i="5"/>
  <c r="W40" i="5"/>
  <c r="AE40" i="5"/>
  <c r="AE41" i="5"/>
  <c r="AE32" i="5"/>
  <c r="AE33" i="5"/>
  <c r="AE36" i="5"/>
  <c r="AE38" i="5"/>
  <c r="AE39" i="5"/>
  <c r="AE34" i="5"/>
  <c r="AE35" i="5"/>
  <c r="AE37" i="5"/>
  <c r="AE42" i="5"/>
  <c r="AE31" i="5"/>
  <c r="AI42" i="5"/>
  <c r="AI38" i="5"/>
  <c r="AI36" i="5"/>
  <c r="AI34" i="5"/>
  <c r="AI40" i="5"/>
  <c r="AI37" i="5"/>
  <c r="AI33" i="5"/>
  <c r="AI41" i="5"/>
  <c r="AI31" i="5"/>
  <c r="AI39" i="5"/>
  <c r="AI35" i="5"/>
  <c r="AI32" i="5"/>
  <c r="AM36" i="5"/>
  <c r="AM40" i="5"/>
  <c r="AM34" i="5"/>
  <c r="AM37" i="5"/>
  <c r="AM31" i="5"/>
  <c r="AM33" i="5"/>
  <c r="AM39" i="5"/>
  <c r="AM35" i="5"/>
  <c r="AM38" i="5"/>
  <c r="AM41" i="5"/>
  <c r="AM42" i="5"/>
  <c r="AM32" i="5"/>
  <c r="AA38" i="5"/>
  <c r="AA36" i="5"/>
  <c r="AA31" i="5"/>
  <c r="AA32" i="5"/>
  <c r="AA41" i="5"/>
  <c r="AA37" i="5"/>
  <c r="AA40" i="5"/>
  <c r="AA34" i="5"/>
  <c r="AA35" i="5"/>
  <c r="AA33" i="5"/>
  <c r="AA42" i="5"/>
  <c r="AA39" i="5"/>
  <c r="C40" i="5"/>
  <c r="C53" i="5" s="1"/>
  <c r="C39" i="5"/>
  <c r="C54" i="5" s="1"/>
  <c r="C34" i="5"/>
  <c r="C37" i="5"/>
  <c r="C51" i="5" s="1"/>
  <c r="C35" i="5"/>
  <c r="C41" i="5"/>
  <c r="C36" i="5"/>
  <c r="C32" i="5"/>
  <c r="C33" i="5"/>
  <c r="C38" i="5"/>
  <c r="C31" i="5"/>
  <c r="S42" i="5"/>
  <c r="S37" i="5"/>
  <c r="S31" i="5"/>
  <c r="S32" i="5"/>
  <c r="S40" i="5"/>
  <c r="S41" i="5"/>
  <c r="S33" i="5"/>
  <c r="S36" i="5"/>
  <c r="S34" i="5"/>
  <c r="S39" i="5"/>
  <c r="S38" i="5"/>
  <c r="S35" i="5"/>
  <c r="K38" i="5"/>
  <c r="K34" i="5"/>
  <c r="K33" i="5"/>
  <c r="K36" i="5"/>
  <c r="K40" i="5"/>
  <c r="K31" i="5"/>
  <c r="K39" i="5"/>
  <c r="K32" i="5"/>
  <c r="K35" i="5"/>
  <c r="K41" i="5"/>
  <c r="K37" i="5"/>
  <c r="O40" i="5"/>
  <c r="O38" i="5"/>
  <c r="O39" i="5"/>
  <c r="O35" i="5"/>
  <c r="O33" i="5"/>
  <c r="O36" i="5"/>
  <c r="O31" i="5"/>
  <c r="O37" i="5"/>
  <c r="O41" i="5"/>
  <c r="O34" i="5"/>
  <c r="O32"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<sst xmlns="http://schemas.openxmlformats.org/spreadsheetml/2006/main" count="3312" uniqueCount="1336">
  <si>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</si>
  <si>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</si>
  <si>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</si>
  <si>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</si>
  <si>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</si>
  <si>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</si>
  <si>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</si>
  <si>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</si>
  <si>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</si>
  <si>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</si>
  <si>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</si>
  <si>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</si>
  <si>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</si>
  <si>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</si>
  <si>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</si>
  <si>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</si>
  <si>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</si>
  <si>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</si>
  <si>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</si>
  <si>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</si>
  <si>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</si>
  <si>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</si>
  <si>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</si>
  <si>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</si>
  <si>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</si>
  <si>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</si>
  <si>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</si>
  <si>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</si>
  <si>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</si>
  <si>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</si>
  <si>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</si>
  <si>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</si>
  <si>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</si>
  <si>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</si>
  <si>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</si>
  <si>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</si>
  <si>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</si>
  <si>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</si>
  <si>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</si>
  <si>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</si>
  <si>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</si>
  <si>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</si>
  <si>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</si>
  <si>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</si>
  <si>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</si>
  <si>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</si>
  <si>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</si>
  <si>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</si>
  <si>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</si>
  <si>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</si>
  <si>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</si>
  <si>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</si>
  <si>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</si>
  <si>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</si>
  <si>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</si>
  <si>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</si>
  <si>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</si>
  <si>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</si>
  <si>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</si>
  <si>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</si>
  <si>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</si>
  <si>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</si>
  <si>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</si>
  <si>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</si>
  <si>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</si>
  <si>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</si>
  <si>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</si>
  <si>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</si>
  <si>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</si>
  <si>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</si>
  <si>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</si>
  <si>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</si>
  <si>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</si>
  <si>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</si>
  <si>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</si>
  <si>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</si>
  <si>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</si>
  <si>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</si>
  <si>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</si>
  <si>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</si>
  <si>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</si>
  <si>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</si>
  <si>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</si>
  <si>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</si>
  <si>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</si>
  <si>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</si>
  <si>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</si>
  <si>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</si>
  <si>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</si>
  <si>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</si>
  <si>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</si>
  <si>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</si>
  <si>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</si>
  <si>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</si>
  <si>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</si>
  <si>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</si>
  <si>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</si>
  <si>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</si>
  <si>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</si>
  <si>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</si>
  <si>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</si>
  <si>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</si>
  <si>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</si>
  <si>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</si>
  <si>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</si>
  <si>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</si>
  <si>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</si>
  <si>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</si>
  <si>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</si>
  <si>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</si>
  <si>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</si>
  <si>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</si>
  <si>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</si>
  <si>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</si>
  <si>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</si>
  <si>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</si>
  <si>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</si>
  <si>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</si>
  <si>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</si>
  <si>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</si>
  <si>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</si>
  <si>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</si>
  <si>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</si>
  <si>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</si>
  <si>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</si>
  <si>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</si>
  <si>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</si>
  <si>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</si>
  <si>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</si>
  <si>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</si>
  <si>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</si>
  <si>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</si>
  <si>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</si>
  <si>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</si>
  <si>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</si>
  <si>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</si>
  <si>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</si>
  <si>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</si>
  <si>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</si>
  <si>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</si>
  <si>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</si>
  <si>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</si>
  <si>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</si>
  <si>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</si>
  <si>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</si>
  <si>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</si>
  <si>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</si>
  <si>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</si>
  <si>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</si>
  <si>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</si>
  <si>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</si>
  <si>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</si>
  <si>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</si>
  <si>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</si>
  <si>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</si>
  <si>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</si>
  <si>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</si>
  <si>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</si>
  <si>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</si>
  <si>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</si>
  <si>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</si>
  <si>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</si>
  <si>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</si>
  <si>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</si>
  <si>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</si>
  <si>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</si>
  <si>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</si>
  <si>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</si>
  <si>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</si>
  <si>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</si>
  <si>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</si>
  <si>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</si>
  <si>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</si>
  <si>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</si>
  <si>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</si>
  <si>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</si>
  <si>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</si>
  <si>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</si>
  <si>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</si>
  <si>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</si>
  <si>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</si>
  <si>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</si>
  <si>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</si>
  <si>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</si>
  <si>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</si>
  <si>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</si>
  <si>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</si>
  <si>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</si>
  <si>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</si>
  <si>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</si>
  <si>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</si>
  <si>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</si>
  <si>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</si>
  <si>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</si>
  <si>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</si>
  <si>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</si>
  <si>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</si>
  <si>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</si>
  <si>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</si>
  <si>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</si>
  <si>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</si>
  <si>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</si>
  <si>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</si>
  <si>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</si>
  <si>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</si>
  <si>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</si>
  <si>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</si>
  <si>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</si>
  <si>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</si>
  <si>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</si>
  <si>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</si>
  <si>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</si>
  <si>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</si>
  <si>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</si>
  <si>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</si>
  <si>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</si>
  <si>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</si>
  <si>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</si>
  <si>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</si>
  <si>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</si>
  <si>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</si>
  <si>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</si>
  <si>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</si>
  <si>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</si>
  <si>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</si>
  <si>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</si>
  <si>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</si>
  <si>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</si>
  <si>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</si>
  <si>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</si>
  <si>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</si>
  <si>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</si>
  <si>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</si>
  <si>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</si>
  <si>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</si>
  <si>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</si>
  <si>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</si>
  <si>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</si>
  <si>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</si>
  <si>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</si>
  <si>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</si>
  <si>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</si>
  <si>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</si>
  <si>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</si>
  <si>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</si>
  <si>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</si>
  <si>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</si>
  <si>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</si>
  <si>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</si>
  <si>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</si>
  <si>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</si>
  <si>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</si>
  <si>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</si>
  <si>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</si>
  <si>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</si>
  <si>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</si>
  <si>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</si>
  <si>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</si>
  <si>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</si>
  <si>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</si>
  <si>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</si>
  <si>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</si>
  <si>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</si>
  <si>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</si>
  <si>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</si>
  <si>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</si>
  <si>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</si>
  <si>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</si>
  <si>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</si>
  <si>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</si>
  <si>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</si>
  <si>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</si>
  <si>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</si>
  <si>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</si>
  <si>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</si>
  <si>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</si>
  <si>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</si>
  <si>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</si>
  <si>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</si>
  <si>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</si>
  <si>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</si>
  <si>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</si>
  <si>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</si>
  <si>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</si>
  <si>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</si>
  <si>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</si>
  <si>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</si>
  <si>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</si>
  <si>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</si>
  <si>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</si>
  <si>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</si>
  <si>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</si>
  <si>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</si>
  <si>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</si>
  <si>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</si>
  <si>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</si>
  <si>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</si>
  <si>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</si>
  <si>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</si>
  <si>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</si>
  <si>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</si>
  <si>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</si>
  <si>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</si>
  <si>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</si>
  <si>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</si>
  <si>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</si>
  <si>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</si>
  <si>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</si>
  <si>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</si>
  <si>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</si>
  <si>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</si>
  <si>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</si>
  <si>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</si>
  <si>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</si>
  <si>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</si>
  <si>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</si>
  <si>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</si>
  <si>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</si>
  <si>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</si>
  <si>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</si>
  <si>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</si>
  <si>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</si>
  <si>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</si>
  <si>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</si>
  <si>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</si>
  <si>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</si>
  <si>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</si>
  <si>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</si>
  <si>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</si>
  <si>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</si>
  <si>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</si>
  <si>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</si>
  <si>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</si>
  <si>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</si>
  <si>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</si>
  <si>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</si>
  <si>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</si>
  <si>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</si>
  <si>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</si>
  <si>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</si>
  <si>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</si>
  <si>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</si>
  <si>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</si>
  <si>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</si>
  <si>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</si>
  <si>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</si>
  <si>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</si>
  <si>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</si>
  <si>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</si>
  <si>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</si>
  <si>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</si>
  <si>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</si>
  <si>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</si>
  <si>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</si>
  <si>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</si>
  <si>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</si>
  <si>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</si>
  <si>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</si>
  <si>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</si>
  <si>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</si>
  <si>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</si>
  <si>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</si>
  <si>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</si>
  <si>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</si>
  <si>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</si>
  <si>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</si>
  <si>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</si>
  <si>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</si>
  <si>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</si>
  <si>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</si>
  <si>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</si>
  <si>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</si>
  <si>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</si>
  <si>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</si>
  <si>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</si>
  <si>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</si>
  <si>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</si>
  <si>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</si>
  <si>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</si>
  <si>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</si>
  <si>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</si>
  <si>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</si>
  <si>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</si>
  <si>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</si>
  <si>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</si>
  <si>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</si>
  <si>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</si>
  <si>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</si>
  <si>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</si>
  <si>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</si>
  <si>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</si>
  <si>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</si>
  <si>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</si>
  <si>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</si>
  <si>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</si>
  <si>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</si>
  <si>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</si>
  <si>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</si>
  <si>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</si>
  <si>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</si>
  <si>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</si>
  <si>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</si>
  <si>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</si>
  <si>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</si>
  <si>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</si>
  <si>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</si>
  <si>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</si>
  <si>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</si>
  <si>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</si>
  <si>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</si>
  <si>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</si>
  <si>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</si>
  <si>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</si>
  <si>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</si>
  <si>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</si>
  <si>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</si>
  <si>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</si>
  <si>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</si>
  <si>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</si>
  <si>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</si>
  <si>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</si>
  <si>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</si>
  <si>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</si>
  <si>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</si>
  <si>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</si>
  <si>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</si>
  <si>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</si>
  <si>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</si>
  <si>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</si>
  <si>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</si>
  <si>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</si>
  <si>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</si>
  <si>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</si>
  <si>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</si>
  <si>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</si>
  <si>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</si>
  <si>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</si>
  <si>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</si>
  <si>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</si>
  <si>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</si>
  <si>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</si>
  <si>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</si>
  <si>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</si>
  <si>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</si>
  <si>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</si>
  <si>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</si>
  <si>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</si>
  <si>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</si>
  <si>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</si>
  <si>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</si>
  <si>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</si>
  <si>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</si>
  <si>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</si>
  <si>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</si>
  <si>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</si>
  <si>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</si>
  <si>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</si>
  <si>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</si>
  <si>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</si>
  <si>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</si>
  <si>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</si>
  <si>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</si>
  <si>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</si>
  <si>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</si>
  <si>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</si>
  <si>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</si>
  <si>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</si>
  <si>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</si>
  <si>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</si>
  <si>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</si>
  <si>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</si>
  <si>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</si>
  <si>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</si>
  <si>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</si>
  <si>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</si>
  <si>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</si>
  <si>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</si>
  <si>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</si>
  <si>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</si>
  <si>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</si>
  <si>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</si>
  <si>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</si>
  <si>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</si>
  <si>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</si>
  <si>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</si>
  <si>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</si>
  <si>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</si>
  <si>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</si>
  <si>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</si>
  <si>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</si>
  <si>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</si>
  <si>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</si>
  <si>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</si>
  <si>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</si>
  <si>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</si>
  <si>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</si>
  <si>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</si>
  <si>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</si>
  <si>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</si>
  <si>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</si>
  <si>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</si>
  <si>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</si>
  <si>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</si>
  <si>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</si>
  <si>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</si>
  <si>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</si>
  <si>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</si>
  <si>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</si>
  <si>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</si>
  <si>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</si>
  <si>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</si>
  <si>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</si>
  <si>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</si>
  <si>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</si>
  <si>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</si>
  <si>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</si>
  <si>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</si>
  <si>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</si>
  <si>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</si>
  <si>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</si>
  <si>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</si>
  <si>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</si>
  <si>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</si>
  <si>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</si>
  <si>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</si>
  <si>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</si>
  <si>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</si>
  <si>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</si>
  <si>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</si>
  <si>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</si>
  <si>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</si>
  <si>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</si>
  <si>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</si>
  <si>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</si>
  <si>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</si>
  <si>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</si>
  <si>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</si>
  <si>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</si>
  <si>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</si>
  <si>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</si>
  <si>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</si>
  <si>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</si>
  <si>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</si>
  <si>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</si>
  <si>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</si>
  <si>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</si>
  <si>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</si>
  <si>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</si>
  <si>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</si>
  <si>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</si>
  <si>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</si>
  <si>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</si>
  <si>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</si>
  <si>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</si>
  <si>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</si>
  <si>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</si>
  <si>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</si>
  <si>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</si>
  <si>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</si>
  <si>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</si>
  <si>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</si>
  <si>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</si>
  <si>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</si>
  <si>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</si>
  <si>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</si>
  <si>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</si>
  <si>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</si>
  <si>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</si>
  <si>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</si>
  <si>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</si>
  <si>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</si>
  <si>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</si>
  <si>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</si>
  <si>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</si>
  <si>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</si>
  <si>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</si>
  <si>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</si>
  <si>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</si>
  <si>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</si>
  <si>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</si>
  <si>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</si>
  <si>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</si>
  <si>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</si>
  <si>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</si>
  <si>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</si>
  <si>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</si>
  <si>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</si>
  <si>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</si>
  <si>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</si>
  <si>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</si>
  <si>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</si>
  <si>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</si>
  <si>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</si>
  <si>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</si>
  <si>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</si>
  <si>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</si>
  <si>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</si>
  <si>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</si>
  <si>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</si>
  <si>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</si>
  <si>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</si>
  <si>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</si>
  <si>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</si>
  <si>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</si>
  <si>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</si>
  <si>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</si>
  <si>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</si>
  <si>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</si>
  <si>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</si>
  <si>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</si>
  <si>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</si>
  <si>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</si>
  <si>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</si>
  <si>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</si>
  <si>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</si>
  <si>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</si>
  <si>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</si>
  <si>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</si>
  <si>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</si>
  <si>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</si>
  <si>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</si>
  <si>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</si>
  <si>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</si>
  <si>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</si>
  <si>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</si>
  <si>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</si>
  <si>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</si>
  <si>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</si>
  <si>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</si>
  <si>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</si>
  <si>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</si>
  <si>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</si>
  <si>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</si>
  <si>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</si>
  <si>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</si>
  <si>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</si>
  <si>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</si>
  <si>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</si>
  <si>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</si>
  <si>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</si>
  <si>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</si>
  <si>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</si>
  <si>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</si>
  <si>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</si>
  <si>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</si>
  <si>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</si>
  <si>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</si>
  <si>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</si>
  <si>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</si>
  <si>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</si>
  <si>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</si>
  <si>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</si>
  <si>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</si>
  <si>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</si>
  <si>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</si>
  <si>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</si>
  <si>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</si>
  <si>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</si>
  <si>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</si>
  <si>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</si>
  <si>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</si>
  <si>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</si>
  <si>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</si>
  <si>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</si>
  <si>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</si>
  <si>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</si>
  <si>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</si>
  <si>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</si>
  <si>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</si>
  <si>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</si>
  <si>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</si>
  <si>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</si>
  <si>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</si>
  <si>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</si>
  <si>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</si>
  <si>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</si>
  <si>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</si>
  <si>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</si>
  <si>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</si>
  <si>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</si>
  <si>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</si>
  <si>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</si>
  <si>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</si>
  <si>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</si>
  <si>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</si>
  <si>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</si>
  <si>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</si>
  <si>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</si>
  <si>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</si>
  <si>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</si>
  <si>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</si>
  <si>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</si>
  <si>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</si>
  <si>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</si>
  <si>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</si>
  <si>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</si>
  <si>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</si>
  <si>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</si>
  <si>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</si>
  <si>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</si>
  <si>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</si>
  <si>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</si>
  <si>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</si>
  <si>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</si>
  <si>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</si>
  <si>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</si>
  <si>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</si>
  <si>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</si>
  <si>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</si>
  <si>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</si>
  <si>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</si>
  <si>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</si>
  <si>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</si>
  <si>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</si>
  <si>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</si>
  <si>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</si>
  <si>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</si>
  <si>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</si>
  <si>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</si>
  <si>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</si>
  <si>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</si>
  <si>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</si>
  <si>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</si>
  <si>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</si>
  <si>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</si>
  <si>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</si>
  <si>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</si>
  <si>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</si>
  <si>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</si>
  <si>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</si>
  <si>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</si>
  <si>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</si>
  <si>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</si>
  <si>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</si>
  <si>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</si>
  <si>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</si>
  <si>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</si>
  <si>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</si>
  <si>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</si>
  <si>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</si>
  <si>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</si>
  <si>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</si>
  <si>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</si>
  <si>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</si>
  <si>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</si>
  <si>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</si>
  <si>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</si>
  <si>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</si>
  <si>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</si>
  <si>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</si>
  <si>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</si>
  <si>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</si>
  <si>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</si>
  <si>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</si>
  <si>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</si>
  <si>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</si>
  <si>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</si>
  <si>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</si>
  <si>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</si>
  <si>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</si>
  <si>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</si>
  <si>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</si>
  <si>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</si>
  <si>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</si>
  <si>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</si>
  <si>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</si>
  <si>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</si>
  <si>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</si>
  <si>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</si>
  <si>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</si>
  <si>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</si>
  <si>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</si>
  <si>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</si>
  <si>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</si>
  <si>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</si>
  <si>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</si>
  <si>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</si>
  <si>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</si>
  <si>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</si>
  <si>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</si>
  <si>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</si>
  <si>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</si>
  <si>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</si>
  <si>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</si>
  <si>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</si>
  <si>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</si>
  <si>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</si>
  <si>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</si>
  <si>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</si>
  <si>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</si>
  <si>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</si>
  <si>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</si>
  <si>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</si>
  <si>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</si>
  <si>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</si>
  <si>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</si>
  <si>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</si>
  <si>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</si>
  <si>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</si>
  <si>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</si>
  <si>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</si>
  <si>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</si>
  <si>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</si>
  <si>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</si>
  <si>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</si>
  <si>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</si>
  <si>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</si>
  <si>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</si>
  <si>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</si>
  <si>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</si>
  <si>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</si>
  <si>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</si>
  <si>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</si>
  <si>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</si>
  <si>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</si>
  <si>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</si>
  <si>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</si>
  <si>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</si>
  <si>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</si>
  <si>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</si>
  <si>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</si>
  <si>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</si>
  <si>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</si>
  <si>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</si>
  <si>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</si>
  <si>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</si>
  <si>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</si>
  <si>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</si>
  <si>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</si>
  <si>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</si>
  <si>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</si>
  <si>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</si>
  <si>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</si>
  <si>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</si>
  <si>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</si>
  <si>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</si>
  <si>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</si>
  <si>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</si>
  <si>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</si>
  <si>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</si>
  <si>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</si>
  <si>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</si>
  <si>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</si>
  <si>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</si>
  <si>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</si>
  <si>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</si>
  <si>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</si>
  <si>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</si>
  <si>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</si>
  <si>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</si>
  <si>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</si>
  <si>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</si>
  <si>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</si>
  <si>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</si>
  <si>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</si>
  <si>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</si>
  <si>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</si>
  <si>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</si>
  <si>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</si>
  <si>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</si>
  <si>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</si>
  <si>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</si>
  <si>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</si>
  <si>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</si>
  <si>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</si>
  <si>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</si>
  <si>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</si>
  <si>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</si>
  <si>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</si>
  <si>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</si>
  <si>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</si>
  <si>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</si>
  <si>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</si>
  <si>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</si>
  <si>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</si>
  <si>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</si>
  <si>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</si>
  <si>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</si>
  <si>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</si>
  <si>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</si>
  <si>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</si>
  <si>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</si>
  <si>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</si>
  <si>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</si>
  <si>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</si>
  <si>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</si>
  <si>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</si>
  <si>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</si>
  <si>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</si>
  <si>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</si>
  <si>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</si>
  <si>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</si>
  <si>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</si>
  <si>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</si>
  <si>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</si>
  <si>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</si>
  <si>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</si>
  <si>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</si>
  <si>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</si>
  <si>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</si>
  <si>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</si>
  <si>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</si>
  <si>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</si>
  <si>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</si>
  <si>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</si>
  <si>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</si>
  <si>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</si>
  <si>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</si>
  <si>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</si>
  <si>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</si>
  <si>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</si>
  <si>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</si>
  <si>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</si>
  <si>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</si>
  <si>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</si>
  <si>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</si>
  <si>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</si>
  <si>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</si>
  <si>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</si>
  <si>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</si>
  <si>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</si>
  <si>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</si>
  <si>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</si>
  <si>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</si>
  <si>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</si>
  <si>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</si>
  <si>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</si>
  <si>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</si>
  <si>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</si>
  <si>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</si>
  <si>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</si>
  <si>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</si>
  <si>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</si>
  <si>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</si>
  <si>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</si>
  <si>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</si>
  <si>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</si>
  <si>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</si>
  <si>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</si>
  <si>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</si>
  <si>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</si>
  <si>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</si>
  <si>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</si>
  <si>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</si>
  <si>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</si>
  <si>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</si>
  <si>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</si>
  <si>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</si>
  <si>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</si>
  <si>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</si>
  <si>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</si>
  <si>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</si>
  <si>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</si>
  <si>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</si>
  <si>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</si>
  <si>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</si>
  <si>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</si>
  <si>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</si>
  <si>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</si>
  <si>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</si>
  <si>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</si>
  <si>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</si>
  <si>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</si>
  <si>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</si>
  <si>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</si>
  <si>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</si>
  <si>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</si>
  <si>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</si>
  <si>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</si>
  <si>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</si>
  <si>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</si>
  <si>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</si>
  <si>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</si>
  <si>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</si>
  <si>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</si>
  <si>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</si>
  <si>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</si>
  <si>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</si>
  <si>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</si>
  <si>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</si>
  <si>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</si>
  <si>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</si>
  <si>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</si>
  <si>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</si>
  <si>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</si>
  <si>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</si>
  <si>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</si>
  <si>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</si>
  <si>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</si>
  <si>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</si>
  <si>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</si>
  <si>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</si>
  <si>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</si>
  <si>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</si>
  <si>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</si>
  <si>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</si>
  <si>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</si>
  <si>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</si>
  <si>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</si>
  <si>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</si>
  <si>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</si>
  <si>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</si>
  <si>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</si>
  <si>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</si>
  <si>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</si>
  <si>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</si>
  <si>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</si>
  <si>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</si>
  <si>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</si>
  <si>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</si>
  <si>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</si>
  <si>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</si>
  <si>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</si>
  <si>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</si>
  <si>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</si>
  <si>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</si>
  <si>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</si>
  <si>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</si>
  <si>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</si>
  <si>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</si>
  <si>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</si>
  <si>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</si>
  <si>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</si>
  <si>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</si>
  <si>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</si>
  <si>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</si>
  <si>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</si>
  <si>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</si>
  <si>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</si>
  <si>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</si>
  <si>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</si>
  <si>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</si>
  <si>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</si>
  <si>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</si>
  <si>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</si>
  <si>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</si>
  <si>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</si>
  <si>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</si>
  <si>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</si>
  <si>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</si>
  <si>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</si>
  <si>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</si>
  <si>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</si>
  <si>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</si>
  <si>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</si>
  <si>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</si>
  <si>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</si>
  <si>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</si>
  <si>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</si>
  <si>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</si>
  <si>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</si>
  <si>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</si>
  <si>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</si>
  <si>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</si>
  <si>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</si>
  <si>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</si>
  <si>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</si>
  <si>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</si>
  <si>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</si>
  <si>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</si>
  <si>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</si>
  <si>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</si>
  <si>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</si>
  <si>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</si>
  <si>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</si>
  <si>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</si>
  <si>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</si>
  <si>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</si>
  <si>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</si>
  <si>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</si>
  <si>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</si>
  <si>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</si>
  <si>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</si>
  <si>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</si>
  <si>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</si>
  <si>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</si>
  <si>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</si>
  <si>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</si>
  <si>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</si>
  <si>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</si>
  <si>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</si>
  <si>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</si>
  <si>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</si>
  <si>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</si>
  <si>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</si>
  <si>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</si>
  <si>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</si>
  <si>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</si>
  <si>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</si>
  <si>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</si>
  <si>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</si>
  <si>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</si>
  <si>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</si>
  <si>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</si>
  <si>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</si>
  <si>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</si>
  <si>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</si>
  <si>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</si>
  <si>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</si>
  <si>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</si>
  <si>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</si>
  <si>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</si>
  <si>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</si>
  <si>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</si>
  <si>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</si>
  <si>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</si>
  <si>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</si>
  <si>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</si>
  <si>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</si>
  <si>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</si>
  <si>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</si>
  <si>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</si>
  <si>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</si>
  <si>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</si>
  <si>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</si>
  <si>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</si>
  <si>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</si>
  <si>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</si>
  <si>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</si>
  <si>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</si>
  <si>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</si>
  <si>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</si>
  <si>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</si>
  <si>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</si>
  <si>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</si>
  <si>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</si>
  <si>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</si>
  <si>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</si>
  <si>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</si>
  <si>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</si>
  <si>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</si>
  <si>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</si>
  <si>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</si>
  <si>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</si>
  <si>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</si>
  <si>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</si>
  <si>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</si>
  <si>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</si>
  <si>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</si>
  <si>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</si>
  <si>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</si>
  <si>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</si>
  <si>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</si>
  <si>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</si>
  <si>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</si>
  <si>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</si>
  <si>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</si>
  <si>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</si>
  <si>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</si>
  <si>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</si>
  <si>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</si>
  <si>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</si>
  <si>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</si>
  <si>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</si>
  <si>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</si>
  <si>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</si>
  <si>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</si>
  <si>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</si>
  <si>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</si>
  <si>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</si>
  <si>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</si>
  <si>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</si>
  <si>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</si>
  <si>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</si>
  <si>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</si>
  <si>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</si>
  <si>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</si>
  <si>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</si>
  <si>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</si>
  <si>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</si>
  <si>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</si>
  <si>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</si>
  <si>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</si>
  <si>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</si>
  <si>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</si>
  <si>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</si>
  <si>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</si>
  <si>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</si>
  <si>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</si>
  <si>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</si>
  <si>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</si>
  <si>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</si>
  <si>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</si>
  <si>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</si>
  <si>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</si>
  <si>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</si>
  <si>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</si>
  <si>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</si>
  <si>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</si>
  <si>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</si>
  <si>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</si>
  <si>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</si>
  <si>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</si>
  <si>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</si>
  <si>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</si>
  <si>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</si>
  <si>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</si>
  <si>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</si>
  <si>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</si>
  <si>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</si>
  <si>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</si>
  <si>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</si>
  <si>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</si>
  <si>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</si>
  <si>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</si>
  <si>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</si>
  <si>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</si>
  <si>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</si>
  <si>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</si>
  <si>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</si>
  <si>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</si>
  <si>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</si>
  <si>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</si>
  <si>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</si>
  <si>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</si>
  <si>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</si>
  <si>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</si>
  <si>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</si>
  <si>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</si>
  <si>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</si>
  <si>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</si>
  <si>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</si>
  <si>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</si>
  <si>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</si>
  <si>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</si>
  <si>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</si>
  <si>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</si>
  <si>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</si>
  <si>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</si>
  <si>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</si>
  <si>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</si>
  <si>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</si>
  <si>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</si>
  <si>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</si>
  <si>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</si>
  <si>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</si>
  <si>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</si>
  <si>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</si>
  <si>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</si>
  <si>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</si>
  <si>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</si>
  <si>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</si>
  <si>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</si>
  <si>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</si>
  <si>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</si>
  <si>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</si>
  <si>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</si>
  <si>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</si>
  <si>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</si>
  <si>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</si>
  <si>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</si>
  <si>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</si>
  <si>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</si>
  <si>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</si>
  <si>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</si>
  <si>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</si>
  <si>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</si>
  <si>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</si>
  <si>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</si>
  <si>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</si>
  <si>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</si>
  <si>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</si>
  <si>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</si>
  <si>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</si>
  <si>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</si>
  <si>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</si>
  <si>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</si>
  <si>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</si>
  <si>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</si>
  <si>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</si>
  <si>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</si>
  <si>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</si>
  <si>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</si>
  <si>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</si>
  <si>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</si>
  <si>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</si>
  <si>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</si>
  <si>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</si>
  <si>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</si>
  <si>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</si>
  <si>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</si>
  <si>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</si>
  <si>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</si>
  <si>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</si>
  <si>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</si>
  <si>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</si>
  <si>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</si>
  <si>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</si>
  <si>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</si>
  <si>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</si>
  <si>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</si>
  <si>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</si>
  <si>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</si>
  <si>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</si>
  <si>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</si>
  <si>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</si>
  <si>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</si>
  <si>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</si>
  <si>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</si>
  <si>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</si>
  <si>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</si>
  <si>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</si>
  <si>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</si>
  <si>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</si>
  <si>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</si>
  <si>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Project Design Document (PDD)</t>
    <phoneticPr fontId="5" type="noConversion"/>
  </si>
  <si>
    <t>NA</t>
    <phoneticPr fontId="5" type="noConversion"/>
  </si>
  <si>
    <t>Number of full time jobs created</t>
    <phoneticPr fontId="5" type="noConversion"/>
  </si>
  <si>
    <t>Recording keeping book</t>
    <phoneticPr fontId="5" type="noConversion"/>
  </si>
  <si>
    <t>Annual</t>
    <phoneticPr fontId="5" type="noConversion"/>
  </si>
  <si>
    <t>Recording keeping book has been used to confirm the number of full time jobs created. The recording keeping book can be provided for validation</t>
    <phoneticPr fontId="5" type="noConversion"/>
  </si>
  <si>
    <t>As per guildelines in step 4 above</t>
    <phoneticPr fontId="5" type="noConversion"/>
  </si>
  <si>
    <t>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source: CDM methodology AMSI.I (ver 04.0)</t>
  </si>
  <si>
    <t>GSDM-I7.2.1</t>
    <phoneticPr fontId="5" type="noConversion"/>
  </si>
  <si>
    <t xml:space="preserve">Renewable energy share in the total final energy consumption </t>
    <phoneticPr fontId="5" type="noConversion"/>
  </si>
  <si>
    <t>Refers to thermal energy production from renewable energy technologies. Renewable energy sources include solar, wind, geothermal, hydro energy, biomass, and other forms. It also include electricity from ocean, hydropower, biofuels, and hydrogen derived from renewable resources.</t>
    <phoneticPr fontId="5" type="noConversion"/>
  </si>
  <si>
    <t>Monitored</t>
    <phoneticPr fontId="5" type="noConversion"/>
  </si>
  <si>
    <t xml:space="preserve"> As per guildelines in step 4 above</t>
    <phoneticPr fontId="5" type="noConversion"/>
  </si>
  <si>
    <t>GS 11336</t>
    <phoneticPr fontId="5" type="noConversion"/>
  </si>
  <si>
    <t>19/01/2026</t>
    <phoneticPr fontId="5" type="noConversion"/>
  </si>
  <si>
    <t>MWh</t>
    <phoneticPr fontId="5" type="noConversion"/>
  </si>
  <si>
    <t>Continuously by electricity meters and reported cumulatively on monthly</t>
    <phoneticPr fontId="5" type="noConversion"/>
  </si>
  <si>
    <t>The calibration of electricity meters, including the frequency of calibration, should be done in accordance with national standards or requirements</t>
    <phoneticPr fontId="5" type="noConversion"/>
  </si>
  <si>
    <t>20/01/2021-31/12/2021</t>
  </si>
  <si>
    <t>01/01/2022-31/12/2022</t>
  </si>
  <si>
    <t>01/01/2023-31/12/2023</t>
  </si>
  <si>
    <t>01/01/2024-31/12/2024</t>
  </si>
  <si>
    <t>01/01/2025-31/12/2025</t>
  </si>
  <si>
    <t>01/01/2026-19/01/2026</t>
  </si>
  <si>
    <t>0 full-time job cerated</t>
    <phoneticPr fontId="5" type="noConversion"/>
  </si>
  <si>
    <t>18 full-time jobs created, including 9 females and 9 males</t>
    <phoneticPr fontId="5" type="noConversion"/>
  </si>
  <si>
    <t>The proposed project applied the CDM methodology ACM0010" GHG emission reductions from manure management systems (Version 08.0)", this methodology has been applied for quanification and monitoring of this indicator. The project design document includes relevant information as per applied methodology.</t>
    <phoneticPr fontId="5" type="noConversion"/>
  </si>
  <si>
    <t>Measured by electricity meters installed at the outlet of power generator</t>
    <phoneticPr fontId="5" type="noConversion"/>
  </si>
  <si>
    <t>Total number of full time jobs created can sourced from the Record keeping book and it can be cross checked with the labor contract.</t>
    <phoneticPr fontId="5" type="noConversion"/>
  </si>
  <si>
    <t xml:space="preserve">Total electricity produced </t>
    <phoneticPr fontId="5" type="noConversion"/>
  </si>
  <si>
    <t>Total electricity produced</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</si>
</sst>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sz val="9"/>
      <name val="宋体"/>
      <family val="3"/>
      <charset val="134"/>
      <scheme val="minor"/>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42">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28" fillId="2" borderId="0" xfId="0" applyFont="1" applyFill="1" applyAlignment="1"/>
    <xf numFmtId="0" fontId="1" fillId="2" borderId="0" xfId="0" applyFont="1" applyFill="1" applyAlignment="1"/>
    <xf numFmtId="0" fontId="1" fillId="0" borderId="0" xfId="0" applyFont="1" applyAlignment="1">
      <alignment vertical="center"/>
    </xf>
    <xf numFmtId="0" fontId="1" fillId="2" borderId="0" xfId="0" applyFont="1" applyFill="1" applyAlignment="1">
      <alignment vertical="center"/>
    </xf>
    <xf numFmtId="1" fontId="19" fillId="0" borderId="1" xfId="0" applyNumberFormat="1" applyFont="1" applyBorder="1" applyAlignment="1">
      <alignment horizontal="center"/>
    </xf>
    <xf numFmtId="49" fontId="50" fillId="2" borderId="0" xfId="0" applyNumberFormat="1" applyFont="1" applyFill="1" applyAlignment="1">
      <alignment horizontal="left"/>
    </xf>
    <xf numFmtId="49" fontId="51" fillId="2" borderId="0" xfId="0" applyNumberFormat="1" applyFont="1" applyFill="1" applyAlignment="1"/>
    <xf numFmtId="0" fontId="0" fillId="0" borderId="0" xfId="0" applyAlignment="1"/>
    <xf numFmtId="0" fontId="37" fillId="0" borderId="0" xfId="0" applyFont="1" applyAlignment="1">
      <alignment vertical="top" wrapText="1"/>
    </xf>
    <xf numFmtId="0" fontId="49" fillId="23" borderId="0" xfId="0" applyFont="1" applyFill="1" applyAlignment="1">
      <alignment horizontal="center" wrapText="1"/>
    </xf>
    <xf numFmtId="0" fontId="1" fillId="19" borderId="26" xfId="0" applyFont="1" applyFill="1" applyBorder="1" applyAlignment="1">
      <alignment horizontal="center"/>
    </xf>
    <xf numFmtId="0" fontId="1" fillId="19" borderId="30" xfId="0" applyFont="1" applyFill="1" applyBorder="1" applyAlignment="1">
      <alignment horizontal="center"/>
    </xf>
    <xf numFmtId="0" fontId="37" fillId="0" borderId="0" xfId="0" applyFont="1" applyAlignment="1">
      <alignment horizontal="left" wrapText="1"/>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2" borderId="1" xfId="0" applyFont="1" applyFill="1" applyBorder="1" applyAlignment="1">
      <alignment horizontal="center" vertical="top" wrapText="1"/>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9" fillId="2" borderId="1" xfId="0" applyFont="1" applyFill="1" applyBorder="1" applyAlignment="1">
      <alignment horizontal="left" vertical="top" wrapText="1"/>
    </xf>
  </cellXfs>
  <cellStyles count="4">
    <cellStyle name="Normal 2" xfId="1" xr:uid="{9EB15B56-D3F6-4B50-8DFC-F5C155315011}"/>
    <cellStyle name="Style 1" xfId="3" xr:uid="{A1A116E1-EB15-43F2-9492-6F854E9F4473}"/>
    <cellStyle name="常规" xfId="0" builtinId="0"/>
    <cellStyle name="超链接" xfId="2" builtinId="8"/>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83197</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86372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topLeftCell="A13" zoomScaleNormal="100" workbookViewId="0">
      <selection activeCell="C9" sqref="C9"/>
    </sheetView>
  </sheetViews>
  <sheetFormatPr defaultColWidth="9" defaultRowHeight="15.5"/>
  <cols>
    <col min="1" max="1" width="1.42578125" style="14" customWidth="1"/>
    <col min="2" max="2" width="12.28515625" style="61" customWidth="1"/>
    <col min="3" max="3" width="64.7109375" style="14" customWidth="1"/>
    <col min="4" max="4" width="1.140625" style="14" customWidth="1"/>
    <col min="5" max="6" width="1.42578125" style="14" customWidth="1"/>
    <col min="7" max="7" width="50.5703125" style="14" customWidth="1"/>
    <col min="8" max="8" width="26" style="14" customWidth="1"/>
    <col min="9" max="10" width="9" style="14"/>
    <col min="11" max="11" width="25" style="14" customWidth="1"/>
    <col min="12" max="16384" width="9" style="14"/>
  </cols>
  <sheetData>
    <row r="1" spans="1:8" ht="135" customHeight="1">
      <c r="B1" s="174"/>
      <c r="C1" s="175"/>
    </row>
    <row r="2" spans="1:8" ht="20" customHeight="1">
      <c r="A2" s="50"/>
      <c r="B2" s="180" t="s">
        <v>1302</v>
      </c>
      <c r="C2" s="181"/>
      <c r="D2" s="50"/>
      <c r="E2" s="50"/>
      <c r="F2" s="50"/>
    </row>
    <row r="3" spans="1:8" ht="20" customHeight="1">
      <c r="A3" s="50"/>
      <c r="B3" s="180" t="s">
        <v>1303</v>
      </c>
      <c r="C3" s="181"/>
      <c r="D3" s="50"/>
      <c r="E3" s="50"/>
      <c r="F3" s="50"/>
    </row>
    <row r="4" spans="1:8" ht="56" customHeight="1">
      <c r="A4" s="50"/>
      <c r="B4" s="179" t="s">
        <v>0</v>
      </c>
      <c r="C4" s="179"/>
      <c r="D4" s="179"/>
      <c r="E4" s="179"/>
      <c r="F4" s="179"/>
      <c r="G4" s="179"/>
      <c r="H4" s="179"/>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phoneticPr fontId="53" type="noConversion"/>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78"/>
  <sheetViews>
    <sheetView tabSelected="1" zoomScaleNormal="100" workbookViewId="0">
      <pane xSplit="2" ySplit="2" topLeftCell="J3" activePane="bottomRight" state="frozen"/>
      <selection pane="topRight" activeCell="C1" sqref="C1"/>
      <selection pane="bottomLeft" activeCell="A3" sqref="A3"/>
      <selection pane="bottomRight" activeCell="O59" sqref="O59"/>
    </sheetView>
  </sheetViews>
  <sheetFormatPr defaultColWidth="9" defaultRowHeight="13"/>
  <cols>
    <col min="1" max="1" width="29.42578125" style="8" customWidth="1"/>
    <col min="2" max="2" width="32"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1" width="19.42578125" style="8" bestFit="1" customWidth="1"/>
    <col min="12" max="13" width="35" style="8" bestFit="1"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c r="A1" s="183" t="s">
        <v>13</v>
      </c>
      <c r="B1" s="71"/>
      <c r="C1" s="170"/>
      <c r="D1" s="170"/>
      <c r="E1" s="171"/>
    </row>
    <row r="2" spans="1:5" s="14" customFormat="1" ht="15.5">
      <c r="A2" s="183"/>
      <c r="B2" s="71" t="s">
        <v>14</v>
      </c>
      <c r="C2" s="166" t="s">
        <v>15</v>
      </c>
      <c r="D2" s="167" t="s">
        <v>16</v>
      </c>
    </row>
    <row r="3" spans="1:5" s="14" customFormat="1" ht="12.75" customHeight="1">
      <c r="A3" s="168"/>
    </row>
    <row r="4" spans="1:5" s="14" customFormat="1" ht="24" customHeight="1">
      <c r="A4" s="9" t="s">
        <v>17</v>
      </c>
      <c r="B4" s="10" t="s">
        <v>18</v>
      </c>
    </row>
    <row r="5" spans="1:5" s="14" customFormat="1">
      <c r="B5" s="71" t="s">
        <v>19</v>
      </c>
      <c r="C5" s="101" t="s">
        <v>1318</v>
      </c>
      <c r="D5" s="14" t="s">
        <v>20</v>
      </c>
      <c r="E5" s="101"/>
    </row>
    <row r="6" spans="1:5" s="14" customFormat="1">
      <c r="B6" s="71" t="s">
        <v>21</v>
      </c>
      <c r="C6" s="101"/>
      <c r="D6" s="14" t="s">
        <v>22</v>
      </c>
      <c r="E6" s="101"/>
    </row>
    <row r="7" spans="1:5" s="14" customFormat="1">
      <c r="B7" s="71" t="s">
        <v>23</v>
      </c>
      <c r="C7" s="102" t="s">
        <v>884</v>
      </c>
    </row>
    <row r="8" spans="1:5" s="14" customFormat="1">
      <c r="B8" s="71" t="s">
        <v>25</v>
      </c>
      <c r="C8" s="14" t="s">
        <v>26</v>
      </c>
      <c r="D8" s="14" t="s">
        <v>27</v>
      </c>
    </row>
    <row r="9" spans="1:5" s="14" customFormat="1">
      <c r="B9" s="71"/>
      <c r="C9" s="169">
        <v>44216</v>
      </c>
      <c r="D9" s="169" t="s">
        <v>1319</v>
      </c>
      <c r="E9" s="14" t="s">
        <v>28</v>
      </c>
    </row>
    <row r="10" spans="1:5" s="14" customFormat="1">
      <c r="B10" s="71" t="s">
        <v>29</v>
      </c>
      <c r="C10" s="14" t="s">
        <v>26</v>
      </c>
      <c r="D10" s="14" t="s">
        <v>27</v>
      </c>
    </row>
    <row r="11" spans="1:5" s="14" customFormat="1">
      <c r="B11" s="71" t="s">
        <v>30</v>
      </c>
      <c r="C11" s="169" t="s">
        <v>31</v>
      </c>
      <c r="D11" s="169" t="s">
        <v>31</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55 16384:16384" s="14" customFormat="1"/>
    <row r="18" spans="1:55 16384:16384" s="14" customFormat="1" ht="21.5">
      <c r="A18" s="9" t="s">
        <v>3</v>
      </c>
      <c r="B18" s="10" t="s">
        <v>38</v>
      </c>
      <c r="C18" s="102" t="s">
        <v>171</v>
      </c>
      <c r="E18" s="108" t="s">
        <v>40</v>
      </c>
    </row>
    <row r="19" spans="1:55 16384:16384" s="14" customFormat="1">
      <c r="D19" s="100"/>
      <c r="E19" s="109" t="s">
        <v>41</v>
      </c>
      <c r="XFD19" s="14" t="e" cm="1">
        <f t="array" ref="XFD19">_xlfn.IFS(C18="Renewable",(INDEX(RE,,MATCH(AM23,REC,0))),C18="CSA",(INDEX(IMP_CSA,,MATCH(AM23,IMP_CSAC,0))),C18="Forestry",(INDEX(AR,,MATCH(AM23,ARC,0))),C18="AGR",(INDEX(AGR,,MATCH(AM23,AGRC,0))))</f>
        <v>#N/A</v>
      </c>
    </row>
    <row r="20" spans="1:55 16384:16384" s="14" customFormat="1">
      <c r="A20" s="226" t="s">
        <v>5</v>
      </c>
      <c r="B20" s="11" t="s">
        <v>42</v>
      </c>
      <c r="C20" s="102" t="s">
        <v>43</v>
      </c>
      <c r="E20" s="108" t="s">
        <v>44</v>
      </c>
      <c r="O20" s="69"/>
    </row>
    <row r="21" spans="1:55 16384:16384" s="14" customFormat="1">
      <c r="A21" s="226"/>
      <c r="B21" s="17"/>
    </row>
    <row r="22" spans="1:55 16384:16384" s="176" customFormat="1" ht="14" customHeight="1">
      <c r="A22" s="226"/>
      <c r="C22" s="220" t="s">
        <v>1304</v>
      </c>
      <c r="D22" s="221"/>
      <c r="E22" s="222"/>
      <c r="F22" s="177"/>
      <c r="G22" s="214" t="s">
        <v>46</v>
      </c>
      <c r="H22" s="215"/>
      <c r="I22" s="216"/>
      <c r="K22" s="214" t="s">
        <v>46</v>
      </c>
      <c r="L22" s="215"/>
      <c r="M22" s="216"/>
      <c r="O22" s="214" t="s">
        <v>46</v>
      </c>
      <c r="P22" s="215"/>
      <c r="Q22" s="216"/>
      <c r="S22" s="214" t="s">
        <v>46</v>
      </c>
      <c r="T22" s="215"/>
      <c r="U22" s="216"/>
      <c r="W22" s="214" t="s">
        <v>46</v>
      </c>
      <c r="X22" s="215"/>
      <c r="Y22" s="216"/>
      <c r="AA22" s="214" t="s">
        <v>46</v>
      </c>
      <c r="AB22" s="215"/>
      <c r="AC22" s="216"/>
      <c r="AE22" s="214" t="s">
        <v>46</v>
      </c>
      <c r="AF22" s="215"/>
      <c r="AG22" s="216"/>
      <c r="AI22" s="214" t="s">
        <v>46</v>
      </c>
      <c r="AJ22" s="215"/>
      <c r="AK22" s="216"/>
      <c r="AM22" s="214" t="s">
        <v>46</v>
      </c>
      <c r="AN22" s="215"/>
      <c r="AO22" s="216"/>
      <c r="AP22" s="177"/>
      <c r="AQ22" s="177"/>
      <c r="AR22" s="177"/>
      <c r="AS22" s="177"/>
      <c r="AT22" s="177"/>
      <c r="AU22" s="177"/>
      <c r="AV22" s="177"/>
      <c r="AW22" s="177"/>
      <c r="AX22" s="177"/>
      <c r="AY22" s="177"/>
      <c r="AZ22" s="177"/>
      <c r="BA22" s="177"/>
      <c r="BB22" s="177"/>
      <c r="BC22" s="177"/>
    </row>
    <row r="23" spans="1:55 16384:16384">
      <c r="A23" s="226"/>
      <c r="B23" s="172" t="str">
        <f>IF(C20="Start with impact category","Select Impact category &gt;&gt;","")</f>
        <v/>
      </c>
      <c r="C23" s="196"/>
      <c r="D23" s="197"/>
      <c r="E23" s="198"/>
      <c r="F23" s="115" t="str">
        <f>IF($B$23="Select Impact category &gt;&gt;", "&gt;&gt;","")</f>
        <v/>
      </c>
      <c r="G23" s="196"/>
      <c r="H23" s="197"/>
      <c r="I23" s="198"/>
      <c r="J23" s="115" t="str">
        <f>IF($B$23="Select Impact category &gt;&gt;", "&gt;&gt;","")</f>
        <v/>
      </c>
      <c r="K23" s="196"/>
      <c r="L23" s="197"/>
      <c r="M23" s="198"/>
      <c r="N23" s="115" t="str">
        <f>IF($B$23="Select Impact category &gt;&gt;", "&gt;&gt;","")</f>
        <v/>
      </c>
      <c r="O23" s="196"/>
      <c r="P23" s="197"/>
      <c r="Q23" s="198"/>
      <c r="R23" s="115" t="str">
        <f>IF($B$23="Select Impact category &gt;&gt;", "&gt;&gt;","")</f>
        <v/>
      </c>
      <c r="S23" s="196"/>
      <c r="T23" s="197"/>
      <c r="U23" s="198"/>
      <c r="V23" s="115" t="str">
        <f>IF($B$23="Select Impact category &gt;&gt;", "&gt;&gt;","")</f>
        <v/>
      </c>
      <c r="W23" s="196"/>
      <c r="X23" s="197"/>
      <c r="Y23" s="198"/>
      <c r="Z23" s="115" t="str">
        <f>IF($B$23="Select Impact category &gt;&gt;", "&gt;&gt;","")</f>
        <v/>
      </c>
      <c r="AA23" s="196"/>
      <c r="AB23" s="197"/>
      <c r="AC23" s="198"/>
      <c r="AD23" s="115" t="str">
        <f>IF($B$23="Select Impact category &gt;&gt;", "&gt;&gt;","")</f>
        <v/>
      </c>
      <c r="AE23" s="196"/>
      <c r="AF23" s="197"/>
      <c r="AG23" s="198"/>
      <c r="AH23" s="115" t="str">
        <f>IF($B$23="Select Impact category &gt;&gt;", "&gt;&gt;","")</f>
        <v/>
      </c>
      <c r="AI23" s="196"/>
      <c r="AJ23" s="197"/>
      <c r="AK23" s="198"/>
      <c r="AL23" s="115" t="str">
        <f>IF($B$23="Select Impact category &gt;&gt;", "&gt;&gt;","")</f>
        <v/>
      </c>
      <c r="AM23" s="196"/>
      <c r="AN23" s="197"/>
      <c r="AO23" s="198"/>
    </row>
    <row r="24" spans="1:55 16384:16384" ht="12.75" customHeight="1">
      <c r="A24" s="226"/>
      <c r="B24" s="172" t="str">
        <f>IF(C20="Start with SDG","Select SDG &gt;&gt;","")</f>
        <v>Select SDG &gt;&gt;</v>
      </c>
      <c r="C24" s="193" t="s">
        <v>133</v>
      </c>
      <c r="D24" s="194"/>
      <c r="E24" s="195"/>
      <c r="F24" s="115" t="str">
        <f>IF($B$24="Select SDG &gt;&gt;","&gt;&gt;","")</f>
        <v>&gt;&gt;</v>
      </c>
      <c r="G24" s="193" t="s">
        <v>127</v>
      </c>
      <c r="H24" s="194"/>
      <c r="I24" s="195"/>
      <c r="J24" s="115" t="str">
        <f>IF($B$24="Select SDG &gt;&gt;","&gt;&gt;","")</f>
        <v>&gt;&gt;</v>
      </c>
      <c r="K24" s="193" t="s">
        <v>128</v>
      </c>
      <c r="L24" s="194"/>
      <c r="M24" s="195"/>
      <c r="N24" s="115" t="str">
        <f>IF($B$24="Select SDG &gt;&gt;","&gt;&gt;","")</f>
        <v>&gt;&gt;</v>
      </c>
      <c r="O24" s="193"/>
      <c r="P24" s="194"/>
      <c r="Q24" s="195"/>
      <c r="R24" s="115" t="str">
        <f>IF($B$24="Select SDG &gt;&gt;","&gt;&gt;","")</f>
        <v>&gt;&gt;</v>
      </c>
      <c r="S24" s="193"/>
      <c r="T24" s="194"/>
      <c r="U24" s="195"/>
      <c r="V24" s="115" t="str">
        <f>IF($B$24="Select SDG &gt;&gt;","&gt;&gt;","")</f>
        <v>&gt;&gt;</v>
      </c>
      <c r="W24" s="193"/>
      <c r="X24" s="194"/>
      <c r="Y24" s="195"/>
      <c r="Z24" s="115" t="str">
        <f>IF($B$24="Select SDG &gt;&gt;","&gt;&gt;","")</f>
        <v>&gt;&gt;</v>
      </c>
      <c r="AA24" s="193"/>
      <c r="AB24" s="194"/>
      <c r="AC24" s="195"/>
      <c r="AD24" s="115" t="str">
        <f>IF($B$24="Select SDG &gt;&gt;","&gt;&gt;","")</f>
        <v>&gt;&gt;</v>
      </c>
      <c r="AE24" s="193"/>
      <c r="AF24" s="194"/>
      <c r="AG24" s="195"/>
      <c r="AH24" s="115" t="str">
        <f>IF($B$24="Select SDG &gt;&gt;","&gt;&gt;","")</f>
        <v>&gt;&gt;</v>
      </c>
      <c r="AI24" s="193"/>
      <c r="AJ24" s="194"/>
      <c r="AK24" s="195"/>
      <c r="AL24" s="115" t="str">
        <f>IF($B$24="Select SDG &gt;&gt;","&gt;&gt;","")</f>
        <v>&gt;&gt;</v>
      </c>
      <c r="AM24" s="193"/>
      <c r="AN24" s="194"/>
      <c r="AO24" s="195"/>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c r="A26" s="9" t="s">
        <v>7</v>
      </c>
      <c r="B26" s="11" t="str">
        <f>IF(C23&lt;&gt;"","Select Monitoring indicator &gt;&gt;","")</f>
        <v/>
      </c>
      <c r="C26" s="199"/>
      <c r="D26" s="200"/>
      <c r="E26" s="201"/>
      <c r="F26" s="115" t="str">
        <f>IF($B$26="Select Monitoring indicator &gt;&gt;", "&gt;&gt;","")</f>
        <v/>
      </c>
      <c r="G26" s="196"/>
      <c r="H26" s="197"/>
      <c r="I26" s="198"/>
      <c r="J26" s="115" t="str">
        <f>IF($B$26="Select Monitoring indicator &gt;&gt;","&gt;&gt;","")</f>
        <v/>
      </c>
      <c r="K26" s="196"/>
      <c r="L26" s="197"/>
      <c r="M26" s="198"/>
      <c r="N26" s="115" t="str">
        <f>IF($B$26="Select Monitoring indicator &gt;&gt;","&gt;&gt;","")</f>
        <v/>
      </c>
      <c r="O26" s="196"/>
      <c r="P26" s="197"/>
      <c r="Q26" s="198"/>
      <c r="R26" s="115" t="str">
        <f>IF($B$26="Select Monitoring indicator &gt;&gt;","&gt;&gt;","")</f>
        <v/>
      </c>
      <c r="S26" s="196"/>
      <c r="T26" s="197"/>
      <c r="U26" s="198"/>
      <c r="V26" s="115" t="str">
        <f>IF($B$26="Select Monitoring indicator &gt;&gt;","&gt;&gt;","")</f>
        <v/>
      </c>
      <c r="W26" s="196"/>
      <c r="X26" s="197"/>
      <c r="Y26" s="198"/>
      <c r="Z26" s="115" t="str">
        <f>IF($B$26="Select Monitoring indicator &gt;&gt;","&gt;&gt;","")</f>
        <v/>
      </c>
      <c r="AA26" s="196"/>
      <c r="AB26" s="197"/>
      <c r="AC26" s="198"/>
      <c r="AD26" s="115" t="str">
        <f>IF($B$26="Select Monitoring indicator &gt;&gt;","&gt;&gt;","")</f>
        <v/>
      </c>
      <c r="AE26" s="196"/>
      <c r="AF26" s="197"/>
      <c r="AG26" s="198"/>
      <c r="AH26" s="115" t="str">
        <f>IF($B$26="Select Monitoring indicator &gt;&gt;","&gt;&gt;","")</f>
        <v/>
      </c>
      <c r="AI26" s="196"/>
      <c r="AJ26" s="197"/>
      <c r="AK26" s="198"/>
      <c r="AL26" s="115" t="str">
        <f>IF($B$26="Select Monitoring indicator &gt;&gt;","&gt;&gt;","")</f>
        <v/>
      </c>
      <c r="AM26" s="196"/>
      <c r="AN26" s="197"/>
      <c r="AO26" s="198"/>
    </row>
    <row r="27" spans="1:55 16384:16384" ht="12.75" customHeight="1">
      <c r="B27" s="173" t="str">
        <f>IF(C24&lt;&gt;"","Select Monitoring indicator &gt;&gt;","")</f>
        <v>Select Monitoring indicator &gt;&gt;</v>
      </c>
      <c r="C27" s="202" t="s">
        <v>215</v>
      </c>
      <c r="D27" s="203"/>
      <c r="E27" s="204"/>
      <c r="F27" s="115" t="str">
        <f>IF($B$27="Select Monitoring indicator &gt;&gt;","&gt;&gt;","")</f>
        <v>&gt;&gt;</v>
      </c>
      <c r="G27" s="193" t="s">
        <v>1335</v>
      </c>
      <c r="H27" s="194"/>
      <c r="I27" s="195"/>
      <c r="J27" s="115" t="str">
        <f>IF($B$27="Select Monitoring indicator &gt;&gt;","&gt;&gt;","")</f>
        <v>&gt;&gt;</v>
      </c>
      <c r="K27" s="193" t="s">
        <v>273</v>
      </c>
      <c r="L27" s="194"/>
      <c r="M27" s="195"/>
      <c r="N27" s="115" t="str">
        <f>IF($B$27="Select Monitoring indicator &gt;&gt;","&gt;&gt;","")</f>
        <v>&gt;&gt;</v>
      </c>
      <c r="O27" s="193"/>
      <c r="P27" s="194"/>
      <c r="Q27" s="195"/>
      <c r="R27" s="115" t="str">
        <f>IF($B$27="Select Monitoring indicator &gt;&gt;","&gt;&gt;","")</f>
        <v>&gt;&gt;</v>
      </c>
      <c r="S27" s="193"/>
      <c r="T27" s="194"/>
      <c r="U27" s="195"/>
      <c r="V27" s="115" t="str">
        <f>IF($B$27="Select Monitoring indicator &gt;&gt;","&gt;&gt;","")</f>
        <v>&gt;&gt;</v>
      </c>
      <c r="W27" s="193"/>
      <c r="X27" s="194"/>
      <c r="Y27" s="195"/>
      <c r="Z27" s="115" t="str">
        <f>IF($B$27="Select Monitoring indicator &gt;&gt;","&gt;&gt;","")</f>
        <v>&gt;&gt;</v>
      </c>
      <c r="AA27" s="193"/>
      <c r="AB27" s="194"/>
      <c r="AC27" s="195"/>
      <c r="AD27" s="115" t="str">
        <f>IF($B$27="Select Monitoring indicator &gt;&gt;","&gt;&gt;","")</f>
        <v>&gt;&gt;</v>
      </c>
      <c r="AE27" s="193"/>
      <c r="AF27" s="194"/>
      <c r="AG27" s="195"/>
      <c r="AH27" s="115" t="str">
        <f>IF($B$27="Select Monitoring indicator &gt;&gt;","&gt;&gt;","")</f>
        <v>&gt;&gt;</v>
      </c>
      <c r="AI27" s="193"/>
      <c r="AJ27" s="194"/>
      <c r="AK27" s="195"/>
      <c r="AL27" s="115" t="str">
        <f>IF($B$27="Select Monitoring indicator &gt;&gt;","&gt;&gt;","")</f>
        <v>&gt;&gt;</v>
      </c>
      <c r="AM27" s="193"/>
      <c r="AN27" s="194"/>
      <c r="AO27" s="195"/>
    </row>
    <row r="28" spans="1:55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c r="A30" s="14"/>
      <c r="B30" s="103" t="s">
        <v>55</v>
      </c>
      <c r="C30" s="190" t="str" cm="1">
        <f t="array" ref="C30">IFERROR(_xlfn.IFS(C23&lt;&gt;"",IFERROR(INDEX(BA!$J$4:$J$952,MATCH(C26,BA!$P$4:$P$952,0)),""),C24&lt;&gt;"",IFERROR(INDEX(BA!$J$4:$J$952,MATCH(C27,BA!$P$4:$P$952,0)),"")),"")</f>
        <v>GSDM-I13.2.1</v>
      </c>
      <c r="D30" s="191"/>
      <c r="E30" s="192"/>
      <c r="G30" s="190" t="s">
        <v>1313</v>
      </c>
      <c r="H30" s="191"/>
      <c r="I30" s="192"/>
      <c r="K30" s="190" t="str" cm="1">
        <f t="array" ref="K30">IFERROR(_xlfn.IFS(K23&lt;&gt;"",IFERROR(INDEX(BA!$J$4:$J$952,MATCH(K26,BA!$P$4:$P$952,0)),""),K24&lt;&gt;"",IFERROR(INDEX(BA!$J$4:$J$952,MATCH(K27,BA!$P$4:$P$952,0)),"")),"")</f>
        <v>GSDM-I8.5.1</v>
      </c>
      <c r="L30" s="191"/>
      <c r="M30" s="192"/>
      <c r="O30" s="190" t="str" cm="1">
        <f t="array" ref="O30">IFERROR(_xlfn.IFS(O23&lt;&gt;"",IFERROR(INDEX(BA!$J$4:$J$952,MATCH(O26,BA!$P$4:$P$952,0)),""),O24&lt;&gt;"",IFERROR(INDEX(BA!$J$4:$J$952,MATCH(O27,BA!$P$4:$P$952,0)),"")),"")</f>
        <v/>
      </c>
      <c r="P30" s="191"/>
      <c r="Q30" s="192"/>
      <c r="S30" s="190" t="str" cm="1">
        <f t="array" ref="S30">IFERROR(_xlfn.IFS(S23&lt;&gt;"",IFERROR(INDEX(BA!$J$4:$J$952,MATCH(S26,BA!$P$4:$P$952,0)),""),S24&lt;&gt;"",IFERROR(INDEX(BA!$J$4:$J$952,MATCH(S27,BA!$P$4:$P$952,0)),"")),"")</f>
        <v/>
      </c>
      <c r="T30" s="191"/>
      <c r="U30" s="192"/>
      <c r="W30" s="190" t="str" cm="1">
        <f t="array" ref="W30">IFERROR(_xlfn.IFS(W23&lt;&gt;"",IFERROR(INDEX(BA!$J$4:$J$952,MATCH(W26,BA!$P$4:$P$952,0)),""),W24&lt;&gt;"",IFERROR(INDEX(BA!$J$4:$J$952,MATCH(W27,BA!$P$4:$P$952,0)),"")),"")</f>
        <v/>
      </c>
      <c r="X30" s="191"/>
      <c r="Y30" s="192"/>
      <c r="AA30" s="190" t="str" cm="1">
        <f t="array" ref="AA30">IFERROR(_xlfn.IFS(AA23&lt;&gt;"",IFERROR(INDEX(BA!$J$4:$J$952,MATCH(AA26,BA!$P$4:$P$952,0)),""),AA24&lt;&gt;"",IFERROR(INDEX(BA!$J$4:$J$952,MATCH(AA27,BA!$P$4:$P$952,0)),"")),"")</f>
        <v/>
      </c>
      <c r="AB30" s="191"/>
      <c r="AC30" s="192"/>
      <c r="AE30" s="190" t="str" cm="1">
        <f t="array" ref="AE30">IFERROR(_xlfn.IFS(AE23&lt;&gt;"",IFERROR(INDEX(BA!$J$4:$J$952,MATCH(AE26,BA!$P$4:$P$952,0)),""),AE24&lt;&gt;"",IFERROR(INDEX(BA!$J$4:$J$952,MATCH(AE27,BA!$P$4:$P$952,0)),"")),"")</f>
        <v/>
      </c>
      <c r="AF30" s="191"/>
      <c r="AG30" s="192"/>
      <c r="AI30" s="190" t="str" cm="1">
        <f t="array" ref="AI30">IFERROR(_xlfn.IFS(AI23&lt;&gt;"",IFERROR(INDEX(BA!$J$4:$J$952,MATCH(AI26,BA!$P$4:$P$952,0)),""),AI24&lt;&gt;"",IFERROR(INDEX(BA!$J$4:$J$952,MATCH(AI27,BA!$P$4:$P$952,0)),"")),"")</f>
        <v/>
      </c>
      <c r="AJ30" s="191"/>
      <c r="AK30" s="192"/>
      <c r="AM30" s="190" t="str" cm="1">
        <f t="array" ref="AM30">IFERROR(_xlfn.IFS(AM23&lt;&gt;"",IFERROR(INDEX(BA!$J$4:$J$952,MATCH(AM26,BA!$P$4:$P$952,0)),""),AM24&lt;&gt;"",IFERROR(INDEX(BA!$J$4:$J$952,MATCH(AM27,BA!$P$4:$P$952,0)),"")),"")</f>
        <v/>
      </c>
      <c r="AN30" s="191"/>
      <c r="AO30" s="192"/>
    </row>
    <row r="31" spans="1:55 16384:16384">
      <c r="A31" s="14"/>
      <c r="B31" s="104" t="s">
        <v>56</v>
      </c>
      <c r="C31" s="190" t="str">
        <f>IFERROR(INDEX(BA!$O$4:$O$952,MATCH(C30,BA!$J$4:$J$952,0)),"")</f>
        <v xml:space="preserve">Reduction in GHGs emissions </v>
      </c>
      <c r="D31" s="191"/>
      <c r="E31" s="192"/>
      <c r="G31" s="190" t="s">
        <v>1314</v>
      </c>
      <c r="H31" s="191"/>
      <c r="I31" s="192"/>
      <c r="K31" s="190" t="str">
        <f>IFERROR(INDEX(BA!$O$4:$O$952,MATCH(K30,BA!$J$4:$J$952,0)),"")</f>
        <v>Increased employment opportunities</v>
      </c>
      <c r="L31" s="191"/>
      <c r="M31" s="192"/>
      <c r="O31" s="190" t="str">
        <f>IFERROR(INDEX(BA!$O$4:$O$952,MATCH(O30,BA!$J$4:$J$952,0)),"")</f>
        <v/>
      </c>
      <c r="P31" s="191"/>
      <c r="Q31" s="192"/>
      <c r="S31" s="190" t="str">
        <f>IFERROR(INDEX(BA!$O$4:$O$952,MATCH(S30,BA!$J$4:$J$952,0)),"")</f>
        <v/>
      </c>
      <c r="T31" s="191"/>
      <c r="U31" s="192"/>
      <c r="W31" s="190" t="str">
        <f>IFERROR(INDEX(BA!$O$4:$O$952,MATCH(W30,BA!$J$4:$J$952,0)),"")</f>
        <v/>
      </c>
      <c r="X31" s="191"/>
      <c r="Y31" s="192"/>
      <c r="AA31" s="190" t="str">
        <f>IFERROR(INDEX(BA!$O$4:$O$952,MATCH(AA30,BA!$J$4:$J$952,0)),"")</f>
        <v/>
      </c>
      <c r="AB31" s="191"/>
      <c r="AC31" s="192"/>
      <c r="AE31" s="190" t="str">
        <f>IFERROR(INDEX(BA!$O$4:$O$952,MATCH(AE30,BA!$J$4:$J$952,0)),"")</f>
        <v/>
      </c>
      <c r="AF31" s="191"/>
      <c r="AG31" s="192"/>
      <c r="AI31" s="190" t="str">
        <f>IFERROR(INDEX(BA!$O$4:$O$952,MATCH(AI30,BA!$J$4:$J$952,0)),"")</f>
        <v/>
      </c>
      <c r="AJ31" s="191"/>
      <c r="AK31" s="192"/>
      <c r="AM31" s="190" t="str">
        <f>IFERROR(INDEX(BA!$O$4:$O$952,MATCH(AM30,BA!$J$4:$J$952,0)),"")</f>
        <v/>
      </c>
      <c r="AN31" s="191"/>
      <c r="AO31" s="192"/>
    </row>
    <row r="32" spans="1:55 16384:16384" ht="15" customHeight="1">
      <c r="A32" s="14"/>
      <c r="B32" s="104" t="s">
        <v>57</v>
      </c>
      <c r="C32" s="190" t="str">
        <f>IFERROR(INDEX(BA!$L$4:$L$952,MATCH(C30,BA!$J$4:$J$952,0)),"")</f>
        <v>Climate change mitigation</v>
      </c>
      <c r="D32" s="191"/>
      <c r="E32" s="192"/>
      <c r="G32" s="190" t="s">
        <v>98</v>
      </c>
      <c r="H32" s="191"/>
      <c r="I32" s="192"/>
      <c r="K32" s="190" t="str">
        <f>IFERROR(INDEX(BA!$L$4:$L$952,MATCH(K30,BA!$J$4:$J$952,0)),"")</f>
        <v>Employment</v>
      </c>
      <c r="L32" s="191"/>
      <c r="M32" s="192"/>
      <c r="O32" s="190" t="str">
        <f>IFERROR(INDEX(BA!$L$4:$L$952,MATCH(O30,BA!$J$4:$J$952,0)),"")</f>
        <v/>
      </c>
      <c r="P32" s="191"/>
      <c r="Q32" s="192"/>
      <c r="S32" s="190" t="str">
        <f>IFERROR(INDEX(BA!$L$4:$L$952,MATCH(S30,BA!$J$4:$J$952,0)),"")</f>
        <v/>
      </c>
      <c r="T32" s="191"/>
      <c r="U32" s="192"/>
      <c r="W32" s="190" t="str">
        <f>IFERROR(INDEX(BA!$L$4:$L$952,MATCH(W30,BA!$J$4:$J$952,0)),"")</f>
        <v/>
      </c>
      <c r="X32" s="191"/>
      <c r="Y32" s="192"/>
      <c r="AA32" s="190" t="str">
        <f>IFERROR(INDEX(BA!$L$4:$L$952,MATCH(AA30,BA!$J$4:$J$952,0)),"")</f>
        <v/>
      </c>
      <c r="AB32" s="191"/>
      <c r="AC32" s="192"/>
      <c r="AE32" s="190" t="str">
        <f>IFERROR(INDEX(BA!$L$4:$L$952,MATCH(AE30,BA!$J$4:$J$952,0)),"")</f>
        <v/>
      </c>
      <c r="AF32" s="191"/>
      <c r="AG32" s="192"/>
      <c r="AI32" s="190" t="str">
        <f>IFERROR(INDEX(BA!$L$4:$L$952,MATCH(AI30,BA!$J$4:$J$952,0)),"")</f>
        <v/>
      </c>
      <c r="AJ32" s="191"/>
      <c r="AK32" s="192"/>
      <c r="AM32" s="190" t="str">
        <f>IFERROR(INDEX(BA!$L$4:$L$952,MATCH(AM30,BA!$J$4:$J$952,0)),"")</f>
        <v/>
      </c>
      <c r="AN32" s="191"/>
      <c r="AO32" s="192"/>
    </row>
    <row r="33" spans="1:41" ht="15" customHeight="1">
      <c r="A33" s="14"/>
      <c r="B33" s="104" t="s">
        <v>58</v>
      </c>
      <c r="C33" s="190" t="str">
        <f>IFERROR(INDEX(BA!$M$4:$M$952,MATCH(C30,BA!$J$4:$J$952,0)),"")</f>
        <v>13. Climate action</v>
      </c>
      <c r="D33" s="191"/>
      <c r="E33" s="192"/>
      <c r="G33" s="190" t="s">
        <v>127</v>
      </c>
      <c r="H33" s="191"/>
      <c r="I33" s="192"/>
      <c r="K33" s="190" t="str">
        <f>IFERROR(INDEX(BA!$M$4:$M$952,MATCH(K30,BA!$J$4:$J$952,0)),"")</f>
        <v>8. Decent work and economic growth</v>
      </c>
      <c r="L33" s="191"/>
      <c r="M33" s="192"/>
      <c r="O33" s="190" t="str">
        <f>IFERROR(INDEX(BA!$M$4:$M$952,MATCH(O30,BA!$J$4:$J$952,0)),"")</f>
        <v/>
      </c>
      <c r="P33" s="191"/>
      <c r="Q33" s="192"/>
      <c r="S33" s="190" t="str">
        <f>IFERROR(INDEX(BA!$M$4:$M$952,MATCH(S30,BA!$J$4:$J$952,0)),"")</f>
        <v/>
      </c>
      <c r="T33" s="191"/>
      <c r="U33" s="192"/>
      <c r="W33" s="190" t="str">
        <f>IFERROR(INDEX(BA!$M$4:$M$952,MATCH(W30,BA!$J$4:$J$952,0)),"")</f>
        <v/>
      </c>
      <c r="X33" s="191"/>
      <c r="Y33" s="192"/>
      <c r="AA33" s="190" t="str">
        <f>IFERROR(INDEX(BA!$M$4:$M$952,MATCH(AA30,BA!$J$4:$J$952,0)),"")</f>
        <v/>
      </c>
      <c r="AB33" s="191"/>
      <c r="AC33" s="192"/>
      <c r="AE33" s="190" t="str">
        <f>IFERROR(INDEX(BA!$M$4:$M$952,MATCH(AE30,BA!$J$4:$J$952,0)),"")</f>
        <v/>
      </c>
      <c r="AF33" s="191"/>
      <c r="AG33" s="192"/>
      <c r="AI33" s="190" t="str">
        <f>IFERROR(INDEX(BA!$M$4:$M$952,MATCH(AI30,BA!$J$4:$J$952,0)),"")</f>
        <v/>
      </c>
      <c r="AJ33" s="191"/>
      <c r="AK33" s="192"/>
      <c r="AM33" s="190" t="str">
        <f>IFERROR(INDEX(BA!$M$4:$M$952,MATCH(AM30,BA!$J$4:$J$952,0)),"")</f>
        <v/>
      </c>
      <c r="AN33" s="191"/>
      <c r="AO33" s="192"/>
    </row>
    <row r="34" spans="1:41" ht="15" customHeight="1">
      <c r="A34" s="14"/>
      <c r="B34" s="104" t="s">
        <v>59</v>
      </c>
      <c r="C34" s="190" t="str">
        <f>IFERROR(INDEX(BA!$N$4:$N$952,MATCH(C30,BA!$J$4:$J$952,0)),"")</f>
        <v>13.2 Integrate climate change measures into national policies, strategies and planning</v>
      </c>
      <c r="D34" s="191"/>
      <c r="E34" s="192"/>
      <c r="G34" s="190" t="s">
        <v>173</v>
      </c>
      <c r="H34" s="191"/>
      <c r="I34" s="192"/>
      <c r="K34" s="190" t="str">
        <f>IFERROR(INDEX(BA!$N$4:$N$952,MATCH(K30,BA!$J$4:$J$952,0)),"")</f>
        <v>8.5 By 2030, achieve full and productive employment and decent work for all women and men, including for young people and persons with disabilities, and equal pay for work of equal value</v>
      </c>
      <c r="L34" s="191"/>
      <c r="M34" s="192"/>
      <c r="O34" s="190" t="str">
        <f>IFERROR(INDEX(BA!$N$4:$N$952,MATCH(O30,BA!$J$4:$J$952,0)),"")</f>
        <v/>
      </c>
      <c r="P34" s="191"/>
      <c r="Q34" s="192"/>
      <c r="S34" s="190" t="str">
        <f>IFERROR(INDEX(BA!$N$4:$N$952,MATCH(S30,BA!$J$4:$J$952,0)),"")</f>
        <v/>
      </c>
      <c r="T34" s="191"/>
      <c r="U34" s="192"/>
      <c r="W34" s="190" t="str">
        <f>IFERROR(INDEX(BA!$N$4:$N$952,MATCH(W30,BA!$J$4:$J$952,0)),"")</f>
        <v/>
      </c>
      <c r="X34" s="191"/>
      <c r="Y34" s="192"/>
      <c r="AA34" s="190" t="str">
        <f>IFERROR(INDEX(BA!$N$4:$N$952,MATCH(AA30,BA!$J$4:$J$952,0)),"")</f>
        <v/>
      </c>
      <c r="AB34" s="191"/>
      <c r="AC34" s="192"/>
      <c r="AE34" s="190" t="str">
        <f>IFERROR(INDEX(BA!$N$4:$N$952,MATCH(AE30,BA!$J$4:$J$952,0)),"")</f>
        <v/>
      </c>
      <c r="AF34" s="191"/>
      <c r="AG34" s="192"/>
      <c r="AI34" s="190" t="str">
        <f>IFERROR(INDEX(BA!$N$4:$N$952,MATCH(AI30,BA!$J$4:$J$952,0)),"")</f>
        <v/>
      </c>
      <c r="AJ34" s="191"/>
      <c r="AK34" s="192"/>
      <c r="AM34" s="190" t="str">
        <f>IFERROR(INDEX(BA!$N$4:$N$952,MATCH(AM30,BA!$J$4:$J$952,0)),"")</f>
        <v/>
      </c>
      <c r="AN34" s="191"/>
      <c r="AO34" s="192"/>
    </row>
    <row r="35" spans="1:41" ht="38.5" customHeight="1">
      <c r="A35" s="14"/>
      <c r="B35" s="104" t="s">
        <v>60</v>
      </c>
      <c r="C35" s="190" t="str">
        <f>IFERROR(INDEX(BA!$Q$4:$Q$952,MATCH($C$30,BA!$J$4:$J$952,0)),"")</f>
        <v>Refers to total amount of greenhouse gases avoided or sequestered during the reporting period.</v>
      </c>
      <c r="D35" s="191"/>
      <c r="E35" s="192"/>
      <c r="G35" s="190" t="s">
        <v>1315</v>
      </c>
      <c r="H35" s="191"/>
      <c r="I35" s="192"/>
      <c r="K35" s="190" t="str">
        <f>IFERROR(INDEX(BA!$Q$4:$Q$952,MATCH($K$30,BA!$J$4:$J$952,0)),"")</f>
        <v>Refers to total jobs generated as a result of the project.</v>
      </c>
      <c r="L35" s="191"/>
      <c r="M35" s="192"/>
      <c r="O35" s="190" t="str">
        <f>IFERROR(INDEX(BA!$Q$4:$Q$952,MATCH($O$30,BA!$J$4:$J$952,0)),"")</f>
        <v/>
      </c>
      <c r="P35" s="191"/>
      <c r="Q35" s="192"/>
      <c r="S35" s="190" t="str">
        <f>IFERROR(INDEX(BA!$Q$4:$Q$952,MATCH($S$30,BA!$J$4:$J$952,0)),"")</f>
        <v/>
      </c>
      <c r="T35" s="191"/>
      <c r="U35" s="192"/>
      <c r="W35" s="190" t="str">
        <f>IFERROR(INDEX(BA!$Q$4:$Q$952,MATCH($W$30,BA!$J$4:$J$952,0)),"")</f>
        <v/>
      </c>
      <c r="X35" s="191"/>
      <c r="Y35" s="192"/>
      <c r="AA35" s="190" t="str">
        <f>IFERROR(INDEX(BA!$Q$4:$Q$952,MATCH($AA$30,BA!$J$4:$J$952,0)),"")</f>
        <v/>
      </c>
      <c r="AB35" s="191"/>
      <c r="AC35" s="192"/>
      <c r="AE35" s="190" t="str">
        <f>IFERROR(INDEX(BA!$Q$4:$Q$952,MATCH($AE$30,BA!$J$4:$J$952,0)),"")</f>
        <v/>
      </c>
      <c r="AF35" s="191"/>
      <c r="AG35" s="192"/>
      <c r="AI35" s="190" t="str">
        <f>IFERROR(INDEX(BA!$Q$4:$Q$952,MATCH($AI$30,BA!$J$4:$J$952,0)),"")</f>
        <v/>
      </c>
      <c r="AJ35" s="191"/>
      <c r="AK35" s="192"/>
      <c r="AM35" s="190" t="str">
        <f>IFERROR(INDEX(BA!$Q$4:$Q$952,MATCH($AM$30,BA!$J$4:$J$952,0)),"")</f>
        <v/>
      </c>
      <c r="AN35" s="191"/>
      <c r="AO35" s="192"/>
    </row>
    <row r="36" spans="1:41" ht="79" customHeight="1">
      <c r="A36" s="114" t="s">
        <v>61</v>
      </c>
      <c r="B36" s="105" t="str">
        <f>BA!R3</f>
        <v>Guidance, calculation method and other considerations</v>
      </c>
      <c r="C36" s="19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1"/>
      <c r="E36" s="192"/>
      <c r="G36" s="190" t="s">
        <v>1312</v>
      </c>
      <c r="H36" s="191"/>
      <c r="I36" s="192"/>
      <c r="K36" s="190"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191"/>
      <c r="M36" s="192"/>
      <c r="O36" s="190" t="str">
        <f>IFERROR(INDEX(BA!$R$4:$R$952,MATCH($O$30,BA!$J$4:$J$952,0)),"")</f>
        <v/>
      </c>
      <c r="P36" s="191"/>
      <c r="Q36" s="192"/>
      <c r="S36" s="190" t="str">
        <f>IFERROR(INDEX(BA!$R$4:$R$952,MATCH($S$30,BA!$J$4:$J$952,0)),"")</f>
        <v/>
      </c>
      <c r="T36" s="191"/>
      <c r="U36" s="192"/>
      <c r="W36" s="190" t="str">
        <f>IFERROR(INDEX(BA!$R$4:$R$952,MATCH($W$30,BA!$J$4:$J$952,0)),"")</f>
        <v/>
      </c>
      <c r="X36" s="191"/>
      <c r="Y36" s="192"/>
      <c r="AA36" s="190" t="str">
        <f>IFERROR(INDEX(BA!$R$4:$R$952,MATCH($AA$30,BA!$J$4:$J$952,0)),"")</f>
        <v/>
      </c>
      <c r="AB36" s="191"/>
      <c r="AC36" s="192"/>
      <c r="AE36" s="190" t="str">
        <f>IFERROR(INDEX(BA!$R$4:$R$952,MATCH($AE$30,BA!$J$4:$J$952,0)),"")</f>
        <v/>
      </c>
      <c r="AF36" s="191"/>
      <c r="AG36" s="192"/>
      <c r="AI36" s="190" t="str">
        <f>IFERROR(INDEX(BA!$R$4:$R$952,MATCH($AI$30,BA!$J$4:$J$952,0)),"")</f>
        <v/>
      </c>
      <c r="AJ36" s="191"/>
      <c r="AK36" s="192"/>
      <c r="AM36" s="190" t="str">
        <f>IFERROR(INDEX(BA!$R$4:$R$952,MATCH($AM$30,BA!$J$4:$J$952,0)),"")</f>
        <v/>
      </c>
      <c r="AN36" s="191"/>
      <c r="AO36" s="192"/>
    </row>
    <row r="37" spans="1:41" ht="15" customHeight="1">
      <c r="A37" s="14"/>
      <c r="B37" s="106" t="s">
        <v>62</v>
      </c>
      <c r="C37" s="208" t="str">
        <f>IFERROR(INDEX(BA!$S$4:$S$952,MATCH(C30,BA!$J$4:$J$952,0)),"")</f>
        <v>tCO2eq</v>
      </c>
      <c r="D37" s="209"/>
      <c r="E37" s="210"/>
      <c r="G37" s="208" t="s">
        <v>1320</v>
      </c>
      <c r="H37" s="209"/>
      <c r="I37" s="210"/>
      <c r="K37" s="208" t="str">
        <f>IFERROR(INDEX(BA!$S$4:$S$952,MATCH(K30,BA!$J$4:$J$952,0)),"")</f>
        <v>Number</v>
      </c>
      <c r="L37" s="209"/>
      <c r="M37" s="210"/>
      <c r="O37" s="208" t="str">
        <f>IFERROR(INDEX(BA!$S$4:$S$952,MATCH(O30,BA!$J$4:$J$952,0)),"")</f>
        <v/>
      </c>
      <c r="P37" s="209"/>
      <c r="Q37" s="210"/>
      <c r="S37" s="208" t="str">
        <f>IFERROR(INDEX(BA!$S$4:$S$952,MATCH(S30,BA!$J$4:$J$952,0)),"")</f>
        <v/>
      </c>
      <c r="T37" s="209"/>
      <c r="U37" s="210"/>
      <c r="W37" s="208" t="str">
        <f>IFERROR(INDEX(BA!$S$4:$S$952,MATCH(W30,BA!$J$4:$J$952,0)),"")</f>
        <v/>
      </c>
      <c r="X37" s="209"/>
      <c r="Y37" s="210"/>
      <c r="AA37" s="208" t="str">
        <f>IFERROR(INDEX(BA!$S$4:$S$952,MATCH(AA30,BA!$J$4:$J$952,0)),"")</f>
        <v/>
      </c>
      <c r="AB37" s="209"/>
      <c r="AC37" s="210"/>
      <c r="AE37" s="208" t="str">
        <f>IFERROR(INDEX(BA!$S$4:$S$952,MATCH(AE30,BA!$J$4:$J$952,0)),"")</f>
        <v/>
      </c>
      <c r="AF37" s="209"/>
      <c r="AG37" s="210"/>
      <c r="AI37" s="208" t="str">
        <f>IFERROR(INDEX(BA!$S$4:$S$952,MATCH(AI30,BA!$J$4:$J$952,0)),"")</f>
        <v/>
      </c>
      <c r="AJ37" s="209"/>
      <c r="AK37" s="210"/>
      <c r="AM37" s="208" t="str">
        <f>IFERROR(INDEX(BA!$S$4:$S$952,MATCH(AM30,BA!$J$4:$J$952,0)),"")</f>
        <v/>
      </c>
      <c r="AN37" s="209"/>
      <c r="AO37" s="210"/>
    </row>
    <row r="38" spans="1:41" ht="15" customHeight="1">
      <c r="A38" s="14"/>
      <c r="B38" s="106" t="s">
        <v>63</v>
      </c>
      <c r="C38" s="208" t="str">
        <f>IFERROR(INDEX(BA!$T$4:$T$952,MATCH(C30,BA!$J$4:$J$952,0)),"")</f>
        <v>Project activity</v>
      </c>
      <c r="D38" s="209"/>
      <c r="E38" s="210"/>
      <c r="G38" s="208" t="s">
        <v>1316</v>
      </c>
      <c r="H38" s="209"/>
      <c r="I38" s="210"/>
      <c r="K38" s="208" t="str">
        <f>IFERROR(INDEX(BA!$T$4:$T$952,MATCH(K30,BA!$J$4:$J$952,0)),"")</f>
        <v>Project activity</v>
      </c>
      <c r="L38" s="209"/>
      <c r="M38" s="210"/>
      <c r="O38" s="208" t="str">
        <f>IFERROR(INDEX(BA!$T$4:$T$952,MATCH(O30,BA!$J$4:$J$952,0)),"")</f>
        <v/>
      </c>
      <c r="P38" s="209"/>
      <c r="Q38" s="210"/>
      <c r="S38" s="208" t="str">
        <f>IFERROR(INDEX(BA!$T$4:$T$952,MATCH(S30,BA!$J$4:$J$952,0)),"")</f>
        <v/>
      </c>
      <c r="T38" s="209"/>
      <c r="U38" s="210"/>
      <c r="W38" s="208" t="str">
        <f>IFERROR(INDEX(BA!$T$4:$T$952,MATCH(W30,BA!$J$4:$J$952,0)),"")</f>
        <v/>
      </c>
      <c r="X38" s="209"/>
      <c r="Y38" s="210"/>
      <c r="AA38" s="208" t="str">
        <f>IFERROR(INDEX(BA!$T$4:$T$952,MATCH(AA30,BA!$J$4:$J$952,0)),"")</f>
        <v/>
      </c>
      <c r="AB38" s="209"/>
      <c r="AC38" s="210"/>
      <c r="AE38" s="208" t="str">
        <f>IFERROR(INDEX(BA!$T$4:$T$952,MATCH(AE30,BA!$J$4:$J$952,0)),"")</f>
        <v/>
      </c>
      <c r="AF38" s="209"/>
      <c r="AG38" s="210"/>
      <c r="AI38" s="208" t="str">
        <f>IFERROR(INDEX(BA!$T$4:$T$952,MATCH(AI30,BA!$J$4:$J$952,0)),"")</f>
        <v/>
      </c>
      <c r="AJ38" s="209"/>
      <c r="AK38" s="210"/>
      <c r="AM38" s="208" t="str">
        <f>IFERROR(INDEX(BA!$T$4:$T$952,MATCH(AM30,BA!$J$4:$J$952,0)),"")</f>
        <v/>
      </c>
      <c r="AN38" s="209"/>
      <c r="AO38" s="210"/>
    </row>
    <row r="39" spans="1:41" ht="15" customHeight="1">
      <c r="A39" s="14"/>
      <c r="B39" s="106" t="s">
        <v>64</v>
      </c>
      <c r="C39" s="208" t="str">
        <f>IFERROR(INDEX(BA!$U$4:$U$952,MATCH(C30,BA!$J$4:$J$952,0)),"")</f>
        <v>Calculation</v>
      </c>
      <c r="D39" s="209"/>
      <c r="E39" s="210"/>
      <c r="G39" s="208" t="s">
        <v>1332</v>
      </c>
      <c r="H39" s="209"/>
      <c r="I39" s="210"/>
      <c r="K39" s="208"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09"/>
      <c r="M39" s="210"/>
      <c r="O39" s="208" t="str">
        <f>IFERROR(INDEX(BA!$U$4:$U$952,MATCH(O30,BA!$J$4:$J$952,0)),"")</f>
        <v/>
      </c>
      <c r="P39" s="209"/>
      <c r="Q39" s="210"/>
      <c r="S39" s="208" t="str">
        <f>IFERROR(INDEX(BA!$U$4:$U$952,MATCH(S30,BA!$J$4:$J$952,0)),"")</f>
        <v/>
      </c>
      <c r="T39" s="209"/>
      <c r="U39" s="210"/>
      <c r="W39" s="208" t="str">
        <f>IFERROR(INDEX(BA!$U$4:$U$952,MATCH(W30,BA!$J$4:$J$952,0)),"")</f>
        <v/>
      </c>
      <c r="X39" s="209"/>
      <c r="Y39" s="210"/>
      <c r="AA39" s="208" t="str">
        <f>IFERROR(INDEX(BA!$U$4:$U$952,MATCH(AA30,BA!$J$4:$J$952,0)),"")</f>
        <v/>
      </c>
      <c r="AB39" s="209"/>
      <c r="AC39" s="210"/>
      <c r="AE39" s="208" t="str">
        <f>IFERROR(INDEX(BA!$U$4:$U$952,MATCH(AE30,BA!$J$4:$J$952,0)),"")</f>
        <v/>
      </c>
      <c r="AF39" s="209"/>
      <c r="AG39" s="210"/>
      <c r="AI39" s="208" t="str">
        <f>IFERROR(INDEX(BA!$U$4:$U$952,MATCH(AI30,BA!$J$4:$J$952,0)),"")</f>
        <v/>
      </c>
      <c r="AJ39" s="209"/>
      <c r="AK39" s="210"/>
      <c r="AM39" s="208" t="str">
        <f>IFERROR(INDEX(BA!$U$4:$U$952,MATCH(AM30,BA!$J$4:$J$952,0)),"")</f>
        <v/>
      </c>
      <c r="AN39" s="209"/>
      <c r="AO39" s="210"/>
    </row>
    <row r="40" spans="1:41" ht="15" customHeight="1">
      <c r="A40" s="14"/>
      <c r="B40" s="106" t="s">
        <v>65</v>
      </c>
      <c r="C40" s="208" t="str">
        <f>IFERROR(INDEX(BA!$V$4:$V$952,MATCH(C30,BA!$J$4:$J$952,0)),"")</f>
        <v>Annual</v>
      </c>
      <c r="D40" s="209"/>
      <c r="E40" s="210"/>
      <c r="G40" s="208" t="s">
        <v>1321</v>
      </c>
      <c r="H40" s="209"/>
      <c r="I40" s="210"/>
      <c r="K40" s="208" t="str">
        <f>IFERROR(INDEX(BA!$V$4:$V$952,MATCH(K30,BA!$J$4:$J$952,0)),"")</f>
        <v>Annual</v>
      </c>
      <c r="L40" s="209"/>
      <c r="M40" s="210"/>
      <c r="O40" s="208" t="str">
        <f>IFERROR(INDEX(BA!$V$4:$V$952,MATCH(O30,BA!$J$4:$J$952,0)),"")</f>
        <v/>
      </c>
      <c r="P40" s="209"/>
      <c r="Q40" s="210"/>
      <c r="S40" s="208" t="str">
        <f>IFERROR(INDEX(BA!$V$4:$V$952,MATCH(S30,BA!$J$4:$J$952,0)),"")</f>
        <v/>
      </c>
      <c r="T40" s="209"/>
      <c r="U40" s="210"/>
      <c r="W40" s="208" t="str">
        <f>IFERROR(INDEX(BA!$V$4:$V$952,MATCH(W30,BA!$J$4:$J$952,0)),"")</f>
        <v/>
      </c>
      <c r="X40" s="209"/>
      <c r="Y40" s="210"/>
      <c r="AA40" s="208" t="str">
        <f>IFERROR(INDEX(BA!$V$4:$V$952,MATCH(AA30,BA!$J$4:$J$952,0)),"")</f>
        <v/>
      </c>
      <c r="AB40" s="209"/>
      <c r="AC40" s="210"/>
      <c r="AE40" s="208" t="str">
        <f>IFERROR(INDEX(BA!$V$4:$V$952,MATCH(AE30,BA!$J$4:$J$952,0)),"")</f>
        <v/>
      </c>
      <c r="AF40" s="209"/>
      <c r="AG40" s="210"/>
      <c r="AI40" s="208" t="str">
        <f>IFERROR(INDEX(BA!$V$4:$V$952,MATCH(AI30,BA!$J$4:$J$952,0)),"")</f>
        <v/>
      </c>
      <c r="AJ40" s="209"/>
      <c r="AK40" s="210"/>
      <c r="AM40" s="208" t="str">
        <f>IFERROR(INDEX(BA!$V$4:$V$952,MATCH(AM30,BA!$J$4:$J$952,0)),"")</f>
        <v/>
      </c>
      <c r="AN40" s="209"/>
      <c r="AO40" s="210"/>
    </row>
    <row r="41" spans="1:41" ht="15" customHeight="1">
      <c r="A41" s="14"/>
      <c r="B41" s="106" t="s">
        <v>66</v>
      </c>
      <c r="C41" s="208" t="str">
        <f>IFERROR(INDEX(BA!$X$4:$X$952,MATCH(C30,BA!$J$4:$J$952,0 )),"")</f>
        <v>NA</v>
      </c>
      <c r="D41" s="209"/>
      <c r="E41" s="210"/>
      <c r="G41" s="208" t="s">
        <v>183</v>
      </c>
      <c r="H41" s="209"/>
      <c r="I41" s="210"/>
      <c r="K41" s="208" t="str">
        <f>IFERROR(INDEX(BA!$X$4:$X$952,MATCH(K30,BA!$J$4:$J$952,0 )),"")</f>
        <v>NA</v>
      </c>
      <c r="L41" s="209"/>
      <c r="M41" s="210"/>
      <c r="O41" s="208" t="str">
        <f>IFERROR(INDEX(BA!$X$4:$X$952,MATCH(O30,BA!$J$4:$J$952,0 )),"")</f>
        <v/>
      </c>
      <c r="P41" s="209"/>
      <c r="Q41" s="210"/>
      <c r="S41" s="208" t="str">
        <f>IFERROR(INDEX(BA!$X$4:$X$952,MATCH(S30,BA!$J$4:$J$952,0 )),"")</f>
        <v/>
      </c>
      <c r="T41" s="209"/>
      <c r="U41" s="210"/>
      <c r="W41" s="208" t="str">
        <f>IFERROR(INDEX(BA!$X$4:$X$952,MATCH(W30,BA!$J$4:$J$952,0 )),"")</f>
        <v/>
      </c>
      <c r="X41" s="209"/>
      <c r="Y41" s="210"/>
      <c r="AA41" s="208" t="str">
        <f>IFERROR(INDEX(BA!$X$4:$X$952,MATCH(AA30,BA!$J$4:$J$952,0 )),"")</f>
        <v/>
      </c>
      <c r="AB41" s="209"/>
      <c r="AC41" s="210"/>
      <c r="AE41" s="208" t="str">
        <f>IFERROR(INDEX(BA!$X$4:$X$952,MATCH(AE30,BA!$J$4:$J$952,0 )),"")</f>
        <v/>
      </c>
      <c r="AF41" s="209"/>
      <c r="AG41" s="210"/>
      <c r="AI41" s="208" t="str">
        <f>IFERROR(INDEX(BA!$X$4:$X$952,MATCH(AI30,BA!$J$4:$J$952,0 )),"")</f>
        <v/>
      </c>
      <c r="AJ41" s="209"/>
      <c r="AK41" s="210"/>
      <c r="AM41" s="208" t="str">
        <f>IFERROR(INDEX(BA!$X$4:$X$952,MATCH(AM30,BA!$J$4:$J$952,0 )),"")</f>
        <v/>
      </c>
      <c r="AN41" s="209"/>
      <c r="AO41" s="210"/>
    </row>
    <row r="42" spans="1:41" ht="28.5" customHeight="1">
      <c r="A42" s="14"/>
      <c r="B42" s="106" t="s">
        <v>67</v>
      </c>
      <c r="C42" s="208" t="str">
        <f>IFERROR(INDEX(BA!$Y$4:$Y$952,MATCH(C30,BA!$J$4:$J$952,0 )),"NA")</f>
        <v>Gold Standard approved SDG Impact Quantification methodologies are available at https://globalgoals.goldstandard.org/</v>
      </c>
      <c r="D42" s="209"/>
      <c r="E42" s="210"/>
      <c r="G42" s="208" t="s">
        <v>183</v>
      </c>
      <c r="H42" s="209"/>
      <c r="I42" s="210"/>
      <c r="K42" s="208" t="str">
        <f>IFERROR(INDEX(BA!$Y$4:$Y$952,MATCH(K30,BA!$J$4:$J$952,0 )),"")</f>
        <v>GRI 102: General Disclosures</v>
      </c>
      <c r="L42" s="209"/>
      <c r="M42" s="210"/>
      <c r="O42" s="208" t="str">
        <f>IFERROR(INDEX(BA!$Y$4:$Y$952,MATCH(O30,BA!$J$4:$J$952,0 )),"")</f>
        <v/>
      </c>
      <c r="P42" s="209"/>
      <c r="Q42" s="210"/>
      <c r="S42" s="208" t="str">
        <f>IFERROR(INDEX(BA!$Y$4:$Y$952,MATCH(S30,BA!$J$4:$J$952,0 )),"")</f>
        <v/>
      </c>
      <c r="T42" s="209"/>
      <c r="U42" s="210"/>
      <c r="W42" s="208" t="str">
        <f>IFERROR(INDEX(BA!$Y$4:$Y$952,MATCH(W30,BA!$J$4:$J$952,0 )),"")</f>
        <v/>
      </c>
      <c r="X42" s="209"/>
      <c r="Y42" s="210"/>
      <c r="AA42" s="208" t="str">
        <f>IFERROR(INDEX(BA!$Y$4:$Y$952,MATCH(AA30,BA!$J$4:$J$952,0 )),"")</f>
        <v/>
      </c>
      <c r="AB42" s="209"/>
      <c r="AC42" s="210"/>
      <c r="AE42" s="208" t="str">
        <f>IFERROR(INDEX(BA!$Y$4:$Y$952,MATCH(AE30,BA!$J$4:$J$952,0 )),"")</f>
        <v/>
      </c>
      <c r="AF42" s="209"/>
      <c r="AG42" s="210"/>
      <c r="AI42" s="208" t="str">
        <f>IFERROR(INDEX(BA!$Y$4:$Y$952,MATCH(AI30,BA!$J$4:$J$952,0 )),"")</f>
        <v/>
      </c>
      <c r="AJ42" s="209"/>
      <c r="AK42" s="210"/>
      <c r="AM42" s="208" t="str">
        <f>IFERROR(INDEX(BA!$Y$4:$Y$952,MATCH(AM30,BA!$J$4:$J$952,0 )),"")</f>
        <v/>
      </c>
      <c r="AN42" s="209"/>
      <c r="AO42" s="210"/>
    </row>
    <row r="43" spans="1:41" ht="15" customHeight="1">
      <c r="A43" s="14"/>
      <c r="B43" s="30"/>
      <c r="C43" s="208"/>
      <c r="D43" s="209"/>
      <c r="E43" s="210"/>
      <c r="G43" s="211"/>
      <c r="H43" s="212"/>
      <c r="I43" s="213"/>
      <c r="K43" s="208"/>
      <c r="L43" s="209"/>
      <c r="M43" s="210"/>
      <c r="O43" s="208"/>
      <c r="P43" s="209"/>
      <c r="Q43" s="210"/>
      <c r="S43" s="208"/>
      <c r="T43" s="209"/>
      <c r="U43" s="210"/>
      <c r="W43" s="208"/>
      <c r="X43" s="209"/>
      <c r="Y43" s="210"/>
      <c r="AA43" s="208"/>
      <c r="AB43" s="209"/>
      <c r="AC43" s="210"/>
      <c r="AE43" s="208"/>
      <c r="AF43" s="209"/>
      <c r="AG43" s="210"/>
      <c r="AI43" s="208"/>
      <c r="AJ43" s="209"/>
      <c r="AK43" s="210"/>
      <c r="AM43" s="208"/>
      <c r="AN43" s="209"/>
      <c r="AO43" s="210"/>
    </row>
    <row r="44" spans="1:41" ht="15" customHeight="1">
      <c r="A44" s="14"/>
      <c r="B44" s="30"/>
      <c r="C44" s="211"/>
      <c r="D44" s="212"/>
      <c r="E44" s="213"/>
      <c r="G44" s="211"/>
      <c r="H44" s="212"/>
      <c r="I44" s="213"/>
      <c r="K44" s="208"/>
      <c r="L44" s="209"/>
      <c r="M44" s="210"/>
      <c r="O44" s="208"/>
      <c r="P44" s="209"/>
      <c r="Q44" s="210"/>
      <c r="S44" s="208"/>
      <c r="T44" s="209"/>
      <c r="U44" s="210"/>
      <c r="W44" s="208"/>
      <c r="X44" s="209"/>
      <c r="Y44" s="210"/>
      <c r="AA44" s="208"/>
      <c r="AB44" s="209"/>
      <c r="AC44" s="210"/>
      <c r="AE44" s="208"/>
      <c r="AF44" s="209"/>
      <c r="AG44" s="210"/>
      <c r="AI44" s="208"/>
      <c r="AJ44" s="209"/>
      <c r="AK44" s="210"/>
      <c r="AM44" s="208"/>
      <c r="AN44" s="209"/>
      <c r="AO44" s="210"/>
    </row>
    <row r="45" spans="1:41" ht="15" customHeight="1">
      <c r="A45" s="14"/>
      <c r="B45" s="30"/>
      <c r="C45" s="211"/>
      <c r="D45" s="212"/>
      <c r="E45" s="213"/>
      <c r="G45" s="211"/>
      <c r="H45" s="212"/>
      <c r="I45" s="213"/>
      <c r="K45" s="208"/>
      <c r="L45" s="209"/>
      <c r="M45" s="210"/>
      <c r="O45" s="208"/>
      <c r="P45" s="209"/>
      <c r="Q45" s="210"/>
      <c r="S45" s="208"/>
      <c r="T45" s="209"/>
      <c r="U45" s="210"/>
      <c r="W45" s="208"/>
      <c r="X45" s="209"/>
      <c r="Y45" s="210"/>
      <c r="AA45" s="208"/>
      <c r="AB45" s="209"/>
      <c r="AC45" s="210"/>
      <c r="AE45" s="208"/>
      <c r="AF45" s="209"/>
      <c r="AG45" s="210"/>
      <c r="AI45" s="208"/>
      <c r="AJ45" s="209"/>
      <c r="AK45" s="210"/>
      <c r="AM45" s="208"/>
      <c r="AN45" s="209"/>
      <c r="AO45" s="210"/>
    </row>
    <row r="46" spans="1:41" ht="15" customHeight="1">
      <c r="A46" s="14"/>
      <c r="B46" s="30"/>
      <c r="C46" s="211"/>
      <c r="D46" s="212"/>
      <c r="E46" s="213"/>
      <c r="G46" s="211"/>
      <c r="H46" s="212"/>
      <c r="I46" s="213"/>
      <c r="K46" s="208"/>
      <c r="L46" s="209"/>
      <c r="M46" s="210"/>
      <c r="O46" s="208"/>
      <c r="P46" s="209"/>
      <c r="Q46" s="210"/>
      <c r="S46" s="208"/>
      <c r="T46" s="209"/>
      <c r="U46" s="210"/>
      <c r="W46" s="208"/>
      <c r="X46" s="209"/>
      <c r="Y46" s="210"/>
      <c r="AA46" s="208"/>
      <c r="AB46" s="209"/>
      <c r="AC46" s="210"/>
      <c r="AE46" s="208"/>
      <c r="AF46" s="209"/>
      <c r="AG46" s="210"/>
      <c r="AI46" s="208"/>
      <c r="AJ46" s="209"/>
      <c r="AK46" s="210"/>
      <c r="AM46" s="208"/>
      <c r="AN46" s="209"/>
      <c r="AO46" s="210"/>
    </row>
    <row r="47" spans="1:41" ht="15" customHeight="1">
      <c r="A47" s="14"/>
      <c r="B47" s="30"/>
      <c r="C47" s="217"/>
      <c r="D47" s="218"/>
      <c r="E47" s="219"/>
      <c r="G47" s="217"/>
      <c r="H47" s="218"/>
      <c r="I47" s="219"/>
      <c r="K47" s="208"/>
      <c r="L47" s="209"/>
      <c r="M47" s="210"/>
      <c r="O47" s="208"/>
      <c r="P47" s="209"/>
      <c r="Q47" s="210"/>
      <c r="S47" s="208"/>
      <c r="T47" s="209"/>
      <c r="U47" s="210"/>
      <c r="W47" s="208"/>
      <c r="X47" s="209"/>
      <c r="Y47" s="210"/>
      <c r="AA47" s="208"/>
      <c r="AB47" s="209"/>
      <c r="AC47" s="210"/>
      <c r="AE47" s="208"/>
      <c r="AF47" s="209"/>
      <c r="AG47" s="210"/>
      <c r="AI47" s="208"/>
      <c r="AJ47" s="209"/>
      <c r="AK47" s="210"/>
      <c r="AM47" s="208"/>
      <c r="AN47" s="209"/>
      <c r="AO47" s="210"/>
    </row>
    <row r="48" spans="1:41" ht="15" customHeight="1">
      <c r="A48" s="14"/>
      <c r="B48" s="30"/>
      <c r="C48" s="205"/>
      <c r="D48" s="206"/>
      <c r="E48" s="207"/>
      <c r="G48" s="205"/>
      <c r="H48" s="206"/>
      <c r="I48" s="207"/>
      <c r="K48" s="208"/>
      <c r="L48" s="209"/>
      <c r="M48" s="210"/>
      <c r="O48" s="208"/>
      <c r="P48" s="209"/>
      <c r="Q48" s="210"/>
      <c r="S48" s="208"/>
      <c r="T48" s="209"/>
      <c r="U48" s="210"/>
      <c r="W48" s="208"/>
      <c r="X48" s="209"/>
      <c r="Y48" s="210"/>
      <c r="AA48" s="208"/>
      <c r="AB48" s="209"/>
      <c r="AC48" s="210"/>
      <c r="AE48" s="208"/>
      <c r="AF48" s="209"/>
      <c r="AG48" s="210"/>
      <c r="AI48" s="208"/>
      <c r="AJ48" s="209"/>
      <c r="AK48" s="210"/>
      <c r="AM48" s="208"/>
      <c r="AN48" s="209"/>
      <c r="AO48" s="210"/>
    </row>
    <row r="49" spans="1:41" ht="23"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189" t="s">
        <v>70</v>
      </c>
      <c r="B50" s="160" t="s">
        <v>71</v>
      </c>
      <c r="C50" s="223" t="str" cm="1">
        <f t="array" ref="C50">IFERROR(_xlfn.IFS(B26&lt;&gt;"",C26,B27&lt;&gt;"",C27),"")</f>
        <v>Amount of GHGs emissions avoided or sequestered</v>
      </c>
      <c r="D50" s="224"/>
      <c r="E50" s="225"/>
      <c r="F50" s="37"/>
      <c r="G50" s="223" t="s">
        <v>1334</v>
      </c>
      <c r="H50" s="224"/>
      <c r="I50" s="225"/>
      <c r="J50" s="38"/>
      <c r="K50" s="223" t="str" cm="1">
        <f t="array" ref="K50">IFERROR(_xlfn.IFS(J26&lt;&gt;"",K26,J27&lt;&gt;"",K27),"")</f>
        <v>Total number of jobs</v>
      </c>
      <c r="L50" s="224"/>
      <c r="M50" s="225"/>
      <c r="N50" s="38"/>
      <c r="O50" s="223" cm="1">
        <f t="array" ref="O50">IFERROR(_xlfn.IFS(N26&lt;&gt;"",O26,N27&lt;&gt;"",O27),"")</f>
        <v>0</v>
      </c>
      <c r="P50" s="224"/>
      <c r="Q50" s="225"/>
      <c r="R50" s="38"/>
      <c r="S50" s="223" cm="1">
        <f t="array" ref="S50">IFERROR(_xlfn.IFS(R26&lt;&gt;"",S26,R27&lt;&gt;"",S27),"")</f>
        <v>0</v>
      </c>
      <c r="T50" s="224"/>
      <c r="U50" s="225"/>
      <c r="V50" s="38"/>
      <c r="W50" s="223" cm="1">
        <f t="array" ref="W50">IFERROR(_xlfn.IFS(V26&lt;&gt;"",W26,V27&lt;&gt;"",W27),"")</f>
        <v>0</v>
      </c>
      <c r="X50" s="224"/>
      <c r="Y50" s="225"/>
      <c r="Z50" s="38"/>
      <c r="AA50" s="223" cm="1">
        <f t="array" ref="AA50">IFERROR(_xlfn.IFS(Z26&lt;&gt;"",AA26,Z27&lt;&gt;"",AA27),"")</f>
        <v>0</v>
      </c>
      <c r="AB50" s="224"/>
      <c r="AC50" s="225"/>
      <c r="AD50" s="38"/>
      <c r="AE50" s="223" cm="1">
        <f t="array" ref="AE50">IFERROR(_xlfn.IFS(AD26&lt;&gt;"",AE26,AD27&lt;&gt;"",AE27),"")</f>
        <v>0</v>
      </c>
      <c r="AF50" s="224"/>
      <c r="AG50" s="225"/>
      <c r="AH50" s="38"/>
      <c r="AI50" s="223" cm="1">
        <f t="array" ref="AI50">IFERROR(_xlfn.IFS(AH26&lt;&gt;"",AI26,AH27&lt;&gt;"",AI27),"")</f>
        <v>0</v>
      </c>
      <c r="AJ50" s="224"/>
      <c r="AK50" s="225"/>
      <c r="AL50" s="38"/>
      <c r="AM50" s="223" cm="1">
        <f t="array" ref="AM50">IFERROR(_xlfn.IFS(AL26&lt;&gt;"",AM26,AL27&lt;&gt;"",AM27),"")</f>
        <v>0</v>
      </c>
      <c r="AN50" s="224"/>
      <c r="AO50" s="225"/>
    </row>
    <row r="51" spans="1:41">
      <c r="A51" s="189"/>
      <c r="B51" s="106" t="s">
        <v>62</v>
      </c>
      <c r="C51" s="184" t="str">
        <f>C37</f>
        <v>tCO2eq</v>
      </c>
      <c r="D51" s="185"/>
      <c r="E51" s="185"/>
      <c r="F51" s="37"/>
      <c r="G51" s="184" t="str">
        <f>G37</f>
        <v>MWh</v>
      </c>
      <c r="H51" s="185"/>
      <c r="I51" s="185"/>
      <c r="J51" s="38"/>
      <c r="K51" s="184" t="s">
        <v>1307</v>
      </c>
      <c r="L51" s="185"/>
      <c r="M51" s="185"/>
      <c r="N51" s="38"/>
      <c r="O51" s="184" t="s">
        <v>72</v>
      </c>
      <c r="P51" s="185"/>
      <c r="Q51" s="185"/>
      <c r="R51" s="38"/>
      <c r="S51" s="184" t="s">
        <v>72</v>
      </c>
      <c r="T51" s="185"/>
      <c r="U51" s="185"/>
      <c r="V51" s="38"/>
      <c r="W51" s="184" t="s">
        <v>72</v>
      </c>
      <c r="X51" s="185"/>
      <c r="Y51" s="185"/>
      <c r="Z51" s="38"/>
      <c r="AA51" s="184" t="s">
        <v>72</v>
      </c>
      <c r="AB51" s="185"/>
      <c r="AC51" s="185"/>
      <c r="AD51" s="38"/>
      <c r="AE51" s="184" t="s">
        <v>72</v>
      </c>
      <c r="AF51" s="185"/>
      <c r="AG51" s="185"/>
      <c r="AH51" s="38"/>
      <c r="AI51" s="184" t="s">
        <v>72</v>
      </c>
      <c r="AJ51" s="185"/>
      <c r="AK51" s="185"/>
      <c r="AL51" s="38"/>
      <c r="AM51" s="184" t="s">
        <v>72</v>
      </c>
      <c r="AN51" s="185"/>
      <c r="AO51" s="185"/>
    </row>
    <row r="52" spans="1:41">
      <c r="A52" s="189"/>
      <c r="B52" s="106" t="s">
        <v>63</v>
      </c>
      <c r="C52" s="184" t="s">
        <v>1305</v>
      </c>
      <c r="D52" s="185"/>
      <c r="E52" s="185"/>
      <c r="F52" s="37"/>
      <c r="G52" s="184" t="str">
        <f>G38</f>
        <v>Monitored</v>
      </c>
      <c r="H52" s="185"/>
      <c r="I52" s="185"/>
      <c r="J52" s="38"/>
      <c r="K52" s="184" t="s">
        <v>1308</v>
      </c>
      <c r="L52" s="185"/>
      <c r="M52" s="185"/>
      <c r="N52" s="38"/>
      <c r="O52" s="184" t="s">
        <v>72</v>
      </c>
      <c r="P52" s="185"/>
      <c r="Q52" s="185"/>
      <c r="R52" s="38"/>
      <c r="S52" s="184" t="s">
        <v>72</v>
      </c>
      <c r="T52" s="185"/>
      <c r="U52" s="185"/>
      <c r="V52" s="38"/>
      <c r="W52" s="184" t="s">
        <v>72</v>
      </c>
      <c r="X52" s="185"/>
      <c r="Y52" s="185"/>
      <c r="Z52" s="38"/>
      <c r="AA52" s="184" t="s">
        <v>72</v>
      </c>
      <c r="AB52" s="185"/>
      <c r="AC52" s="185"/>
      <c r="AD52" s="38"/>
      <c r="AE52" s="184" t="s">
        <v>72</v>
      </c>
      <c r="AF52" s="185"/>
      <c r="AG52" s="185"/>
      <c r="AH52" s="38"/>
      <c r="AI52" s="184" t="s">
        <v>72</v>
      </c>
      <c r="AJ52" s="185"/>
      <c r="AK52" s="185"/>
      <c r="AL52" s="38"/>
      <c r="AM52" s="184" t="s">
        <v>72</v>
      </c>
      <c r="AN52" s="185"/>
      <c r="AO52" s="185"/>
    </row>
    <row r="53" spans="1:41">
      <c r="A53" s="189"/>
      <c r="B53" s="106" t="s">
        <v>65</v>
      </c>
      <c r="C53" s="184" t="str">
        <f>C40</f>
        <v>Annual</v>
      </c>
      <c r="D53" s="185"/>
      <c r="E53" s="185"/>
      <c r="F53" s="37"/>
      <c r="G53" s="184" t="str">
        <f>G40</f>
        <v>Continuously by electricity meters and reported cumulatively on monthly</v>
      </c>
      <c r="H53" s="185"/>
      <c r="I53" s="185"/>
      <c r="J53" s="38"/>
      <c r="K53" s="184" t="s">
        <v>1309</v>
      </c>
      <c r="L53" s="185"/>
      <c r="M53" s="185"/>
      <c r="N53" s="38"/>
      <c r="O53" s="184" t="s">
        <v>72</v>
      </c>
      <c r="P53" s="185"/>
      <c r="Q53" s="185"/>
      <c r="R53" s="38"/>
      <c r="S53" s="184" t="s">
        <v>72</v>
      </c>
      <c r="T53" s="185"/>
      <c r="U53" s="185"/>
      <c r="V53" s="38"/>
      <c r="W53" s="184" t="s">
        <v>72</v>
      </c>
      <c r="X53" s="185"/>
      <c r="Y53" s="185"/>
      <c r="Z53" s="38"/>
      <c r="AA53" s="184" t="s">
        <v>72</v>
      </c>
      <c r="AB53" s="185"/>
      <c r="AC53" s="185"/>
      <c r="AD53" s="38"/>
      <c r="AE53" s="184" t="s">
        <v>72</v>
      </c>
      <c r="AF53" s="185"/>
      <c r="AG53" s="185"/>
      <c r="AH53" s="38"/>
      <c r="AI53" s="184" t="s">
        <v>72</v>
      </c>
      <c r="AJ53" s="185"/>
      <c r="AK53" s="185"/>
      <c r="AL53" s="38"/>
      <c r="AM53" s="184" t="s">
        <v>72</v>
      </c>
      <c r="AN53" s="185"/>
      <c r="AO53" s="185"/>
    </row>
    <row r="54" spans="1:41" ht="29" customHeight="1">
      <c r="A54" s="189"/>
      <c r="B54" s="106" t="s">
        <v>64</v>
      </c>
      <c r="C54" s="184" t="str">
        <f>C39</f>
        <v>Calculation</v>
      </c>
      <c r="D54" s="185"/>
      <c r="E54" s="185"/>
      <c r="F54" s="37"/>
      <c r="G54" s="184" t="str">
        <f>G39</f>
        <v>Measured by electricity meters installed at the outlet of power generator</v>
      </c>
      <c r="H54" s="185"/>
      <c r="I54" s="185"/>
      <c r="J54" s="38"/>
      <c r="K54" s="187" t="s">
        <v>1310</v>
      </c>
      <c r="L54" s="188"/>
      <c r="M54" s="188"/>
      <c r="N54" s="38"/>
      <c r="O54" s="184" t="s">
        <v>72</v>
      </c>
      <c r="P54" s="185"/>
      <c r="Q54" s="185"/>
      <c r="R54" s="38"/>
      <c r="S54" s="184" t="s">
        <v>72</v>
      </c>
      <c r="T54" s="185"/>
      <c r="U54" s="185"/>
      <c r="V54" s="38"/>
      <c r="W54" s="184" t="s">
        <v>72</v>
      </c>
      <c r="X54" s="185"/>
      <c r="Y54" s="185"/>
      <c r="Z54" s="38"/>
      <c r="AA54" s="184" t="s">
        <v>72</v>
      </c>
      <c r="AB54" s="185"/>
      <c r="AC54" s="185"/>
      <c r="AD54" s="38"/>
      <c r="AE54" s="184" t="s">
        <v>72</v>
      </c>
      <c r="AF54" s="185"/>
      <c r="AG54" s="185"/>
      <c r="AH54" s="38"/>
      <c r="AI54" s="184" t="s">
        <v>72</v>
      </c>
      <c r="AJ54" s="185"/>
      <c r="AK54" s="185"/>
      <c r="AL54" s="38"/>
      <c r="AM54" s="184" t="s">
        <v>72</v>
      </c>
      <c r="AN54" s="185"/>
      <c r="AO54" s="185"/>
    </row>
    <row r="55" spans="1:41" ht="32" customHeight="1">
      <c r="A55" s="189"/>
      <c r="B55" s="106" t="s">
        <v>73</v>
      </c>
      <c r="C55" s="184" t="s">
        <v>1306</v>
      </c>
      <c r="D55" s="185"/>
      <c r="E55" s="185"/>
      <c r="F55" s="37"/>
      <c r="G55" s="187" t="s">
        <v>1322</v>
      </c>
      <c r="H55" s="188"/>
      <c r="I55" s="188"/>
      <c r="J55" s="38"/>
      <c r="K55" s="187" t="s">
        <v>1333</v>
      </c>
      <c r="L55" s="188"/>
      <c r="M55" s="188"/>
      <c r="N55" s="38"/>
      <c r="O55" s="184" t="s">
        <v>72</v>
      </c>
      <c r="P55" s="185"/>
      <c r="Q55" s="185"/>
      <c r="R55" s="38"/>
      <c r="S55" s="184" t="s">
        <v>72</v>
      </c>
      <c r="T55" s="185"/>
      <c r="U55" s="185"/>
      <c r="V55" s="38"/>
      <c r="W55" s="184" t="s">
        <v>72</v>
      </c>
      <c r="X55" s="185"/>
      <c r="Y55" s="185"/>
      <c r="Z55" s="38"/>
      <c r="AA55" s="184" t="s">
        <v>72</v>
      </c>
      <c r="AB55" s="185"/>
      <c r="AC55" s="185"/>
      <c r="AD55" s="38"/>
      <c r="AE55" s="184" t="s">
        <v>72</v>
      </c>
      <c r="AF55" s="185"/>
      <c r="AG55" s="185"/>
      <c r="AH55" s="38"/>
      <c r="AI55" s="184" t="s">
        <v>72</v>
      </c>
      <c r="AJ55" s="185"/>
      <c r="AK55" s="185"/>
      <c r="AL55" s="38"/>
      <c r="AM55" s="184" t="s">
        <v>72</v>
      </c>
      <c r="AN55" s="185"/>
      <c r="AO55" s="185"/>
    </row>
    <row r="56" spans="1:41">
      <c r="A56" s="189"/>
      <c r="B56" s="106" t="s">
        <v>74</v>
      </c>
      <c r="C56" s="184" t="s">
        <v>1306</v>
      </c>
      <c r="D56" s="185"/>
      <c r="E56" s="185"/>
      <c r="F56" s="37"/>
      <c r="G56" s="184" t="s">
        <v>1306</v>
      </c>
      <c r="H56" s="185"/>
      <c r="I56" s="185"/>
      <c r="J56" s="38"/>
      <c r="K56" s="184" t="s">
        <v>1306</v>
      </c>
      <c r="L56" s="185"/>
      <c r="M56" s="185"/>
      <c r="N56" s="38"/>
      <c r="O56" s="184" t="s">
        <v>72</v>
      </c>
      <c r="P56" s="185"/>
      <c r="Q56" s="185"/>
      <c r="R56" s="38"/>
      <c r="S56" s="184" t="s">
        <v>72</v>
      </c>
      <c r="T56" s="185"/>
      <c r="U56" s="185"/>
      <c r="V56" s="38"/>
      <c r="W56" s="184" t="s">
        <v>72</v>
      </c>
      <c r="X56" s="185"/>
      <c r="Y56" s="185"/>
      <c r="Z56" s="38"/>
      <c r="AA56" s="184" t="s">
        <v>72</v>
      </c>
      <c r="AB56" s="185"/>
      <c r="AC56" s="185"/>
      <c r="AD56" s="38"/>
      <c r="AE56" s="184" t="s">
        <v>72</v>
      </c>
      <c r="AF56" s="185"/>
      <c r="AG56" s="185"/>
      <c r="AH56" s="38"/>
      <c r="AI56" s="184" t="s">
        <v>72</v>
      </c>
      <c r="AJ56" s="185"/>
      <c r="AK56" s="185"/>
      <c r="AL56" s="38"/>
      <c r="AM56" s="184" t="s">
        <v>72</v>
      </c>
      <c r="AN56" s="185"/>
      <c r="AO56" s="185"/>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186" t="s">
        <v>79</v>
      </c>
      <c r="B58" s="106" t="s">
        <v>1323</v>
      </c>
      <c r="C58" s="41">
        <v>0</v>
      </c>
      <c r="D58" s="178">
        <v>253550.69589041095</v>
      </c>
      <c r="E58" s="178">
        <f>D58-C58</f>
        <v>253550.69589041095</v>
      </c>
      <c r="F58" s="37"/>
      <c r="G58" s="41">
        <v>0</v>
      </c>
      <c r="H58" s="41">
        <v>31377.56</v>
      </c>
      <c r="I58" s="41">
        <f>H58-G58</f>
        <v>31377.56</v>
      </c>
      <c r="J58" s="38"/>
      <c r="K58" s="41" t="s">
        <v>1329</v>
      </c>
      <c r="L58" s="41" t="s">
        <v>1330</v>
      </c>
      <c r="M58" s="41" t="s">
        <v>1330</v>
      </c>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186"/>
      <c r="B59" s="106" t="s">
        <v>1324</v>
      </c>
      <c r="C59" s="41">
        <v>0</v>
      </c>
      <c r="D59" s="178">
        <v>267474</v>
      </c>
      <c r="E59" s="178">
        <f t="shared" ref="E59:E64" si="0">D59-C59</f>
        <v>267474</v>
      </c>
      <c r="F59" s="37"/>
      <c r="G59" s="41">
        <v>0</v>
      </c>
      <c r="H59" s="41">
        <v>33100.6</v>
      </c>
      <c r="I59" s="41">
        <f t="shared" ref="I59:I63" si="1">H59-G59</f>
        <v>33100.6</v>
      </c>
      <c r="J59" s="38"/>
      <c r="K59" s="41" t="s">
        <v>1329</v>
      </c>
      <c r="L59" s="41" t="s">
        <v>1330</v>
      </c>
      <c r="M59" s="41" t="s">
        <v>1330</v>
      </c>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6"/>
      <c r="B60" s="106" t="s">
        <v>1325</v>
      </c>
      <c r="C60" s="41">
        <v>0</v>
      </c>
      <c r="D60" s="178">
        <v>267474</v>
      </c>
      <c r="E60" s="178">
        <f t="shared" si="0"/>
        <v>267474</v>
      </c>
      <c r="F60" s="37"/>
      <c r="G60" s="41">
        <v>0</v>
      </c>
      <c r="H60" s="41">
        <v>33100.6</v>
      </c>
      <c r="I60" s="41">
        <f t="shared" si="1"/>
        <v>33100.6</v>
      </c>
      <c r="J60" s="38"/>
      <c r="K60" s="41" t="s">
        <v>1329</v>
      </c>
      <c r="L60" s="41" t="s">
        <v>1330</v>
      </c>
      <c r="M60" s="41" t="s">
        <v>1330</v>
      </c>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82" t="s">
        <v>80</v>
      </c>
      <c r="B61" s="106" t="s">
        <v>1326</v>
      </c>
      <c r="C61" s="41">
        <v>0</v>
      </c>
      <c r="D61" s="178">
        <v>267474</v>
      </c>
      <c r="E61" s="178">
        <f t="shared" si="0"/>
        <v>267474</v>
      </c>
      <c r="F61" s="37"/>
      <c r="G61" s="41">
        <v>0</v>
      </c>
      <c r="H61" s="41">
        <v>33100.6</v>
      </c>
      <c r="I61" s="41">
        <f t="shared" si="1"/>
        <v>33100.6</v>
      </c>
      <c r="J61" s="38"/>
      <c r="K61" s="41" t="s">
        <v>1329</v>
      </c>
      <c r="L61" s="41" t="s">
        <v>1330</v>
      </c>
      <c r="M61" s="41" t="s">
        <v>1330</v>
      </c>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82"/>
      <c r="B62" s="106" t="s">
        <v>1327</v>
      </c>
      <c r="C62" s="41">
        <v>0</v>
      </c>
      <c r="D62" s="178">
        <v>267474</v>
      </c>
      <c r="E62" s="178">
        <f t="shared" si="0"/>
        <v>267474</v>
      </c>
      <c r="F62" s="37"/>
      <c r="G62" s="41">
        <v>0</v>
      </c>
      <c r="H62" s="41">
        <v>33100.6</v>
      </c>
      <c r="I62" s="41">
        <f t="shared" si="1"/>
        <v>33100.6</v>
      </c>
      <c r="J62" s="38"/>
      <c r="K62" s="41" t="s">
        <v>1329</v>
      </c>
      <c r="L62" s="41" t="s">
        <v>1330</v>
      </c>
      <c r="M62" s="41" t="s">
        <v>1330</v>
      </c>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82"/>
      <c r="B63" s="106" t="s">
        <v>1328</v>
      </c>
      <c r="C63" s="41">
        <v>0</v>
      </c>
      <c r="D63" s="178">
        <v>13923.30410958904</v>
      </c>
      <c r="E63" s="178">
        <f t="shared" si="0"/>
        <v>13923.30410958904</v>
      </c>
      <c r="F63" s="37"/>
      <c r="G63" s="41">
        <v>0</v>
      </c>
      <c r="H63" s="41">
        <v>1723.04</v>
      </c>
      <c r="I63" s="41">
        <f t="shared" si="1"/>
        <v>1723.04</v>
      </c>
      <c r="J63" s="38"/>
      <c r="K63" s="41" t="s">
        <v>1329</v>
      </c>
      <c r="L63" s="41" t="s">
        <v>1330</v>
      </c>
      <c r="M63" s="41" t="s">
        <v>1330</v>
      </c>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82"/>
      <c r="B64" s="106" t="s">
        <v>81</v>
      </c>
      <c r="C64" s="41">
        <f>SUM(C58:C63)</f>
        <v>0</v>
      </c>
      <c r="D64" s="41">
        <f>SUM(D58:D63)</f>
        <v>1337369.9999999998</v>
      </c>
      <c r="E64" s="41">
        <f t="shared" si="0"/>
        <v>1337369.9999999998</v>
      </c>
      <c r="F64" s="37"/>
      <c r="G64" s="41">
        <f>SUM(G58:G63)</f>
        <v>0</v>
      </c>
      <c r="H64" s="41">
        <f>SUM(H58:H63)</f>
        <v>165503.00000000003</v>
      </c>
      <c r="I64" s="41">
        <f>SUM(I58:I63)</f>
        <v>165503.00000000003</v>
      </c>
      <c r="J64" s="38"/>
      <c r="K64" s="41" t="s">
        <v>1329</v>
      </c>
      <c r="L64" s="41" t="s">
        <v>1330</v>
      </c>
      <c r="M64" s="41" t="s">
        <v>1330</v>
      </c>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82"/>
      <c r="B65" s="106" t="s">
        <v>82</v>
      </c>
      <c r="C65" s="41">
        <f>C64/5</f>
        <v>0</v>
      </c>
      <c r="D65" s="41">
        <f t="shared" ref="D65:E65" si="2">D64/5</f>
        <v>267473.99999999994</v>
      </c>
      <c r="E65" s="41">
        <f t="shared" si="2"/>
        <v>267473.99999999994</v>
      </c>
      <c r="F65" s="37"/>
      <c r="G65" s="41">
        <f>G64/5</f>
        <v>0</v>
      </c>
      <c r="H65" s="41">
        <f>H64/5</f>
        <v>33100.600000000006</v>
      </c>
      <c r="I65" s="41">
        <f>I64/5</f>
        <v>33100.600000000006</v>
      </c>
      <c r="J65" s="38"/>
      <c r="K65" s="41" t="s">
        <v>1329</v>
      </c>
      <c r="L65" s="41" t="s">
        <v>1330</v>
      </c>
      <c r="M65" s="41" t="s">
        <v>1330</v>
      </c>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18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182"/>
      <c r="B67" s="39" t="s">
        <v>83</v>
      </c>
      <c r="C67" s="228" t="s">
        <v>1331</v>
      </c>
      <c r="D67" s="228"/>
      <c r="E67" s="228"/>
      <c r="F67" s="37"/>
      <c r="G67" s="227" t="s">
        <v>1317</v>
      </c>
      <c r="H67" s="227"/>
      <c r="I67" s="227"/>
      <c r="J67" s="38"/>
      <c r="K67" s="227" t="s">
        <v>1311</v>
      </c>
      <c r="L67" s="227"/>
      <c r="M67" s="227"/>
      <c r="N67" s="38"/>
      <c r="O67" s="227" t="s">
        <v>84</v>
      </c>
      <c r="P67" s="227"/>
      <c r="Q67" s="227"/>
      <c r="R67" s="38"/>
      <c r="S67" s="227" t="s">
        <v>84</v>
      </c>
      <c r="T67" s="227"/>
      <c r="U67" s="227"/>
      <c r="V67" s="38"/>
      <c r="W67" s="227" t="s">
        <v>84</v>
      </c>
      <c r="X67" s="227"/>
      <c r="Y67" s="227"/>
      <c r="Z67" s="38"/>
      <c r="AA67" s="227" t="s">
        <v>84</v>
      </c>
      <c r="AB67" s="227"/>
      <c r="AC67" s="227"/>
      <c r="AD67" s="38"/>
      <c r="AE67" s="227" t="s">
        <v>84</v>
      </c>
      <c r="AF67" s="227"/>
      <c r="AG67" s="227"/>
      <c r="AH67" s="38"/>
      <c r="AI67" s="227" t="s">
        <v>84</v>
      </c>
      <c r="AJ67" s="227"/>
      <c r="AK67" s="227"/>
      <c r="AL67" s="38"/>
      <c r="AM67" s="227" t="s">
        <v>84</v>
      </c>
      <c r="AN67" s="227"/>
      <c r="AO67" s="227"/>
    </row>
    <row r="68" spans="1:41">
      <c r="A68" s="182"/>
      <c r="B68" s="229"/>
      <c r="C68" s="228"/>
      <c r="D68" s="228"/>
      <c r="E68" s="228"/>
      <c r="F68" s="37"/>
      <c r="G68" s="227"/>
      <c r="H68" s="227"/>
      <c r="I68" s="227"/>
      <c r="J68" s="38"/>
      <c r="K68" s="227"/>
      <c r="L68" s="227"/>
      <c r="M68" s="227"/>
      <c r="N68" s="38"/>
      <c r="O68" s="227"/>
      <c r="P68" s="227"/>
      <c r="Q68" s="227"/>
      <c r="R68" s="38"/>
      <c r="S68" s="227"/>
      <c r="T68" s="227"/>
      <c r="U68" s="227"/>
      <c r="V68" s="38"/>
      <c r="W68" s="227"/>
      <c r="X68" s="227"/>
      <c r="Y68" s="227"/>
      <c r="Z68" s="38"/>
      <c r="AA68" s="227"/>
      <c r="AB68" s="227"/>
      <c r="AC68" s="227"/>
      <c r="AD68" s="38"/>
      <c r="AE68" s="227"/>
      <c r="AF68" s="227"/>
      <c r="AG68" s="227"/>
      <c r="AH68" s="38"/>
      <c r="AI68" s="227"/>
      <c r="AJ68" s="227"/>
      <c r="AK68" s="227"/>
      <c r="AL68" s="38"/>
      <c r="AM68" s="227"/>
      <c r="AN68" s="227"/>
      <c r="AO68" s="227"/>
    </row>
    <row r="69" spans="1:41">
      <c r="A69" s="182"/>
      <c r="B69" s="230"/>
      <c r="C69" s="228"/>
      <c r="D69" s="228"/>
      <c r="E69" s="228"/>
      <c r="F69" s="37"/>
      <c r="G69" s="227"/>
      <c r="H69" s="227"/>
      <c r="I69" s="227"/>
      <c r="J69" s="38"/>
      <c r="K69" s="227"/>
      <c r="L69" s="227"/>
      <c r="M69" s="227"/>
      <c r="N69" s="38"/>
      <c r="O69" s="227"/>
      <c r="P69" s="227"/>
      <c r="Q69" s="227"/>
      <c r="R69" s="38"/>
      <c r="S69" s="227"/>
      <c r="T69" s="227"/>
      <c r="U69" s="227"/>
      <c r="V69" s="38"/>
      <c r="W69" s="227"/>
      <c r="X69" s="227"/>
      <c r="Y69" s="227"/>
      <c r="Z69" s="38"/>
      <c r="AA69" s="227"/>
      <c r="AB69" s="227"/>
      <c r="AC69" s="227"/>
      <c r="AD69" s="38"/>
      <c r="AE69" s="227"/>
      <c r="AF69" s="227"/>
      <c r="AG69" s="227"/>
      <c r="AH69" s="38"/>
      <c r="AI69" s="227"/>
      <c r="AJ69" s="227"/>
      <c r="AK69" s="227"/>
      <c r="AL69" s="38"/>
      <c r="AM69" s="227"/>
      <c r="AN69" s="227"/>
      <c r="AO69" s="227"/>
    </row>
    <row r="70" spans="1:41">
      <c r="A70" s="182"/>
      <c r="B70" s="230"/>
      <c r="C70" s="228"/>
      <c r="D70" s="228"/>
      <c r="E70" s="228"/>
      <c r="F70" s="37"/>
      <c r="G70" s="227"/>
      <c r="H70" s="227"/>
      <c r="I70" s="227"/>
      <c r="J70" s="38"/>
      <c r="K70" s="227"/>
      <c r="L70" s="227"/>
      <c r="M70" s="227"/>
      <c r="N70" s="38"/>
      <c r="O70" s="227"/>
      <c r="P70" s="227"/>
      <c r="Q70" s="227"/>
      <c r="R70" s="38"/>
      <c r="S70" s="227"/>
      <c r="T70" s="227"/>
      <c r="U70" s="227"/>
      <c r="V70" s="38"/>
      <c r="W70" s="227"/>
      <c r="X70" s="227"/>
      <c r="Y70" s="227"/>
      <c r="Z70" s="38"/>
      <c r="AA70" s="227"/>
      <c r="AB70" s="227"/>
      <c r="AC70" s="227"/>
      <c r="AD70" s="38"/>
      <c r="AE70" s="227"/>
      <c r="AF70" s="227"/>
      <c r="AG70" s="227"/>
      <c r="AH70" s="38"/>
      <c r="AI70" s="227"/>
      <c r="AJ70" s="227"/>
      <c r="AK70" s="227"/>
      <c r="AL70" s="38"/>
      <c r="AM70" s="227"/>
      <c r="AN70" s="227"/>
      <c r="AO70" s="227"/>
    </row>
    <row r="71" spans="1:41">
      <c r="A71" s="182"/>
      <c r="B71" s="230"/>
      <c r="C71" s="228"/>
      <c r="D71" s="228"/>
      <c r="E71" s="228"/>
      <c r="F71" s="37"/>
      <c r="G71" s="227"/>
      <c r="H71" s="227"/>
      <c r="I71" s="227"/>
      <c r="J71" s="38"/>
      <c r="K71" s="227"/>
      <c r="L71" s="227"/>
      <c r="M71" s="227"/>
      <c r="N71" s="38"/>
      <c r="O71" s="227"/>
      <c r="P71" s="227"/>
      <c r="Q71" s="227"/>
      <c r="R71" s="38"/>
      <c r="S71" s="227"/>
      <c r="T71" s="227"/>
      <c r="U71" s="227"/>
      <c r="V71" s="38"/>
      <c r="W71" s="227"/>
      <c r="X71" s="227"/>
      <c r="Y71" s="227"/>
      <c r="Z71" s="38"/>
      <c r="AA71" s="227"/>
      <c r="AB71" s="227"/>
      <c r="AC71" s="227"/>
      <c r="AD71" s="38"/>
      <c r="AE71" s="227"/>
      <c r="AF71" s="227"/>
      <c r="AG71" s="227"/>
      <c r="AH71" s="38"/>
      <c r="AI71" s="227"/>
      <c r="AJ71" s="227"/>
      <c r="AK71" s="227"/>
      <c r="AL71" s="38"/>
      <c r="AM71" s="227"/>
      <c r="AN71" s="227"/>
      <c r="AO71" s="227"/>
    </row>
    <row r="72" spans="1:41">
      <c r="A72" s="182"/>
      <c r="B72" s="230"/>
      <c r="C72" s="228"/>
      <c r="D72" s="228"/>
      <c r="E72" s="228"/>
      <c r="F72" s="37"/>
      <c r="G72" s="227"/>
      <c r="H72" s="227"/>
      <c r="I72" s="227"/>
      <c r="J72" s="38"/>
      <c r="K72" s="227"/>
      <c r="L72" s="227"/>
      <c r="M72" s="227"/>
      <c r="N72" s="38"/>
      <c r="O72" s="227"/>
      <c r="P72" s="227"/>
      <c r="Q72" s="227"/>
      <c r="R72" s="38"/>
      <c r="S72" s="227"/>
      <c r="T72" s="227"/>
      <c r="U72" s="227"/>
      <c r="V72" s="38"/>
      <c r="W72" s="227"/>
      <c r="X72" s="227"/>
      <c r="Y72" s="227"/>
      <c r="Z72" s="38"/>
      <c r="AA72" s="227"/>
      <c r="AB72" s="227"/>
      <c r="AC72" s="227"/>
      <c r="AD72" s="38"/>
      <c r="AE72" s="227"/>
      <c r="AF72" s="227"/>
      <c r="AG72" s="227"/>
      <c r="AH72" s="38"/>
      <c r="AI72" s="227"/>
      <c r="AJ72" s="227"/>
      <c r="AK72" s="227"/>
      <c r="AL72" s="38"/>
      <c r="AM72" s="227"/>
      <c r="AN72" s="227"/>
      <c r="AO72" s="227"/>
    </row>
    <row r="73" spans="1:41">
      <c r="A73" s="182"/>
      <c r="B73" s="231"/>
      <c r="C73" s="228"/>
      <c r="D73" s="228"/>
      <c r="E73" s="228"/>
      <c r="F73" s="37"/>
      <c r="G73" s="227"/>
      <c r="H73" s="227"/>
      <c r="I73" s="227"/>
      <c r="J73" s="38"/>
      <c r="K73" s="227"/>
      <c r="L73" s="227"/>
      <c r="M73" s="227"/>
      <c r="N73" s="38"/>
      <c r="O73" s="227"/>
      <c r="P73" s="227"/>
      <c r="Q73" s="227"/>
      <c r="R73" s="38"/>
      <c r="S73" s="227"/>
      <c r="T73" s="227"/>
      <c r="U73" s="227"/>
      <c r="V73" s="38"/>
      <c r="W73" s="227"/>
      <c r="X73" s="227"/>
      <c r="Y73" s="227"/>
      <c r="Z73" s="38"/>
      <c r="AA73" s="227"/>
      <c r="AB73" s="227"/>
      <c r="AC73" s="227"/>
      <c r="AD73" s="38"/>
      <c r="AE73" s="227"/>
      <c r="AF73" s="227"/>
      <c r="AG73" s="227"/>
      <c r="AH73" s="38"/>
      <c r="AI73" s="227"/>
      <c r="AJ73" s="227"/>
      <c r="AK73" s="227"/>
      <c r="AL73" s="38"/>
      <c r="AM73" s="227"/>
      <c r="AN73" s="227"/>
      <c r="AO73" s="227"/>
    </row>
    <row r="74" spans="1:41">
      <c r="A74" s="182"/>
    </row>
    <row r="75" spans="1:41">
      <c r="A75" s="182"/>
    </row>
    <row r="76" spans="1:41">
      <c r="A76" s="182"/>
    </row>
    <row r="77" spans="1:41">
      <c r="A77" s="182"/>
    </row>
    <row r="78" spans="1:41">
      <c r="A78" s="182"/>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12">
    <dataValidation type="list" allowBlank="1" showInputMessage="1" showErrorMessage="1" sqref="AM27:AO27 C27:E27 G27:I27 K27:M27 O27:Q27 S27:U27 W27:Y27 AA27:AC27 AE27:AG27 AI27:AK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09375" defaultRowHeight="13.5"/>
  <sheetData/>
  <phoneticPr fontId="5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zoomScaleNormal="100" zoomScalePageLayoutView="97" workbookViewId="0">
      <pane ySplit="1" topLeftCell="A2" activePane="bottomLeft" state="frozen"/>
      <selection pane="bottomLeft" sqref="A1:XFD1048576"/>
    </sheetView>
  </sheetViews>
  <sheetFormatPr defaultColWidth="12.28515625" defaultRowHeight="10" outlineLevelRow="1"/>
  <cols>
    <col min="1" max="1" width="50.7109375" style="117" customWidth="1"/>
    <col min="2" max="8" width="17.42578125" style="117" customWidth="1"/>
    <col min="9" max="9" width="17.42578125" style="149" customWidth="1"/>
    <col min="10" max="10" width="17.42578125" style="117" customWidth="1"/>
    <col min="11" max="11" width="17.42578125" style="149" customWidth="1"/>
    <col min="12" max="19" width="17.42578125" style="117" customWidth="1"/>
    <col min="20" max="24" width="12" style="117" customWidth="1"/>
    <col min="25" max="25" width="5.5703125" style="117" customWidth="1"/>
    <col min="26" max="26" width="10" style="117" customWidth="1"/>
    <col min="27" max="27" width="17.7109375" style="135" customWidth="1"/>
    <col min="28" max="28" width="51" style="135" customWidth="1"/>
    <col min="29" max="29" width="34.28515625" style="135" customWidth="1"/>
    <col min="30" max="30" width="37.42578125" style="135" customWidth="1"/>
    <col min="31" max="31" width="19.42578125" style="135" customWidth="1"/>
    <col min="32" max="32" width="48.28515625" style="135" customWidth="1"/>
    <col min="33" max="34" width="12.28515625" style="117" customWidth="1"/>
    <col min="35" max="44" width="12.42578125" style="117" customWidth="1"/>
    <col min="45" max="45" width="12.28515625" style="117"/>
    <col min="46" max="49" width="12.28515625" style="117" customWidth="1"/>
    <col min="50" max="51" width="19.28515625" style="117" customWidth="1"/>
    <col min="52" max="52" width="33.7109375" style="117" customWidth="1"/>
    <col min="53" max="53" width="23.28515625" style="117" customWidth="1"/>
    <col min="54" max="54" width="22.42578125" style="117" customWidth="1"/>
    <col min="55" max="55" width="33.28515625" style="117" customWidth="1"/>
    <col min="56" max="56" width="30.42578125" style="117" customWidth="1"/>
    <col min="57" max="57" width="40.42578125" style="117" customWidth="1"/>
    <col min="58" max="58" width="43.7109375" style="117" customWidth="1"/>
    <col min="59" max="59" width="27.85546875" style="117" customWidth="1"/>
    <col min="60" max="60" width="42.85546875" style="117" customWidth="1"/>
    <col min="61" max="61" width="48.7109375" style="117" customWidth="1"/>
    <col min="62" max="62" width="21.28515625" style="117" customWidth="1"/>
    <col min="63" max="63" width="23.5703125" style="117" customWidth="1"/>
    <col min="64" max="64" width="19.28515625" style="117" customWidth="1"/>
    <col min="65" max="65" width="47.85546875" style="117" customWidth="1"/>
    <col min="66" max="66" width="32.42578125" style="117" customWidth="1"/>
    <col min="67" max="67" width="12.28515625" style="117" customWidth="1"/>
    <col min="68" max="16384" width="12.28515625" style="117"/>
  </cols>
  <sheetData>
    <row r="1" spans="1:66" ht="10.5">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ht="10.5"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20"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20"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20"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20"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20"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5"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ht="10.5">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1.5"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50"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0"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0"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20"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20"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20"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20"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3" spans="1:66" collapsed="1"/>
    <row r="104" spans="1:66">
      <c r="AX104" s="117" t="s">
        <v>142</v>
      </c>
    </row>
    <row r="107" spans="1:66" ht="10.5">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ht="10.5"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ht="10.5"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20"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20"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20"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20"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0"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20"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20"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20"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7" spans="1:66" collapsed="1"/>
    <row r="159" spans="1:66">
      <c r="AX159" s="117" t="s">
        <v>144</v>
      </c>
    </row>
    <row r="162" spans="1:66" ht="10.5">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ht="10.5"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20"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20"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20"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20"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40"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40"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40"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row r="217" spans="1:66" ht="10.5">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ht="10.5"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20"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20"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20"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20"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20"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row r="269" spans="1:66" ht="30">
      <c r="B269" s="142"/>
      <c r="AB269" s="135" t="s">
        <v>146</v>
      </c>
    </row>
    <row r="271" spans="1:66" ht="30">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ht="10.5">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ht="10.5">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Normal="100" workbookViewId="0">
      <pane ySplit="3" topLeftCell="A4" activePane="bottomLeft" state="frozen"/>
      <selection pane="bottomLeft" activeCell="M148" sqref="M148"/>
    </sheetView>
  </sheetViews>
  <sheetFormatPr defaultColWidth="9" defaultRowHeight="13.5"/>
  <cols>
    <col min="1" max="9" width="12.42578125" style="4" customWidth="1"/>
    <col min="10" max="11" width="13.85546875" style="2" customWidth="1"/>
    <col min="12" max="13" width="24.28515625" style="1" customWidth="1"/>
    <col min="14" max="14" width="49.5703125" style="1" customWidth="1"/>
    <col min="15" max="15" width="22" style="4" customWidth="1"/>
    <col min="16" max="16" width="33.42578125" style="6" customWidth="1"/>
    <col min="17" max="17" width="63.570312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 style="1"/>
  </cols>
  <sheetData>
    <row r="2" spans="1:25">
      <c r="A2" s="63" t="s">
        <v>153</v>
      </c>
      <c r="B2" s="63"/>
      <c r="C2" s="63"/>
      <c r="D2" s="63"/>
      <c r="E2" s="63"/>
      <c r="F2" s="63"/>
      <c r="G2" s="63"/>
      <c r="H2" s="63"/>
      <c r="I2" s="63"/>
    </row>
    <row r="3" spans="1:25" ht="26">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4">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5">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78">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21">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3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30">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4.5">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270">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8">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7">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21">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4">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78">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25">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364">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43">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195">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69">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69">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43">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43">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67.5">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1">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5">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78">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04">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78">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5">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08">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82">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60">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47">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5">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08">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4">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65">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43">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65">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5">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39">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39">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65">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65">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0">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5">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40.5">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81">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1">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7.5">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0.5">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0.5">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54">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4">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5">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5">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39">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43">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7.5">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67.5">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91">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04">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5">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78">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78">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5">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5">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52">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39">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7">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0.5">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40.5">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0.5">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4">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0.5">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4">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0.5">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39">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40.5">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27">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54">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27">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0.5">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4">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4">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4">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39">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0.5">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1">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0.5">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0.5">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0.5">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1">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94.5">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1.5">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78">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1">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67.5">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0.5">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0.5">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29.5">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40.5">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4">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54">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67.5">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67.5">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4">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27">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40.5">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86">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43">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2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0.5">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7">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54">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7.5">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51">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51">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39">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7">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7.5">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5">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52">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5">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5">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91">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0.5">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40.5">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1">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7">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2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39">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54">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39">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39">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52">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5">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5">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39">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40.5">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81">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7">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40.5">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40.5">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40.5">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5">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0.5">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52">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48.5">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5">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5">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40.5">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40.5">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7.5">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8">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8">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67.5">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54">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2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40.5">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1">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5">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7">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40.5">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1">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40.5">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91">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40.5">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54">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54">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75.5">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81">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78">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21.5">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0.5">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65">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78">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78">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54">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1.5">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4">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48.5">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4">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40.5">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2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27">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54">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40.5">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40.5">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7.5">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7">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7.5">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40.5">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7.5">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7.5">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7.5">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40.5">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2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1">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40.5">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40.5">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40.5">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1">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40.5">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81">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1">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2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52">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40.5">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65">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7.5">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54">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65">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40.5">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40.5">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67.5">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40.5">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81">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8">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3"/>
  <cols>
    <col min="1" max="1" width="5.7109375" style="8" customWidth="1"/>
    <col min="2" max="2" width="54.42578125" style="46" customWidth="1"/>
    <col min="3" max="3" width="32.42578125" style="8" customWidth="1"/>
    <col min="4" max="4" width="36.28515625" style="8" customWidth="1"/>
    <col min="5" max="16384" width="9" style="8"/>
  </cols>
  <sheetData>
    <row r="2" spans="1:4">
      <c r="A2" s="8" t="s">
        <v>819</v>
      </c>
      <c r="B2" s="47"/>
    </row>
    <row r="3" spans="1:4">
      <c r="C3" s="8" t="s">
        <v>820</v>
      </c>
      <c r="D3" s="8" t="s">
        <v>821</v>
      </c>
    </row>
    <row r="4" spans="1:4">
      <c r="B4" s="44" t="s">
        <v>822</v>
      </c>
    </row>
    <row r="5" spans="1:4">
      <c r="B5" s="43"/>
    </row>
    <row r="6" spans="1:4" ht="52">
      <c r="B6" s="44" t="s">
        <v>823</v>
      </c>
      <c r="C6" s="233" t="s">
        <v>824</v>
      </c>
      <c r="D6" s="233" t="s">
        <v>825</v>
      </c>
    </row>
    <row r="7" spans="1:4" ht="39">
      <c r="A7" s="45" t="s">
        <v>826</v>
      </c>
      <c r="B7" s="44" t="s">
        <v>827</v>
      </c>
      <c r="C7" s="233"/>
      <c r="D7" s="233"/>
    </row>
    <row r="8" spans="1:4" ht="26">
      <c r="B8" s="44" t="s">
        <v>828</v>
      </c>
      <c r="C8" s="233"/>
      <c r="D8" s="233"/>
    </row>
    <row r="9" spans="1:4" ht="39">
      <c r="B9" s="44" t="s">
        <v>829</v>
      </c>
      <c r="C9" s="233"/>
      <c r="D9" s="233"/>
    </row>
    <row r="10" spans="1:4" ht="38.25" customHeight="1">
      <c r="B10" s="44" t="s">
        <v>830</v>
      </c>
      <c r="C10" s="1" t="s">
        <v>831</v>
      </c>
      <c r="D10" s="233"/>
    </row>
    <row r="12" spans="1:4">
      <c r="B12" s="44" t="s">
        <v>832</v>
      </c>
      <c r="D12" s="48"/>
    </row>
    <row r="13" spans="1:4" ht="26">
      <c r="B13" s="44" t="s">
        <v>833</v>
      </c>
      <c r="C13" s="233" t="s">
        <v>834</v>
      </c>
      <c r="D13" s="191" t="s">
        <v>835</v>
      </c>
    </row>
    <row r="14" spans="1:4" ht="39">
      <c r="B14" s="44" t="s">
        <v>836</v>
      </c>
      <c r="C14" s="233"/>
      <c r="D14" s="191"/>
    </row>
    <row r="15" spans="1:4" ht="39">
      <c r="B15" s="44" t="s">
        <v>837</v>
      </c>
      <c r="C15" s="233"/>
      <c r="D15" s="191"/>
    </row>
    <row r="16" spans="1:4" ht="26">
      <c r="B16" s="44" t="s">
        <v>838</v>
      </c>
      <c r="C16" s="233"/>
      <c r="D16" s="191"/>
    </row>
    <row r="17" spans="2:4">
      <c r="B17" s="44"/>
      <c r="D17" s="48"/>
    </row>
    <row r="18" spans="2:4">
      <c r="B18" s="44" t="s">
        <v>839</v>
      </c>
      <c r="D18" s="48"/>
    </row>
    <row r="19" spans="2:4" ht="26">
      <c r="B19" s="44" t="s">
        <v>840</v>
      </c>
      <c r="D19" s="191" t="s">
        <v>835</v>
      </c>
    </row>
    <row r="20" spans="2:4" ht="26">
      <c r="B20" s="44" t="s">
        <v>841</v>
      </c>
      <c r="C20" s="46" t="s">
        <v>842</v>
      </c>
      <c r="D20" s="191"/>
    </row>
    <row r="21" spans="2:4" ht="39">
      <c r="B21" s="44" t="s">
        <v>843</v>
      </c>
      <c r="C21" s="46" t="s">
        <v>844</v>
      </c>
      <c r="D21" s="191"/>
    </row>
    <row r="22" spans="2:4" ht="39">
      <c r="B22" s="44" t="s">
        <v>845</v>
      </c>
      <c r="C22" s="46" t="s">
        <v>846</v>
      </c>
      <c r="D22" s="191"/>
    </row>
    <row r="23" spans="2:4">
      <c r="B23" s="43"/>
      <c r="D23" s="48"/>
    </row>
    <row r="24" spans="2:4">
      <c r="B24" s="44" t="s">
        <v>847</v>
      </c>
      <c r="D24" s="48"/>
    </row>
    <row r="25" spans="2:4" ht="51" customHeight="1">
      <c r="B25" s="44" t="s">
        <v>848</v>
      </c>
      <c r="C25" s="232" t="s">
        <v>849</v>
      </c>
      <c r="D25" s="232" t="s">
        <v>850</v>
      </c>
    </row>
    <row r="26" spans="2:4" ht="39">
      <c r="B26" s="44" t="s">
        <v>851</v>
      </c>
      <c r="C26" s="232"/>
      <c r="D26" s="232"/>
    </row>
    <row r="27" spans="2:4" ht="39">
      <c r="B27" s="44" t="s">
        <v>852</v>
      </c>
      <c r="C27" s="232"/>
      <c r="D27" s="232"/>
    </row>
    <row r="28" spans="2:4" ht="26">
      <c r="B28" s="44" t="s">
        <v>853</v>
      </c>
      <c r="C28" s="232"/>
      <c r="D28" s="232"/>
    </row>
    <row r="29" spans="2:4" ht="39">
      <c r="B29" s="44" t="s">
        <v>854</v>
      </c>
      <c r="C29" s="232"/>
      <c r="D29" s="232"/>
    </row>
    <row r="30" spans="2:4" ht="39">
      <c r="B30" s="44" t="s">
        <v>855</v>
      </c>
      <c r="C30" s="232"/>
      <c r="D30" s="232"/>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honeticPr fontId="53" type="noConversion"/>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09375" defaultRowHeight="13.5"/>
  <cols>
    <col min="1" max="1" width="27.42578125" customWidth="1"/>
  </cols>
  <sheetData>
    <row r="3" spans="1:1">
      <c r="A3" t="s">
        <v>856</v>
      </c>
    </row>
    <row r="6" spans="1:1">
      <c r="A6" t="s">
        <v>857</v>
      </c>
    </row>
  </sheetData>
  <phoneticPr fontId="5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H31" sqref="H31"/>
    </sheetView>
  </sheetViews>
  <sheetFormatPr defaultColWidth="9" defaultRowHeight="13"/>
  <cols>
    <col min="1" max="1" width="14.85546875" style="70" customWidth="1"/>
    <col min="2" max="9" width="17.5703125" style="8" customWidth="1"/>
    <col min="10" max="10" width="1.7109375" style="14" customWidth="1"/>
    <col min="11" max="11" width="1.42578125" style="14" customWidth="1"/>
    <col min="12" max="12" width="47" style="8" customWidth="1"/>
    <col min="13" max="13" width="2" style="8" customWidth="1"/>
    <col min="14" max="14" width="47.85546875" style="8" customWidth="1"/>
    <col min="15" max="15" width="2" style="8" customWidth="1"/>
    <col min="16" max="16" width="24"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4">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ht="13.5">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ht="13.5">
      <c r="B6" s="72" t="s">
        <v>875</v>
      </c>
      <c r="C6" s="72" t="s">
        <v>876</v>
      </c>
      <c r="D6" s="72"/>
      <c r="E6" s="72"/>
      <c r="F6" s="72" t="s">
        <v>877</v>
      </c>
      <c r="G6" s="72"/>
      <c r="H6" s="72"/>
      <c r="I6" s="72"/>
      <c r="L6" s="81"/>
      <c r="P6" s="82" t="s">
        <v>878</v>
      </c>
      <c r="Q6" s="1"/>
      <c r="R6" s="88" t="s">
        <v>121</v>
      </c>
      <c r="S6" s="93" t="s">
        <v>879</v>
      </c>
      <c r="T6" s="94" t="s">
        <v>880</v>
      </c>
      <c r="U6" s="92"/>
      <c r="BB6" s="14" t="s">
        <v>881</v>
      </c>
    </row>
    <row r="7" spans="1:54" ht="13.5">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ht="13.5">
      <c r="B8" s="72" t="s">
        <v>887</v>
      </c>
      <c r="C8" s="72" t="s">
        <v>888</v>
      </c>
      <c r="D8" s="72"/>
      <c r="E8" s="72"/>
      <c r="F8" s="72"/>
      <c r="G8" s="72"/>
      <c r="H8" s="72"/>
      <c r="I8" s="72"/>
      <c r="L8" s="81" t="s">
        <v>89</v>
      </c>
      <c r="N8" s="82" t="s">
        <v>394</v>
      </c>
      <c r="O8" s="74"/>
      <c r="P8" s="82" t="s">
        <v>24</v>
      </c>
      <c r="Q8" s="1"/>
      <c r="R8" s="88" t="s">
        <v>121</v>
      </c>
      <c r="S8" s="93" t="s">
        <v>889</v>
      </c>
      <c r="T8" s="93" t="s">
        <v>890</v>
      </c>
      <c r="U8" s="92"/>
    </row>
    <row r="9" spans="1:54" ht="13.5">
      <c r="B9" s="72" t="s">
        <v>891</v>
      </c>
      <c r="C9" s="72"/>
      <c r="D9" s="72"/>
      <c r="E9" s="72"/>
      <c r="F9" s="72"/>
      <c r="G9" s="72"/>
      <c r="H9" s="72"/>
      <c r="I9" s="72"/>
      <c r="L9" s="82" t="s">
        <v>90</v>
      </c>
      <c r="N9" s="82" t="s">
        <v>232</v>
      </c>
      <c r="O9" s="74"/>
      <c r="P9" s="82" t="s">
        <v>892</v>
      </c>
      <c r="Q9" s="1"/>
      <c r="R9" s="88" t="s">
        <v>121</v>
      </c>
      <c r="S9" s="93" t="s">
        <v>893</v>
      </c>
      <c r="T9" s="93" t="s">
        <v>894</v>
      </c>
      <c r="U9" s="92"/>
    </row>
    <row r="10" spans="1:54" ht="13.5">
      <c r="B10" s="72" t="s">
        <v>895</v>
      </c>
      <c r="C10" s="72"/>
      <c r="D10" s="72"/>
      <c r="E10" s="72"/>
      <c r="F10" s="72"/>
      <c r="G10" s="72"/>
      <c r="H10" s="72"/>
      <c r="I10" s="72"/>
      <c r="L10" s="81" t="s">
        <v>91</v>
      </c>
      <c r="N10" s="82" t="s">
        <v>124</v>
      </c>
      <c r="O10" s="74"/>
      <c r="P10" s="82"/>
      <c r="Q10" s="1"/>
      <c r="R10" s="88" t="s">
        <v>121</v>
      </c>
      <c r="S10" s="93" t="s">
        <v>893</v>
      </c>
      <c r="T10" s="93" t="s">
        <v>896</v>
      </c>
      <c r="U10" s="92"/>
    </row>
    <row r="11" spans="1:54" ht="13.5">
      <c r="B11" s="72"/>
      <c r="C11" s="72"/>
      <c r="D11" s="72"/>
      <c r="E11" s="72"/>
      <c r="F11" s="72"/>
      <c r="G11" s="72"/>
      <c r="H11" s="72"/>
      <c r="I11" s="72"/>
      <c r="L11" s="82" t="s">
        <v>92</v>
      </c>
      <c r="N11" s="82" t="s">
        <v>48</v>
      </c>
      <c r="O11" s="74"/>
      <c r="P11" s="82"/>
      <c r="Q11" s="1"/>
      <c r="R11" s="88" t="s">
        <v>121</v>
      </c>
      <c r="S11" s="93" t="s">
        <v>897</v>
      </c>
      <c r="T11" s="93" t="s">
        <v>898</v>
      </c>
      <c r="U11" s="92"/>
    </row>
    <row r="12" spans="1:54" ht="13.5">
      <c r="B12" s="72"/>
      <c r="C12" s="72"/>
      <c r="D12" s="72"/>
      <c r="E12" s="72"/>
      <c r="F12" s="72"/>
      <c r="G12" s="72"/>
      <c r="H12" s="72"/>
      <c r="I12" s="72"/>
      <c r="L12" s="81" t="s">
        <v>93</v>
      </c>
      <c r="N12" s="82" t="s">
        <v>126</v>
      </c>
      <c r="O12" s="74"/>
      <c r="P12" s="82"/>
      <c r="Q12" s="1"/>
      <c r="R12" s="88" t="s">
        <v>121</v>
      </c>
      <c r="S12" s="93" t="s">
        <v>897</v>
      </c>
      <c r="T12" s="93" t="s">
        <v>899</v>
      </c>
      <c r="U12" s="92"/>
    </row>
    <row r="13" spans="1:54" ht="13.5">
      <c r="B13" s="72"/>
      <c r="C13" s="72"/>
      <c r="D13" s="72"/>
      <c r="E13" s="72"/>
      <c r="F13" s="72"/>
      <c r="G13" s="72"/>
      <c r="H13" s="72"/>
      <c r="I13" s="72"/>
      <c r="L13" s="82" t="s">
        <v>94</v>
      </c>
      <c r="N13" s="82" t="s">
        <v>127</v>
      </c>
      <c r="O13" s="74"/>
      <c r="P13" s="82"/>
      <c r="Q13" s="1"/>
      <c r="R13" s="88" t="s">
        <v>121</v>
      </c>
      <c r="S13" s="93" t="s">
        <v>897</v>
      </c>
      <c r="T13" s="93" t="s">
        <v>900</v>
      </c>
      <c r="U13" s="92"/>
    </row>
    <row r="14" spans="1:54" ht="13.5">
      <c r="B14" s="72"/>
      <c r="C14" s="72"/>
      <c r="D14" s="72"/>
      <c r="E14" s="72"/>
      <c r="F14" s="72"/>
      <c r="G14" s="72"/>
      <c r="H14" s="72"/>
      <c r="I14" s="72"/>
      <c r="L14" s="81" t="s">
        <v>95</v>
      </c>
      <c r="N14" s="82" t="s">
        <v>128</v>
      </c>
      <c r="O14" s="74"/>
      <c r="P14" s="82"/>
      <c r="Q14" s="1"/>
      <c r="R14" s="88" t="s">
        <v>121</v>
      </c>
      <c r="S14" s="93" t="s">
        <v>897</v>
      </c>
      <c r="T14" s="93" t="s">
        <v>901</v>
      </c>
      <c r="U14" s="92"/>
    </row>
    <row r="15" spans="1:54" ht="13.5">
      <c r="B15" s="72"/>
      <c r="C15" s="72"/>
      <c r="D15" s="72"/>
      <c r="E15" s="72"/>
      <c r="F15" s="72"/>
      <c r="G15" s="72"/>
      <c r="H15" s="72"/>
      <c r="I15" s="72"/>
      <c r="L15" s="82" t="s">
        <v>47</v>
      </c>
      <c r="N15" s="82" t="s">
        <v>129</v>
      </c>
      <c r="O15" s="74"/>
      <c r="P15" s="82"/>
      <c r="Q15" s="1"/>
      <c r="R15" s="88" t="s">
        <v>121</v>
      </c>
      <c r="S15" s="93" t="s">
        <v>902</v>
      </c>
      <c r="T15" s="93" t="s">
        <v>903</v>
      </c>
      <c r="U15" s="92"/>
    </row>
    <row r="16" spans="1:54" ht="13.5">
      <c r="B16" s="72"/>
      <c r="C16" s="72"/>
      <c r="D16" s="72"/>
      <c r="E16" s="72"/>
      <c r="F16" s="72"/>
      <c r="G16" s="72"/>
      <c r="H16" s="72"/>
      <c r="I16" s="72"/>
      <c r="L16" s="81" t="s">
        <v>96</v>
      </c>
      <c r="N16" s="82" t="s">
        <v>130</v>
      </c>
      <c r="O16" s="74"/>
      <c r="P16" s="82"/>
      <c r="Q16" s="1"/>
      <c r="R16" s="88" t="s">
        <v>121</v>
      </c>
      <c r="S16" s="93" t="s">
        <v>902</v>
      </c>
      <c r="T16" s="93" t="s">
        <v>904</v>
      </c>
      <c r="U16" s="92"/>
    </row>
    <row r="17" spans="2:21" ht="13.5">
      <c r="B17" s="72"/>
      <c r="C17" s="72"/>
      <c r="D17" s="72"/>
      <c r="E17" s="72"/>
      <c r="F17" s="72"/>
      <c r="G17" s="72"/>
      <c r="H17" s="72"/>
      <c r="I17" s="72"/>
      <c r="L17" s="82" t="s">
        <v>97</v>
      </c>
      <c r="N17" s="82" t="s">
        <v>131</v>
      </c>
      <c r="O17" s="74"/>
      <c r="P17" s="82"/>
      <c r="Q17" s="1"/>
      <c r="R17" s="88" t="s">
        <v>121</v>
      </c>
      <c r="S17" s="93" t="s">
        <v>905</v>
      </c>
      <c r="T17" s="93" t="s">
        <v>906</v>
      </c>
      <c r="U17" s="92"/>
    </row>
    <row r="18" spans="2:21" ht="13.5">
      <c r="B18" s="72"/>
      <c r="C18" s="72"/>
      <c r="D18" s="72"/>
      <c r="E18" s="72"/>
      <c r="F18" s="72"/>
      <c r="G18" s="72"/>
      <c r="H18" s="72"/>
      <c r="I18" s="72"/>
      <c r="L18" s="82" t="s">
        <v>98</v>
      </c>
      <c r="N18" s="82" t="s">
        <v>132</v>
      </c>
      <c r="O18" s="74"/>
      <c r="P18" s="82"/>
      <c r="Q18" s="1"/>
      <c r="R18" s="88" t="s">
        <v>122</v>
      </c>
      <c r="S18" s="93" t="s">
        <v>907</v>
      </c>
      <c r="T18" s="93" t="s">
        <v>908</v>
      </c>
      <c r="U18" s="92"/>
    </row>
    <row r="19" spans="2:21" ht="13.5">
      <c r="B19" s="72"/>
      <c r="C19" s="72"/>
      <c r="D19" s="72"/>
      <c r="E19" s="72"/>
      <c r="F19" s="72"/>
      <c r="G19" s="72"/>
      <c r="H19" s="72"/>
      <c r="I19" s="72"/>
      <c r="L19" s="81" t="s">
        <v>99</v>
      </c>
      <c r="N19" s="82" t="s">
        <v>133</v>
      </c>
      <c r="O19" s="74"/>
      <c r="P19" s="82"/>
      <c r="Q19" s="1"/>
      <c r="R19" s="88" t="s">
        <v>122</v>
      </c>
      <c r="S19" s="93" t="s">
        <v>907</v>
      </c>
      <c r="T19" s="93" t="s">
        <v>909</v>
      </c>
      <c r="U19" s="92"/>
    </row>
    <row r="20" spans="2:21" ht="13.5">
      <c r="B20" s="72"/>
      <c r="C20" s="72"/>
      <c r="D20" s="72"/>
      <c r="E20" s="72"/>
      <c r="F20" s="72"/>
      <c r="G20" s="72"/>
      <c r="H20" s="72"/>
      <c r="I20" s="72"/>
      <c r="L20" s="82" t="s">
        <v>100</v>
      </c>
      <c r="N20" s="82" t="s">
        <v>134</v>
      </c>
      <c r="O20" s="74"/>
      <c r="P20" s="82"/>
      <c r="Q20" s="1"/>
      <c r="R20" s="88" t="s">
        <v>122</v>
      </c>
      <c r="S20" s="93" t="s">
        <v>910</v>
      </c>
      <c r="T20" s="93" t="s">
        <v>911</v>
      </c>
      <c r="U20" s="92"/>
    </row>
    <row r="21" spans="2:21" ht="13.5">
      <c r="B21" s="72"/>
      <c r="C21" s="72"/>
      <c r="D21" s="72"/>
      <c r="E21" s="72"/>
      <c r="F21" s="72"/>
      <c r="G21" s="72"/>
      <c r="H21" s="72"/>
      <c r="I21" s="72"/>
      <c r="L21" s="81" t="s">
        <v>101</v>
      </c>
      <c r="N21" s="82" t="s">
        <v>135</v>
      </c>
      <c r="O21" s="74"/>
      <c r="P21" s="82"/>
      <c r="Q21" s="1"/>
      <c r="R21" s="88" t="s">
        <v>122</v>
      </c>
      <c r="S21" s="93" t="s">
        <v>910</v>
      </c>
      <c r="T21" s="93" t="s">
        <v>912</v>
      </c>
      <c r="U21" s="92"/>
    </row>
    <row r="22" spans="2:21" ht="13.5">
      <c r="B22" s="72"/>
      <c r="C22" s="72"/>
      <c r="D22" s="72"/>
      <c r="E22" s="72"/>
      <c r="F22" s="72"/>
      <c r="G22" s="72"/>
      <c r="H22" s="72"/>
      <c r="I22" s="72"/>
      <c r="L22" s="81" t="s">
        <v>102</v>
      </c>
      <c r="N22" s="82" t="s">
        <v>774</v>
      </c>
      <c r="O22" s="74"/>
      <c r="P22" s="82"/>
      <c r="Q22" s="1"/>
      <c r="R22" s="88" t="s">
        <v>122</v>
      </c>
      <c r="S22" s="93" t="s">
        <v>457</v>
      </c>
      <c r="T22" s="93" t="s">
        <v>913</v>
      </c>
      <c r="U22" s="92"/>
    </row>
    <row r="23" spans="2:21" ht="13.5">
      <c r="B23" s="72"/>
      <c r="C23" s="72"/>
      <c r="D23" s="72"/>
      <c r="E23" s="72"/>
      <c r="F23" s="72"/>
      <c r="G23" s="72"/>
      <c r="H23" s="72"/>
      <c r="I23" s="72"/>
      <c r="L23" s="82" t="s">
        <v>103</v>
      </c>
      <c r="N23" s="82" t="s">
        <v>137</v>
      </c>
      <c r="O23" s="74"/>
      <c r="P23" s="82"/>
      <c r="Q23" s="1"/>
      <c r="R23" s="88" t="s">
        <v>122</v>
      </c>
      <c r="S23" s="93" t="s">
        <v>457</v>
      </c>
      <c r="T23" s="93" t="s">
        <v>914</v>
      </c>
      <c r="U23" s="92"/>
    </row>
    <row r="24" spans="2:21" ht="13.5">
      <c r="B24" s="72"/>
      <c r="C24" s="72"/>
      <c r="D24" s="72"/>
      <c r="E24" s="72"/>
      <c r="F24" s="72"/>
      <c r="G24" s="72"/>
      <c r="H24" s="72"/>
      <c r="I24" s="72"/>
      <c r="L24" s="81" t="s">
        <v>104</v>
      </c>
      <c r="P24" s="82"/>
      <c r="Q24" s="1"/>
      <c r="R24" s="88" t="s">
        <v>122</v>
      </c>
      <c r="S24" s="93" t="s">
        <v>395</v>
      </c>
      <c r="T24" s="93" t="s">
        <v>915</v>
      </c>
      <c r="U24" s="92"/>
    </row>
    <row r="25" spans="2:21" ht="13.5">
      <c r="B25" s="72"/>
      <c r="C25" s="72"/>
      <c r="D25" s="72"/>
      <c r="E25" s="72"/>
      <c r="F25" s="72"/>
      <c r="G25" s="72"/>
      <c r="H25" s="72"/>
      <c r="I25" s="72"/>
      <c r="L25" s="14"/>
      <c r="M25" s="14"/>
      <c r="N25" s="14"/>
      <c r="O25" s="14"/>
      <c r="P25" s="14"/>
      <c r="Q25" s="1"/>
      <c r="R25" s="88" t="s">
        <v>122</v>
      </c>
      <c r="S25" s="93" t="s">
        <v>916</v>
      </c>
      <c r="T25" s="93" t="s">
        <v>917</v>
      </c>
      <c r="U25" s="92"/>
    </row>
    <row r="26" spans="2:21" ht="13.5">
      <c r="B26" s="72"/>
      <c r="C26" s="72"/>
      <c r="D26" s="72"/>
      <c r="E26" s="72"/>
      <c r="F26" s="72"/>
      <c r="G26" s="72"/>
      <c r="H26" s="72"/>
      <c r="I26" s="72"/>
      <c r="L26" s="14"/>
      <c r="M26" s="14"/>
      <c r="N26" s="14"/>
      <c r="O26" s="14"/>
      <c r="P26" s="14"/>
      <c r="Q26" s="1"/>
      <c r="R26" s="88" t="s">
        <v>122</v>
      </c>
      <c r="S26" s="93" t="s">
        <v>916</v>
      </c>
      <c r="T26" s="93" t="s">
        <v>918</v>
      </c>
      <c r="U26" s="92"/>
    </row>
    <row r="27" spans="2:21" ht="13.5">
      <c r="B27" s="72"/>
      <c r="C27" s="72"/>
      <c r="D27" s="72"/>
      <c r="E27" s="72"/>
      <c r="F27" s="72"/>
      <c r="G27" s="72"/>
      <c r="H27" s="72"/>
      <c r="I27" s="72"/>
      <c r="L27" s="14"/>
      <c r="M27" s="14"/>
      <c r="N27" s="14"/>
      <c r="O27" s="14"/>
      <c r="P27" s="14"/>
      <c r="Q27" s="1"/>
      <c r="R27" s="88" t="s">
        <v>122</v>
      </c>
      <c r="S27" s="93" t="s">
        <v>919</v>
      </c>
      <c r="T27" s="93" t="s">
        <v>920</v>
      </c>
      <c r="U27" s="92"/>
    </row>
    <row r="28" spans="2:21" ht="13.5">
      <c r="B28" s="72"/>
      <c r="C28" s="72"/>
      <c r="D28" s="72"/>
      <c r="E28" s="72"/>
      <c r="F28" s="72"/>
      <c r="G28" s="72"/>
      <c r="H28" s="72"/>
      <c r="I28" s="72"/>
      <c r="L28" s="14"/>
      <c r="M28" s="14"/>
      <c r="N28" s="14"/>
      <c r="O28" s="14"/>
      <c r="P28" s="14"/>
      <c r="Q28" s="1"/>
      <c r="R28" s="88" t="s">
        <v>122</v>
      </c>
      <c r="S28" s="93" t="s">
        <v>919</v>
      </c>
      <c r="T28" s="93" t="s">
        <v>921</v>
      </c>
      <c r="U28" s="92"/>
    </row>
    <row r="29" spans="2:21" ht="13.5">
      <c r="B29" s="72"/>
      <c r="C29" s="72"/>
      <c r="D29" s="72"/>
      <c r="E29" s="72"/>
      <c r="F29" s="72"/>
      <c r="G29" s="72"/>
      <c r="H29" s="72"/>
      <c r="I29" s="72"/>
      <c r="L29" s="90" t="s">
        <v>922</v>
      </c>
      <c r="M29" s="14"/>
      <c r="N29" s="14"/>
      <c r="O29" s="14"/>
      <c r="P29" s="14"/>
      <c r="Q29" s="1"/>
      <c r="R29" s="88" t="s">
        <v>122</v>
      </c>
      <c r="S29" s="93" t="s">
        <v>923</v>
      </c>
      <c r="T29" s="93" t="s">
        <v>924</v>
      </c>
      <c r="U29" s="92"/>
    </row>
    <row r="30" spans="2:21" ht="13.5">
      <c r="B30" s="72"/>
      <c r="C30" s="72"/>
      <c r="D30" s="72"/>
      <c r="E30" s="72"/>
      <c r="F30" s="72"/>
      <c r="G30" s="72"/>
      <c r="H30" s="72"/>
      <c r="I30" s="72"/>
      <c r="L30" s="90" t="s">
        <v>43</v>
      </c>
      <c r="M30" s="14"/>
      <c r="N30" s="14"/>
      <c r="O30" s="14"/>
      <c r="P30" s="14"/>
      <c r="Q30" s="1"/>
      <c r="R30" s="88" t="s">
        <v>122</v>
      </c>
      <c r="S30" s="93" t="s">
        <v>925</v>
      </c>
      <c r="T30" s="93" t="s">
        <v>926</v>
      </c>
      <c r="U30" s="92"/>
    </row>
    <row r="31" spans="2:21" ht="13.5">
      <c r="B31" s="72"/>
      <c r="C31" s="72"/>
      <c r="D31" s="72"/>
      <c r="E31" s="72"/>
      <c r="F31" s="72"/>
      <c r="G31" s="72"/>
      <c r="H31" s="72"/>
      <c r="I31" s="72"/>
      <c r="L31" s="69"/>
      <c r="M31" s="14"/>
      <c r="N31" s="14"/>
      <c r="O31" s="14"/>
      <c r="P31" s="14"/>
      <c r="Q31" s="1"/>
      <c r="R31" s="88" t="s">
        <v>123</v>
      </c>
      <c r="S31" s="93" t="s">
        <v>927</v>
      </c>
      <c r="T31" s="93" t="s">
        <v>928</v>
      </c>
      <c r="U31" s="92"/>
    </row>
    <row r="32" spans="2:21" ht="13.5">
      <c r="B32" s="72"/>
      <c r="C32" s="72"/>
      <c r="D32" s="72"/>
      <c r="E32" s="72"/>
      <c r="F32" s="72"/>
      <c r="G32" s="72"/>
      <c r="H32" s="72"/>
      <c r="I32" s="72"/>
      <c r="L32" s="69"/>
      <c r="M32" s="14"/>
      <c r="N32" s="14"/>
      <c r="O32" s="14"/>
      <c r="P32" s="14"/>
      <c r="Q32" s="1"/>
      <c r="R32" s="88" t="s">
        <v>123</v>
      </c>
      <c r="S32" s="93" t="s">
        <v>927</v>
      </c>
      <c r="T32" s="93" t="s">
        <v>929</v>
      </c>
      <c r="U32" s="92"/>
    </row>
    <row r="33" spans="1:21" ht="13.5">
      <c r="B33" s="14"/>
      <c r="C33" s="14"/>
      <c r="D33" s="14"/>
      <c r="E33" s="14"/>
      <c r="F33" s="14"/>
      <c r="G33" s="14"/>
      <c r="H33" s="14"/>
      <c r="I33" s="14"/>
      <c r="L33" s="69"/>
      <c r="M33" s="14"/>
      <c r="N33" s="14"/>
      <c r="O33" s="14"/>
      <c r="P33" s="14"/>
      <c r="Q33" s="1"/>
      <c r="R33" s="88" t="s">
        <v>123</v>
      </c>
      <c r="S33" s="93" t="s">
        <v>930</v>
      </c>
      <c r="T33" s="93" t="s">
        <v>931</v>
      </c>
      <c r="U33" s="92"/>
    </row>
    <row r="34" spans="1:21" ht="13.5">
      <c r="B34" s="14"/>
      <c r="C34" s="14"/>
      <c r="D34" s="14"/>
      <c r="E34" s="14"/>
      <c r="F34" s="14"/>
      <c r="G34" s="14"/>
      <c r="H34" s="14"/>
      <c r="I34" s="14"/>
      <c r="L34" s="14"/>
      <c r="M34" s="14"/>
      <c r="N34" s="14"/>
      <c r="O34" s="14"/>
      <c r="P34" s="14"/>
      <c r="Q34" s="1"/>
      <c r="R34" s="88" t="s">
        <v>123</v>
      </c>
      <c r="S34" s="93" t="s">
        <v>930</v>
      </c>
      <c r="T34" s="93" t="s">
        <v>932</v>
      </c>
      <c r="U34" s="92"/>
    </row>
    <row r="35" spans="1:21" ht="14"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ht="13.5">
      <c r="B36" s="14"/>
      <c r="C36" s="14"/>
      <c r="D36" s="14"/>
      <c r="E36" s="14"/>
      <c r="F36" s="14"/>
      <c r="G36" s="14"/>
      <c r="H36" s="14"/>
      <c r="I36" s="14"/>
      <c r="L36" s="14"/>
      <c r="M36" s="14"/>
      <c r="N36" s="14"/>
      <c r="O36" s="14"/>
      <c r="P36" s="14"/>
      <c r="Q36" s="1"/>
      <c r="R36" s="88" t="s">
        <v>123</v>
      </c>
      <c r="S36" s="93" t="s">
        <v>935</v>
      </c>
      <c r="T36" s="93" t="s">
        <v>937</v>
      </c>
      <c r="U36" s="92"/>
    </row>
    <row r="37" spans="1:21" ht="13.5">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ht="13.5">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ht="13.5">
      <c r="B39" s="86" t="s">
        <v>946</v>
      </c>
      <c r="C39" s="86" t="s">
        <v>947</v>
      </c>
      <c r="D39" s="86"/>
      <c r="E39" s="86"/>
      <c r="F39" s="86"/>
      <c r="G39" s="86"/>
      <c r="H39" s="86"/>
      <c r="I39" s="86"/>
      <c r="L39" s="14"/>
      <c r="M39" s="14"/>
      <c r="N39" s="14"/>
      <c r="O39" s="14"/>
      <c r="P39" s="14"/>
      <c r="Q39" s="1"/>
      <c r="R39" s="88" t="s">
        <v>123</v>
      </c>
      <c r="S39" s="93" t="s">
        <v>935</v>
      </c>
      <c r="T39" s="93" t="s">
        <v>948</v>
      </c>
      <c r="U39" s="92"/>
    </row>
    <row r="40" spans="1:21" ht="13.5">
      <c r="B40" s="88" t="s">
        <v>949</v>
      </c>
      <c r="C40" s="88"/>
      <c r="D40" s="88"/>
      <c r="E40" s="88"/>
      <c r="F40" s="88"/>
      <c r="G40" s="88"/>
      <c r="H40" s="88"/>
      <c r="I40" s="88"/>
      <c r="L40" s="14"/>
      <c r="M40" s="14"/>
      <c r="N40" s="14"/>
      <c r="O40" s="14"/>
      <c r="P40" s="14"/>
      <c r="Q40" s="1"/>
      <c r="R40" s="88" t="s">
        <v>123</v>
      </c>
      <c r="S40" s="93" t="s">
        <v>950</v>
      </c>
      <c r="T40" s="93" t="s">
        <v>951</v>
      </c>
      <c r="U40" s="92"/>
    </row>
    <row r="41" spans="1:21" ht="14" thickBot="1">
      <c r="A41" s="87"/>
      <c r="B41" s="33"/>
      <c r="C41" s="33"/>
      <c r="D41" s="33"/>
      <c r="E41" s="33"/>
      <c r="F41" s="33"/>
      <c r="G41" s="33"/>
      <c r="H41" s="33"/>
      <c r="I41" s="33"/>
      <c r="L41" s="14"/>
      <c r="M41" s="14"/>
      <c r="N41" s="14"/>
      <c r="O41" s="14"/>
      <c r="P41" s="14"/>
      <c r="Q41" s="1"/>
      <c r="R41" s="88" t="s">
        <v>123</v>
      </c>
      <c r="S41" s="93" t="s">
        <v>950</v>
      </c>
      <c r="T41" s="93" t="s">
        <v>952</v>
      </c>
      <c r="U41" s="92"/>
    </row>
    <row r="42" spans="1:21" ht="13.5">
      <c r="A42" s="14"/>
      <c r="B42" s="14"/>
      <c r="C42" s="14"/>
      <c r="D42" s="14"/>
      <c r="E42" s="14"/>
      <c r="F42" s="14"/>
      <c r="G42" s="14"/>
      <c r="H42" s="14"/>
      <c r="I42" s="14"/>
      <c r="L42" s="14"/>
      <c r="M42" s="14"/>
      <c r="N42" s="14"/>
      <c r="O42" s="14"/>
      <c r="P42" s="14"/>
      <c r="Q42" s="1"/>
      <c r="R42" s="88" t="s">
        <v>123</v>
      </c>
      <c r="S42" s="93" t="s">
        <v>953</v>
      </c>
      <c r="T42" s="93" t="s">
        <v>954</v>
      </c>
      <c r="U42" s="92"/>
    </row>
    <row r="43" spans="1:21" ht="13.5">
      <c r="A43" s="14"/>
      <c r="B43" s="14"/>
      <c r="C43" s="14"/>
      <c r="D43" s="14"/>
      <c r="E43" s="14"/>
      <c r="F43" s="14"/>
      <c r="G43" s="14"/>
      <c r="H43" s="14"/>
      <c r="I43" s="14"/>
      <c r="L43" s="14"/>
      <c r="M43" s="14"/>
      <c r="N43" s="14"/>
      <c r="O43" s="14"/>
      <c r="P43" s="14"/>
      <c r="Q43" s="1"/>
      <c r="R43" s="88" t="s">
        <v>123</v>
      </c>
      <c r="S43" s="93" t="s">
        <v>953</v>
      </c>
      <c r="T43" s="93" t="s">
        <v>955</v>
      </c>
      <c r="U43" s="92"/>
    </row>
    <row r="44" spans="1:21" ht="13.5">
      <c r="A44" s="14"/>
      <c r="B44" s="14"/>
      <c r="C44" s="14"/>
      <c r="D44" s="14"/>
      <c r="E44" s="14"/>
      <c r="F44" s="14"/>
      <c r="G44" s="14"/>
      <c r="H44" s="14"/>
      <c r="I44" s="14"/>
      <c r="L44" s="14"/>
      <c r="M44" s="14"/>
      <c r="N44" s="14"/>
      <c r="O44" s="14"/>
      <c r="P44" s="14"/>
      <c r="Q44" s="1"/>
      <c r="R44" s="88" t="s">
        <v>123</v>
      </c>
      <c r="S44" s="93" t="s">
        <v>956</v>
      </c>
      <c r="T44" s="93" t="s">
        <v>957</v>
      </c>
      <c r="U44" s="92"/>
    </row>
    <row r="45" spans="1:21" ht="13.5">
      <c r="A45" s="14"/>
      <c r="B45" s="14"/>
      <c r="C45" s="14"/>
      <c r="D45" s="14"/>
      <c r="E45" s="14"/>
      <c r="F45" s="14"/>
      <c r="G45" s="14"/>
      <c r="H45" s="14"/>
      <c r="I45" s="14"/>
      <c r="L45" s="14"/>
      <c r="M45" s="14"/>
      <c r="N45" s="14"/>
      <c r="O45" s="14"/>
      <c r="P45" s="14"/>
      <c r="Q45" s="1"/>
      <c r="R45" s="88" t="s">
        <v>123</v>
      </c>
      <c r="S45" s="93" t="s">
        <v>958</v>
      </c>
      <c r="T45" s="93" t="s">
        <v>959</v>
      </c>
      <c r="U45" s="92"/>
    </row>
    <row r="46" spans="1:21" ht="13.5">
      <c r="A46" s="14"/>
      <c r="B46" s="14"/>
      <c r="C46" s="14"/>
      <c r="D46" s="14"/>
      <c r="E46" s="14"/>
      <c r="F46" s="14"/>
      <c r="G46" s="14"/>
      <c r="H46" s="14"/>
      <c r="I46" s="14"/>
      <c r="L46" s="14"/>
      <c r="M46" s="14"/>
      <c r="N46" s="14"/>
      <c r="O46" s="14"/>
      <c r="P46" s="14"/>
      <c r="Q46" s="1"/>
      <c r="R46" s="88" t="s">
        <v>123</v>
      </c>
      <c r="S46" s="93" t="s">
        <v>958</v>
      </c>
      <c r="T46" s="93" t="s">
        <v>960</v>
      </c>
      <c r="U46" s="92"/>
    </row>
    <row r="47" spans="1:21" ht="13.5">
      <c r="A47" s="14"/>
      <c r="B47" s="14"/>
      <c r="C47" s="14"/>
      <c r="D47" s="14"/>
      <c r="E47" s="14"/>
      <c r="F47" s="14"/>
      <c r="G47" s="14"/>
      <c r="H47" s="14"/>
      <c r="I47" s="14"/>
      <c r="L47" s="14"/>
      <c r="M47" s="14"/>
      <c r="N47" s="14"/>
      <c r="O47" s="14"/>
      <c r="P47" s="14"/>
      <c r="Q47" s="1"/>
      <c r="R47" s="88" t="s">
        <v>123</v>
      </c>
      <c r="S47" s="93" t="s">
        <v>961</v>
      </c>
      <c r="T47" s="94" t="s">
        <v>962</v>
      </c>
      <c r="U47" s="92"/>
    </row>
    <row r="48" spans="1:21" ht="13.5">
      <c r="A48" s="14"/>
      <c r="B48" s="14"/>
      <c r="C48" s="14"/>
      <c r="D48" s="14"/>
      <c r="E48" s="14"/>
      <c r="F48" s="14"/>
      <c r="G48" s="14"/>
      <c r="H48" s="14"/>
      <c r="I48" s="14"/>
      <c r="L48" s="14"/>
      <c r="M48" s="14"/>
      <c r="N48" s="14"/>
      <c r="O48" s="14"/>
      <c r="P48" s="14"/>
      <c r="Q48" s="1"/>
      <c r="R48" s="88" t="s">
        <v>123</v>
      </c>
      <c r="S48" s="93" t="s">
        <v>961</v>
      </c>
      <c r="T48" s="93" t="s">
        <v>963</v>
      </c>
      <c r="U48" s="92"/>
    </row>
    <row r="49" spans="1:21" ht="13.5">
      <c r="A49" s="14"/>
      <c r="B49" s="14"/>
      <c r="C49" s="14"/>
      <c r="D49" s="14"/>
      <c r="E49" s="14"/>
      <c r="F49" s="14"/>
      <c r="G49" s="14"/>
      <c r="H49" s="14"/>
      <c r="I49" s="14"/>
      <c r="L49" s="14"/>
      <c r="M49" s="14"/>
      <c r="N49" s="14"/>
      <c r="O49" s="14"/>
      <c r="P49" s="14"/>
      <c r="Q49" s="1"/>
      <c r="R49" s="88" t="s">
        <v>123</v>
      </c>
      <c r="S49" s="93" t="s">
        <v>233</v>
      </c>
      <c r="T49" s="93" t="s">
        <v>964</v>
      </c>
      <c r="U49" s="92"/>
    </row>
    <row r="50" spans="1:21" ht="13.5">
      <c r="A50" s="14"/>
      <c r="B50" s="14"/>
      <c r="C50" s="14"/>
      <c r="D50" s="14"/>
      <c r="E50" s="14"/>
      <c r="F50" s="14"/>
      <c r="G50" s="14"/>
      <c r="H50" s="14"/>
      <c r="I50" s="14"/>
      <c r="L50" s="14"/>
      <c r="M50" s="14"/>
      <c r="N50" s="14"/>
      <c r="O50" s="14"/>
      <c r="P50" s="14"/>
      <c r="Q50" s="1"/>
      <c r="R50" s="88" t="s">
        <v>123</v>
      </c>
      <c r="S50" s="93" t="s">
        <v>233</v>
      </c>
      <c r="T50" s="93" t="s">
        <v>965</v>
      </c>
      <c r="U50" s="92"/>
    </row>
    <row r="51" spans="1:21" ht="13.5">
      <c r="A51" s="14"/>
      <c r="B51" s="14"/>
      <c r="C51" s="14"/>
      <c r="D51" s="14"/>
      <c r="E51" s="14"/>
      <c r="F51" s="14"/>
      <c r="G51" s="14"/>
      <c r="H51" s="14"/>
      <c r="I51" s="14"/>
      <c r="L51" s="14"/>
      <c r="M51" s="14"/>
      <c r="N51" s="14"/>
      <c r="O51" s="14"/>
      <c r="P51" s="14"/>
      <c r="Q51" s="1"/>
      <c r="R51" s="88" t="s">
        <v>123</v>
      </c>
      <c r="S51" s="93" t="s">
        <v>233</v>
      </c>
      <c r="T51" s="93" t="s">
        <v>966</v>
      </c>
      <c r="U51" s="92"/>
    </row>
    <row r="52" spans="1:21" ht="13.5">
      <c r="A52" s="14"/>
      <c r="B52" s="14"/>
      <c r="C52" s="14"/>
      <c r="D52" s="14"/>
      <c r="E52" s="14"/>
      <c r="F52" s="14"/>
      <c r="G52" s="14"/>
      <c r="H52" s="14"/>
      <c r="I52" s="14"/>
      <c r="L52" s="14"/>
      <c r="M52" s="14"/>
      <c r="N52" s="14"/>
      <c r="O52" s="14"/>
      <c r="P52" s="14"/>
      <c r="Q52" s="1"/>
      <c r="R52" s="88" t="s">
        <v>123</v>
      </c>
      <c r="S52" s="93" t="s">
        <v>967</v>
      </c>
      <c r="T52" s="93" t="s">
        <v>968</v>
      </c>
      <c r="U52" s="92"/>
    </row>
    <row r="53" spans="1:21" ht="13.5">
      <c r="A53" s="14"/>
      <c r="B53" s="14"/>
      <c r="C53" s="14"/>
      <c r="D53" s="14"/>
      <c r="E53" s="14"/>
      <c r="F53" s="14"/>
      <c r="G53" s="14"/>
      <c r="H53" s="14"/>
      <c r="I53" s="14"/>
      <c r="L53" s="14"/>
      <c r="M53" s="14"/>
      <c r="N53" s="14"/>
      <c r="O53" s="14"/>
      <c r="P53" s="14"/>
      <c r="Q53" s="1"/>
      <c r="R53" s="88" t="s">
        <v>123</v>
      </c>
      <c r="S53" s="93" t="s">
        <v>969</v>
      </c>
      <c r="T53" s="93" t="s">
        <v>970</v>
      </c>
      <c r="U53" s="92"/>
    </row>
    <row r="54" spans="1:21" ht="13.5">
      <c r="A54" s="14"/>
      <c r="B54" s="14"/>
      <c r="C54" s="14"/>
      <c r="D54" s="14"/>
      <c r="E54" s="14"/>
      <c r="F54" s="14"/>
      <c r="G54" s="14"/>
      <c r="H54" s="14"/>
      <c r="I54" s="14"/>
      <c r="L54" s="14"/>
      <c r="M54" s="14"/>
      <c r="N54" s="14"/>
      <c r="O54" s="14"/>
      <c r="P54" s="14"/>
      <c r="Q54" s="1"/>
      <c r="R54" s="88" t="s">
        <v>123</v>
      </c>
      <c r="S54" s="93" t="s">
        <v>969</v>
      </c>
      <c r="T54" s="93" t="s">
        <v>971</v>
      </c>
      <c r="U54" s="92"/>
    </row>
    <row r="55" spans="1:21" ht="13.5">
      <c r="A55" s="14"/>
      <c r="B55" s="14"/>
      <c r="C55" s="14"/>
      <c r="D55" s="14"/>
      <c r="E55" s="14"/>
      <c r="F55" s="14"/>
      <c r="G55" s="14"/>
      <c r="H55" s="14"/>
      <c r="I55" s="14"/>
      <c r="L55" s="14"/>
      <c r="M55" s="14"/>
      <c r="N55" s="14"/>
      <c r="O55" s="14"/>
      <c r="P55" s="14"/>
      <c r="Q55" s="1"/>
      <c r="R55" s="88" t="s">
        <v>123</v>
      </c>
      <c r="S55" s="93" t="s">
        <v>969</v>
      </c>
      <c r="T55" s="93" t="s">
        <v>972</v>
      </c>
      <c r="U55" s="92"/>
    </row>
    <row r="56" spans="1:21" ht="13.5">
      <c r="A56" s="14"/>
      <c r="B56" s="14"/>
      <c r="C56" s="14"/>
      <c r="D56" s="14"/>
      <c r="E56" s="14"/>
      <c r="F56" s="14"/>
      <c r="G56" s="14"/>
      <c r="H56" s="14"/>
      <c r="I56" s="14"/>
      <c r="L56" s="14"/>
      <c r="M56" s="14"/>
      <c r="N56" s="14"/>
      <c r="O56" s="14"/>
      <c r="P56" s="14"/>
      <c r="Q56" s="1"/>
      <c r="R56" s="88" t="s">
        <v>123</v>
      </c>
      <c r="S56" s="93" t="s">
        <v>973</v>
      </c>
      <c r="T56" s="93" t="s">
        <v>974</v>
      </c>
      <c r="U56" s="92"/>
    </row>
    <row r="57" spans="1:21" ht="13.5">
      <c r="A57" s="14"/>
      <c r="B57" s="14"/>
      <c r="C57" s="14"/>
      <c r="D57" s="14"/>
      <c r="E57" s="14"/>
      <c r="F57" s="14"/>
      <c r="G57" s="14"/>
      <c r="H57" s="14"/>
      <c r="I57" s="14"/>
      <c r="L57" s="14"/>
      <c r="M57" s="14"/>
      <c r="N57" s="14"/>
      <c r="O57" s="14"/>
      <c r="P57" s="14"/>
      <c r="Q57" s="1"/>
      <c r="R57" s="88" t="s">
        <v>123</v>
      </c>
      <c r="S57" s="93" t="s">
        <v>975</v>
      </c>
      <c r="T57" s="93" t="s">
        <v>976</v>
      </c>
      <c r="U57" s="92"/>
    </row>
    <row r="58" spans="1:21" ht="15.5">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ht="13.5">
      <c r="A60" s="14"/>
      <c r="B60" s="14"/>
      <c r="C60" s="14"/>
      <c r="D60" s="14"/>
      <c r="E60" s="14"/>
      <c r="F60" s="14"/>
      <c r="G60" s="14"/>
      <c r="H60" s="14"/>
      <c r="I60" s="14"/>
      <c r="L60" s="14"/>
      <c r="M60" s="14"/>
      <c r="N60" s="14"/>
      <c r="O60" s="14"/>
      <c r="P60" s="14"/>
      <c r="Q60" s="1"/>
      <c r="R60" s="88" t="s">
        <v>124</v>
      </c>
      <c r="S60" s="93" t="s">
        <v>978</v>
      </c>
      <c r="T60" s="93" t="s">
        <v>979</v>
      </c>
      <c r="U60" s="92"/>
    </row>
    <row r="61" spans="1:21" ht="13.5">
      <c r="A61" s="14"/>
      <c r="B61" s="14"/>
      <c r="C61" s="14"/>
      <c r="D61" s="14"/>
      <c r="E61" s="14"/>
      <c r="F61" s="14"/>
      <c r="G61" s="14"/>
      <c r="H61" s="14"/>
      <c r="I61" s="14"/>
      <c r="L61" s="14"/>
      <c r="M61" s="14"/>
      <c r="N61" s="14"/>
      <c r="O61" s="14"/>
      <c r="P61" s="14"/>
      <c r="Q61" s="1"/>
      <c r="R61" s="88" t="s">
        <v>124</v>
      </c>
      <c r="S61" s="93" t="s">
        <v>980</v>
      </c>
      <c r="T61" s="93" t="s">
        <v>981</v>
      </c>
      <c r="U61" s="92"/>
    </row>
    <row r="62" spans="1:21" ht="13.5">
      <c r="A62" s="14"/>
      <c r="B62" s="14"/>
      <c r="C62" s="14"/>
      <c r="D62" s="14"/>
      <c r="E62" s="14"/>
      <c r="F62" s="14"/>
      <c r="G62" s="14"/>
      <c r="H62" s="14"/>
      <c r="I62" s="14"/>
      <c r="L62" s="14"/>
      <c r="M62" s="14"/>
      <c r="N62" s="14"/>
      <c r="O62" s="14"/>
      <c r="P62" s="14"/>
      <c r="Q62" s="1"/>
      <c r="R62" s="88" t="s">
        <v>124</v>
      </c>
      <c r="S62" s="93" t="s">
        <v>980</v>
      </c>
      <c r="T62" s="93" t="s">
        <v>982</v>
      </c>
      <c r="U62" s="92"/>
    </row>
    <row r="63" spans="1:21" ht="13.5">
      <c r="A63" s="14"/>
      <c r="B63" s="14"/>
      <c r="C63" s="14"/>
      <c r="D63" s="14"/>
      <c r="E63" s="14"/>
      <c r="F63" s="14"/>
      <c r="G63" s="14"/>
      <c r="H63" s="14"/>
      <c r="I63" s="14"/>
      <c r="L63" s="14"/>
      <c r="M63" s="14"/>
      <c r="N63" s="14"/>
      <c r="O63" s="14"/>
      <c r="P63" s="14"/>
      <c r="Q63" s="1"/>
      <c r="R63" s="88" t="s">
        <v>124</v>
      </c>
      <c r="S63" s="93" t="s">
        <v>983</v>
      </c>
      <c r="T63" s="93" t="s">
        <v>984</v>
      </c>
      <c r="U63" s="92"/>
    </row>
    <row r="64" spans="1:21" ht="13.5">
      <c r="A64" s="14"/>
      <c r="B64" s="14"/>
      <c r="C64" s="14"/>
      <c r="D64" s="14"/>
      <c r="E64" s="14"/>
      <c r="F64" s="14"/>
      <c r="G64" s="14"/>
      <c r="H64" s="14"/>
      <c r="I64" s="14"/>
      <c r="L64" s="14"/>
      <c r="M64" s="14"/>
      <c r="N64" s="14"/>
      <c r="O64" s="14"/>
      <c r="P64" s="14"/>
      <c r="Q64" s="1"/>
      <c r="R64" s="88" t="s">
        <v>124</v>
      </c>
      <c r="S64" s="93" t="s">
        <v>334</v>
      </c>
      <c r="T64" s="93" t="s">
        <v>985</v>
      </c>
      <c r="U64" s="92"/>
    </row>
    <row r="65" spans="1:21" ht="13.5">
      <c r="A65" s="14"/>
      <c r="B65" s="14"/>
      <c r="C65" s="14"/>
      <c r="D65" s="14"/>
      <c r="E65" s="14"/>
      <c r="F65" s="14"/>
      <c r="G65" s="14"/>
      <c r="H65" s="14"/>
      <c r="I65" s="14"/>
      <c r="L65" s="14"/>
      <c r="M65" s="14"/>
      <c r="N65" s="14"/>
      <c r="O65" s="14"/>
      <c r="P65" s="14"/>
      <c r="Q65" s="1"/>
      <c r="R65" s="88" t="s">
        <v>124</v>
      </c>
      <c r="S65" s="93" t="s">
        <v>986</v>
      </c>
      <c r="T65" s="93" t="s">
        <v>987</v>
      </c>
      <c r="U65" s="92"/>
    </row>
    <row r="66" spans="1:21" ht="13.5">
      <c r="A66" s="14"/>
      <c r="B66" s="14"/>
      <c r="C66" s="14"/>
      <c r="D66" s="14"/>
      <c r="E66" s="14"/>
      <c r="F66" s="14"/>
      <c r="G66" s="14"/>
      <c r="H66" s="14"/>
      <c r="I66" s="14"/>
      <c r="L66" s="14"/>
      <c r="M66" s="14"/>
      <c r="N66" s="14"/>
      <c r="O66" s="14"/>
      <c r="P66" s="14"/>
      <c r="Q66" s="1"/>
      <c r="R66" s="88" t="s">
        <v>124</v>
      </c>
      <c r="S66" s="93" t="s">
        <v>988</v>
      </c>
      <c r="T66" s="93" t="s">
        <v>989</v>
      </c>
      <c r="U66" s="92"/>
    </row>
    <row r="67" spans="1:21" ht="13.5">
      <c r="A67" s="14"/>
      <c r="B67" s="14"/>
      <c r="C67" s="14"/>
      <c r="D67" s="14"/>
      <c r="E67" s="14"/>
      <c r="F67" s="14"/>
      <c r="G67" s="14"/>
      <c r="H67" s="14"/>
      <c r="I67" s="14"/>
      <c r="L67" s="14"/>
      <c r="M67" s="14"/>
      <c r="N67" s="14"/>
      <c r="O67" s="14"/>
      <c r="P67" s="14"/>
      <c r="Q67" s="1"/>
      <c r="R67" s="88" t="s">
        <v>124</v>
      </c>
      <c r="S67" s="93" t="s">
        <v>990</v>
      </c>
      <c r="T67" s="93" t="s">
        <v>991</v>
      </c>
      <c r="U67" s="92"/>
    </row>
    <row r="68" spans="1:21" ht="13.5">
      <c r="A68" s="14"/>
      <c r="B68" s="14"/>
      <c r="C68" s="14"/>
      <c r="D68" s="14"/>
      <c r="E68" s="14"/>
      <c r="F68" s="14"/>
      <c r="G68" s="14"/>
      <c r="H68" s="14"/>
      <c r="I68" s="14"/>
      <c r="L68" s="14"/>
      <c r="M68" s="14"/>
      <c r="N68" s="14"/>
      <c r="O68" s="14"/>
      <c r="P68" s="14"/>
      <c r="Q68" s="1"/>
      <c r="R68" s="88" t="s">
        <v>124</v>
      </c>
      <c r="S68" s="93" t="s">
        <v>992</v>
      </c>
      <c r="T68" s="93" t="s">
        <v>993</v>
      </c>
      <c r="U68" s="92"/>
    </row>
    <row r="69" spans="1:21" ht="13.5">
      <c r="A69" s="14"/>
      <c r="B69" s="14"/>
      <c r="C69" s="14"/>
      <c r="D69" s="14"/>
      <c r="E69" s="14"/>
      <c r="F69" s="14"/>
      <c r="G69" s="14"/>
      <c r="H69" s="14"/>
      <c r="I69" s="14"/>
      <c r="L69" s="14"/>
      <c r="M69" s="14"/>
      <c r="N69" s="14"/>
      <c r="O69" s="14"/>
      <c r="P69" s="14"/>
      <c r="Q69" s="1"/>
      <c r="R69" s="88" t="s">
        <v>124</v>
      </c>
      <c r="S69" s="93" t="s">
        <v>994</v>
      </c>
      <c r="T69" s="93" t="s">
        <v>995</v>
      </c>
      <c r="U69" s="92"/>
    </row>
    <row r="70" spans="1:21" ht="13.5">
      <c r="A70" s="14"/>
      <c r="B70" s="14"/>
      <c r="C70" s="14"/>
      <c r="D70" s="14"/>
      <c r="E70" s="14"/>
      <c r="F70" s="14"/>
      <c r="G70" s="14"/>
      <c r="H70" s="14"/>
      <c r="I70" s="14"/>
      <c r="L70" s="14"/>
      <c r="M70" s="14"/>
      <c r="N70" s="14"/>
      <c r="O70" s="14"/>
      <c r="P70" s="14"/>
      <c r="Q70" s="1"/>
      <c r="R70" s="88" t="s">
        <v>124</v>
      </c>
      <c r="S70" s="93" t="s">
        <v>996</v>
      </c>
      <c r="T70" s="93" t="s">
        <v>997</v>
      </c>
      <c r="U70" s="92"/>
    </row>
    <row r="71" spans="1:21" ht="13.5">
      <c r="A71" s="14"/>
      <c r="B71" s="14"/>
      <c r="C71" s="14"/>
      <c r="D71" s="14"/>
      <c r="E71" s="14"/>
      <c r="F71" s="14"/>
      <c r="G71" s="14"/>
      <c r="H71" s="14"/>
      <c r="I71" s="14"/>
      <c r="L71" s="14"/>
      <c r="M71" s="14"/>
      <c r="N71" s="14"/>
      <c r="O71" s="14"/>
      <c r="P71" s="14"/>
      <c r="Q71" s="1"/>
      <c r="R71" s="88" t="s">
        <v>125</v>
      </c>
      <c r="S71" s="93" t="s">
        <v>321</v>
      </c>
      <c r="T71" s="93" t="s">
        <v>998</v>
      </c>
      <c r="U71" s="92"/>
    </row>
    <row r="72" spans="1:21" ht="13.5">
      <c r="A72" s="14"/>
      <c r="B72" s="14"/>
      <c r="C72" s="14"/>
      <c r="D72" s="14"/>
      <c r="E72" s="14"/>
      <c r="F72" s="14"/>
      <c r="G72" s="14"/>
      <c r="H72" s="14"/>
      <c r="I72" s="14"/>
      <c r="L72" s="14"/>
      <c r="M72" s="14"/>
      <c r="N72" s="14"/>
      <c r="O72" s="14"/>
      <c r="P72" s="14"/>
      <c r="Q72" s="1"/>
      <c r="R72" s="88" t="s">
        <v>125</v>
      </c>
      <c r="S72" s="93" t="s">
        <v>999</v>
      </c>
      <c r="T72" s="93" t="s">
        <v>1000</v>
      </c>
      <c r="U72" s="92"/>
    </row>
    <row r="73" spans="1:21" ht="13.5">
      <c r="A73" s="14"/>
      <c r="B73" s="14"/>
      <c r="C73" s="14"/>
      <c r="D73" s="14"/>
      <c r="E73" s="14"/>
      <c r="F73" s="14"/>
      <c r="G73" s="14"/>
      <c r="H73" s="14"/>
      <c r="I73" s="14"/>
      <c r="L73" s="14"/>
      <c r="M73" s="14"/>
      <c r="N73" s="14"/>
      <c r="O73" s="14"/>
      <c r="P73" s="14"/>
      <c r="Q73" s="1"/>
      <c r="R73" s="88" t="s">
        <v>125</v>
      </c>
      <c r="S73" s="93" t="s">
        <v>999</v>
      </c>
      <c r="T73" s="93" t="s">
        <v>1001</v>
      </c>
      <c r="U73" s="92"/>
    </row>
    <row r="74" spans="1:21" ht="13.5">
      <c r="A74" s="14"/>
      <c r="B74" s="14"/>
      <c r="C74" s="14"/>
      <c r="D74" s="14"/>
      <c r="E74" s="14"/>
      <c r="F74" s="14"/>
      <c r="G74" s="14"/>
      <c r="H74" s="14"/>
      <c r="I74" s="14"/>
      <c r="L74" s="14"/>
      <c r="M74" s="14"/>
      <c r="N74" s="14"/>
      <c r="O74" s="14"/>
      <c r="P74" s="14"/>
      <c r="Q74" s="1"/>
      <c r="R74" s="88" t="s">
        <v>125</v>
      </c>
      <c r="S74" s="93" t="s">
        <v>1002</v>
      </c>
      <c r="T74" s="93" t="s">
        <v>1003</v>
      </c>
      <c r="U74" s="92"/>
    </row>
    <row r="75" spans="1:21" ht="13.5">
      <c r="A75" s="14"/>
      <c r="B75" s="14"/>
      <c r="C75" s="14"/>
      <c r="D75" s="14"/>
      <c r="E75" s="14"/>
      <c r="F75" s="14"/>
      <c r="G75" s="14"/>
      <c r="H75" s="14"/>
      <c r="I75" s="14"/>
      <c r="L75" s="14"/>
      <c r="M75" s="14"/>
      <c r="N75" s="14"/>
      <c r="O75" s="14"/>
      <c r="P75" s="14"/>
      <c r="Q75" s="1"/>
      <c r="R75" s="88" t="s">
        <v>125</v>
      </c>
      <c r="S75" s="93" t="s">
        <v>1002</v>
      </c>
      <c r="T75" s="93" t="s">
        <v>1004</v>
      </c>
      <c r="U75" s="92"/>
    </row>
    <row r="76" spans="1:21" ht="13.5">
      <c r="A76" s="14"/>
      <c r="B76" s="14"/>
      <c r="C76" s="14"/>
      <c r="D76" s="14"/>
      <c r="E76" s="14"/>
      <c r="F76" s="14"/>
      <c r="G76" s="14"/>
      <c r="H76" s="14"/>
      <c r="I76" s="14"/>
      <c r="L76" s="14"/>
      <c r="M76" s="14"/>
      <c r="N76" s="14"/>
      <c r="O76" s="14"/>
      <c r="P76" s="14"/>
      <c r="Q76" s="1"/>
      <c r="R76" s="88" t="s">
        <v>125</v>
      </c>
      <c r="S76" s="93" t="s">
        <v>302</v>
      </c>
      <c r="T76" s="93" t="s">
        <v>1005</v>
      </c>
      <c r="U76" s="92"/>
    </row>
    <row r="77" spans="1:21" ht="13.5">
      <c r="A77" s="14"/>
      <c r="B77" s="14"/>
      <c r="C77" s="14"/>
      <c r="D77" s="14"/>
      <c r="E77" s="14"/>
      <c r="F77" s="14"/>
      <c r="G77" s="14"/>
      <c r="H77" s="14"/>
      <c r="I77" s="14"/>
      <c r="L77" s="14"/>
      <c r="M77" s="14"/>
      <c r="N77" s="14"/>
      <c r="O77" s="14"/>
      <c r="P77" s="14"/>
      <c r="Q77" s="1"/>
      <c r="R77" s="88" t="s">
        <v>125</v>
      </c>
      <c r="S77" s="93" t="s">
        <v>328</v>
      </c>
      <c r="T77" s="93" t="s">
        <v>1006</v>
      </c>
      <c r="U77" s="92"/>
    </row>
    <row r="78" spans="1:21" ht="13.5">
      <c r="A78" s="14"/>
      <c r="B78" s="14"/>
      <c r="C78" s="14"/>
      <c r="D78" s="14"/>
      <c r="E78" s="14"/>
      <c r="F78" s="14"/>
      <c r="G78" s="14"/>
      <c r="H78" s="14"/>
      <c r="I78" s="14"/>
      <c r="L78" s="14"/>
      <c r="M78" s="14"/>
      <c r="N78" s="14"/>
      <c r="O78" s="14"/>
      <c r="P78" s="14"/>
      <c r="Q78" s="1"/>
      <c r="R78" s="88" t="s">
        <v>125</v>
      </c>
      <c r="S78" s="93" t="s">
        <v>328</v>
      </c>
      <c r="T78" s="93" t="s">
        <v>1007</v>
      </c>
      <c r="U78" s="92"/>
    </row>
    <row r="79" spans="1:21" ht="13.5">
      <c r="A79" s="14"/>
      <c r="B79" s="14"/>
      <c r="C79" s="14"/>
      <c r="D79" s="14"/>
      <c r="E79" s="14"/>
      <c r="F79" s="14"/>
      <c r="G79" s="14"/>
      <c r="H79" s="14"/>
      <c r="I79" s="14"/>
      <c r="L79" s="14"/>
      <c r="M79" s="14"/>
      <c r="N79" s="14"/>
      <c r="O79" s="14"/>
      <c r="P79" s="14"/>
      <c r="Q79" s="1"/>
      <c r="R79" s="88" t="s">
        <v>125</v>
      </c>
      <c r="S79" s="93" t="s">
        <v>1008</v>
      </c>
      <c r="T79" s="93" t="s">
        <v>1009</v>
      </c>
      <c r="U79" s="92"/>
    </row>
    <row r="80" spans="1:21" ht="13.5">
      <c r="A80" s="14"/>
      <c r="B80" s="14"/>
      <c r="C80" s="14"/>
      <c r="D80" s="14"/>
      <c r="E80" s="14"/>
      <c r="F80" s="14"/>
      <c r="G80" s="14"/>
      <c r="H80" s="14"/>
      <c r="I80" s="14"/>
      <c r="L80" s="14"/>
      <c r="M80" s="14"/>
      <c r="N80" s="14"/>
      <c r="O80" s="14"/>
      <c r="P80" s="14"/>
      <c r="Q80" s="1"/>
      <c r="R80" s="88" t="s">
        <v>125</v>
      </c>
      <c r="S80" s="93" t="s">
        <v>1008</v>
      </c>
      <c r="T80" s="93" t="s">
        <v>1010</v>
      </c>
      <c r="U80" s="92"/>
    </row>
    <row r="81" spans="1:21" ht="13.5">
      <c r="A81" s="14"/>
      <c r="B81" s="14"/>
      <c r="C81" s="14"/>
      <c r="D81" s="14"/>
      <c r="E81" s="14"/>
      <c r="F81" s="14"/>
      <c r="G81" s="14"/>
      <c r="H81" s="14"/>
      <c r="I81" s="14"/>
      <c r="L81" s="14"/>
      <c r="M81" s="14"/>
      <c r="N81" s="14"/>
      <c r="O81" s="14"/>
      <c r="P81" s="14"/>
      <c r="Q81" s="1"/>
      <c r="R81" s="88" t="s">
        <v>125</v>
      </c>
      <c r="S81" s="93" t="s">
        <v>1011</v>
      </c>
      <c r="T81" s="93" t="s">
        <v>1012</v>
      </c>
      <c r="U81" s="92"/>
    </row>
    <row r="82" spans="1:21" ht="13.5">
      <c r="A82" s="14"/>
      <c r="B82" s="14"/>
      <c r="C82" s="14"/>
      <c r="D82" s="14"/>
      <c r="E82" s="14"/>
      <c r="F82" s="14"/>
      <c r="G82" s="14"/>
      <c r="H82" s="14"/>
      <c r="I82" s="14"/>
      <c r="L82" s="14"/>
      <c r="M82" s="14"/>
      <c r="N82" s="14"/>
      <c r="O82" s="14"/>
      <c r="P82" s="14"/>
      <c r="Q82" s="1"/>
      <c r="R82" s="88" t="s">
        <v>125</v>
      </c>
      <c r="S82" s="93" t="s">
        <v>1011</v>
      </c>
      <c r="T82" s="93" t="s">
        <v>1013</v>
      </c>
      <c r="U82" s="92"/>
    </row>
    <row r="83" spans="1:21" ht="13.5">
      <c r="A83" s="14"/>
      <c r="B83" s="14"/>
      <c r="C83" s="14"/>
      <c r="D83" s="14"/>
      <c r="E83" s="14"/>
      <c r="F83" s="14"/>
      <c r="G83" s="14"/>
      <c r="H83" s="14"/>
      <c r="I83" s="14"/>
      <c r="L83" s="14"/>
      <c r="M83" s="14"/>
      <c r="N83" s="14"/>
      <c r="O83" s="14"/>
      <c r="P83" s="14"/>
      <c r="Q83" s="1"/>
      <c r="R83" s="88" t="s">
        <v>125</v>
      </c>
      <c r="S83" s="93" t="s">
        <v>1014</v>
      </c>
      <c r="T83" s="93" t="s">
        <v>1015</v>
      </c>
      <c r="U83" s="92"/>
    </row>
    <row r="84" spans="1:21" ht="13.5">
      <c r="A84" s="14"/>
      <c r="B84" s="14"/>
      <c r="C84" s="14"/>
      <c r="D84" s="14"/>
      <c r="E84" s="14"/>
      <c r="F84" s="14"/>
      <c r="G84" s="14"/>
      <c r="H84" s="14"/>
      <c r="I84" s="14"/>
      <c r="L84" s="14"/>
      <c r="M84" s="14"/>
      <c r="N84" s="14"/>
      <c r="O84" s="14"/>
      <c r="P84" s="14"/>
      <c r="Q84" s="1"/>
      <c r="R84" s="88" t="s">
        <v>125</v>
      </c>
      <c r="S84" s="93" t="s">
        <v>1016</v>
      </c>
      <c r="T84" s="93" t="s">
        <v>1017</v>
      </c>
      <c r="U84" s="92"/>
    </row>
    <row r="85" spans="1:21" ht="13.5">
      <c r="A85" s="14"/>
      <c r="B85" s="14"/>
      <c r="C85" s="14"/>
      <c r="D85" s="14"/>
      <c r="E85" s="14"/>
      <c r="F85" s="14"/>
      <c r="G85" s="14"/>
      <c r="H85" s="14"/>
      <c r="I85" s="14"/>
      <c r="L85" s="14"/>
      <c r="M85" s="14"/>
      <c r="N85" s="14"/>
      <c r="O85" s="14"/>
      <c r="P85" s="14"/>
      <c r="Q85" s="1"/>
      <c r="R85" s="88" t="s">
        <v>126</v>
      </c>
      <c r="S85" s="93" t="s">
        <v>1018</v>
      </c>
      <c r="T85" s="93" t="s">
        <v>1019</v>
      </c>
      <c r="U85" s="92"/>
    </row>
    <row r="86" spans="1:21" ht="13.5">
      <c r="A86" s="14"/>
      <c r="B86" s="14"/>
      <c r="C86" s="14"/>
      <c r="D86" s="14"/>
      <c r="E86" s="14"/>
      <c r="F86" s="14"/>
      <c r="G86" s="14"/>
      <c r="H86" s="14"/>
      <c r="I86" s="14"/>
      <c r="L86" s="14"/>
      <c r="M86" s="14"/>
      <c r="N86" s="14"/>
      <c r="O86" s="14"/>
      <c r="P86" s="14"/>
      <c r="Q86" s="1"/>
      <c r="R86" s="88" t="s">
        <v>126</v>
      </c>
      <c r="S86" s="93" t="s">
        <v>1020</v>
      </c>
      <c r="T86" s="93" t="s">
        <v>1021</v>
      </c>
      <c r="U86" s="92"/>
    </row>
    <row r="87" spans="1:21" ht="13.5">
      <c r="A87" s="14"/>
      <c r="B87" s="14"/>
      <c r="C87" s="14"/>
      <c r="D87" s="14"/>
      <c r="E87" s="14"/>
      <c r="F87" s="14"/>
      <c r="G87" s="14"/>
      <c r="H87" s="14"/>
      <c r="I87" s="14"/>
      <c r="L87" s="14"/>
      <c r="M87" s="14"/>
      <c r="N87" s="14"/>
      <c r="O87" s="14"/>
      <c r="P87" s="14"/>
      <c r="Q87" s="1"/>
      <c r="R87" s="88" t="s">
        <v>126</v>
      </c>
      <c r="S87" s="93" t="s">
        <v>1022</v>
      </c>
      <c r="T87" s="93" t="s">
        <v>1023</v>
      </c>
      <c r="U87" s="92"/>
    </row>
    <row r="88" spans="1:21" ht="13.5">
      <c r="A88" s="14"/>
      <c r="B88" s="14"/>
      <c r="C88" s="14"/>
      <c r="D88" s="14"/>
      <c r="E88" s="14"/>
      <c r="F88" s="14"/>
      <c r="G88" s="14"/>
      <c r="H88" s="14"/>
      <c r="I88" s="14"/>
      <c r="L88" s="14"/>
      <c r="M88" s="14"/>
      <c r="N88" s="14"/>
      <c r="O88" s="14"/>
      <c r="P88" s="14"/>
      <c r="Q88" s="1"/>
      <c r="R88" s="88" t="s">
        <v>126</v>
      </c>
      <c r="S88" s="93" t="s">
        <v>1022</v>
      </c>
      <c r="T88" s="93" t="s">
        <v>1024</v>
      </c>
      <c r="U88" s="92"/>
    </row>
    <row r="89" spans="1:21" ht="13.5">
      <c r="A89" s="14"/>
      <c r="B89" s="14"/>
      <c r="C89" s="14"/>
      <c r="D89" s="14"/>
      <c r="E89" s="14"/>
      <c r="F89" s="14"/>
      <c r="G89" s="14"/>
      <c r="H89" s="14"/>
      <c r="I89" s="14"/>
      <c r="L89" s="14"/>
      <c r="M89" s="14"/>
      <c r="N89" s="14"/>
      <c r="O89" s="14"/>
      <c r="P89" s="14"/>
      <c r="Q89" s="1"/>
      <c r="R89" s="88" t="s">
        <v>126</v>
      </c>
      <c r="S89" s="93" t="s">
        <v>474</v>
      </c>
      <c r="T89" s="93" t="s">
        <v>1025</v>
      </c>
      <c r="U89" s="92"/>
    </row>
    <row r="90" spans="1:21" ht="13.5">
      <c r="A90" s="14"/>
      <c r="B90" s="14"/>
      <c r="C90" s="14"/>
      <c r="D90" s="14"/>
      <c r="E90" s="14"/>
      <c r="F90" s="14"/>
      <c r="G90" s="14"/>
      <c r="H90" s="14"/>
      <c r="I90" s="14"/>
      <c r="L90" s="14"/>
      <c r="M90" s="14"/>
      <c r="N90" s="14"/>
      <c r="O90" s="14"/>
      <c r="P90" s="14"/>
      <c r="Q90" s="1"/>
      <c r="R90" s="88" t="s">
        <v>126</v>
      </c>
      <c r="S90" s="93" t="s">
        <v>474</v>
      </c>
      <c r="T90" s="93" t="s">
        <v>1026</v>
      </c>
      <c r="U90" s="92"/>
    </row>
    <row r="91" spans="1:21" ht="13.5">
      <c r="A91" s="14"/>
      <c r="B91" s="14"/>
      <c r="C91" s="14"/>
      <c r="D91" s="14"/>
      <c r="E91" s="14"/>
      <c r="F91" s="14"/>
      <c r="G91" s="14"/>
      <c r="H91" s="14"/>
      <c r="I91" s="14"/>
      <c r="L91" s="14"/>
      <c r="M91" s="14"/>
      <c r="N91" s="14"/>
      <c r="O91" s="14"/>
      <c r="P91" s="14"/>
      <c r="Q91" s="1"/>
      <c r="R91" s="88" t="s">
        <v>126</v>
      </c>
      <c r="S91" s="93" t="s">
        <v>1027</v>
      </c>
      <c r="T91" s="93" t="s">
        <v>1028</v>
      </c>
      <c r="U91" s="92"/>
    </row>
    <row r="92" spans="1:21" ht="13.5">
      <c r="A92" s="14"/>
      <c r="B92" s="14"/>
      <c r="C92" s="14"/>
      <c r="D92" s="14"/>
      <c r="E92" s="14"/>
      <c r="F92" s="14"/>
      <c r="G92" s="14"/>
      <c r="H92" s="14"/>
      <c r="I92" s="14"/>
      <c r="L92" s="14"/>
      <c r="M92" s="14"/>
      <c r="N92" s="14"/>
      <c r="O92" s="14"/>
      <c r="P92" s="14"/>
      <c r="Q92" s="1"/>
      <c r="R92" s="88" t="s">
        <v>126</v>
      </c>
      <c r="S92" s="93" t="s">
        <v>1027</v>
      </c>
      <c r="T92" s="93" t="s">
        <v>1029</v>
      </c>
      <c r="U92" s="92"/>
    </row>
    <row r="93" spans="1:21" ht="13.5">
      <c r="A93" s="14"/>
      <c r="B93" s="14"/>
      <c r="C93" s="14"/>
      <c r="D93" s="14"/>
      <c r="E93" s="14"/>
      <c r="F93" s="14"/>
      <c r="G93" s="14"/>
      <c r="H93" s="14"/>
      <c r="I93" s="14"/>
      <c r="L93" s="14"/>
      <c r="M93" s="14"/>
      <c r="N93" s="14"/>
      <c r="O93" s="14"/>
      <c r="P93" s="14"/>
      <c r="Q93" s="1"/>
      <c r="R93" s="88" t="s">
        <v>126</v>
      </c>
      <c r="S93" s="93" t="s">
        <v>469</v>
      </c>
      <c r="T93" s="93" t="s">
        <v>1030</v>
      </c>
      <c r="U93" s="92"/>
    </row>
    <row r="94" spans="1:21" ht="13.5">
      <c r="A94" s="14"/>
      <c r="B94" s="14"/>
      <c r="C94" s="14"/>
      <c r="D94" s="14"/>
      <c r="E94" s="14"/>
      <c r="F94" s="14"/>
      <c r="G94" s="14"/>
      <c r="H94" s="14"/>
      <c r="I94" s="14"/>
      <c r="L94" s="14"/>
      <c r="M94" s="14"/>
      <c r="N94" s="14"/>
      <c r="O94" s="14"/>
      <c r="P94" s="14"/>
      <c r="Q94" s="1"/>
      <c r="R94" s="88" t="s">
        <v>126</v>
      </c>
      <c r="S94" s="93" t="s">
        <v>1031</v>
      </c>
      <c r="T94" s="93" t="s">
        <v>1032</v>
      </c>
      <c r="U94" s="92"/>
    </row>
    <row r="95" spans="1:21" ht="13.5">
      <c r="A95" s="14"/>
      <c r="B95" s="14"/>
      <c r="C95" s="14"/>
      <c r="D95" s="14"/>
      <c r="E95" s="14"/>
      <c r="F95" s="14"/>
      <c r="G95" s="14"/>
      <c r="H95" s="14"/>
      <c r="I95" s="14"/>
      <c r="L95" s="14"/>
      <c r="M95" s="14"/>
      <c r="N95" s="14"/>
      <c r="O95" s="14"/>
      <c r="P95" s="14"/>
      <c r="Q95" s="1"/>
      <c r="R95" s="88" t="s">
        <v>126</v>
      </c>
      <c r="S95" s="93" t="s">
        <v>1033</v>
      </c>
      <c r="T95" s="93" t="s">
        <v>1034</v>
      </c>
      <c r="U95" s="92"/>
    </row>
    <row r="96" spans="1:21" ht="13.5">
      <c r="A96" s="14"/>
      <c r="B96" s="14"/>
      <c r="C96" s="14"/>
      <c r="D96" s="14"/>
      <c r="E96" s="14"/>
      <c r="F96" s="14"/>
      <c r="G96" s="14"/>
      <c r="H96" s="14"/>
      <c r="I96" s="14"/>
      <c r="L96" s="14"/>
      <c r="M96" s="14"/>
      <c r="N96" s="14"/>
      <c r="O96" s="14"/>
      <c r="P96" s="14"/>
      <c r="Q96" s="1"/>
      <c r="R96" s="88" t="s">
        <v>127</v>
      </c>
      <c r="S96" s="93" t="s">
        <v>198</v>
      </c>
      <c r="T96" s="93" t="s">
        <v>1035</v>
      </c>
      <c r="U96" s="92"/>
    </row>
    <row r="97" spans="1:21" ht="13.5">
      <c r="A97" s="14"/>
      <c r="B97" s="14"/>
      <c r="C97" s="14"/>
      <c r="D97" s="14"/>
      <c r="E97" s="14"/>
      <c r="F97" s="14"/>
      <c r="G97" s="14"/>
      <c r="H97" s="14"/>
      <c r="I97" s="14"/>
      <c r="L97" s="14"/>
      <c r="M97" s="14"/>
      <c r="N97" s="14"/>
      <c r="O97" s="14"/>
      <c r="P97" s="14"/>
      <c r="Q97" s="1"/>
      <c r="R97" s="88" t="s">
        <v>127</v>
      </c>
      <c r="S97" s="93" t="s">
        <v>198</v>
      </c>
      <c r="T97" s="93" t="s">
        <v>1036</v>
      </c>
      <c r="U97" s="92"/>
    </row>
    <row r="98" spans="1:21" ht="13.5">
      <c r="A98" s="14"/>
      <c r="B98" s="14"/>
      <c r="C98" s="14"/>
      <c r="D98" s="14"/>
      <c r="E98" s="14"/>
      <c r="F98" s="14"/>
      <c r="G98" s="14"/>
      <c r="H98" s="14"/>
      <c r="I98" s="14"/>
      <c r="L98" s="14"/>
      <c r="M98" s="14"/>
      <c r="N98" s="14"/>
      <c r="O98" s="14"/>
      <c r="P98" s="14"/>
      <c r="Q98" s="1"/>
      <c r="R98" s="88" t="s">
        <v>127</v>
      </c>
      <c r="S98" s="93" t="s">
        <v>173</v>
      </c>
      <c r="T98" s="93" t="s">
        <v>1037</v>
      </c>
      <c r="U98" s="92"/>
    </row>
    <row r="99" spans="1:21" ht="13.5">
      <c r="A99" s="14"/>
      <c r="B99" s="14"/>
      <c r="C99" s="14"/>
      <c r="D99" s="14"/>
      <c r="E99" s="14"/>
      <c r="F99" s="14"/>
      <c r="G99" s="14"/>
      <c r="H99" s="14"/>
      <c r="I99" s="14"/>
      <c r="L99" s="14"/>
      <c r="M99" s="14"/>
      <c r="N99" s="14"/>
      <c r="O99" s="14"/>
      <c r="P99" s="14"/>
      <c r="Q99" s="1"/>
      <c r="R99" s="88" t="s">
        <v>127</v>
      </c>
      <c r="S99" s="93" t="s">
        <v>313</v>
      </c>
      <c r="T99" s="93" t="s">
        <v>1038</v>
      </c>
      <c r="U99" s="92"/>
    </row>
    <row r="100" spans="1:21" ht="13.5">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ht="13.5">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ht="13.5">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ht="13.5">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ht="13.5">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ht="13.5">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ht="13.5">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ht="13.5">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ht="13.5">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ht="13.5">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ht="13.5">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ht="13.5">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ht="13.5">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ht="13.5">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ht="13.5">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ht="13.5">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ht="13.5">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ht="13.5">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ht="13.5">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ht="13.5">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ht="13.5">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ht="13.5">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ht="13.5">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ht="13.5">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ht="13.5">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ht="13.5">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ht="13.5">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ht="13.5">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ht="13.5">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ht="13.5">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ht="13.5">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ht="13.5">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ht="13.5">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ht="13.5">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ht="13.5">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ht="13.5">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ht="13.5">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ht="13.5">
      <c r="A138" s="14"/>
      <c r="B138" s="14"/>
      <c r="C138" s="14"/>
      <c r="D138" s="14"/>
      <c r="E138" s="14"/>
      <c r="F138" s="14"/>
      <c r="G138" s="14"/>
      <c r="H138" s="14"/>
      <c r="I138" s="14"/>
      <c r="L138" s="14"/>
      <c r="M138" s="14"/>
      <c r="N138" s="14"/>
      <c r="O138" s="14"/>
      <c r="P138" s="14"/>
      <c r="Q138" s="1"/>
      <c r="R138" s="88" t="s">
        <v>130</v>
      </c>
      <c r="S138" s="93"/>
      <c r="T138" s="93" t="s">
        <v>1104</v>
      </c>
      <c r="U138" s="92"/>
    </row>
    <row r="139" spans="1:21" ht="13.5">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ht="13.5">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ht="13.5">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ht="13.5">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ht="13.5">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ht="13.5">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ht="13.5">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ht="13.5">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ht="13.5">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ht="13.5">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ht="13.5">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ht="13.5">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ht="13.5">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ht="13.5">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ht="13.5">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ht="13.5">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ht="13.5">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ht="13.5">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ht="13.5">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ht="13.5">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ht="13.5">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ht="13.5">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ht="13.5">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ht="13.5">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ht="13.5">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ht="13.5">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ht="13.5">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ht="13.5">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ht="13.5">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ht="13.5">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ht="13.5">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ht="13.5">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ht="13.5">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ht="13.5">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ht="13.5">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ht="13.5">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ht="13.5">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ht="13.5">
      <c r="A176" s="14"/>
      <c r="B176" s="14"/>
      <c r="C176" s="14"/>
      <c r="D176" s="14"/>
      <c r="E176" s="14"/>
      <c r="F176" s="14"/>
      <c r="G176" s="14"/>
      <c r="H176" s="14"/>
      <c r="I176" s="14"/>
      <c r="L176" s="14"/>
      <c r="M176" s="14"/>
      <c r="N176" s="14"/>
      <c r="O176" s="14"/>
      <c r="P176" s="14"/>
      <c r="Q176" s="1"/>
      <c r="R176" s="88"/>
      <c r="S176" s="93"/>
      <c r="T176" s="93"/>
      <c r="U176" s="92"/>
    </row>
    <row r="177" spans="1:21" ht="13.5">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ht="13.5">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ht="13.5">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ht="13.5">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ht="13.5">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ht="13.5">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ht="13.5">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ht="13.5">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ht="13.5">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ht="13.5">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ht="13.5">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ht="13.5">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ht="13.5">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ht="13.5">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ht="13.5">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ht="13.5">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ht="13.5">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ht="13.5">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ht="13.5">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ht="13.5">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ht="13.5">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ht="13.5">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ht="13.5">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ht="13.5">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ht="13.5">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ht="13.5">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ht="13.5">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ht="13.5">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ht="13.5">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ht="13.5">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ht="13.5">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ht="13.5">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ht="13.5">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ht="13.5">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ht="13.5">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ht="13.5">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ht="13.5">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ht="13.5">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ht="13.5">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ht="13.5">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ht="13.5">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ht="13.5">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ht="13.5">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ht="13.5">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ht="13.5">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ht="13.5">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ht="13.5">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ht="13.5">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ht="13.5">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ht="13.5">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ht="13.5">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ht="13.5">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ht="13.5">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ht="13.5">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ht="13.5">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ht="13.5">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5">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ht="13.5">
      <c r="A235" s="14"/>
      <c r="B235" s="14"/>
      <c r="C235" s="14"/>
      <c r="D235" s="14"/>
      <c r="E235" s="14"/>
      <c r="F235" s="14"/>
      <c r="G235" s="14"/>
      <c r="H235" s="14"/>
      <c r="I235" s="14"/>
      <c r="L235" s="14"/>
      <c r="M235" s="14"/>
      <c r="N235" s="14"/>
      <c r="O235" s="14"/>
      <c r="P235" s="14"/>
      <c r="Q235" s="1"/>
      <c r="R235" s="88"/>
      <c r="S235" s="93"/>
      <c r="T235" s="93"/>
      <c r="U235" s="92"/>
    </row>
    <row r="236" spans="1:21" ht="13.5">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ht="13.5">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ht="13.5">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ht="13.5">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ht="13.5">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ht="13.5">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ht="13.5">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ht="13.5">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ht="13.5">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ht="13.5">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ht="13.5">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ht="13.5">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ht="13.5">
      <c r="L248" s="14"/>
      <c r="M248" s="14"/>
      <c r="N248" s="14"/>
      <c r="O248" s="14"/>
      <c r="P248" s="14"/>
      <c r="Q248" s="1"/>
      <c r="R248" s="88" t="s">
        <v>137</v>
      </c>
      <c r="S248" s="93" t="s">
        <v>1284</v>
      </c>
      <c r="T248" s="93" t="s">
        <v>1286</v>
      </c>
      <c r="U248" s="92"/>
    </row>
    <row r="249" spans="1:21" ht="13.5">
      <c r="L249" s="14"/>
      <c r="M249" s="14"/>
      <c r="N249" s="14"/>
      <c r="O249" s="14"/>
      <c r="P249" s="14"/>
      <c r="Q249" s="1"/>
      <c r="R249" s="88" t="s">
        <v>137</v>
      </c>
      <c r="S249" s="93" t="s">
        <v>1284</v>
      </c>
      <c r="T249" s="93" t="s">
        <v>1287</v>
      </c>
      <c r="U249" s="92"/>
    </row>
    <row r="250" spans="1:21" ht="13.5">
      <c r="L250" s="14"/>
      <c r="M250" s="14"/>
      <c r="N250" s="14"/>
      <c r="O250" s="14"/>
      <c r="P250" s="14"/>
      <c r="Q250" s="1"/>
      <c r="R250" s="88" t="s">
        <v>137</v>
      </c>
      <c r="S250" s="93" t="s">
        <v>1288</v>
      </c>
      <c r="T250" s="93" t="s">
        <v>1289</v>
      </c>
      <c r="U250" s="92"/>
    </row>
    <row r="251" spans="1:21" ht="14"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phoneticPr fontId="53" type="noConversion"/>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115" zoomScaleNormal="115" workbookViewId="0">
      <pane xSplit="2" ySplit="2" topLeftCell="C54" activePane="bottomRight" state="frozen"/>
      <selection pane="topRight" activeCell="C1" sqref="C1"/>
      <selection pane="bottomLeft" activeCell="A3" sqref="A3"/>
      <selection pane="bottomRight" activeCell="C67" sqref="C67:E73"/>
    </sheetView>
  </sheetViews>
  <sheetFormatPr defaultColWidth="9" defaultRowHeight="13"/>
  <cols>
    <col min="1" max="1" width="29.42578125" style="8" customWidth="1"/>
    <col min="2" max="2" width="32"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c r="A1" s="234" t="s">
        <v>13</v>
      </c>
      <c r="B1" s="71"/>
      <c r="C1" s="170"/>
      <c r="D1" s="170"/>
      <c r="E1" s="171"/>
    </row>
    <row r="2" spans="1:5" s="14" customFormat="1" ht="15.5">
      <c r="A2" s="234"/>
      <c r="B2" s="71" t="s">
        <v>14</v>
      </c>
      <c r="C2" s="166" t="s">
        <v>15</v>
      </c>
      <c r="D2" s="167" t="s">
        <v>16</v>
      </c>
    </row>
    <row r="3" spans="1:5" s="14" customFormat="1" ht="12.75" customHeight="1">
      <c r="A3" s="168"/>
    </row>
    <row r="4" spans="1:5" s="14" customFormat="1" ht="19"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5">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226" t="s">
        <v>5</v>
      </c>
      <c r="B20" s="11" t="s">
        <v>42</v>
      </c>
      <c r="C20" s="102" t="s">
        <v>43</v>
      </c>
      <c r="E20" s="108" t="s">
        <v>44</v>
      </c>
      <c r="O20" s="69"/>
    </row>
    <row r="21" spans="1:41 16384:16384" s="14" customFormat="1">
      <c r="A21" s="226"/>
      <c r="B21" s="17"/>
    </row>
    <row r="22" spans="1:41 16384:16384">
      <c r="A22" s="226"/>
      <c r="C22" s="235" t="s">
        <v>45</v>
      </c>
      <c r="D22" s="236"/>
      <c r="E22" s="237"/>
      <c r="G22" s="238" t="s">
        <v>46</v>
      </c>
      <c r="H22" s="239"/>
      <c r="I22" s="240"/>
      <c r="K22" s="238" t="s">
        <v>46</v>
      </c>
      <c r="L22" s="239"/>
      <c r="M22" s="240"/>
      <c r="O22" s="238" t="s">
        <v>46</v>
      </c>
      <c r="P22" s="239"/>
      <c r="Q22" s="240"/>
      <c r="S22" s="238" t="s">
        <v>46</v>
      </c>
      <c r="T22" s="239"/>
      <c r="U22" s="240"/>
      <c r="W22" s="238" t="s">
        <v>46</v>
      </c>
      <c r="X22" s="239"/>
      <c r="Y22" s="240"/>
      <c r="AA22" s="238" t="s">
        <v>46</v>
      </c>
      <c r="AB22" s="239"/>
      <c r="AC22" s="240"/>
      <c r="AE22" s="238" t="s">
        <v>46</v>
      </c>
      <c r="AF22" s="239"/>
      <c r="AG22" s="240"/>
      <c r="AI22" s="238" t="s">
        <v>46</v>
      </c>
      <c r="AJ22" s="239"/>
      <c r="AK22" s="240"/>
      <c r="AM22" s="238" t="s">
        <v>46</v>
      </c>
      <c r="AN22" s="239"/>
      <c r="AO22" s="240"/>
    </row>
    <row r="23" spans="1:41 16384:16384">
      <c r="A23" s="226"/>
      <c r="B23" s="172" t="str">
        <f>IF(C20="Start with impact category","Select Impact category &gt;&gt;","")</f>
        <v/>
      </c>
      <c r="C23" s="196"/>
      <c r="D23" s="197"/>
      <c r="E23" s="198"/>
      <c r="F23" s="115" t="str">
        <f>IF($B$23="Select Impact category &gt;&gt;", "&gt;&gt;","")</f>
        <v/>
      </c>
      <c r="G23" s="196"/>
      <c r="H23" s="197"/>
      <c r="I23" s="198"/>
      <c r="J23" s="115" t="str">
        <f>IF($B$23="Select Impact category &gt;&gt;", "&gt;&gt;","")</f>
        <v/>
      </c>
      <c r="K23" s="196"/>
      <c r="L23" s="197"/>
      <c r="M23" s="198"/>
      <c r="N23" s="115" t="str">
        <f>IF($B$23="Select Impact category &gt;&gt;", "&gt;&gt;","")</f>
        <v/>
      </c>
      <c r="O23" s="196"/>
      <c r="P23" s="197"/>
      <c r="Q23" s="198"/>
      <c r="R23" s="115" t="str">
        <f>IF($B$23="Select Impact category &gt;&gt;", "&gt;&gt;","")</f>
        <v/>
      </c>
      <c r="S23" s="196"/>
      <c r="T23" s="197"/>
      <c r="U23" s="198"/>
      <c r="V23" s="115" t="str">
        <f>IF($B$23="Select Impact category &gt;&gt;", "&gt;&gt;","")</f>
        <v/>
      </c>
      <c r="W23" s="196"/>
      <c r="X23" s="197"/>
      <c r="Y23" s="198"/>
      <c r="Z23" s="115" t="str">
        <f>IF($B$23="Select Impact category &gt;&gt;", "&gt;&gt;","")</f>
        <v/>
      </c>
      <c r="AA23" s="196"/>
      <c r="AB23" s="197"/>
      <c r="AC23" s="198"/>
      <c r="AD23" s="115" t="str">
        <f>IF($B$23="Select Impact category &gt;&gt;", "&gt;&gt;","")</f>
        <v/>
      </c>
      <c r="AE23" s="196"/>
      <c r="AF23" s="197"/>
      <c r="AG23" s="198"/>
      <c r="AH23" s="115" t="str">
        <f>IF($B$23="Select Impact category &gt;&gt;", "&gt;&gt;","")</f>
        <v/>
      </c>
      <c r="AI23" s="196"/>
      <c r="AJ23" s="197"/>
      <c r="AK23" s="198"/>
      <c r="AL23" s="115" t="str">
        <f>IF($B$23="Select Impact category &gt;&gt;", "&gt;&gt;","")</f>
        <v/>
      </c>
      <c r="AM23" s="196"/>
      <c r="AN23" s="197"/>
      <c r="AO23" s="198"/>
    </row>
    <row r="24" spans="1:41 16384:16384" ht="12.75" customHeight="1">
      <c r="A24" s="226"/>
      <c r="B24" s="172" t="str">
        <f>IF(C20="Start with SDG","Select SDG &gt;&gt;","")</f>
        <v>Select SDG &gt;&gt;</v>
      </c>
      <c r="C24" s="193" t="s">
        <v>133</v>
      </c>
      <c r="D24" s="194"/>
      <c r="E24" s="195"/>
      <c r="F24" s="115" t="str">
        <f>IF($B$24="Select SDG &gt;&gt;","&gt;&gt;","")</f>
        <v>&gt;&gt;</v>
      </c>
      <c r="G24" s="193" t="s">
        <v>128</v>
      </c>
      <c r="H24" s="194"/>
      <c r="I24" s="195"/>
      <c r="J24" s="115" t="str">
        <f>IF($B$24="Select SDG &gt;&gt;","&gt;&gt;","")</f>
        <v>&gt;&gt;</v>
      </c>
      <c r="K24" s="193" t="s">
        <v>126</v>
      </c>
      <c r="L24" s="194"/>
      <c r="M24" s="195"/>
      <c r="N24" s="115" t="str">
        <f>IF($B$24="Select SDG &gt;&gt;","&gt;&gt;","")</f>
        <v>&gt;&gt;</v>
      </c>
      <c r="O24" s="193"/>
      <c r="P24" s="194"/>
      <c r="Q24" s="195"/>
      <c r="R24" s="115" t="str">
        <f>IF($B$24="Select SDG &gt;&gt;","&gt;&gt;","")</f>
        <v>&gt;&gt;</v>
      </c>
      <c r="S24" s="193"/>
      <c r="T24" s="194"/>
      <c r="U24" s="195"/>
      <c r="V24" s="115" t="str">
        <f>IF($B$24="Select SDG &gt;&gt;","&gt;&gt;","")</f>
        <v>&gt;&gt;</v>
      </c>
      <c r="W24" s="193"/>
      <c r="X24" s="194"/>
      <c r="Y24" s="195"/>
      <c r="Z24" s="115" t="str">
        <f>IF($B$24="Select SDG &gt;&gt;","&gt;&gt;","")</f>
        <v>&gt;&gt;</v>
      </c>
      <c r="AA24" s="193"/>
      <c r="AB24" s="194"/>
      <c r="AC24" s="195"/>
      <c r="AD24" s="115" t="str">
        <f>IF($B$24="Select SDG &gt;&gt;","&gt;&gt;","")</f>
        <v>&gt;&gt;</v>
      </c>
      <c r="AE24" s="193"/>
      <c r="AF24" s="194"/>
      <c r="AG24" s="195"/>
      <c r="AH24" s="115" t="str">
        <f>IF($B$24="Select SDG &gt;&gt;","&gt;&gt;","")</f>
        <v>&gt;&gt;</v>
      </c>
      <c r="AI24" s="193"/>
      <c r="AJ24" s="194"/>
      <c r="AK24" s="195"/>
      <c r="AL24" s="115" t="str">
        <f>IF($B$24="Select SDG &gt;&gt;","&gt;&gt;","")</f>
        <v>&gt;&gt;</v>
      </c>
      <c r="AM24" s="193"/>
      <c r="AN24" s="194"/>
      <c r="AO24" s="195"/>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199"/>
      <c r="D26" s="200"/>
      <c r="E26" s="201"/>
      <c r="F26" s="115" t="str">
        <f>IF($B$26="Select Monitoring indicator &gt;&gt;", "&gt;&gt;","")</f>
        <v/>
      </c>
      <c r="G26" s="196"/>
      <c r="H26" s="197"/>
      <c r="I26" s="198"/>
      <c r="J26" s="115" t="str">
        <f>IF($B$26="Select Monitoring indicator &gt;&gt;","&gt;&gt;","")</f>
        <v/>
      </c>
      <c r="K26" s="196"/>
      <c r="L26" s="197"/>
      <c r="M26" s="198"/>
      <c r="N26" s="115" t="str">
        <f>IF($B$26="Select Monitoring indicator &gt;&gt;","&gt;&gt;","")</f>
        <v/>
      </c>
      <c r="O26" s="196"/>
      <c r="P26" s="197"/>
      <c r="Q26" s="198"/>
      <c r="R26" s="115" t="str">
        <f>IF($B$26="Select Monitoring indicator &gt;&gt;","&gt;&gt;","")</f>
        <v/>
      </c>
      <c r="S26" s="196"/>
      <c r="T26" s="197"/>
      <c r="U26" s="198"/>
      <c r="V26" s="115" t="str">
        <f>IF($B$26="Select Monitoring indicator &gt;&gt;","&gt;&gt;","")</f>
        <v/>
      </c>
      <c r="W26" s="196"/>
      <c r="X26" s="197"/>
      <c r="Y26" s="198"/>
      <c r="Z26" s="115" t="str">
        <f>IF($B$26="Select Monitoring indicator &gt;&gt;","&gt;&gt;","")</f>
        <v/>
      </c>
      <c r="AA26" s="196"/>
      <c r="AB26" s="197"/>
      <c r="AC26" s="198"/>
      <c r="AD26" s="115" t="str">
        <f>IF($B$26="Select Monitoring indicator &gt;&gt;","&gt;&gt;","")</f>
        <v/>
      </c>
      <c r="AE26" s="196"/>
      <c r="AF26" s="197"/>
      <c r="AG26" s="198"/>
      <c r="AH26" s="115" t="str">
        <f>IF($B$26="Select Monitoring indicator &gt;&gt;","&gt;&gt;","")</f>
        <v/>
      </c>
      <c r="AI26" s="196"/>
      <c r="AJ26" s="197"/>
      <c r="AK26" s="198"/>
      <c r="AL26" s="115" t="str">
        <f>IF($B$26="Select Monitoring indicator &gt;&gt;","&gt;&gt;","")</f>
        <v/>
      </c>
      <c r="AM26" s="196"/>
      <c r="AN26" s="197"/>
      <c r="AO26" s="198"/>
    </row>
    <row r="27" spans="1:41 16384:16384" ht="12.75" customHeight="1">
      <c r="B27" s="173" t="str">
        <f>IF(C24&lt;&gt;"","Select Monitoring indicator &gt;&gt;","")</f>
        <v>Select Monitoring indicator &gt;&gt;</v>
      </c>
      <c r="C27" s="202" t="s">
        <v>215</v>
      </c>
      <c r="D27" s="203"/>
      <c r="E27" s="204"/>
      <c r="F27" s="115" t="str">
        <f>IF($B$27="Select Monitoring indicator &gt;&gt;","&gt;&gt;","")</f>
        <v>&gt;&gt;</v>
      </c>
      <c r="G27" s="193" t="s">
        <v>273</v>
      </c>
      <c r="H27" s="194"/>
      <c r="I27" s="195"/>
      <c r="J27" s="115" t="str">
        <f>IF($B$27="Select Monitoring indicator &gt;&gt;","&gt;&gt;","")</f>
        <v>&gt;&gt;</v>
      </c>
      <c r="K27" s="193" t="s">
        <v>1019</v>
      </c>
      <c r="L27" s="194"/>
      <c r="M27" s="195"/>
      <c r="N27" s="115" t="str">
        <f>IF($B$27="Select Monitoring indicator &gt;&gt;","&gt;&gt;","")</f>
        <v>&gt;&gt;</v>
      </c>
      <c r="O27" s="193"/>
      <c r="P27" s="194"/>
      <c r="Q27" s="195"/>
      <c r="R27" s="115" t="str">
        <f>IF($B$27="Select Monitoring indicator &gt;&gt;","&gt;&gt;","")</f>
        <v>&gt;&gt;</v>
      </c>
      <c r="S27" s="193"/>
      <c r="T27" s="194"/>
      <c r="U27" s="195"/>
      <c r="V27" s="115" t="str">
        <f>IF($B$27="Select Monitoring indicator &gt;&gt;","&gt;&gt;","")</f>
        <v>&gt;&gt;</v>
      </c>
      <c r="W27" s="193"/>
      <c r="X27" s="194"/>
      <c r="Y27" s="195"/>
      <c r="Z27" s="115" t="str">
        <f>IF($B$27="Select Monitoring indicator &gt;&gt;","&gt;&gt;","")</f>
        <v>&gt;&gt;</v>
      </c>
      <c r="AA27" s="193"/>
      <c r="AB27" s="194"/>
      <c r="AC27" s="195"/>
      <c r="AD27" s="115" t="str">
        <f>IF($B$27="Select Monitoring indicator &gt;&gt;","&gt;&gt;","")</f>
        <v>&gt;&gt;</v>
      </c>
      <c r="AE27" s="193"/>
      <c r="AF27" s="194"/>
      <c r="AG27" s="195"/>
      <c r="AH27" s="115" t="str">
        <f>IF($B$27="Select Monitoring indicator &gt;&gt;","&gt;&gt;","")</f>
        <v>&gt;&gt;</v>
      </c>
      <c r="AI27" s="193"/>
      <c r="AJ27" s="194"/>
      <c r="AK27" s="195"/>
      <c r="AL27" s="115" t="str">
        <f>IF($B$27="Select Monitoring indicator &gt;&gt;","&gt;&gt;","")</f>
        <v>&gt;&gt;</v>
      </c>
      <c r="AM27" s="193"/>
      <c r="AN27" s="194"/>
      <c r="AO27" s="195"/>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5"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190" t="str" cm="1">
        <f t="array" ref="C30">IFERROR(_xlfn.IFS(C23&lt;&gt;"",IFERROR(INDEX(BA!$J$4:$J$952,MATCH(C26,BA!$P$4:$P$952,0)),""),C24&lt;&gt;"",IFERROR(INDEX(BA!$J$4:$J$952,MATCH(C27,BA!$P$4:$P$952,0)),"")),"")</f>
        <v>GSDM-I13.2.1</v>
      </c>
      <c r="D30" s="191"/>
      <c r="E30" s="192"/>
      <c r="G30" s="190" t="str" cm="1">
        <f t="array" ref="G30">IFERROR(_xlfn.IFS(G23&lt;&gt;"",IFERROR(INDEX(BA!$J$4:$J$952,MATCH(G26,BA!$P$4:$P$952,0)),""),G24&lt;&gt;"",IFERROR(INDEX(BA!$J$4:$J$952,MATCH(G27,BA!$P$4:$P$952,0)),"")),"")</f>
        <v>GSDM-I8.5.1</v>
      </c>
      <c r="H30" s="191"/>
      <c r="I30" s="192"/>
      <c r="K30" s="190" t="str" cm="1">
        <f t="array" ref="K30">IFERROR(_xlfn.IFS(K23&lt;&gt;"",IFERROR(INDEX(BA!$J$4:$J$952,MATCH(K26,BA!$P$4:$P$952,0)),""),K24&lt;&gt;"",IFERROR(INDEX(BA!$J$4:$J$952,MATCH(K27,BA!$P$4:$P$952,0)),"")),"")</f>
        <v>GSDG-I6.1.1</v>
      </c>
      <c r="L30" s="191"/>
      <c r="M30" s="192"/>
      <c r="O30" s="190" t="str" cm="1">
        <f t="array" ref="O30">IFERROR(_xlfn.IFS(O23&lt;&gt;"",IFERROR(INDEX(BA!$J$4:$J$952,MATCH(O26,BA!$P$4:$P$952,0)),""),O24&lt;&gt;"",IFERROR(INDEX(BA!$J$4:$J$952,MATCH(O27,BA!$P$4:$P$952,0)),"")),"")</f>
        <v/>
      </c>
      <c r="P30" s="191"/>
      <c r="Q30" s="192"/>
      <c r="S30" s="190" t="str" cm="1">
        <f t="array" ref="S30">IFERROR(_xlfn.IFS(S23&lt;&gt;"",IFERROR(INDEX(BA!$J$4:$J$952,MATCH(S26,BA!$P$4:$P$952,0)),""),S24&lt;&gt;"",IFERROR(INDEX(BA!$J$4:$J$952,MATCH(S27,BA!$P$4:$P$952,0)),"")),"")</f>
        <v/>
      </c>
      <c r="T30" s="191"/>
      <c r="U30" s="192"/>
      <c r="W30" s="190" t="str" cm="1">
        <f t="array" ref="W30">IFERROR(_xlfn.IFS(W23&lt;&gt;"",IFERROR(INDEX(BA!$J$4:$J$952,MATCH(W26,BA!$P$4:$P$952,0)),""),W24&lt;&gt;"",IFERROR(INDEX(BA!$J$4:$J$952,MATCH(W27,BA!$P$4:$P$952,0)),"")),"")</f>
        <v/>
      </c>
      <c r="X30" s="191"/>
      <c r="Y30" s="192"/>
      <c r="AA30" s="190" t="str" cm="1">
        <f t="array" ref="AA30">IFERROR(_xlfn.IFS(AA23&lt;&gt;"",IFERROR(INDEX(BA!$J$4:$J$952,MATCH(AA26,BA!$P$4:$P$952,0)),""),AA24&lt;&gt;"",IFERROR(INDEX(BA!$J$4:$J$952,MATCH(AA27,BA!$P$4:$P$952,0)),"")),"")</f>
        <v/>
      </c>
      <c r="AB30" s="191"/>
      <c r="AC30" s="192"/>
      <c r="AE30" s="190" t="str" cm="1">
        <f t="array" ref="AE30">IFERROR(_xlfn.IFS(AE23&lt;&gt;"",IFERROR(INDEX(BA!$J$4:$J$952,MATCH(AE26,BA!$P$4:$P$952,0)),""),AE24&lt;&gt;"",IFERROR(INDEX(BA!$J$4:$J$952,MATCH(AE27,BA!$P$4:$P$952,0)),"")),"")</f>
        <v/>
      </c>
      <c r="AF30" s="191"/>
      <c r="AG30" s="192"/>
      <c r="AI30" s="190" t="str" cm="1">
        <f t="array" ref="AI30">IFERROR(_xlfn.IFS(AI23&lt;&gt;"",IFERROR(INDEX(BA!$J$4:$J$952,MATCH(AI26,BA!$P$4:$P$952,0)),""),AI24&lt;&gt;"",IFERROR(INDEX(BA!$J$4:$J$952,MATCH(AI27,BA!$P$4:$P$952,0)),"")),"")</f>
        <v/>
      </c>
      <c r="AJ30" s="191"/>
      <c r="AK30" s="192"/>
      <c r="AM30" s="190" t="str" cm="1">
        <f t="array" ref="AM30">IFERROR(_xlfn.IFS(AM23&lt;&gt;"",IFERROR(INDEX(BA!$J$4:$J$952,MATCH(AM26,BA!$P$4:$P$952,0)),""),AM24&lt;&gt;"",IFERROR(INDEX(BA!$J$4:$J$952,MATCH(AM27,BA!$P$4:$P$952,0)),"")),"")</f>
        <v/>
      </c>
      <c r="AN30" s="191"/>
      <c r="AO30" s="192"/>
    </row>
    <row r="31" spans="1:41 16384:16384">
      <c r="A31" s="14"/>
      <c r="B31" s="104" t="s">
        <v>56</v>
      </c>
      <c r="C31" s="190" t="str">
        <f>IFERROR(INDEX(BA!$O$4:$O$952,MATCH(C30,BA!$J$4:$J$952,0)),"")</f>
        <v xml:space="preserve">Reduction in GHGs emissions </v>
      </c>
      <c r="D31" s="191"/>
      <c r="E31" s="192"/>
      <c r="G31" s="190" t="str">
        <f>IFERROR(INDEX(BA!$O$4:$O$952,MATCH(G30,BA!$J$4:$J$952,0)),"")</f>
        <v>Increased employment opportunities</v>
      </c>
      <c r="H31" s="191"/>
      <c r="I31" s="192"/>
      <c r="K31" s="190" t="str">
        <f>IFERROR(INDEX(BA!$O$4:$O$952,MATCH(K30,BA!$J$4:$J$952,0)),"")</f>
        <v>Access to improved source of water</v>
      </c>
      <c r="L31" s="191"/>
      <c r="M31" s="192"/>
      <c r="O31" s="190" t="str">
        <f>IFERROR(INDEX(BA!$O$4:$O$952,MATCH(O30,BA!$J$4:$J$952,0)),"")</f>
        <v/>
      </c>
      <c r="P31" s="191"/>
      <c r="Q31" s="192"/>
      <c r="S31" s="190" t="str">
        <f>IFERROR(INDEX(BA!$O$4:$O$952,MATCH(S30,BA!$J$4:$J$952,0)),"")</f>
        <v/>
      </c>
      <c r="T31" s="191"/>
      <c r="U31" s="192"/>
      <c r="W31" s="190" t="str">
        <f>IFERROR(INDEX(BA!$O$4:$O$952,MATCH(W30,BA!$J$4:$J$952,0)),"")</f>
        <v/>
      </c>
      <c r="X31" s="191"/>
      <c r="Y31" s="192"/>
      <c r="AA31" s="190" t="str">
        <f>IFERROR(INDEX(BA!$O$4:$O$952,MATCH(AA30,BA!$J$4:$J$952,0)),"")</f>
        <v/>
      </c>
      <c r="AB31" s="191"/>
      <c r="AC31" s="192"/>
      <c r="AE31" s="190" t="str">
        <f>IFERROR(INDEX(BA!$O$4:$O$952,MATCH(AE30,BA!$J$4:$J$952,0)),"")</f>
        <v/>
      </c>
      <c r="AF31" s="191"/>
      <c r="AG31" s="192"/>
      <c r="AI31" s="190" t="str">
        <f>IFERROR(INDEX(BA!$O$4:$O$952,MATCH(AI30,BA!$J$4:$J$952,0)),"")</f>
        <v/>
      </c>
      <c r="AJ31" s="191"/>
      <c r="AK31" s="192"/>
      <c r="AM31" s="190" t="str">
        <f>IFERROR(INDEX(BA!$O$4:$O$952,MATCH(AM30,BA!$J$4:$J$952,0)),"")</f>
        <v/>
      </c>
      <c r="AN31" s="191"/>
      <c r="AO31" s="192"/>
    </row>
    <row r="32" spans="1:41 16384:16384" ht="15" customHeight="1">
      <c r="A32" s="14"/>
      <c r="B32" s="104" t="s">
        <v>57</v>
      </c>
      <c r="C32" s="190" t="str">
        <f>IFERROR(INDEX(BA!$L$4:$L$952,MATCH(C30,BA!$J$4:$J$952,0)),"")</f>
        <v>Climate change mitigation</v>
      </c>
      <c r="D32" s="191"/>
      <c r="E32" s="192"/>
      <c r="G32" s="190" t="str">
        <f>IFERROR(INDEX(BA!$L$4:$L$952,MATCH(G30,BA!$J$4:$J$952,0)),"")</f>
        <v>Employment</v>
      </c>
      <c r="H32" s="191"/>
      <c r="I32" s="192"/>
      <c r="K32" s="190" t="str">
        <f>IFERROR(INDEX(BA!$L$4:$L$952,MATCH(K30,BA!$J$4:$J$952,0)),"")</f>
        <v>Access to basic services</v>
      </c>
      <c r="L32" s="191"/>
      <c r="M32" s="192"/>
      <c r="O32" s="190" t="str">
        <f>IFERROR(INDEX(BA!$L$4:$L$952,MATCH(O30,BA!$J$4:$J$952,0)),"")</f>
        <v/>
      </c>
      <c r="P32" s="191"/>
      <c r="Q32" s="192"/>
      <c r="S32" s="190" t="str">
        <f>IFERROR(INDEX(BA!$L$4:$L$952,MATCH(S30,BA!$J$4:$J$952,0)),"")</f>
        <v/>
      </c>
      <c r="T32" s="191"/>
      <c r="U32" s="192"/>
      <c r="W32" s="190" t="str">
        <f>IFERROR(INDEX(BA!$L$4:$L$952,MATCH(W30,BA!$J$4:$J$952,0)),"")</f>
        <v/>
      </c>
      <c r="X32" s="191"/>
      <c r="Y32" s="192"/>
      <c r="AA32" s="190" t="str">
        <f>IFERROR(INDEX(BA!$L$4:$L$952,MATCH(AA30,BA!$J$4:$J$952,0)),"")</f>
        <v/>
      </c>
      <c r="AB32" s="191"/>
      <c r="AC32" s="192"/>
      <c r="AE32" s="190" t="str">
        <f>IFERROR(INDEX(BA!$L$4:$L$952,MATCH(AE30,BA!$J$4:$J$952,0)),"")</f>
        <v/>
      </c>
      <c r="AF32" s="191"/>
      <c r="AG32" s="192"/>
      <c r="AI32" s="190" t="str">
        <f>IFERROR(INDEX(BA!$L$4:$L$952,MATCH(AI30,BA!$J$4:$J$952,0)),"")</f>
        <v/>
      </c>
      <c r="AJ32" s="191"/>
      <c r="AK32" s="192"/>
      <c r="AM32" s="190" t="str">
        <f>IFERROR(INDEX(BA!$L$4:$L$952,MATCH(AM30,BA!$J$4:$J$952,0)),"")</f>
        <v/>
      </c>
      <c r="AN32" s="191"/>
      <c r="AO32" s="192"/>
    </row>
    <row r="33" spans="1:41" ht="15" customHeight="1">
      <c r="A33" s="14"/>
      <c r="B33" s="104" t="s">
        <v>58</v>
      </c>
      <c r="C33" s="190" t="str">
        <f>IFERROR(INDEX(BA!$M$4:$M$952,MATCH(C30,BA!$J$4:$J$952,0)),"")</f>
        <v>13. Climate action</v>
      </c>
      <c r="D33" s="191"/>
      <c r="E33" s="192"/>
      <c r="G33" s="190" t="str">
        <f>IFERROR(INDEX(BA!$M$4:$M$952,MATCH(G30,BA!$J$4:$J$952,0)),"")</f>
        <v>8. Decent work and economic growth</v>
      </c>
      <c r="H33" s="191"/>
      <c r="I33" s="192"/>
      <c r="K33" s="190" t="str">
        <f>IFERROR(INDEX(BA!$M$4:$M$952,MATCH(K30,BA!$J$4:$J$952,0)),"")</f>
        <v xml:space="preserve">6. Clean water and sanitation </v>
      </c>
      <c r="L33" s="191"/>
      <c r="M33" s="192"/>
      <c r="O33" s="190" t="str">
        <f>IFERROR(INDEX(BA!$M$4:$M$952,MATCH(O30,BA!$J$4:$J$952,0)),"")</f>
        <v/>
      </c>
      <c r="P33" s="191"/>
      <c r="Q33" s="192"/>
      <c r="S33" s="190" t="str">
        <f>IFERROR(INDEX(BA!$M$4:$M$952,MATCH(S30,BA!$J$4:$J$952,0)),"")</f>
        <v/>
      </c>
      <c r="T33" s="191"/>
      <c r="U33" s="192"/>
      <c r="W33" s="190" t="str">
        <f>IFERROR(INDEX(BA!$M$4:$M$952,MATCH(W30,BA!$J$4:$J$952,0)),"")</f>
        <v/>
      </c>
      <c r="X33" s="191"/>
      <c r="Y33" s="192"/>
      <c r="AA33" s="190" t="str">
        <f>IFERROR(INDEX(BA!$M$4:$M$952,MATCH(AA30,BA!$J$4:$J$952,0)),"")</f>
        <v/>
      </c>
      <c r="AB33" s="191"/>
      <c r="AC33" s="192"/>
      <c r="AE33" s="190" t="str">
        <f>IFERROR(INDEX(BA!$M$4:$M$952,MATCH(AE30,BA!$J$4:$J$952,0)),"")</f>
        <v/>
      </c>
      <c r="AF33" s="191"/>
      <c r="AG33" s="192"/>
      <c r="AI33" s="190" t="str">
        <f>IFERROR(INDEX(BA!$M$4:$M$952,MATCH(AI30,BA!$J$4:$J$952,0)),"")</f>
        <v/>
      </c>
      <c r="AJ33" s="191"/>
      <c r="AK33" s="192"/>
      <c r="AM33" s="190" t="str">
        <f>IFERROR(INDEX(BA!$M$4:$M$952,MATCH(AM30,BA!$J$4:$J$952,0)),"")</f>
        <v/>
      </c>
      <c r="AN33" s="191"/>
      <c r="AO33" s="192"/>
    </row>
    <row r="34" spans="1:41" ht="15" customHeight="1">
      <c r="A34" s="14"/>
      <c r="B34" s="104" t="s">
        <v>59</v>
      </c>
      <c r="C34" s="190" t="str">
        <f>IFERROR(INDEX(BA!$N$4:$N$952,MATCH(C30,BA!$J$4:$J$952,0)),"")</f>
        <v>13.2 Integrate climate change measures into national policies, strategies and planning</v>
      </c>
      <c r="D34" s="191"/>
      <c r="E34" s="192"/>
      <c r="G34" s="190" t="str">
        <f>IFERROR(INDEX(BA!$N$4:$N$952,MATCH(G30,BA!$J$4:$J$952,0)),"")</f>
        <v>8.5 By 2030, achieve full and productive employment and decent work for all women and men, including for young people and persons with disabilities, and equal pay for work of equal value</v>
      </c>
      <c r="H34" s="191"/>
      <c r="I34" s="192"/>
      <c r="K34" s="190" t="str">
        <f>IFERROR(INDEX(BA!$N$4:$N$952,MATCH(K30,BA!$J$4:$J$952,0)),"")</f>
        <v>6.1 By 2030, achieve universal and equitable access to safe and affordable drinking water for all</v>
      </c>
      <c r="L34" s="191"/>
      <c r="M34" s="192"/>
      <c r="O34" s="190" t="str">
        <f>IFERROR(INDEX(BA!$N$4:$N$952,MATCH(O30,BA!$J$4:$J$952,0)),"")</f>
        <v/>
      </c>
      <c r="P34" s="191"/>
      <c r="Q34" s="192"/>
      <c r="S34" s="190" t="str">
        <f>IFERROR(INDEX(BA!$N$4:$N$952,MATCH(S30,BA!$J$4:$J$952,0)),"")</f>
        <v/>
      </c>
      <c r="T34" s="191"/>
      <c r="U34" s="192"/>
      <c r="W34" s="190" t="str">
        <f>IFERROR(INDEX(BA!$N$4:$N$952,MATCH(W30,BA!$J$4:$J$952,0)),"")</f>
        <v/>
      </c>
      <c r="X34" s="191"/>
      <c r="Y34" s="192"/>
      <c r="AA34" s="190" t="str">
        <f>IFERROR(INDEX(BA!$N$4:$N$952,MATCH(AA30,BA!$J$4:$J$952,0)),"")</f>
        <v/>
      </c>
      <c r="AB34" s="191"/>
      <c r="AC34" s="192"/>
      <c r="AE34" s="190" t="str">
        <f>IFERROR(INDEX(BA!$N$4:$N$952,MATCH(AE30,BA!$J$4:$J$952,0)),"")</f>
        <v/>
      </c>
      <c r="AF34" s="191"/>
      <c r="AG34" s="192"/>
      <c r="AI34" s="190" t="str">
        <f>IFERROR(INDEX(BA!$N$4:$N$952,MATCH(AI30,BA!$J$4:$J$952,0)),"")</f>
        <v/>
      </c>
      <c r="AJ34" s="191"/>
      <c r="AK34" s="192"/>
      <c r="AM34" s="190" t="str">
        <f>IFERROR(INDEX(BA!$N$4:$N$952,MATCH(AM30,BA!$J$4:$J$952,0)),"")</f>
        <v/>
      </c>
      <c r="AN34" s="191"/>
      <c r="AO34" s="192"/>
    </row>
    <row r="35" spans="1:41" ht="140.25" customHeight="1">
      <c r="A35" s="14"/>
      <c r="B35" s="104" t="s">
        <v>60</v>
      </c>
      <c r="C35" s="190" t="str">
        <f>IFERROR(INDEX(BA!$Q$4:$Q$952,MATCH($C$30,BA!$J$4:$J$952,0)),"")</f>
        <v>Refers to total amount of greenhouse gases avoided or sequestered during the reporting period.</v>
      </c>
      <c r="D35" s="191"/>
      <c r="E35" s="192"/>
      <c r="G35" s="190" t="str">
        <f>IFERROR(INDEX(BA!$Q$4:$Q$952,MATCH($G$30,BA!$J$4:$J$952,0)),"")</f>
        <v>Refers to total jobs generated as a result of the project.</v>
      </c>
      <c r="H35" s="191"/>
      <c r="I35" s="192"/>
      <c r="K35" s="190"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191"/>
      <c r="M35" s="192"/>
      <c r="O35" s="190" t="str">
        <f>IFERROR(INDEX(BA!$Q$4:$Q$952,MATCH($O$30,BA!$J$4:$J$952,0)),"")</f>
        <v/>
      </c>
      <c r="P35" s="191"/>
      <c r="Q35" s="192"/>
      <c r="S35" s="190" t="str">
        <f>IFERROR(INDEX(BA!$Q$4:$Q$952,MATCH($S$30,BA!$J$4:$J$952,0)),"")</f>
        <v/>
      </c>
      <c r="T35" s="191"/>
      <c r="U35" s="192"/>
      <c r="W35" s="190" t="str">
        <f>IFERROR(INDEX(BA!$Q$4:$Q$952,MATCH($W$30,BA!$J$4:$J$952,0)),"")</f>
        <v/>
      </c>
      <c r="X35" s="191"/>
      <c r="Y35" s="192"/>
      <c r="AA35" s="190" t="str">
        <f>IFERROR(INDEX(BA!$Q$4:$Q$952,MATCH($AA$30,BA!$J$4:$J$952,0)),"")</f>
        <v/>
      </c>
      <c r="AB35" s="191"/>
      <c r="AC35" s="192"/>
      <c r="AE35" s="190" t="str">
        <f>IFERROR(INDEX(BA!$Q$4:$Q$952,MATCH($AE$30,BA!$J$4:$J$952,0)),"")</f>
        <v/>
      </c>
      <c r="AF35" s="191"/>
      <c r="AG35" s="192"/>
      <c r="AI35" s="190" t="str">
        <f>IFERROR(INDEX(BA!$Q$4:$Q$952,MATCH($AI$30,BA!$J$4:$J$952,0)),"")</f>
        <v/>
      </c>
      <c r="AJ35" s="191"/>
      <c r="AK35" s="192"/>
      <c r="AM35" s="190" t="str">
        <f>IFERROR(INDEX(BA!$Q$4:$Q$952,MATCH($AM$30,BA!$J$4:$J$952,0)),"")</f>
        <v/>
      </c>
      <c r="AN35" s="191"/>
      <c r="AO35" s="192"/>
    </row>
    <row r="36" spans="1:41" ht="187.5" customHeight="1">
      <c r="A36" s="114" t="s">
        <v>61</v>
      </c>
      <c r="B36" s="105" t="str">
        <f>BA!R3</f>
        <v>Guidance, calculation method and other considerations</v>
      </c>
      <c r="C36" s="19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1"/>
      <c r="E36" s="192"/>
      <c r="G36" s="190"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91"/>
      <c r="I36" s="192"/>
      <c r="K36" s="190"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191"/>
      <c r="M36" s="192"/>
      <c r="O36" s="190" t="str">
        <f>IFERROR(INDEX(BA!$R$4:$R$952,MATCH($O$30,BA!$J$4:$J$952,0)),"")</f>
        <v/>
      </c>
      <c r="P36" s="191"/>
      <c r="Q36" s="192"/>
      <c r="S36" s="190" t="str">
        <f>IFERROR(INDEX(BA!$R$4:$R$952,MATCH($S$30,BA!$J$4:$J$952,0)),"")</f>
        <v/>
      </c>
      <c r="T36" s="191"/>
      <c r="U36" s="192"/>
      <c r="W36" s="190" t="str">
        <f>IFERROR(INDEX(BA!$R$4:$R$952,MATCH($W$30,BA!$J$4:$J$952,0)),"")</f>
        <v/>
      </c>
      <c r="X36" s="191"/>
      <c r="Y36" s="192"/>
      <c r="AA36" s="190" t="str">
        <f>IFERROR(INDEX(BA!$R$4:$R$952,MATCH($AA$30,BA!$J$4:$J$952,0)),"")</f>
        <v/>
      </c>
      <c r="AB36" s="191"/>
      <c r="AC36" s="192"/>
      <c r="AE36" s="190" t="str">
        <f>IFERROR(INDEX(BA!$R$4:$R$952,MATCH($AE$30,BA!$J$4:$J$952,0)),"")</f>
        <v/>
      </c>
      <c r="AF36" s="191"/>
      <c r="AG36" s="192"/>
      <c r="AI36" s="190" t="str">
        <f>IFERROR(INDEX(BA!$R$4:$R$952,MATCH($AI$30,BA!$J$4:$J$952,0)),"")</f>
        <v/>
      </c>
      <c r="AJ36" s="191"/>
      <c r="AK36" s="192"/>
      <c r="AM36" s="190" t="str">
        <f>IFERROR(INDEX(BA!$R$4:$R$952,MATCH($AM$30,BA!$J$4:$J$952,0)),"")</f>
        <v/>
      </c>
      <c r="AN36" s="191"/>
      <c r="AO36" s="192"/>
    </row>
    <row r="37" spans="1:41" ht="15" customHeight="1">
      <c r="A37" s="14"/>
      <c r="B37" s="106" t="s">
        <v>62</v>
      </c>
      <c r="C37" s="208" t="str">
        <f>IFERROR(INDEX(BA!$S$4:$S$952,MATCH(C30,BA!$J$4:$J$952,0)),"")</f>
        <v>tCO2eq</v>
      </c>
      <c r="D37" s="209"/>
      <c r="E37" s="210"/>
      <c r="G37" s="208" t="str">
        <f>IFERROR(INDEX(BA!$S$4:$S$952,MATCH(G30,BA!$J$4:$J$952,0)),"")</f>
        <v>Number</v>
      </c>
      <c r="H37" s="209"/>
      <c r="I37" s="210"/>
      <c r="K37" s="208" t="str">
        <f>IFERROR(INDEX(BA!$S$4:$S$952,MATCH(K30,BA!$J$4:$J$952,0)),"")</f>
        <v>% or Number</v>
      </c>
      <c r="L37" s="209"/>
      <c r="M37" s="210"/>
      <c r="O37" s="208" t="str">
        <f>IFERROR(INDEX(BA!$S$4:$S$952,MATCH(O30,BA!$J$4:$J$952,0)),"")</f>
        <v/>
      </c>
      <c r="P37" s="209"/>
      <c r="Q37" s="210"/>
      <c r="S37" s="208" t="str">
        <f>IFERROR(INDEX(BA!$S$4:$S$952,MATCH(S30,BA!$J$4:$J$952,0)),"")</f>
        <v/>
      </c>
      <c r="T37" s="209"/>
      <c r="U37" s="210"/>
      <c r="W37" s="208" t="str">
        <f>IFERROR(INDEX(BA!$S$4:$S$952,MATCH(W30,BA!$J$4:$J$952,0)),"")</f>
        <v/>
      </c>
      <c r="X37" s="209"/>
      <c r="Y37" s="210"/>
      <c r="AA37" s="208" t="str">
        <f>IFERROR(INDEX(BA!$S$4:$S$952,MATCH(AA30,BA!$J$4:$J$952,0)),"")</f>
        <v/>
      </c>
      <c r="AB37" s="209"/>
      <c r="AC37" s="210"/>
      <c r="AE37" s="208" t="str">
        <f>IFERROR(INDEX(BA!$S$4:$S$952,MATCH(AE30,BA!$J$4:$J$952,0)),"")</f>
        <v/>
      </c>
      <c r="AF37" s="209"/>
      <c r="AG37" s="210"/>
      <c r="AI37" s="208" t="str">
        <f>IFERROR(INDEX(BA!$S$4:$S$952,MATCH(AI30,BA!$J$4:$J$952,0)),"")</f>
        <v/>
      </c>
      <c r="AJ37" s="209"/>
      <c r="AK37" s="210"/>
      <c r="AM37" s="208" t="str">
        <f>IFERROR(INDEX(BA!$S$4:$S$952,MATCH(AM30,BA!$J$4:$J$952,0)),"")</f>
        <v/>
      </c>
      <c r="AN37" s="209"/>
      <c r="AO37" s="210"/>
    </row>
    <row r="38" spans="1:41" ht="15" customHeight="1">
      <c r="A38" s="14"/>
      <c r="B38" s="106" t="s">
        <v>63</v>
      </c>
      <c r="C38" s="208" t="str">
        <f>IFERROR(INDEX(BA!$T$4:$T$952,MATCH(C30,BA!$J$4:$J$952,0)),"")</f>
        <v>Project activity</v>
      </c>
      <c r="D38" s="209"/>
      <c r="E38" s="210"/>
      <c r="G38" s="208" t="str">
        <f>IFERROR(INDEX(BA!$T$4:$T$952,MATCH(G30,BA!$J$4:$J$952,0)),"")</f>
        <v>Project activity</v>
      </c>
      <c r="H38" s="209"/>
      <c r="I38" s="210"/>
      <c r="K38" s="208" t="str">
        <f>IFERROR(INDEX(BA!$T$4:$T$952,MATCH(K30,BA!$J$4:$J$952,0)),"")</f>
        <v>Project activity</v>
      </c>
      <c r="L38" s="209"/>
      <c r="M38" s="210"/>
      <c r="O38" s="208" t="str">
        <f>IFERROR(INDEX(BA!$T$4:$T$952,MATCH(O30,BA!$J$4:$J$952,0)),"")</f>
        <v/>
      </c>
      <c r="P38" s="209"/>
      <c r="Q38" s="210"/>
      <c r="S38" s="208" t="str">
        <f>IFERROR(INDEX(BA!$T$4:$T$952,MATCH(S30,BA!$J$4:$J$952,0)),"")</f>
        <v/>
      </c>
      <c r="T38" s="209"/>
      <c r="U38" s="210"/>
      <c r="W38" s="208" t="str">
        <f>IFERROR(INDEX(BA!$T$4:$T$952,MATCH(W30,BA!$J$4:$J$952,0)),"")</f>
        <v/>
      </c>
      <c r="X38" s="209"/>
      <c r="Y38" s="210"/>
      <c r="AA38" s="208" t="str">
        <f>IFERROR(INDEX(BA!$T$4:$T$952,MATCH(AA30,BA!$J$4:$J$952,0)),"")</f>
        <v/>
      </c>
      <c r="AB38" s="209"/>
      <c r="AC38" s="210"/>
      <c r="AE38" s="208" t="str">
        <f>IFERROR(INDEX(BA!$T$4:$T$952,MATCH(AE30,BA!$J$4:$J$952,0)),"")</f>
        <v/>
      </c>
      <c r="AF38" s="209"/>
      <c r="AG38" s="210"/>
      <c r="AI38" s="208" t="str">
        <f>IFERROR(INDEX(BA!$T$4:$T$952,MATCH(AI30,BA!$J$4:$J$952,0)),"")</f>
        <v/>
      </c>
      <c r="AJ38" s="209"/>
      <c r="AK38" s="210"/>
      <c r="AM38" s="208" t="str">
        <f>IFERROR(INDEX(BA!$T$4:$T$952,MATCH(AM30,BA!$J$4:$J$952,0)),"")</f>
        <v/>
      </c>
      <c r="AN38" s="209"/>
      <c r="AO38" s="210"/>
    </row>
    <row r="39" spans="1:41" ht="15" customHeight="1">
      <c r="A39" s="14"/>
      <c r="B39" s="106" t="s">
        <v>64</v>
      </c>
      <c r="C39" s="208" t="str">
        <f>IFERROR(INDEX(BA!$U$4:$U$952,MATCH(C30,BA!$J$4:$J$952,0)),"")</f>
        <v>Calculation</v>
      </c>
      <c r="D39" s="209"/>
      <c r="E39" s="210"/>
      <c r="G39" s="208"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09"/>
      <c r="I39" s="210"/>
      <c r="K39" s="208" t="str">
        <f>IFERROR(INDEX(BA!$U$4:$U$952,MATCH(K30,BA!$J$4:$J$952,0)),"")</f>
        <v>Household surveys</v>
      </c>
      <c r="L39" s="209"/>
      <c r="M39" s="210"/>
      <c r="O39" s="208" t="str">
        <f>IFERROR(INDEX(BA!$U$4:$U$952,MATCH(O30,BA!$J$4:$J$952,0)),"")</f>
        <v/>
      </c>
      <c r="P39" s="209"/>
      <c r="Q39" s="210"/>
      <c r="S39" s="208" t="str">
        <f>IFERROR(INDEX(BA!$U$4:$U$952,MATCH(S30,BA!$J$4:$J$952,0)),"")</f>
        <v/>
      </c>
      <c r="T39" s="209"/>
      <c r="U39" s="210"/>
      <c r="W39" s="208" t="str">
        <f>IFERROR(INDEX(BA!$U$4:$U$952,MATCH(W30,BA!$J$4:$J$952,0)),"")</f>
        <v/>
      </c>
      <c r="X39" s="209"/>
      <c r="Y39" s="210"/>
      <c r="AA39" s="208" t="str">
        <f>IFERROR(INDEX(BA!$U$4:$U$952,MATCH(AA30,BA!$J$4:$J$952,0)),"")</f>
        <v/>
      </c>
      <c r="AB39" s="209"/>
      <c r="AC39" s="210"/>
      <c r="AE39" s="208" t="str">
        <f>IFERROR(INDEX(BA!$U$4:$U$952,MATCH(AE30,BA!$J$4:$J$952,0)),"")</f>
        <v/>
      </c>
      <c r="AF39" s="209"/>
      <c r="AG39" s="210"/>
      <c r="AI39" s="208" t="str">
        <f>IFERROR(INDEX(BA!$U$4:$U$952,MATCH(AI30,BA!$J$4:$J$952,0)),"")</f>
        <v/>
      </c>
      <c r="AJ39" s="209"/>
      <c r="AK39" s="210"/>
      <c r="AM39" s="208" t="str">
        <f>IFERROR(INDEX(BA!$U$4:$U$952,MATCH(AM30,BA!$J$4:$J$952,0)),"")</f>
        <v/>
      </c>
      <c r="AN39" s="209"/>
      <c r="AO39" s="210"/>
    </row>
    <row r="40" spans="1:41" ht="15" customHeight="1">
      <c r="A40" s="14"/>
      <c r="B40" s="106" t="s">
        <v>65</v>
      </c>
      <c r="C40" s="208" t="str">
        <f>IFERROR(INDEX(BA!$V$4:$V$952,MATCH(C30,BA!$J$4:$J$952,0)),"")</f>
        <v>Annual</v>
      </c>
      <c r="D40" s="209"/>
      <c r="E40" s="210"/>
      <c r="G40" s="208" t="str">
        <f>IFERROR(INDEX(BA!$V$4:$V$952,MATCH(G30,BA!$J$4:$J$952,0)),"")</f>
        <v>Annual</v>
      </c>
      <c r="H40" s="209"/>
      <c r="I40" s="210"/>
      <c r="K40" s="208" t="str">
        <f>IFERROR(INDEX(BA!$V$4:$V$952,MATCH(K30,BA!$J$4:$J$952,0)),"")</f>
        <v>Annual</v>
      </c>
      <c r="L40" s="209"/>
      <c r="M40" s="210"/>
      <c r="O40" s="208" t="str">
        <f>IFERROR(INDEX(BA!$V$4:$V$952,MATCH(O30,BA!$J$4:$J$952,0)),"")</f>
        <v/>
      </c>
      <c r="P40" s="209"/>
      <c r="Q40" s="210"/>
      <c r="S40" s="208" t="str">
        <f>IFERROR(INDEX(BA!$V$4:$V$952,MATCH(S30,BA!$J$4:$J$952,0)),"")</f>
        <v/>
      </c>
      <c r="T40" s="209"/>
      <c r="U40" s="210"/>
      <c r="W40" s="208" t="str">
        <f>IFERROR(INDEX(BA!$V$4:$V$952,MATCH(W30,BA!$J$4:$J$952,0)),"")</f>
        <v/>
      </c>
      <c r="X40" s="209"/>
      <c r="Y40" s="210"/>
      <c r="AA40" s="208" t="str">
        <f>IFERROR(INDEX(BA!$V$4:$V$952,MATCH(AA30,BA!$J$4:$J$952,0)),"")</f>
        <v/>
      </c>
      <c r="AB40" s="209"/>
      <c r="AC40" s="210"/>
      <c r="AE40" s="208" t="str">
        <f>IFERROR(INDEX(BA!$V$4:$V$952,MATCH(AE30,BA!$J$4:$J$952,0)),"")</f>
        <v/>
      </c>
      <c r="AF40" s="209"/>
      <c r="AG40" s="210"/>
      <c r="AI40" s="208" t="str">
        <f>IFERROR(INDEX(BA!$V$4:$V$952,MATCH(AI30,BA!$J$4:$J$952,0)),"")</f>
        <v/>
      </c>
      <c r="AJ40" s="209"/>
      <c r="AK40" s="210"/>
      <c r="AM40" s="208" t="str">
        <f>IFERROR(INDEX(BA!$V$4:$V$952,MATCH(AM30,BA!$J$4:$J$952,0)),"")</f>
        <v/>
      </c>
      <c r="AN40" s="209"/>
      <c r="AO40" s="210"/>
    </row>
    <row r="41" spans="1:41" ht="15" customHeight="1">
      <c r="A41" s="14"/>
      <c r="B41" s="106" t="s">
        <v>66</v>
      </c>
      <c r="C41" s="208" t="str">
        <f>IFERROR(INDEX(BA!$X$4:$X$952,MATCH(C30,BA!$J$4:$J$952,0 )),"")</f>
        <v>NA</v>
      </c>
      <c r="D41" s="209"/>
      <c r="E41" s="210"/>
      <c r="G41" s="208" t="str">
        <f>IFERROR(INDEX(BA!$X$4:$X$952,MATCH(G30,BA!$J$4:$J$952,0 )),"")</f>
        <v>NA</v>
      </c>
      <c r="H41" s="209"/>
      <c r="I41" s="210"/>
      <c r="K41" s="208">
        <f>IFERROR(INDEX(BA!$X$4:$X$952,MATCH(K30,BA!$J$4:$J$952,0 )),"")</f>
        <v>0</v>
      </c>
      <c r="L41" s="209"/>
      <c r="M41" s="210"/>
      <c r="O41" s="208" t="str">
        <f>IFERROR(INDEX(BA!$X$4:$X$952,MATCH(O30,BA!$J$4:$J$952,0 )),"")</f>
        <v/>
      </c>
      <c r="P41" s="209"/>
      <c r="Q41" s="210"/>
      <c r="S41" s="208" t="str">
        <f>IFERROR(INDEX(BA!$X$4:$X$952,MATCH(S30,BA!$J$4:$J$952,0 )),"")</f>
        <v/>
      </c>
      <c r="T41" s="209"/>
      <c r="U41" s="210"/>
      <c r="W41" s="208" t="str">
        <f>IFERROR(INDEX(BA!$X$4:$X$952,MATCH(W30,BA!$J$4:$J$952,0 )),"")</f>
        <v/>
      </c>
      <c r="X41" s="209"/>
      <c r="Y41" s="210"/>
      <c r="AA41" s="208" t="str">
        <f>IFERROR(INDEX(BA!$X$4:$X$952,MATCH(AA30,BA!$J$4:$J$952,0 )),"")</f>
        <v/>
      </c>
      <c r="AB41" s="209"/>
      <c r="AC41" s="210"/>
      <c r="AE41" s="208" t="str">
        <f>IFERROR(INDEX(BA!$X$4:$X$952,MATCH(AE30,BA!$J$4:$J$952,0 )),"")</f>
        <v/>
      </c>
      <c r="AF41" s="209"/>
      <c r="AG41" s="210"/>
      <c r="AI41" s="208" t="str">
        <f>IFERROR(INDEX(BA!$X$4:$X$952,MATCH(AI30,BA!$J$4:$J$952,0 )),"")</f>
        <v/>
      </c>
      <c r="AJ41" s="209"/>
      <c r="AK41" s="210"/>
      <c r="AM41" s="208" t="str">
        <f>IFERROR(INDEX(BA!$X$4:$X$952,MATCH(AM30,BA!$J$4:$J$952,0 )),"")</f>
        <v/>
      </c>
      <c r="AN41" s="209"/>
      <c r="AO41" s="210"/>
    </row>
    <row r="42" spans="1:41" ht="28.5" customHeight="1">
      <c r="A42" s="14"/>
      <c r="B42" s="106" t="s">
        <v>67</v>
      </c>
      <c r="C42" s="208" t="str">
        <f>IFERROR(INDEX(BA!$Y$4:$Y$952,MATCH(C30,BA!$J$4:$J$952,0 )),"NA")</f>
        <v>Gold Standard approved SDG Impact Quantification methodologies are available at https://globalgoals.goldstandard.org/</v>
      </c>
      <c r="D42" s="209"/>
      <c r="E42" s="210"/>
      <c r="G42" s="208" t="str">
        <f>IFERROR(INDEX(BA!$Y$4:$Y$952,MATCH(G30,BA!$J$4:$J$952,0)),"")</f>
        <v>GRI 102: General Disclosures</v>
      </c>
      <c r="H42" s="209"/>
      <c r="I42" s="210"/>
      <c r="K42" s="208" t="str">
        <f>IFERROR(INDEX(BA!$Y$4:$Y$952,MATCH(K30,BA!$J$4:$J$952,0 )),"")</f>
        <v>Drinking water: https://washdata.org/monitoring/drinking-water</v>
      </c>
      <c r="L42" s="209"/>
      <c r="M42" s="210"/>
      <c r="O42" s="208" t="str">
        <f>IFERROR(INDEX(BA!$Y$4:$Y$952,MATCH(O30,BA!$J$4:$J$952,0 )),"")</f>
        <v/>
      </c>
      <c r="P42" s="209"/>
      <c r="Q42" s="210"/>
      <c r="S42" s="208" t="str">
        <f>IFERROR(INDEX(BA!$Y$4:$Y$952,MATCH(S30,BA!$J$4:$J$952,0 )),"")</f>
        <v/>
      </c>
      <c r="T42" s="209"/>
      <c r="U42" s="210"/>
      <c r="W42" s="208" t="str">
        <f>IFERROR(INDEX(BA!$Y$4:$Y$952,MATCH(W30,BA!$J$4:$J$952,0 )),"")</f>
        <v/>
      </c>
      <c r="X42" s="209"/>
      <c r="Y42" s="210"/>
      <c r="AA42" s="208" t="str">
        <f>IFERROR(INDEX(BA!$Y$4:$Y$952,MATCH(AA30,BA!$J$4:$J$952,0 )),"")</f>
        <v/>
      </c>
      <c r="AB42" s="209"/>
      <c r="AC42" s="210"/>
      <c r="AE42" s="208" t="str">
        <f>IFERROR(INDEX(BA!$Y$4:$Y$952,MATCH(AE30,BA!$J$4:$J$952,0 )),"")</f>
        <v/>
      </c>
      <c r="AF42" s="209"/>
      <c r="AG42" s="210"/>
      <c r="AI42" s="208" t="str">
        <f>IFERROR(INDEX(BA!$Y$4:$Y$952,MATCH(AI30,BA!$J$4:$J$952,0 )),"")</f>
        <v/>
      </c>
      <c r="AJ42" s="209"/>
      <c r="AK42" s="210"/>
      <c r="AM42" s="208" t="str">
        <f>IFERROR(INDEX(BA!$Y$4:$Y$952,MATCH(AM30,BA!$J$4:$J$952,0 )),"")</f>
        <v/>
      </c>
      <c r="AN42" s="209"/>
      <c r="AO42" s="210"/>
    </row>
    <row r="43" spans="1:41" ht="15" customHeight="1">
      <c r="A43" s="14"/>
      <c r="B43" s="30"/>
      <c r="C43" s="208"/>
      <c r="D43" s="209"/>
      <c r="E43" s="210"/>
      <c r="G43" s="211"/>
      <c r="H43" s="212"/>
      <c r="I43" s="213"/>
      <c r="K43" s="208"/>
      <c r="L43" s="209"/>
      <c r="M43" s="210"/>
      <c r="O43" s="208"/>
      <c r="P43" s="209"/>
      <c r="Q43" s="210"/>
      <c r="S43" s="208"/>
      <c r="T43" s="209"/>
      <c r="U43" s="210"/>
      <c r="W43" s="208"/>
      <c r="X43" s="209"/>
      <c r="Y43" s="210"/>
      <c r="AA43" s="208"/>
      <c r="AB43" s="209"/>
      <c r="AC43" s="210"/>
      <c r="AE43" s="208"/>
      <c r="AF43" s="209"/>
      <c r="AG43" s="210"/>
      <c r="AI43" s="208"/>
      <c r="AJ43" s="209"/>
      <c r="AK43" s="210"/>
      <c r="AM43" s="208"/>
      <c r="AN43" s="209"/>
      <c r="AO43" s="210"/>
    </row>
    <row r="44" spans="1:41" ht="15" customHeight="1">
      <c r="A44" s="14"/>
      <c r="B44" s="30"/>
      <c r="C44" s="211"/>
      <c r="D44" s="212"/>
      <c r="E44" s="213"/>
      <c r="G44" s="211"/>
      <c r="H44" s="212"/>
      <c r="I44" s="213"/>
      <c r="K44" s="208"/>
      <c r="L44" s="209"/>
      <c r="M44" s="210"/>
      <c r="O44" s="208"/>
      <c r="P44" s="209"/>
      <c r="Q44" s="210"/>
      <c r="S44" s="208"/>
      <c r="T44" s="209"/>
      <c r="U44" s="210"/>
      <c r="W44" s="208"/>
      <c r="X44" s="209"/>
      <c r="Y44" s="210"/>
      <c r="AA44" s="208"/>
      <c r="AB44" s="209"/>
      <c r="AC44" s="210"/>
      <c r="AE44" s="208"/>
      <c r="AF44" s="209"/>
      <c r="AG44" s="210"/>
      <c r="AI44" s="208"/>
      <c r="AJ44" s="209"/>
      <c r="AK44" s="210"/>
      <c r="AM44" s="208"/>
      <c r="AN44" s="209"/>
      <c r="AO44" s="210"/>
    </row>
    <row r="45" spans="1:41" ht="15" customHeight="1">
      <c r="A45" s="14"/>
      <c r="B45" s="30"/>
      <c r="C45" s="211"/>
      <c r="D45" s="212"/>
      <c r="E45" s="213"/>
      <c r="G45" s="211"/>
      <c r="H45" s="212"/>
      <c r="I45" s="213"/>
      <c r="K45" s="208"/>
      <c r="L45" s="209"/>
      <c r="M45" s="210"/>
      <c r="O45" s="208"/>
      <c r="P45" s="209"/>
      <c r="Q45" s="210"/>
      <c r="S45" s="208"/>
      <c r="T45" s="209"/>
      <c r="U45" s="210"/>
      <c r="W45" s="208"/>
      <c r="X45" s="209"/>
      <c r="Y45" s="210"/>
      <c r="AA45" s="208"/>
      <c r="AB45" s="209"/>
      <c r="AC45" s="210"/>
      <c r="AE45" s="208"/>
      <c r="AF45" s="209"/>
      <c r="AG45" s="210"/>
      <c r="AI45" s="208"/>
      <c r="AJ45" s="209"/>
      <c r="AK45" s="210"/>
      <c r="AM45" s="208"/>
      <c r="AN45" s="209"/>
      <c r="AO45" s="210"/>
    </row>
    <row r="46" spans="1:41" ht="15" customHeight="1">
      <c r="A46" s="14"/>
      <c r="B46" s="30"/>
      <c r="C46" s="211"/>
      <c r="D46" s="212"/>
      <c r="E46" s="213"/>
      <c r="G46" s="211"/>
      <c r="H46" s="212"/>
      <c r="I46" s="213"/>
      <c r="K46" s="208"/>
      <c r="L46" s="209"/>
      <c r="M46" s="210"/>
      <c r="O46" s="208"/>
      <c r="P46" s="209"/>
      <c r="Q46" s="210"/>
      <c r="S46" s="208"/>
      <c r="T46" s="209"/>
      <c r="U46" s="210"/>
      <c r="W46" s="208"/>
      <c r="X46" s="209"/>
      <c r="Y46" s="210"/>
      <c r="AA46" s="208"/>
      <c r="AB46" s="209"/>
      <c r="AC46" s="210"/>
      <c r="AE46" s="208"/>
      <c r="AF46" s="209"/>
      <c r="AG46" s="210"/>
      <c r="AI46" s="208"/>
      <c r="AJ46" s="209"/>
      <c r="AK46" s="210"/>
      <c r="AM46" s="208"/>
      <c r="AN46" s="209"/>
      <c r="AO46" s="210"/>
    </row>
    <row r="47" spans="1:41" ht="15" customHeight="1">
      <c r="A47" s="14"/>
      <c r="B47" s="30"/>
      <c r="C47" s="217"/>
      <c r="D47" s="218"/>
      <c r="E47" s="219"/>
      <c r="G47" s="217"/>
      <c r="H47" s="218"/>
      <c r="I47" s="219"/>
      <c r="K47" s="208"/>
      <c r="L47" s="209"/>
      <c r="M47" s="210"/>
      <c r="O47" s="208"/>
      <c r="P47" s="209"/>
      <c r="Q47" s="210"/>
      <c r="S47" s="208"/>
      <c r="T47" s="209"/>
      <c r="U47" s="210"/>
      <c r="W47" s="208"/>
      <c r="X47" s="209"/>
      <c r="Y47" s="210"/>
      <c r="AA47" s="208"/>
      <c r="AB47" s="209"/>
      <c r="AC47" s="210"/>
      <c r="AE47" s="208"/>
      <c r="AF47" s="209"/>
      <c r="AG47" s="210"/>
      <c r="AI47" s="208"/>
      <c r="AJ47" s="209"/>
      <c r="AK47" s="210"/>
      <c r="AM47" s="208"/>
      <c r="AN47" s="209"/>
      <c r="AO47" s="210"/>
    </row>
    <row r="48" spans="1:41" ht="15" customHeight="1">
      <c r="A48" s="14"/>
      <c r="B48" s="30"/>
      <c r="C48" s="205"/>
      <c r="D48" s="206"/>
      <c r="E48" s="207"/>
      <c r="G48" s="205"/>
      <c r="H48" s="206"/>
      <c r="I48" s="207"/>
      <c r="K48" s="208"/>
      <c r="L48" s="209"/>
      <c r="M48" s="210"/>
      <c r="O48" s="208"/>
      <c r="P48" s="209"/>
      <c r="Q48" s="210"/>
      <c r="S48" s="208"/>
      <c r="T48" s="209"/>
      <c r="U48" s="210"/>
      <c r="W48" s="208"/>
      <c r="X48" s="209"/>
      <c r="Y48" s="210"/>
      <c r="AA48" s="208"/>
      <c r="AB48" s="209"/>
      <c r="AC48" s="210"/>
      <c r="AE48" s="208"/>
      <c r="AF48" s="209"/>
      <c r="AG48" s="210"/>
      <c r="AI48" s="208"/>
      <c r="AJ48" s="209"/>
      <c r="AK48" s="210"/>
      <c r="AM48" s="208"/>
      <c r="AN48" s="209"/>
      <c r="AO48" s="210"/>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189" t="s">
        <v>70</v>
      </c>
      <c r="B50" s="160" t="s">
        <v>71</v>
      </c>
      <c r="C50" s="223" t="str" cm="1">
        <f t="array" ref="C50">IFERROR(_xlfn.IFS(B26&lt;&gt;"",C26,B27&lt;&gt;"",C27),"")</f>
        <v>Amount of GHGs emissions avoided or sequestered</v>
      </c>
      <c r="D50" s="224"/>
      <c r="E50" s="225"/>
      <c r="F50" s="37"/>
      <c r="G50" s="223" t="str" cm="1">
        <f t="array" ref="G50">IFERROR(_xlfn.IFS(F26&lt;&gt;"",G26,F27&lt;&gt;"",G27),"")</f>
        <v>Total number of jobs</v>
      </c>
      <c r="H50" s="224"/>
      <c r="I50" s="225"/>
      <c r="J50" s="38"/>
      <c r="K50" s="223" t="str" cm="1">
        <f t="array" ref="K50">IFERROR(_xlfn.IFS(J26&lt;&gt;"",K26,J27&lt;&gt;"",K27),"")</f>
        <v>6.1.1 Proportion of population using safely managed drinking water services</v>
      </c>
      <c r="L50" s="224"/>
      <c r="M50" s="225"/>
      <c r="N50" s="38"/>
      <c r="O50" s="223" cm="1">
        <f t="array" ref="O50">IFERROR(_xlfn.IFS(N26&lt;&gt;"",O26,N27&lt;&gt;"",O27),"")</f>
        <v>0</v>
      </c>
      <c r="P50" s="224"/>
      <c r="Q50" s="225"/>
      <c r="R50" s="38"/>
      <c r="S50" s="223" cm="1">
        <f t="array" ref="S50">IFERROR(_xlfn.IFS(R26&lt;&gt;"",S26,R27&lt;&gt;"",S27),"")</f>
        <v>0</v>
      </c>
      <c r="T50" s="224"/>
      <c r="U50" s="225"/>
      <c r="V50" s="38"/>
      <c r="W50" s="223" cm="1">
        <f t="array" ref="W50">IFERROR(_xlfn.IFS(V26&lt;&gt;"",W26,V27&lt;&gt;"",W27),"")</f>
        <v>0</v>
      </c>
      <c r="X50" s="224"/>
      <c r="Y50" s="225"/>
      <c r="Z50" s="38"/>
      <c r="AA50" s="223" cm="1">
        <f t="array" ref="AA50">IFERROR(_xlfn.IFS(Z26&lt;&gt;"",AA26,Z27&lt;&gt;"",AA27),"")</f>
        <v>0</v>
      </c>
      <c r="AB50" s="224"/>
      <c r="AC50" s="225"/>
      <c r="AD50" s="38"/>
      <c r="AE50" s="223" cm="1">
        <f t="array" ref="AE50">IFERROR(_xlfn.IFS(AD26&lt;&gt;"",AE26,AD27&lt;&gt;"",AE27),"")</f>
        <v>0</v>
      </c>
      <c r="AF50" s="224"/>
      <c r="AG50" s="225"/>
      <c r="AH50" s="38"/>
      <c r="AI50" s="223" cm="1">
        <f t="array" ref="AI50">IFERROR(_xlfn.IFS(AH26&lt;&gt;"",AI26,AH27&lt;&gt;"",AI27),"")</f>
        <v>0</v>
      </c>
      <c r="AJ50" s="224"/>
      <c r="AK50" s="225"/>
      <c r="AL50" s="38"/>
      <c r="AM50" s="223" cm="1">
        <f t="array" ref="AM50">IFERROR(_xlfn.IFS(AL26&lt;&gt;"",AM26,AL27&lt;&gt;"",AM27),"")</f>
        <v>0</v>
      </c>
      <c r="AN50" s="224"/>
      <c r="AO50" s="225"/>
    </row>
    <row r="51" spans="1:41">
      <c r="A51" s="189"/>
      <c r="B51" s="106" t="s">
        <v>62</v>
      </c>
      <c r="C51" s="184" t="s">
        <v>218</v>
      </c>
      <c r="D51" s="185"/>
      <c r="E51" s="185"/>
      <c r="F51" s="37"/>
      <c r="G51" s="184" t="s">
        <v>1293</v>
      </c>
      <c r="H51" s="185"/>
      <c r="I51" s="185"/>
      <c r="J51" s="38"/>
      <c r="K51" s="184" t="s">
        <v>276</v>
      </c>
      <c r="L51" s="185"/>
      <c r="M51" s="185"/>
      <c r="N51" s="38"/>
      <c r="O51" s="184" t="s">
        <v>72</v>
      </c>
      <c r="P51" s="185"/>
      <c r="Q51" s="185"/>
      <c r="R51" s="38"/>
      <c r="S51" s="184" t="s">
        <v>72</v>
      </c>
      <c r="T51" s="185"/>
      <c r="U51" s="185"/>
      <c r="V51" s="38"/>
      <c r="W51" s="184" t="s">
        <v>72</v>
      </c>
      <c r="X51" s="185"/>
      <c r="Y51" s="185"/>
      <c r="Z51" s="38"/>
      <c r="AA51" s="184" t="s">
        <v>72</v>
      </c>
      <c r="AB51" s="185"/>
      <c r="AC51" s="185"/>
      <c r="AD51" s="38"/>
      <c r="AE51" s="184" t="s">
        <v>72</v>
      </c>
      <c r="AF51" s="185"/>
      <c r="AG51" s="185"/>
      <c r="AH51" s="38"/>
      <c r="AI51" s="184" t="s">
        <v>72</v>
      </c>
      <c r="AJ51" s="185"/>
      <c r="AK51" s="185"/>
      <c r="AL51" s="38"/>
      <c r="AM51" s="184" t="s">
        <v>72</v>
      </c>
      <c r="AN51" s="185"/>
      <c r="AO51" s="185"/>
    </row>
    <row r="52" spans="1:41">
      <c r="A52" s="189"/>
      <c r="B52" s="106" t="s">
        <v>63</v>
      </c>
      <c r="C52" s="184" t="s">
        <v>1294</v>
      </c>
      <c r="D52" s="185"/>
      <c r="E52" s="185"/>
      <c r="F52" s="37"/>
      <c r="G52" s="184" t="s">
        <v>1295</v>
      </c>
      <c r="H52" s="185"/>
      <c r="I52" s="185"/>
      <c r="J52" s="38"/>
      <c r="K52" s="184" t="s">
        <v>1296</v>
      </c>
      <c r="L52" s="185"/>
      <c r="M52" s="185"/>
      <c r="N52" s="38"/>
      <c r="O52" s="184" t="s">
        <v>72</v>
      </c>
      <c r="P52" s="185"/>
      <c r="Q52" s="185"/>
      <c r="R52" s="38"/>
      <c r="S52" s="184" t="s">
        <v>72</v>
      </c>
      <c r="T52" s="185"/>
      <c r="U52" s="185"/>
      <c r="V52" s="38"/>
      <c r="W52" s="184" t="s">
        <v>72</v>
      </c>
      <c r="X52" s="185"/>
      <c r="Y52" s="185"/>
      <c r="Z52" s="38"/>
      <c r="AA52" s="184" t="s">
        <v>72</v>
      </c>
      <c r="AB52" s="185"/>
      <c r="AC52" s="185"/>
      <c r="AD52" s="38"/>
      <c r="AE52" s="184" t="s">
        <v>72</v>
      </c>
      <c r="AF52" s="185"/>
      <c r="AG52" s="185"/>
      <c r="AH52" s="38"/>
      <c r="AI52" s="184" t="s">
        <v>72</v>
      </c>
      <c r="AJ52" s="185"/>
      <c r="AK52" s="185"/>
      <c r="AL52" s="38"/>
      <c r="AM52" s="184" t="s">
        <v>72</v>
      </c>
      <c r="AN52" s="185"/>
      <c r="AO52" s="185"/>
    </row>
    <row r="53" spans="1:41">
      <c r="A53" s="189"/>
      <c r="B53" s="106" t="s">
        <v>65</v>
      </c>
      <c r="C53" s="184" t="s">
        <v>220</v>
      </c>
      <c r="D53" s="185"/>
      <c r="E53" s="185"/>
      <c r="F53" s="37"/>
      <c r="G53" s="184" t="s">
        <v>220</v>
      </c>
      <c r="H53" s="185"/>
      <c r="I53" s="185"/>
      <c r="J53" s="38"/>
      <c r="K53" s="184" t="s">
        <v>205</v>
      </c>
      <c r="L53" s="185"/>
      <c r="M53" s="185"/>
      <c r="N53" s="38"/>
      <c r="O53" s="184" t="s">
        <v>72</v>
      </c>
      <c r="P53" s="185"/>
      <c r="Q53" s="185"/>
      <c r="R53" s="38"/>
      <c r="S53" s="184" t="s">
        <v>72</v>
      </c>
      <c r="T53" s="185"/>
      <c r="U53" s="185"/>
      <c r="V53" s="38"/>
      <c r="W53" s="184" t="s">
        <v>72</v>
      </c>
      <c r="X53" s="185"/>
      <c r="Y53" s="185"/>
      <c r="Z53" s="38"/>
      <c r="AA53" s="184" t="s">
        <v>72</v>
      </c>
      <c r="AB53" s="185"/>
      <c r="AC53" s="185"/>
      <c r="AD53" s="38"/>
      <c r="AE53" s="184" t="s">
        <v>72</v>
      </c>
      <c r="AF53" s="185"/>
      <c r="AG53" s="185"/>
      <c r="AH53" s="38"/>
      <c r="AI53" s="184" t="s">
        <v>72</v>
      </c>
      <c r="AJ53" s="185"/>
      <c r="AK53" s="185"/>
      <c r="AL53" s="38"/>
      <c r="AM53" s="184" t="s">
        <v>72</v>
      </c>
      <c r="AN53" s="185"/>
      <c r="AO53" s="185"/>
    </row>
    <row r="54" spans="1:41">
      <c r="A54" s="189"/>
      <c r="B54" s="106" t="s">
        <v>64</v>
      </c>
      <c r="C54" s="184"/>
      <c r="D54" s="185"/>
      <c r="E54" s="185"/>
      <c r="F54" s="37"/>
      <c r="G54" s="187" t="s">
        <v>1297</v>
      </c>
      <c r="H54" s="188"/>
      <c r="I54" s="188"/>
      <c r="J54" s="38"/>
      <c r="K54" s="184" t="s">
        <v>1298</v>
      </c>
      <c r="L54" s="185"/>
      <c r="M54" s="185"/>
      <c r="N54" s="38"/>
      <c r="O54" s="184" t="s">
        <v>72</v>
      </c>
      <c r="P54" s="185"/>
      <c r="Q54" s="185"/>
      <c r="R54" s="38"/>
      <c r="S54" s="184" t="s">
        <v>72</v>
      </c>
      <c r="T54" s="185"/>
      <c r="U54" s="185"/>
      <c r="V54" s="38"/>
      <c r="W54" s="184" t="s">
        <v>72</v>
      </c>
      <c r="X54" s="185"/>
      <c r="Y54" s="185"/>
      <c r="Z54" s="38"/>
      <c r="AA54" s="184" t="s">
        <v>72</v>
      </c>
      <c r="AB54" s="185"/>
      <c r="AC54" s="185"/>
      <c r="AD54" s="38"/>
      <c r="AE54" s="184" t="s">
        <v>72</v>
      </c>
      <c r="AF54" s="185"/>
      <c r="AG54" s="185"/>
      <c r="AH54" s="38"/>
      <c r="AI54" s="184" t="s">
        <v>72</v>
      </c>
      <c r="AJ54" s="185"/>
      <c r="AK54" s="185"/>
      <c r="AL54" s="38"/>
      <c r="AM54" s="184" t="s">
        <v>72</v>
      </c>
      <c r="AN54" s="185"/>
      <c r="AO54" s="185"/>
    </row>
    <row r="55" spans="1:41">
      <c r="A55" s="189"/>
      <c r="B55" s="106" t="s">
        <v>73</v>
      </c>
      <c r="C55" s="184" t="s">
        <v>72</v>
      </c>
      <c r="D55" s="185"/>
      <c r="E55" s="185"/>
      <c r="F55" s="37"/>
      <c r="G55" s="184" t="s">
        <v>1299</v>
      </c>
      <c r="H55" s="185"/>
      <c r="I55" s="185"/>
      <c r="J55" s="38"/>
      <c r="K55" s="184" t="s">
        <v>206</v>
      </c>
      <c r="L55" s="185"/>
      <c r="M55" s="185"/>
      <c r="N55" s="38"/>
      <c r="O55" s="184" t="s">
        <v>72</v>
      </c>
      <c r="P55" s="185"/>
      <c r="Q55" s="185"/>
      <c r="R55" s="38"/>
      <c r="S55" s="184" t="s">
        <v>72</v>
      </c>
      <c r="T55" s="185"/>
      <c r="U55" s="185"/>
      <c r="V55" s="38"/>
      <c r="W55" s="184" t="s">
        <v>72</v>
      </c>
      <c r="X55" s="185"/>
      <c r="Y55" s="185"/>
      <c r="Z55" s="38"/>
      <c r="AA55" s="184" t="s">
        <v>72</v>
      </c>
      <c r="AB55" s="185"/>
      <c r="AC55" s="185"/>
      <c r="AD55" s="38"/>
      <c r="AE55" s="184" t="s">
        <v>72</v>
      </c>
      <c r="AF55" s="185"/>
      <c r="AG55" s="185"/>
      <c r="AH55" s="38"/>
      <c r="AI55" s="184" t="s">
        <v>72</v>
      </c>
      <c r="AJ55" s="185"/>
      <c r="AK55" s="185"/>
      <c r="AL55" s="38"/>
      <c r="AM55" s="184" t="s">
        <v>72</v>
      </c>
      <c r="AN55" s="185"/>
      <c r="AO55" s="185"/>
    </row>
    <row r="56" spans="1:41">
      <c r="A56" s="189"/>
      <c r="B56" s="106" t="s">
        <v>74</v>
      </c>
      <c r="C56" s="184" t="s">
        <v>72</v>
      </c>
      <c r="D56" s="185"/>
      <c r="E56" s="185"/>
      <c r="F56" s="37"/>
      <c r="G56" s="184"/>
      <c r="H56" s="185"/>
      <c r="I56" s="185"/>
      <c r="J56" s="38"/>
      <c r="K56" s="184"/>
      <c r="L56" s="185"/>
      <c r="M56" s="185"/>
      <c r="N56" s="38"/>
      <c r="O56" s="184" t="s">
        <v>72</v>
      </c>
      <c r="P56" s="185"/>
      <c r="Q56" s="185"/>
      <c r="R56" s="38"/>
      <c r="S56" s="184" t="s">
        <v>72</v>
      </c>
      <c r="T56" s="185"/>
      <c r="U56" s="185"/>
      <c r="V56" s="38"/>
      <c r="W56" s="184" t="s">
        <v>72</v>
      </c>
      <c r="X56" s="185"/>
      <c r="Y56" s="185"/>
      <c r="Z56" s="38"/>
      <c r="AA56" s="184" t="s">
        <v>72</v>
      </c>
      <c r="AB56" s="185"/>
      <c r="AC56" s="185"/>
      <c r="AD56" s="38"/>
      <c r="AE56" s="184" t="s">
        <v>72</v>
      </c>
      <c r="AF56" s="185"/>
      <c r="AG56" s="185"/>
      <c r="AH56" s="38"/>
      <c r="AI56" s="184" t="s">
        <v>72</v>
      </c>
      <c r="AJ56" s="185"/>
      <c r="AK56" s="185"/>
      <c r="AL56" s="38"/>
      <c r="AM56" s="184" t="s">
        <v>72</v>
      </c>
      <c r="AN56" s="185"/>
      <c r="AO56" s="185"/>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186"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186"/>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6"/>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82"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82"/>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82"/>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82"/>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82"/>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18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182"/>
      <c r="B67" s="39" t="s">
        <v>83</v>
      </c>
      <c r="C67" s="241" t="s">
        <v>1300</v>
      </c>
      <c r="D67" s="241"/>
      <c r="E67" s="241"/>
      <c r="F67" s="37"/>
      <c r="G67" s="227" t="s">
        <v>1301</v>
      </c>
      <c r="H67" s="227"/>
      <c r="I67" s="227"/>
      <c r="J67" s="38"/>
      <c r="K67" s="227" t="s">
        <v>84</v>
      </c>
      <c r="L67" s="227"/>
      <c r="M67" s="227"/>
      <c r="N67" s="38"/>
      <c r="O67" s="227" t="s">
        <v>84</v>
      </c>
      <c r="P67" s="227"/>
      <c r="Q67" s="227"/>
      <c r="R67" s="38"/>
      <c r="S67" s="227" t="s">
        <v>84</v>
      </c>
      <c r="T67" s="227"/>
      <c r="U67" s="227"/>
      <c r="V67" s="38"/>
      <c r="W67" s="227" t="s">
        <v>84</v>
      </c>
      <c r="X67" s="227"/>
      <c r="Y67" s="227"/>
      <c r="Z67" s="38"/>
      <c r="AA67" s="227" t="s">
        <v>84</v>
      </c>
      <c r="AB67" s="227"/>
      <c r="AC67" s="227"/>
      <c r="AD67" s="38"/>
      <c r="AE67" s="227" t="s">
        <v>84</v>
      </c>
      <c r="AF67" s="227"/>
      <c r="AG67" s="227"/>
      <c r="AH67" s="38"/>
      <c r="AI67" s="227" t="s">
        <v>84</v>
      </c>
      <c r="AJ67" s="227"/>
      <c r="AK67" s="227"/>
      <c r="AL67" s="38"/>
      <c r="AM67" s="227" t="s">
        <v>84</v>
      </c>
      <c r="AN67" s="227"/>
      <c r="AO67" s="227"/>
    </row>
    <row r="68" spans="1:41">
      <c r="A68" s="182"/>
      <c r="B68" s="229"/>
      <c r="C68" s="241"/>
      <c r="D68" s="241"/>
      <c r="E68" s="241"/>
      <c r="F68" s="37"/>
      <c r="G68" s="227"/>
      <c r="H68" s="227"/>
      <c r="I68" s="227"/>
      <c r="J68" s="38"/>
      <c r="K68" s="227"/>
      <c r="L68" s="227"/>
      <c r="M68" s="227"/>
      <c r="N68" s="38"/>
      <c r="O68" s="227"/>
      <c r="P68" s="227"/>
      <c r="Q68" s="227"/>
      <c r="R68" s="38"/>
      <c r="S68" s="227"/>
      <c r="T68" s="227"/>
      <c r="U68" s="227"/>
      <c r="V68" s="38"/>
      <c r="W68" s="227"/>
      <c r="X68" s="227"/>
      <c r="Y68" s="227"/>
      <c r="Z68" s="38"/>
      <c r="AA68" s="227"/>
      <c r="AB68" s="227"/>
      <c r="AC68" s="227"/>
      <c r="AD68" s="38"/>
      <c r="AE68" s="227"/>
      <c r="AF68" s="227"/>
      <c r="AG68" s="227"/>
      <c r="AH68" s="38"/>
      <c r="AI68" s="227"/>
      <c r="AJ68" s="227"/>
      <c r="AK68" s="227"/>
      <c r="AL68" s="38"/>
      <c r="AM68" s="227"/>
      <c r="AN68" s="227"/>
      <c r="AO68" s="227"/>
    </row>
    <row r="69" spans="1:41">
      <c r="A69" s="182"/>
      <c r="B69" s="230"/>
      <c r="C69" s="241"/>
      <c r="D69" s="241"/>
      <c r="E69" s="241"/>
      <c r="F69" s="37"/>
      <c r="G69" s="227"/>
      <c r="H69" s="227"/>
      <c r="I69" s="227"/>
      <c r="J69" s="38"/>
      <c r="K69" s="227"/>
      <c r="L69" s="227"/>
      <c r="M69" s="227"/>
      <c r="N69" s="38"/>
      <c r="O69" s="227"/>
      <c r="P69" s="227"/>
      <c r="Q69" s="227"/>
      <c r="R69" s="38"/>
      <c r="S69" s="227"/>
      <c r="T69" s="227"/>
      <c r="U69" s="227"/>
      <c r="V69" s="38"/>
      <c r="W69" s="227"/>
      <c r="X69" s="227"/>
      <c r="Y69" s="227"/>
      <c r="Z69" s="38"/>
      <c r="AA69" s="227"/>
      <c r="AB69" s="227"/>
      <c r="AC69" s="227"/>
      <c r="AD69" s="38"/>
      <c r="AE69" s="227"/>
      <c r="AF69" s="227"/>
      <c r="AG69" s="227"/>
      <c r="AH69" s="38"/>
      <c r="AI69" s="227"/>
      <c r="AJ69" s="227"/>
      <c r="AK69" s="227"/>
      <c r="AL69" s="38"/>
      <c r="AM69" s="227"/>
      <c r="AN69" s="227"/>
      <c r="AO69" s="227"/>
    </row>
    <row r="70" spans="1:41">
      <c r="A70" s="182"/>
      <c r="B70" s="230"/>
      <c r="C70" s="241"/>
      <c r="D70" s="241"/>
      <c r="E70" s="241"/>
      <c r="F70" s="37"/>
      <c r="G70" s="227"/>
      <c r="H70" s="227"/>
      <c r="I70" s="227"/>
      <c r="J70" s="38"/>
      <c r="K70" s="227"/>
      <c r="L70" s="227"/>
      <c r="M70" s="227"/>
      <c r="N70" s="38"/>
      <c r="O70" s="227"/>
      <c r="P70" s="227"/>
      <c r="Q70" s="227"/>
      <c r="R70" s="38"/>
      <c r="S70" s="227"/>
      <c r="T70" s="227"/>
      <c r="U70" s="227"/>
      <c r="V70" s="38"/>
      <c r="W70" s="227"/>
      <c r="X70" s="227"/>
      <c r="Y70" s="227"/>
      <c r="Z70" s="38"/>
      <c r="AA70" s="227"/>
      <c r="AB70" s="227"/>
      <c r="AC70" s="227"/>
      <c r="AD70" s="38"/>
      <c r="AE70" s="227"/>
      <c r="AF70" s="227"/>
      <c r="AG70" s="227"/>
      <c r="AH70" s="38"/>
      <c r="AI70" s="227"/>
      <c r="AJ70" s="227"/>
      <c r="AK70" s="227"/>
      <c r="AL70" s="38"/>
      <c r="AM70" s="227"/>
      <c r="AN70" s="227"/>
      <c r="AO70" s="227"/>
    </row>
    <row r="71" spans="1:41">
      <c r="A71" s="182"/>
      <c r="B71" s="230"/>
      <c r="C71" s="241"/>
      <c r="D71" s="241"/>
      <c r="E71" s="241"/>
      <c r="F71" s="37"/>
      <c r="G71" s="227"/>
      <c r="H71" s="227"/>
      <c r="I71" s="227"/>
      <c r="J71" s="38"/>
      <c r="K71" s="227"/>
      <c r="L71" s="227"/>
      <c r="M71" s="227"/>
      <c r="N71" s="38"/>
      <c r="O71" s="227"/>
      <c r="P71" s="227"/>
      <c r="Q71" s="227"/>
      <c r="R71" s="38"/>
      <c r="S71" s="227"/>
      <c r="T71" s="227"/>
      <c r="U71" s="227"/>
      <c r="V71" s="38"/>
      <c r="W71" s="227"/>
      <c r="X71" s="227"/>
      <c r="Y71" s="227"/>
      <c r="Z71" s="38"/>
      <c r="AA71" s="227"/>
      <c r="AB71" s="227"/>
      <c r="AC71" s="227"/>
      <c r="AD71" s="38"/>
      <c r="AE71" s="227"/>
      <c r="AF71" s="227"/>
      <c r="AG71" s="227"/>
      <c r="AH71" s="38"/>
      <c r="AI71" s="227"/>
      <c r="AJ71" s="227"/>
      <c r="AK71" s="227"/>
      <c r="AL71" s="38"/>
      <c r="AM71" s="227"/>
      <c r="AN71" s="227"/>
      <c r="AO71" s="227"/>
    </row>
    <row r="72" spans="1:41">
      <c r="A72" s="182"/>
      <c r="B72" s="230"/>
      <c r="C72" s="241"/>
      <c r="D72" s="241"/>
      <c r="E72" s="241"/>
      <c r="F72" s="37"/>
      <c r="G72" s="227"/>
      <c r="H72" s="227"/>
      <c r="I72" s="227"/>
      <c r="J72" s="38"/>
      <c r="K72" s="227"/>
      <c r="L72" s="227"/>
      <c r="M72" s="227"/>
      <c r="N72" s="38"/>
      <c r="O72" s="227"/>
      <c r="P72" s="227"/>
      <c r="Q72" s="227"/>
      <c r="R72" s="38"/>
      <c r="S72" s="227"/>
      <c r="T72" s="227"/>
      <c r="U72" s="227"/>
      <c r="V72" s="38"/>
      <c r="W72" s="227"/>
      <c r="X72" s="227"/>
      <c r="Y72" s="227"/>
      <c r="Z72" s="38"/>
      <c r="AA72" s="227"/>
      <c r="AB72" s="227"/>
      <c r="AC72" s="227"/>
      <c r="AD72" s="38"/>
      <c r="AE72" s="227"/>
      <c r="AF72" s="227"/>
      <c r="AG72" s="227"/>
      <c r="AH72" s="38"/>
      <c r="AI72" s="227"/>
      <c r="AJ72" s="227"/>
      <c r="AK72" s="227"/>
      <c r="AL72" s="38"/>
      <c r="AM72" s="227"/>
      <c r="AN72" s="227"/>
      <c r="AO72" s="227"/>
    </row>
    <row r="73" spans="1:41">
      <c r="A73" s="182"/>
      <c r="B73" s="231"/>
      <c r="C73" s="241"/>
      <c r="D73" s="241"/>
      <c r="E73" s="241"/>
      <c r="F73" s="37"/>
      <c r="G73" s="227"/>
      <c r="H73" s="227"/>
      <c r="I73" s="227"/>
      <c r="J73" s="38"/>
      <c r="K73" s="227"/>
      <c r="L73" s="227"/>
      <c r="M73" s="227"/>
      <c r="N73" s="38"/>
      <c r="O73" s="227"/>
      <c r="P73" s="227"/>
      <c r="Q73" s="227"/>
      <c r="R73" s="38"/>
      <c r="S73" s="227"/>
      <c r="T73" s="227"/>
      <c r="U73" s="227"/>
      <c r="V73" s="38"/>
      <c r="W73" s="227"/>
      <c r="X73" s="227"/>
      <c r="Y73" s="227"/>
      <c r="Z73" s="38"/>
      <c r="AA73" s="227"/>
      <c r="AB73" s="227"/>
      <c r="AC73" s="227"/>
      <c r="AD73" s="38"/>
      <c r="AE73" s="227"/>
      <c r="AF73" s="227"/>
      <c r="AG73" s="227"/>
      <c r="AH73" s="38"/>
      <c r="AI73" s="227"/>
      <c r="AJ73" s="227"/>
      <c r="AK73" s="227"/>
      <c r="AL73" s="38"/>
      <c r="AM73" s="227"/>
      <c r="AN73" s="227"/>
      <c r="AO73" s="227"/>
    </row>
    <row r="74" spans="1:41">
      <c r="A74" s="182"/>
    </row>
    <row r="75" spans="1:41">
      <c r="A75" s="182"/>
    </row>
    <row r="76" spans="1:41">
      <c r="A76" s="182"/>
    </row>
    <row r="77" spans="1:41">
      <c r="A77" s="182"/>
    </row>
    <row r="78" spans="1:41">
      <c r="A78" s="182"/>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phoneticPr fontId="53" type="noConversion"/>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命名范围</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Joy Sun</cp:lastModifiedBy>
  <cp:revision/>
  <dcterms:created xsi:type="dcterms:W3CDTF">2020-07-30T17:29:20Z</dcterms:created>
  <dcterms:modified xsi:type="dcterms:W3CDTF">2022-06-24T07:08:11Z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