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ohitlohia/Dropbox/CSIPL Ritesh/Bangladesh/GS11075/Response to GS design review round 2/"/>
    </mc:Choice>
  </mc:AlternateContent>
  <xr:revisionPtr revIDLastSave="0" documentId="13_ncr:1_{AA2A49DC-030B-5642-A58D-D075DBB93597}" xr6:coauthVersionLast="47" xr6:coauthVersionMax="47" xr10:uidLastSave="{00000000-0000-0000-0000-000000000000}"/>
  <bookViews>
    <workbookView xWindow="15660" yWindow="3520" windowWidth="21600" windowHeight="11260" tabRatio="519" activeTab="3" xr2:uid="{00000000-000D-0000-FFFF-FFFF00000000}"/>
  </bookViews>
  <sheets>
    <sheet name="Assumptions &amp; Monitored Values" sheetId="19" r:id="rId1"/>
    <sheet name="Installation Summary" sheetId="13" r:id="rId2"/>
    <sheet name="Domestic WPS ERs" sheetId="7" r:id="rId3"/>
    <sheet name="SD Parameters Assessment" sheetId="2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BEy1">#REF!</definedName>
    <definedName name="_BEy10">#REF!</definedName>
    <definedName name="_BEy2">#REF!</definedName>
    <definedName name="_BEy3">#REF!</definedName>
    <definedName name="_BEy4">#REF!</definedName>
    <definedName name="_BEy5">#REF!</definedName>
    <definedName name="_BEy6">#REF!</definedName>
    <definedName name="_BEy7">#REF!</definedName>
    <definedName name="_BEy8">#REF!</definedName>
    <definedName name="_BEy9">#REF!</definedName>
    <definedName name="_xlnm._FilterDatabase" localSheetId="0" hidden="1">'[1]ER Calculation'!#REF!</definedName>
    <definedName name="_xlnm._FilterDatabase" localSheetId="1" hidden="1">'Installation Summary'!#REF!</definedName>
    <definedName name="_xlnm._FilterDatabase">#REF!</definedName>
    <definedName name="a">#REF!</definedName>
    <definedName name="AFbl_fuel1_10thyr">[2]Parameters!$D$163</definedName>
    <definedName name="AFbl_fuel1_1styr">[2]Parameters!$D$154</definedName>
    <definedName name="AFbl_fuel1_2ndyr">[2]Parameters!$D$155</definedName>
    <definedName name="AFbl_fuel1_3rdyr">[2]Parameters!$D$156</definedName>
    <definedName name="AFbl_fuel1_4thyr">[2]Parameters!$D$157</definedName>
    <definedName name="AFbl_fuel1_5thyr">[2]Parameters!$D$158</definedName>
    <definedName name="AFbl_fuel1_6thyr">[2]Parameters!$D$159</definedName>
    <definedName name="AFbl_fuel1_7thyr">[2]Parameters!$D$160</definedName>
    <definedName name="AFbl_fuel1_8thyr">[2]Parameters!$D$161</definedName>
    <definedName name="AFbl_fuel1_9thyr">[2]Parameters!$D$162</definedName>
    <definedName name="AFbl_fuel1_y8">#REF!</definedName>
    <definedName name="AFbl_fuel1_y9">#REF!</definedName>
    <definedName name="AFbl_fuel2">#REF!</definedName>
    <definedName name="AFbl_fuel2_10thyr">[2]Parameters!$D$200</definedName>
    <definedName name="AFbl_fuel2_1styr">[2]Parameters!$D$191</definedName>
    <definedName name="AFbl_fuel2_2ndyr">[2]Parameters!$D$192</definedName>
    <definedName name="AFbl_fuel2_3rdyr">[2]Parameters!$D$193</definedName>
    <definedName name="AFbl_fuel2_4thyr">[2]Parameters!$D$194</definedName>
    <definedName name="AFbl_fuel2_5thyr">[2]Parameters!$D$195</definedName>
    <definedName name="AFbl_fuel2_6thyr">[2]Parameters!$D$196</definedName>
    <definedName name="AFbl_fuel2_7thyr">[2]Parameters!$D$197</definedName>
    <definedName name="AFbl_fuel2_8thyr">[2]Parameters!$D$198</definedName>
    <definedName name="AFbl_fuel2_9thyr">[2]Parameters!$D$199</definedName>
    <definedName name="AFbl_fuel2_y1">#REF!</definedName>
    <definedName name="AFbl_fuel2_y10">#REF!</definedName>
    <definedName name="AFbl_fuel2_y2">#REF!</definedName>
    <definedName name="AFbl_fuel2_y3">#REF!</definedName>
    <definedName name="AFbl_fuel2_y4">#REF!</definedName>
    <definedName name="AFbl_fuel2_y5">#REF!</definedName>
    <definedName name="AFbl_fuel2_y6">#REF!</definedName>
    <definedName name="AFbl_fuel2_y7">#REF!</definedName>
    <definedName name="AFbl_fuel2_y8">#REF!</definedName>
    <definedName name="AFbl_fuel2_y9">#REF!</definedName>
    <definedName name="AFbl_fuel3_10thyr">[2]Parameters!$D$237</definedName>
    <definedName name="AFbl_fuel3_1styr">[2]Parameters!$D$228</definedName>
    <definedName name="AFbl_fuel3_2ndyr">[2]Parameters!$D$229</definedName>
    <definedName name="AFbl_fuel3_3rdyr">[2]Parameters!$D$230</definedName>
    <definedName name="AFbl_fuel3_4thyr">[2]Parameters!$D$231</definedName>
    <definedName name="AFbl_fuel3_5thyr">[2]Parameters!$D$232</definedName>
    <definedName name="AFbl_fuel3_6thyr">[2]Parameters!$D$233</definedName>
    <definedName name="AFbl_fuel3_7thyr">[2]Parameters!$D$234</definedName>
    <definedName name="AFbl_fuel3_8thyr">[2]Parameters!$D$235</definedName>
    <definedName name="AFbl_fuel3_9thyr">[2]Parameters!$D$236</definedName>
    <definedName name="AFbl_fuel3_y1">#REF!</definedName>
    <definedName name="AFbl_fuel3_y10">#REF!</definedName>
    <definedName name="AFbl_fuel3_y2">#REF!</definedName>
    <definedName name="AFbl_fuel3_y3">#REF!</definedName>
    <definedName name="AFbl_fuel3_y4">#REF!</definedName>
    <definedName name="AFbl_fuel3_y5">#REF!</definedName>
    <definedName name="AFbl_fuel3_y6">#REF!</definedName>
    <definedName name="AFbl_fuel3_y7">#REF!</definedName>
    <definedName name="AFbl_fuel3_y8">#REF!</definedName>
    <definedName name="AFbl_fuel3_y9">#REF!</definedName>
    <definedName name="AFbl_y2_fuel2">#REF!</definedName>
    <definedName name="AFble_fuel1_y7">#REF!</definedName>
    <definedName name="AFlb_fuel3_1styr">#REF!</definedName>
    <definedName name="AFpj_fuel1_10thyr">[2]Parameters!$J$163</definedName>
    <definedName name="AFpj_fuel1_1styr">[2]Parameters!$J$154</definedName>
    <definedName name="AFpj_fuel1_2ndyr">[2]Parameters!$J$155</definedName>
    <definedName name="AFpj_fuel1_3rdyr">[2]Parameters!$J$156</definedName>
    <definedName name="AFpj_fuel1_4thyr">[2]Parameters!$J$157</definedName>
    <definedName name="AFpj_fuel1_5thyr">[2]Parameters!$J$158</definedName>
    <definedName name="AFpj_fuel1_6thyr">[2]Parameters!$J$159</definedName>
    <definedName name="AFpj_fuel1_7thyr">[2]Parameters!$J$160</definedName>
    <definedName name="AFpj_fuel1_8thyr">[2]Parameters!$J$161</definedName>
    <definedName name="AFpj_fuel1_9thyr">[2]Parameters!$J$162</definedName>
    <definedName name="AFpj_fuel2_10thyr">[2]Parameters!$J$200</definedName>
    <definedName name="AFpj_fuel2_1styr">[2]Parameters!$J$191</definedName>
    <definedName name="AFpj_fuel2_2ndyr">[2]Parameters!$J$192</definedName>
    <definedName name="AFpj_fuel2_3rdyr">[2]Parameters!$J$193</definedName>
    <definedName name="AFpj_fuel2_4thyr">[2]Parameters!$J$194</definedName>
    <definedName name="AFpj_fuel2_5thyr">[2]Parameters!$J$195</definedName>
    <definedName name="AFpj_fuel2_6thyr">[2]Parameters!$J$196</definedName>
    <definedName name="AFpj_fuel2_7thyr">[2]Parameters!$J$197</definedName>
    <definedName name="AFpj_fuel2_8thyr">[2]Parameters!$J$198</definedName>
    <definedName name="AFpj_fuel2_9thyr">[2]Parameters!$J$199</definedName>
    <definedName name="AFpj_fuel3_10thyr">[2]Parameters!$J$237</definedName>
    <definedName name="AFpj_fuel3_1styr">[2]Parameters!$J$228</definedName>
    <definedName name="AFpj_fuel3_2ndyr">[2]Parameters!$J$229</definedName>
    <definedName name="AFpj_fuel3_3rdyr">[2]Parameters!$J$230</definedName>
    <definedName name="AFpj_fuel3_4thyr">[2]Parameters!$J$231</definedName>
    <definedName name="AFpj_fuel3_5thyr">[2]Parameters!$J$232</definedName>
    <definedName name="AFpj_fuel3_6thyr">[2]Parameters!$J$233</definedName>
    <definedName name="AFpj_fuel3_7thyr">[2]Parameters!$J$234</definedName>
    <definedName name="AFpj_fuel3_8thyr">[2]Parameters!$J$235</definedName>
    <definedName name="AFpj_fuel3_9thyr">[2]Parameters!$J$236</definedName>
    <definedName name="age0_1">#REF!</definedName>
    <definedName name="age1_2">#REF!</definedName>
    <definedName name="age2_3">#REF!</definedName>
    <definedName name="age3_4">#REF!</definedName>
    <definedName name="age4_5">#REF!</definedName>
    <definedName name="age5_6">#REF!</definedName>
    <definedName name="age6_7">#REF!</definedName>
    <definedName name="age7_8">#REF!</definedName>
    <definedName name="age8_9">#REF!</definedName>
    <definedName name="age9_10">#REF!</definedName>
    <definedName name="alpha">#REF!</definedName>
    <definedName name="Ave_nrb_bio1">'[2]HH Carbon Calculator'!$D$14</definedName>
    <definedName name="Ave_nrb_bio2">'[2]HH Carbon Calculator'!$D$15</definedName>
    <definedName name="Ave_nrb_bio3">'[2]HH Carbon Calculator'!$D$16</definedName>
    <definedName name="Ave_sales_growth">#REF!</definedName>
    <definedName name="Bbl_y1">#REF!</definedName>
    <definedName name="Bbl_y10">#REF!</definedName>
    <definedName name="Bbl_y2">#REF!</definedName>
    <definedName name="Bbl_y3">#REF!</definedName>
    <definedName name="Bbl_y4">#REF!</definedName>
    <definedName name="Bbl_y5">#REF!</definedName>
    <definedName name="Bbl_y6">#REF!</definedName>
    <definedName name="Bbl_y7">#REF!</definedName>
    <definedName name="Bbl_y8">#REF!</definedName>
    <definedName name="Bbl_y9">#REF!</definedName>
    <definedName name="bins_array">#REF!</definedName>
    <definedName name="Carbon_price">'[2]HH Carbon Calculator'!#REF!</definedName>
    <definedName name="Confidence">#REF!</definedName>
    <definedName name="CumU1">'[2]HH Carbon Calculator'!$D$24</definedName>
    <definedName name="CumU10">'[2]HH Carbon Calculator'!$M$24</definedName>
    <definedName name="CumU2">'[2]HH Carbon Calculator'!$E$24</definedName>
    <definedName name="CumU3">'[2]HH Carbon Calculator'!$F$24</definedName>
    <definedName name="CumU4">'[2]HH Carbon Calculator'!$G$24</definedName>
    <definedName name="CumU5">'[2]HH Carbon Calculator'!$H$24</definedName>
    <definedName name="CumU6">'[2]HH Carbon Calculator'!$I$24</definedName>
    <definedName name="CumU7">'[2]HH Carbon Calculator'!$J$24</definedName>
    <definedName name="CumU8">'[2]HH Carbon Calculator'!$K$24</definedName>
    <definedName name="CumU9">'[2]HH Carbon Calculator'!$L$24</definedName>
    <definedName name="D">#REF!</definedName>
    <definedName name="data">#REF!</definedName>
    <definedName name="data_array">#REF!</definedName>
    <definedName name="data1">#REF!</definedName>
    <definedName name="datanew">#REF!</definedName>
    <definedName name="Discount_rate">'[2]HH Carbon Calculator'!#REF!</definedName>
    <definedName name="drate">#REF!</definedName>
    <definedName name="drate2">#REF!</definedName>
    <definedName name="EF_af_co2_fuel1">#REF!</definedName>
    <definedName name="EF_CH4_bio1">'[2]HH Carbon Calculator'!$F$14</definedName>
    <definedName name="EF_CH4_bio2">'[2]HH Carbon Calculator'!$F$15</definedName>
    <definedName name="EF_CH4_bio3">'[2]HH Carbon Calculator'!$F$16</definedName>
    <definedName name="EF_CH4_fuel1">'[2]HH Carbon Calculator'!$F$17</definedName>
    <definedName name="EF_CH4_fuel2">'[2]HH Carbon Calculator'!$F$18</definedName>
    <definedName name="EF_CH4_fuel3">'[2]HH Carbon Calculator'!$F$19</definedName>
    <definedName name="EF_co2_bio1">'[2]HH Carbon Calculator'!$E$14</definedName>
    <definedName name="EF_co2_bio2">'[2]HH Carbon Calculator'!$E$15</definedName>
    <definedName name="EF_co2_bio3">'[2]HH Carbon Calculator'!$E$16</definedName>
    <definedName name="EF_co2_fuel1">'[2]HH Carbon Calculator'!$E$17</definedName>
    <definedName name="EF_co2_fuel2">'[2]HH Carbon Calculator'!$E$18</definedName>
    <definedName name="EF_co2_fuel3">'[2]HH Carbon Calculator'!$E$19</definedName>
    <definedName name="EF_N2O_bio1">'[2]HH Carbon Calculator'!$G$14</definedName>
    <definedName name="EF_N2O_bio2">'[2]HH Carbon Calculator'!$G$15</definedName>
    <definedName name="EF_N2O_bio3">'[2]HH Carbon Calculator'!$G$16</definedName>
    <definedName name="EF_N2O_fuel1">'[2]HH Carbon Calculator'!$G$17</definedName>
    <definedName name="EF_N2O_fuel2">'[2]HH Carbon Calculator'!$G$18</definedName>
    <definedName name="EF_N2O_fuel3">'[2]HH Carbon Calculator'!$G$19</definedName>
    <definedName name="EFaf_co2_fuel1">#REF!</definedName>
    <definedName name="EFaf_co2_fuel2">#REF!</definedName>
    <definedName name="EFaf_co2_fuel3">#REF!</definedName>
    <definedName name="EFaf_fuel1_CH4">#REF!</definedName>
    <definedName name="EFaf_fuel1_cook_CH4">[2]Parameters!$D$148</definedName>
    <definedName name="EFaf_fuel1_cook_CO2">[2]Parameters!$D$147</definedName>
    <definedName name="EFaf_fuel1_cook_N2O">[2]Parameters!$D$149</definedName>
    <definedName name="EFaf_fuel1_N2O">#REF!</definedName>
    <definedName name="EFaf_fuel1_prod_CH4">[2]Parameters!$D$144</definedName>
    <definedName name="EFaf_fuel1_prod_CO2">#REF!</definedName>
    <definedName name="EFaf_fuel1_prod_N2O">[2]Parameters!$D$145</definedName>
    <definedName name="EFaf_fuel1_totalCO2">[2]Parameters!$D$150</definedName>
    <definedName name="EFaf_fuel1_totalnon_CO2">#REF!</definedName>
    <definedName name="EFaf_fuel2_CH4">#REF!</definedName>
    <definedName name="EFaf_fuel2_cook_CH4">[2]Parameters!$D$185</definedName>
    <definedName name="EFaf_fuel2_cook_CO2">#REF!</definedName>
    <definedName name="EFaf_fuel2_cook_gas_i">#REF!</definedName>
    <definedName name="EFaf_fuel2_cook_N2O">[2]Parameters!$D$186</definedName>
    <definedName name="EFaf_fuel2_N2O">#REF!</definedName>
    <definedName name="EFaf_fuel2_prod_CH4">[2]Parameters!$D$181</definedName>
    <definedName name="EFaf_fuel2_prod_CO2">#REF!</definedName>
    <definedName name="EFaf_fuel2_prod_N2O">[2]Parameters!$D$182</definedName>
    <definedName name="EFaf_fuel2_totalCO2">[2]Parameters!$D$187</definedName>
    <definedName name="EFaf_fuel2_totalnon_CO2">#REF!</definedName>
    <definedName name="EFaf_fuel3_CH4">#REF!</definedName>
    <definedName name="EFaf_fuel3_cook_CH4">[2]Parameters!$D$222</definedName>
    <definedName name="EFaf_fuel3_cook_CO2">[2]Parameters!$D$221</definedName>
    <definedName name="EFaf_fuel3_cook_N2O">[2]Parameters!$D$223</definedName>
    <definedName name="EFaf_fuel3_N2O">#REF!</definedName>
    <definedName name="EFaf_fuel3_prod_CH4">[2]Parameters!$D$218</definedName>
    <definedName name="EFaf_fuel3_prod_CO2">#REF!</definedName>
    <definedName name="EFaf_fuel3_prod_N2O">[2]Parameters!$D$219</definedName>
    <definedName name="EFaf_fuel3_totalCO2">[2]Parameters!$D$224</definedName>
    <definedName name="EFaf_fuel3_totalnon_CO2">#REF!</definedName>
    <definedName name="EFaf_fule1_cook_CH4">#REF!</definedName>
    <definedName name="EFaf_fule1_cook_CO2">#REF!</definedName>
    <definedName name="EFaf_fule1_cook_N2O">#REF!</definedName>
    <definedName name="EFaf_fule1_prod_CH4">#REF!</definedName>
    <definedName name="EFaf_fule1_prod_CO2">#REF!</definedName>
    <definedName name="EFaf_fule1_prod_N2O">#REF!</definedName>
    <definedName name="EFaf_fule1_totalCO2">#REF!</definedName>
    <definedName name="EFaf_fule1_totalnon_CO2">#REF!</definedName>
    <definedName name="EFaf_prod_co2_fuel1">#REF!</definedName>
    <definedName name="EFaf_prod_co2_fuel2">#REF!</definedName>
    <definedName name="EFaf_prod_co2_fuel3">#REF!</definedName>
    <definedName name="EFbl_bio1_cook_CH4">[2]Parameters!$D$25</definedName>
    <definedName name="EFbl_bio1_cook_CO2">[2]Parameters!$D$24</definedName>
    <definedName name="EFbl_bio1_cook_N2O">[2]Parameters!$D$26</definedName>
    <definedName name="EFbl_bio1_prod_CH4">[2]Parameters!$D$21</definedName>
    <definedName name="EFbl_bio1_prod_CO2">#REF!</definedName>
    <definedName name="EFbl_bio1_prod_N2O">#REF!</definedName>
    <definedName name="EFbl_bio1_totalCO2">[2]Parameters!$D$27</definedName>
    <definedName name="EFbl_bio1_totalnon_CO2">#REF!</definedName>
    <definedName name="EFbl_bio2_cook_CH4">[2]Parameters!$D$62</definedName>
    <definedName name="EFbl_bio2_cook_CO2">#REF!</definedName>
    <definedName name="EFbl_bio2_cook_N2O">[2]Parameters!$D$63</definedName>
    <definedName name="EFbl_bio2_prod_CH4">[2]Parameters!$D$58</definedName>
    <definedName name="EFbl_bio2_prod_CO2">#REF!</definedName>
    <definedName name="EFbl_bio2_prod_N2O">[2]Parameters!$D$59</definedName>
    <definedName name="EFbl_bio2_total_CO2">#REF!</definedName>
    <definedName name="EFbl_bio2_totalCO2">[2]Parameters!$D$64</definedName>
    <definedName name="EFbl_bio2_totalnon_CO2">#REF!</definedName>
    <definedName name="EFbl_bio3_cook_CH4">[2]Parameters!$D$111</definedName>
    <definedName name="EFbl_bio3_cook_CO2">[2]Parameters!$D$110</definedName>
    <definedName name="EFbl_bio3_cook_N2O">[2]Parameters!$D$112</definedName>
    <definedName name="EFbl_bio3_prod_CH4">[2]Parameters!$D$107</definedName>
    <definedName name="EFbl_bio3_prod_CO2">#REF!</definedName>
    <definedName name="EFbl_bio3_prod_N2O">[2]Parameters!$D$108</definedName>
    <definedName name="EFbl_bio3_totalCO2">[2]Parameters!$D$113</definedName>
    <definedName name="EFbl_bio3_totalnon_CO2">#REF!</definedName>
    <definedName name="EFpj_bio1_cook_CH4">[2]Parameters!$J$25</definedName>
    <definedName name="EFpj_bio1_cook_CO2">#REF!</definedName>
    <definedName name="EFpj_bio1_cook_N2O">[2]Parameters!$J$26</definedName>
    <definedName name="EFpj_bio1_prod_CH4">[2]Parameters!$J$21</definedName>
    <definedName name="EFpj_bio1_prod_CO2">#REF!</definedName>
    <definedName name="EFpj_bio1_prod_N2O">[2]Parameters!$J$22</definedName>
    <definedName name="EFpj_bio1_totalCO2">[2]Parameters!$J$27</definedName>
    <definedName name="EFpj_bio1_totalnon_CO2">#REF!</definedName>
    <definedName name="EFpj_bio2_cook_CH4">[2]Parameters!$J$62</definedName>
    <definedName name="EFpj_bio2_cook_CO2">#REF!</definedName>
    <definedName name="EFpj_bio2_cook_gas_i">#REF!</definedName>
    <definedName name="EFpj_bio2_cook_N2O">[2]Parameters!$J$63</definedName>
    <definedName name="EFpj_bio2_prod_CH4">[2]Parameters!$J$58</definedName>
    <definedName name="EFpj_bio2_prod_CO2">#REF!</definedName>
    <definedName name="EFpj_bio2_prod_N2O">[2]Parameters!$J$59</definedName>
    <definedName name="EFpj_bio2_totalCO2">[2]Parameters!$J$64</definedName>
    <definedName name="EFpj_bio2_totalnon_CO2">#REF!</definedName>
    <definedName name="EFpj_bio3_cook_CH4">[2]Parameters!$J$111</definedName>
    <definedName name="EFpj_bio3_cook_CO2">#REF!</definedName>
    <definedName name="EFpj_bio3_cook_gas_i">#REF!</definedName>
    <definedName name="EFpj_bio3_cook_N2O">[2]Parameters!$J$112</definedName>
    <definedName name="EFpj_bio3_prod_CH4">[2]Parameters!$J$107</definedName>
    <definedName name="EFpj_bio3_prod_CO2">#REF!</definedName>
    <definedName name="EFpj_bio3_prod_N2O">[2]Parameters!$J$108</definedName>
    <definedName name="EFpj_bio3_totalCO2">[2]Parameters!$J$113</definedName>
    <definedName name="EFpj_bio3_totalnon_CO2">#REF!</definedName>
    <definedName name="F_1">#REF!</definedName>
    <definedName name="F_10">'[3]Shengchang Stove'!$H$14</definedName>
    <definedName name="F_11">'[2]HH Carbon Calculator'!#REF!</definedName>
    <definedName name="F_12">'[2]HH Carbon Calculator'!#REF!</definedName>
    <definedName name="F_13">'[2]HH Carbon Calculator'!#REF!</definedName>
    <definedName name="F_2">#REF!</definedName>
    <definedName name="F_3">#REF!</definedName>
    <definedName name="F_4">#REF!</definedName>
    <definedName name="F_5">'[2]HH Carbon Calculator'!#REF!</definedName>
    <definedName name="F_6">#REF!</definedName>
    <definedName name="F_7">'[2]HH Carbon Calculator'!#REF!</definedName>
    <definedName name="F_8">#REF!</definedName>
    <definedName name="F_9">#REF!</definedName>
    <definedName name="Fbl_bio1_10thyr">[2]Parameters!$D$40</definedName>
    <definedName name="Fbl_bio1_1styr">[2]Parameters!$D$31</definedName>
    <definedName name="Fbl_bio1_2ndyr">[2]Parameters!$D$32</definedName>
    <definedName name="Fbl_bio1_3rdyr">[2]Parameters!$D$33</definedName>
    <definedName name="Fbl_bio1_4thyr">[2]Parameters!$D$34</definedName>
    <definedName name="Fbl_bio1_5thyr">[2]Parameters!$D$35</definedName>
    <definedName name="Fbl_bio1_6thyr">[2]Parameters!$D$36</definedName>
    <definedName name="Fbl_bio1_7thyr">[2]Parameters!$D$37</definedName>
    <definedName name="Fbl_bio1_8thyr">[2]Parameters!$D$38</definedName>
    <definedName name="Fbl_bio1_9thyr">[2]Parameters!$D$39</definedName>
    <definedName name="Fbl_bio2_10thyr">[2]Parameters!$D$77</definedName>
    <definedName name="Fbl_bio2_1styr">[2]Parameters!$D$68</definedName>
    <definedName name="Fbl_bio2_2ndyr">[2]Parameters!$D$69</definedName>
    <definedName name="Fbl_bio2_3rdyr">[2]Parameters!$D$70</definedName>
    <definedName name="Fbl_bio2_4thyr">[2]Parameters!$D$71</definedName>
    <definedName name="Fbl_bio2_5thyr">[2]Parameters!$D$72</definedName>
    <definedName name="Fbl_bio2_6thyr">[2]Parameters!$D$73</definedName>
    <definedName name="Fbl_bio2_7thyr">[2]Parameters!$D$74</definedName>
    <definedName name="Fbl_bio2_8thyr">[2]Parameters!$D$75</definedName>
    <definedName name="Fbl_bio2_9thyr">[2]Parameters!$D$76</definedName>
    <definedName name="Fbl_bio3_10thyr">[2]Parameters!$D$126</definedName>
    <definedName name="Fbl_bio3_1styr">[2]Parameters!$D$117</definedName>
    <definedName name="Fbl_bio3_2ndyr">[2]Parameters!$D$118</definedName>
    <definedName name="Fbl_bio3_3rdyr">[2]Parameters!$D$119</definedName>
    <definedName name="Fbl_bio3_4thyr">[2]Parameters!$D$120</definedName>
    <definedName name="Fbl_bio3_5thyr">[2]Parameters!$D$121</definedName>
    <definedName name="Fbl_bio3_6thyr">[2]Parameters!$D$122</definedName>
    <definedName name="Fbl_bio3_7thyr">[2]Parameters!$D$123</definedName>
    <definedName name="Fbl_bio3_8thyr">[2]Parameters!$D$124</definedName>
    <definedName name="Fbl_bio3_9thyr">[2]Parameters!$D$125</definedName>
    <definedName name="Fpj_bio1_10thyr">[2]Parameters!$J$40</definedName>
    <definedName name="Fpj_bio1_1styr">[2]Parameters!$J$31</definedName>
    <definedName name="Fpj_bio1_2ndyr">[2]Parameters!$J$32</definedName>
    <definedName name="Fpj_bio1_3rdyr">[2]Parameters!$J$33</definedName>
    <definedName name="Fpj_bio1_4thyr">[2]Parameters!$J$34</definedName>
    <definedName name="Fpj_bio1_5thyr">[2]Parameters!$J$35</definedName>
    <definedName name="Fpj_bio1_6thyr">[2]Parameters!$J$36</definedName>
    <definedName name="Fpj_bio1_7thyr">[2]Parameters!$J$37</definedName>
    <definedName name="Fpj_bio1_8thyr">[2]Parameters!$J$38</definedName>
    <definedName name="Fpj_bio1_9thyr">[2]Parameters!$J$39</definedName>
    <definedName name="Fpj_bio2_10thyr">[2]Parameters!$J$77</definedName>
    <definedName name="Fpj_bio2_1styr">[2]Parameters!$J$68</definedName>
    <definedName name="Fpj_bio2_2ndyr">[2]Parameters!$J$69</definedName>
    <definedName name="Fpj_bio2_3rdyr">[2]Parameters!$J$70</definedName>
    <definedName name="Fpj_bio2_4thyr">[2]Parameters!$J$71</definedName>
    <definedName name="Fpj_bio2_5thyr">[2]Parameters!$J$72</definedName>
    <definedName name="Fpj_bio2_6thyr">[2]Parameters!$J$73</definedName>
    <definedName name="Fpj_bio2_7thyr">[2]Parameters!$J$74</definedName>
    <definedName name="Fpj_bio2_8thyr">[2]Parameters!$J$75</definedName>
    <definedName name="Fpj_bio2_9thyr">[2]Parameters!$J$76</definedName>
    <definedName name="Fpj_bio3_10thyr">[2]Parameters!$J$126</definedName>
    <definedName name="Fpj_bio3_1styr">[2]Parameters!$J$117</definedName>
    <definedName name="Fpj_bio3_2ndyr">[2]Parameters!$J$118</definedName>
    <definedName name="Fpj_bio3_3rdyr">[2]Parameters!$J$119</definedName>
    <definedName name="Fpj_bio3_4thyr">[2]Parameters!$J$120</definedName>
    <definedName name="Fpj_bio3_5thyr">[2]Parameters!$J$121</definedName>
    <definedName name="Fpj_bio3_6thyr">[2]Parameters!$J$122</definedName>
    <definedName name="Fpj_bio3_7thyr">[2]Parameters!$J$123</definedName>
    <definedName name="Fpj_bio3_8thyr">[2]Parameters!$J$124</definedName>
    <definedName name="Fpj_bio3_9thyr">[2]Parameters!$J$125</definedName>
    <definedName name="Fuel_adj">'[2]HH Carbon Calculator'!$W$64</definedName>
    <definedName name="FuelCalorific">'[4]Calorific values'!$B$3:$M$91</definedName>
    <definedName name="grate">#REF!</definedName>
    <definedName name="Initial_sales">#REF!</definedName>
    <definedName name="L_1">#REF!</definedName>
    <definedName name="L_10">#REF!</definedName>
    <definedName name="L_11">'[2]HH Carbon Calculator'!#REF!</definedName>
    <definedName name="L_12">'[2]HH Carbon Calculator'!#REF!</definedName>
    <definedName name="L_13">'[2]HH Carbon Calculator'!#REF!</definedName>
    <definedName name="L_2">#REF!</definedName>
    <definedName name="L_3">#REF!</definedName>
    <definedName name="L_4">#REF!</definedName>
    <definedName name="L_5">'[2]HH Carbon Calculator'!#REF!</definedName>
    <definedName name="L_6">#REF!</definedName>
    <definedName name="L_7">'[2]HH Carbon Calculator'!#REF!</definedName>
    <definedName name="L_8">#REF!</definedName>
    <definedName name="L_9">#REF!</definedName>
    <definedName name="LE_yr1">[2]Parameters!$V$8</definedName>
    <definedName name="LE_yr10">[2]Parameters!$V$17</definedName>
    <definedName name="LE_yr2">[2]Parameters!$V$9</definedName>
    <definedName name="LE_yr3">[2]Parameters!$V$10</definedName>
    <definedName name="LE_yr4">[2]Parameters!$V$11</definedName>
    <definedName name="LE_yr5">[2]Parameters!$V$12</definedName>
    <definedName name="LE_yr6">[2]Parameters!$V$13</definedName>
    <definedName name="LE_yr7">[2]Parameters!$V$14</definedName>
    <definedName name="LE_yr8">[2]Parameters!$V$15</definedName>
    <definedName name="LE_yr9">[2]Parameters!$V$16</definedName>
    <definedName name="leakage">#REF!</definedName>
    <definedName name="m">#REF!</definedName>
    <definedName name="n">#REF!</definedName>
    <definedName name="nonCO2cook">#REF!</definedName>
    <definedName name="nonCO2prod">#REF!</definedName>
    <definedName name="nrb_1">#REF!</definedName>
    <definedName name="nrb_10">#REF!</definedName>
    <definedName name="nrb_11">'[2]HH Carbon Calculator'!#REF!</definedName>
    <definedName name="nrb_12">'[2]HH Carbon Calculator'!#REF!</definedName>
    <definedName name="nrb_13">'[2]HH Carbon Calculator'!#REF!</definedName>
    <definedName name="nrb_2">#REF!</definedName>
    <definedName name="nrb_3">#REF!</definedName>
    <definedName name="nrb_4">#REF!</definedName>
    <definedName name="nrb_5">'[2]HH Carbon Calculator'!#REF!</definedName>
    <definedName name="nrb_6">#REF!</definedName>
    <definedName name="nrb_7">'[2]HH Carbon Calculator'!#REF!</definedName>
    <definedName name="nrb_8">#REF!</definedName>
    <definedName name="nrb_9">#REF!</definedName>
    <definedName name="Precision">#REF!</definedName>
    <definedName name="price">#REF!</definedName>
    <definedName name="Ratio_ND_Domestic" localSheetId="3">'[5]De-bundling'!$C$19</definedName>
    <definedName name="Ratio_ND_Domestic">#N/A</definedName>
    <definedName name="reduction">#REF!</definedName>
    <definedName name="rmb">#REF!</definedName>
    <definedName name="s">#REF!</definedName>
    <definedName name="start_year">#REF!</definedName>
    <definedName name="STOVE">[6]Sheet1!$C$3:$C$4</definedName>
    <definedName name="Subsidized_price">'[2]HH Carbon Calculator'!#REF!</definedName>
    <definedName name="subsidy">#REF!</definedName>
    <definedName name="totalCO2">#REF!</definedName>
    <definedName name="U_1">#REF!</definedName>
    <definedName name="U_10">'[3]Shengchang Stove'!$I$14</definedName>
    <definedName name="U_11">'[2]HH Carbon Calculator'!#REF!</definedName>
    <definedName name="U_12">'[2]HH Carbon Calculator'!#REF!</definedName>
    <definedName name="U_13">'[2]HH Carbon Calculator'!#REF!</definedName>
    <definedName name="U_2">#REF!</definedName>
    <definedName name="U_3">#REF!</definedName>
    <definedName name="U_4">#REF!</definedName>
    <definedName name="U_5">'[2]HH Carbon Calculator'!#REF!</definedName>
    <definedName name="U_6">#REF!</definedName>
    <definedName name="U_7">'[2]HH Carbon Calculator'!#REF!</definedName>
    <definedName name="U_8">#REF!</definedName>
    <definedName name="U_9">#REF!</definedName>
    <definedName name="Upj_10thyr">[2]Parameters!$P$17</definedName>
    <definedName name="Upj_1styr">[2]Parameters!$P$8</definedName>
    <definedName name="Upj_2ndyr">[2]Parameters!$P$9</definedName>
    <definedName name="Upj_3rdyr">[2]Parameters!$P$10</definedName>
    <definedName name="Upj_4thyr">[2]Parameters!$P$11</definedName>
    <definedName name="Upj_5thyr">[2]Parameters!$P$12</definedName>
    <definedName name="Upj_6thyr">[2]Parameters!$P$13</definedName>
    <definedName name="Upj_7thyr">[2]Parameters!$P$14</definedName>
    <definedName name="Upj_8thyr">[2]Parameters!$P$15</definedName>
    <definedName name="Upj_9thyr">[2]Parameters!$P$16</definedName>
    <definedName name="Upj_bio2_1styr">#REF!</definedName>
    <definedName name="Upj_bio2_2ndyr">#REF!</definedName>
    <definedName name="Upj_bio2_3rdyr">#REF!</definedName>
    <definedName name="Upj_bio2_4thyr">#REF!</definedName>
    <definedName name="Upj_bio2_5thyr">#REF!</definedName>
    <definedName name="Upj_bio2_6thyr">#REF!</definedName>
    <definedName name="Upj_bio2_7thyr">#REF!</definedName>
    <definedName name="Upj_bio2_8thyr">#REF!</definedName>
    <definedName name="Upj_bio2_9thyr">#REF!</definedName>
    <definedName name="Upj_bio3_10thyr">#REF!</definedName>
    <definedName name="Upj_bio3_1styr">#REF!</definedName>
    <definedName name="Upj_bio3_2ndyr">#REF!</definedName>
    <definedName name="Upj_bio3_3rdyr">#REF!</definedName>
    <definedName name="Upj_bio3_4thyr">#REF!</definedName>
    <definedName name="Upj_bio3_5thyr">#REF!</definedName>
    <definedName name="Upj_bio3_6thyr">#REF!</definedName>
    <definedName name="Upj_bio3_7thyr">#REF!</definedName>
    <definedName name="Upj_bio3_8thyr">#REF!</definedName>
    <definedName name="Upj_bio3_9thyr">#REF!</definedName>
    <definedName name="Upj_fuel2_10thyr">#REF!</definedName>
    <definedName name="Upj_fuel2_1styr">#REF!</definedName>
    <definedName name="Upj_fuel2_2ndyr">#REF!</definedName>
    <definedName name="Upj_fuel2_3rdyr">#REF!</definedName>
    <definedName name="Upj_fuel2_4thyr">#REF!</definedName>
    <definedName name="Upj_fuel2_5thyr">#REF!</definedName>
    <definedName name="Upj_fuel2_6thyr">#REF!</definedName>
    <definedName name="Upj_fuel2_7thyr">#REF!</definedName>
    <definedName name="Upj_fuel2_8thyr">#REF!</definedName>
    <definedName name="Upj_fuel2_9thyr">#REF!</definedName>
    <definedName name="Upj_fuel3_10thyr">#REF!</definedName>
    <definedName name="Upj_fuel3_1styr">#REF!</definedName>
    <definedName name="Upj_fuel3_2ndyr">#REF!</definedName>
    <definedName name="Upj_fuel3_3rdyr">#REF!</definedName>
    <definedName name="Upj_fuel3_4thyr">#REF!</definedName>
    <definedName name="Upj_fuel3_5thyr">#REF!</definedName>
    <definedName name="Upj_fuel3_6thyr">#REF!</definedName>
    <definedName name="Upj_fuel3_7thyr">#REF!</definedName>
    <definedName name="Upj_fuel3_8thyr">#REF!</definedName>
    <definedName name="Upj_fuel3_9thyr">#REF!</definedName>
    <definedName name="Upj_fule1_10thyr">#REF!</definedName>
    <definedName name="Upj_fule1_1styr">#REF!</definedName>
    <definedName name="Upj_fule1_2ndyr">#REF!</definedName>
    <definedName name="Upj_fule1_3rdyr">#REF!</definedName>
    <definedName name="Upj_fule1_4thyr">#REF!</definedName>
    <definedName name="Upj_fule1_5thyr">#REF!</definedName>
    <definedName name="Upj_fule1_6thyr">#REF!</definedName>
    <definedName name="Upj_fule1_7thyr">#REF!</definedName>
    <definedName name="Upj_fule1_8thyr">#REF!</definedName>
    <definedName name="Upj_fule1_9thyr">#REF!</definedName>
    <definedName name="version">#REF!</definedName>
    <definedName name="Xnrb_bl_bio1_yr1">[2]Parameters!$D$8</definedName>
    <definedName name="Xnrb_bl_bio1_yr10">[2]Parameters!$D$17</definedName>
    <definedName name="Xnrb_bl_bio1_yr2">[2]Parameters!$D$9</definedName>
    <definedName name="Xnrb_bl_bio1_yr3">[2]Parameters!$D$10</definedName>
    <definedName name="Xnrb_bl_bio1_yr4">[2]Parameters!$D$11</definedName>
    <definedName name="Xnrb_bl_bio1_yr5">[2]Parameters!$D$12</definedName>
    <definedName name="Xnrb_bl_bio1_yr6">[2]Parameters!$D$13</definedName>
    <definedName name="Xnrb_bl_bio1_yr7">[2]Parameters!$D$14</definedName>
    <definedName name="Xnrb_bl_bio1_yr8">[2]Parameters!$D$15</definedName>
    <definedName name="Xnrb_bl_bio1_yr9">[2]Parameters!$D$16</definedName>
    <definedName name="Xnrb_bl_bio2_yr1">[2]Parameters!$D$45</definedName>
    <definedName name="Xnrb_bl_bio2_yr10">[2]Parameters!$D$54</definedName>
    <definedName name="Xnrb_bl_bio2_yr2">[2]Parameters!$D$46</definedName>
    <definedName name="Xnrb_bl_bio2_yr3">[2]Parameters!$D$47</definedName>
    <definedName name="Xnrb_bl_bio2_yr4">[2]Parameters!$D$48</definedName>
    <definedName name="Xnrb_bl_bio2_yr5">[2]Parameters!$D$49</definedName>
    <definedName name="Xnrb_bl_bio2_yr6">[2]Parameters!$D$50</definedName>
    <definedName name="Xnrb_bl_bio2_yr7">[2]Parameters!$D$51</definedName>
    <definedName name="Xnrb_bl_bio2_yr8">[2]Parameters!$D$52</definedName>
    <definedName name="Xnrb_bl_bio2_yr9">[2]Parameters!$D$53</definedName>
    <definedName name="Xnrb_bl_bio3_yr1">[2]Parameters!$D$94</definedName>
    <definedName name="Xnrb_bl_bio3_yr10">[2]Parameters!$D$103</definedName>
    <definedName name="Xnrb_bl_bio3_yr2">[2]Parameters!$D$95</definedName>
    <definedName name="Xnrb_bl_bio3_yr3">[2]Parameters!$D$96</definedName>
    <definedName name="Xnrb_bl_bio3_yr4">[2]Parameters!$D$97</definedName>
    <definedName name="Xnrb_bl_bio3_yr5">[2]Parameters!$D$98</definedName>
    <definedName name="Xnrb_bl_bio3_yr6">[2]Parameters!$D$99</definedName>
    <definedName name="Xnrb_bl_bio3_yr7">[2]Parameters!$D$100</definedName>
    <definedName name="Xnrb_bl_bio3_yr8">[2]Parameters!$D$101</definedName>
    <definedName name="Xnrb_bl_bio3_yr9">[2]Parameters!$D$102</definedName>
    <definedName name="Xnrb_bl_y1">#REF!</definedName>
    <definedName name="Xnrb_bl_y10">#REF!</definedName>
    <definedName name="Xnrb_bl_y2">#REF!</definedName>
    <definedName name="Xnrb_bl_y3">#REF!</definedName>
    <definedName name="Xnrb_bl_y4">#REF!</definedName>
    <definedName name="Xnrb_bl_y5">#REF!</definedName>
    <definedName name="Xnrb_bl_y6">#REF!</definedName>
    <definedName name="Xnrb_bl_y7">#REF!</definedName>
    <definedName name="Xnrb_bl_y8">#REF!</definedName>
    <definedName name="Xnrb_bl_y9">#REF!</definedName>
    <definedName name="Xnrb_pj_bio1_yr1">[2]Parameters!$J$8</definedName>
    <definedName name="Xnrb_pj_bio1_yr10">[2]Parameters!$J$17</definedName>
    <definedName name="Xnrb_pj_bio1_yr2">[2]Parameters!$J$9</definedName>
    <definedName name="Xnrb_pj_bio1_yr3">[2]Parameters!$J$10</definedName>
    <definedName name="Xnrb_pj_bio1_yr4">[2]Parameters!$J$11</definedName>
    <definedName name="Xnrb_pj_bio1_yr5">[2]Parameters!$J$12</definedName>
    <definedName name="Xnrb_pj_bio1_yr6">[2]Parameters!$J$13</definedName>
    <definedName name="Xnrb_pj_bio1_yr7">[2]Parameters!$J$14</definedName>
    <definedName name="Xnrb_pj_bio1_yr8">[2]Parameters!$J$15</definedName>
    <definedName name="Xnrb_pj_bio1_yr9">[2]Parameters!$J$16</definedName>
    <definedName name="Xnrb_pj_bio2_yr1">[2]Parameters!$J$45</definedName>
    <definedName name="Xnrb_pj_bio2_yr10">[2]Parameters!$J$54</definedName>
    <definedName name="Xnrb_pj_bio2_yr2">[2]Parameters!$J$46</definedName>
    <definedName name="Xnrb_pj_bio2_yr3">[2]Parameters!$J$47</definedName>
    <definedName name="Xnrb_pj_bio2_yr4">[2]Parameters!$J$48</definedName>
    <definedName name="Xnrb_pj_bio2_yr5">[2]Parameters!$J$49</definedName>
    <definedName name="Xnrb_pj_bio2_yr6">[2]Parameters!$J$50</definedName>
    <definedName name="Xnrb_pj_bio2_yr7">[2]Parameters!$J$51</definedName>
    <definedName name="Xnrb_pj_bio2_yr8">[2]Parameters!$J$52</definedName>
    <definedName name="Xnrb_pj_bio2_yr9">[2]Parameters!$J$53</definedName>
    <definedName name="Xnrb_pj_bio3_yr1">[2]Parameters!$J$94</definedName>
    <definedName name="Xnrb_pj_bio3_yr10">[2]Parameters!$J$103</definedName>
    <definedName name="Xnrb_pj_bio3_yr2">[2]Parameters!$J$95</definedName>
    <definedName name="Xnrb_pj_bio3_yr3">[2]Parameters!$J$96</definedName>
    <definedName name="Xnrb_pj_bio3_yr4">[2]Parameters!$J$97</definedName>
    <definedName name="Xnrb_pj_bio3_yr5">[2]Parameters!$J$98</definedName>
    <definedName name="Xnrb_pj_bio3_yr6">[2]Parameters!$J$99</definedName>
    <definedName name="Xnrb_pj_bio3_yr7">[2]Parameters!$J$100</definedName>
    <definedName name="Xnrb_pj_bio3_yr8">[2]Parameters!$J$101</definedName>
    <definedName name="Xnrb_pj_bio3_yr9">[2]Parameters!$J$102</definedName>
    <definedName name="year1">'[2]HH Carbon Calculator'!#REF!</definedName>
    <definedName name="year2">'[2]HH Carbon Calculator'!#REF!</definedName>
    <definedName name="year3">#REF!</definedName>
    <definedName name="year4">'[7]HH Carbon Calculator'!#REF!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7" l="1"/>
  <c r="E13" i="7"/>
  <c r="F13" i="7"/>
  <c r="G13" i="7"/>
  <c r="H13" i="7"/>
  <c r="C13" i="7"/>
  <c r="E34" i="13"/>
  <c r="C2" i="7" l="1"/>
  <c r="D3" i="7"/>
  <c r="E3" i="7"/>
  <c r="F3" i="7"/>
  <c r="G3" i="7"/>
  <c r="H3" i="7" s="1"/>
  <c r="C3" i="7"/>
  <c r="D2" i="7"/>
  <c r="E2" i="7"/>
  <c r="F2" i="7"/>
  <c r="D34" i="13"/>
  <c r="F34" i="13" s="1"/>
  <c r="G34" i="13" s="1"/>
  <c r="B26" i="13"/>
  <c r="B28" i="13"/>
  <c r="B29" i="13" s="1"/>
  <c r="B30" i="13" s="1"/>
  <c r="B31" i="13" s="1"/>
  <c r="B41" i="7"/>
  <c r="D24" i="7"/>
  <c r="E24" i="7"/>
  <c r="F24" i="7"/>
  <c r="G24" i="7"/>
  <c r="H24" i="7" s="1"/>
  <c r="D20" i="7"/>
  <c r="E20" i="7"/>
  <c r="F20" i="7"/>
  <c r="G20" i="7"/>
  <c r="H20" i="7" s="1"/>
  <c r="D21" i="7"/>
  <c r="E21" i="7"/>
  <c r="F21" i="7"/>
  <c r="G21" i="7"/>
  <c r="H21" i="7" s="1"/>
  <c r="D22" i="7"/>
  <c r="E22" i="7"/>
  <c r="F22" i="7"/>
  <c r="G22" i="7"/>
  <c r="H22" i="7" s="1"/>
  <c r="D15" i="7"/>
  <c r="E15" i="7"/>
  <c r="F15" i="7"/>
  <c r="G15" i="7"/>
  <c r="H15" i="7" s="1"/>
  <c r="D14" i="7"/>
  <c r="E14" i="7"/>
  <c r="F14" i="7"/>
  <c r="G14" i="7"/>
  <c r="D12" i="7"/>
  <c r="E12" i="7"/>
  <c r="F12" i="7"/>
  <c r="G12" i="7"/>
  <c r="H12" i="7" s="1"/>
  <c r="D11" i="7"/>
  <c r="E11" i="7"/>
  <c r="F11" i="7"/>
  <c r="G11" i="7"/>
  <c r="H11" i="7" s="1"/>
  <c r="D10" i="7"/>
  <c r="E10" i="7"/>
  <c r="F10" i="7"/>
  <c r="G10" i="7"/>
  <c r="D7" i="7"/>
  <c r="E7" i="7"/>
  <c r="F7" i="7"/>
  <c r="G7" i="7"/>
  <c r="H10" i="7" l="1"/>
  <c r="E4" i="7"/>
  <c r="G2" i="7"/>
  <c r="H2" i="7" s="1"/>
  <c r="F4" i="7"/>
  <c r="D4" i="7"/>
  <c r="C4" i="7"/>
  <c r="C7" i="7"/>
  <c r="H7" i="7" s="1"/>
  <c r="G4" i="7" l="1"/>
  <c r="C14" i="7"/>
  <c r="H14" i="7" s="1"/>
  <c r="C24" i="7"/>
  <c r="C12" i="7"/>
  <c r="C11" i="7"/>
  <c r="D3" i="13"/>
  <c r="D4" i="13" s="1"/>
  <c r="D5" i="13" s="1"/>
  <c r="D6" i="13" s="1"/>
  <c r="D7" i="13" s="1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H4" i="7" l="1"/>
  <c r="D19" i="7" l="1"/>
  <c r="E19" i="7"/>
  <c r="F19" i="7"/>
  <c r="G19" i="7"/>
  <c r="H19" i="7" s="1"/>
  <c r="C5" i="19"/>
  <c r="C15" i="7"/>
  <c r="C10" i="7"/>
  <c r="C19" i="7"/>
  <c r="C20" i="7"/>
  <c r="C22" i="7"/>
  <c r="C21" i="7"/>
  <c r="C5" i="7" l="1"/>
  <c r="D5" i="7"/>
  <c r="E5" i="7"/>
  <c r="F5" i="7"/>
  <c r="G5" i="7"/>
  <c r="G6" i="7" l="1"/>
  <c r="G8" i="7" s="1"/>
  <c r="G17" i="7" s="1"/>
  <c r="F6" i="7"/>
  <c r="F8" i="7" s="1"/>
  <c r="F17" i="7" s="1"/>
  <c r="E6" i="7"/>
  <c r="E8" i="7" s="1"/>
  <c r="E17" i="7" s="1"/>
  <c r="E26" i="7" s="1"/>
  <c r="C37" i="7" s="1"/>
  <c r="D6" i="7"/>
  <c r="D8" i="7" s="1"/>
  <c r="D17" i="7" s="1"/>
  <c r="D26" i="7" s="1"/>
  <c r="C36" i="7" s="1"/>
  <c r="G16" i="7"/>
  <c r="F26" i="7"/>
  <c r="C38" i="7" s="1"/>
  <c r="C6" i="7"/>
  <c r="H5" i="7"/>
  <c r="G26" i="7"/>
  <c r="D16" i="7" l="1"/>
  <c r="D25" i="7" s="1"/>
  <c r="E16" i="7"/>
  <c r="E25" i="7" s="1"/>
  <c r="F16" i="7"/>
  <c r="F25" i="7" s="1"/>
  <c r="C8" i="7"/>
  <c r="C17" i="7" s="1"/>
  <c r="H6" i="7"/>
  <c r="G25" i="7"/>
  <c r="G27" i="7" s="1"/>
  <c r="D39" i="7" s="1"/>
  <c r="C39" i="7"/>
  <c r="E27" i="7" l="1"/>
  <c r="D37" i="7" s="1"/>
  <c r="B37" i="7"/>
  <c r="F27" i="7"/>
  <c r="B38" i="7"/>
  <c r="D27" i="7"/>
  <c r="D28" i="7" s="1"/>
  <c r="B36" i="7"/>
  <c r="G28" i="7"/>
  <c r="B39" i="7"/>
  <c r="E39" i="7" s="1"/>
  <c r="C16" i="7"/>
  <c r="H8" i="7"/>
  <c r="H17" i="7" s="1"/>
  <c r="E37" i="7" l="1"/>
  <c r="E28" i="7"/>
  <c r="F28" i="7"/>
  <c r="D38" i="7"/>
  <c r="E38" i="7" s="1"/>
  <c r="D36" i="7"/>
  <c r="E36" i="7" s="1"/>
  <c r="C26" i="7"/>
  <c r="H16" i="7"/>
  <c r="C25" i="7" l="1"/>
  <c r="H26" i="7"/>
  <c r="C35" i="7"/>
  <c r="C27" i="7" l="1"/>
  <c r="B35" i="7"/>
  <c r="H25" i="7"/>
  <c r="H27" i="7" l="1"/>
  <c r="D35" i="7"/>
  <c r="E35" i="7" s="1"/>
  <c r="B40" i="7" s="1"/>
  <c r="B42" i="7" s="1"/>
  <c r="C28" i="7"/>
  <c r="H28" i="7" s="1"/>
</calcChain>
</file>

<file path=xl/sharedStrings.xml><?xml version="1.0" encoding="utf-8"?>
<sst xmlns="http://schemas.openxmlformats.org/spreadsheetml/2006/main" count="234" uniqueCount="167">
  <si>
    <r>
      <t>tCO</t>
    </r>
    <r>
      <rPr>
        <b/>
        <vertAlign val="subscript"/>
        <sz val="12"/>
        <color theme="0"/>
        <rFont val="Calibri"/>
        <family val="2"/>
        <scheme val="minor"/>
      </rPr>
      <t>2</t>
    </r>
    <r>
      <rPr>
        <b/>
        <sz val="12"/>
        <color theme="0"/>
        <rFont val="Calibri"/>
        <family val="2"/>
        <scheme val="minor"/>
      </rPr>
      <t>e/yr</t>
    </r>
  </si>
  <si>
    <t>Value</t>
  </si>
  <si>
    <t>Description</t>
  </si>
  <si>
    <t>-</t>
  </si>
  <si>
    <t>Portion of users of project technology who were already in baseline consuming safe water without boiling it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</si>
  <si>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j</t>
    </r>
  </si>
  <si>
    <t>Fractional non-renewability</t>
  </si>
  <si>
    <r>
      <t>EF</t>
    </r>
    <r>
      <rPr>
        <b/>
        <vertAlign val="subscript"/>
        <sz val="11"/>
        <color theme="1"/>
        <rFont val="Calibri"/>
        <family val="2"/>
        <scheme val="minor"/>
      </rPr>
      <t>b,CO2</t>
    </r>
    <r>
      <rPr>
        <b/>
        <sz val="11"/>
        <color theme="1"/>
        <rFont val="Calibri"/>
        <family val="2"/>
        <scheme val="minor"/>
      </rPr>
      <t xml:space="preserve"> / EF</t>
    </r>
    <r>
      <rPr>
        <b/>
        <vertAlign val="subscript"/>
        <sz val="11"/>
        <color theme="1"/>
        <rFont val="Calibri"/>
        <family val="2"/>
        <scheme val="minor"/>
      </rPr>
      <t>p,CO2</t>
    </r>
  </si>
  <si>
    <r>
      <t>EF</t>
    </r>
    <r>
      <rPr>
        <b/>
        <vertAlign val="subscript"/>
        <sz val="11"/>
        <color theme="1"/>
        <rFont val="Calibri"/>
        <family val="2"/>
        <scheme val="minor"/>
      </rPr>
      <t>b,nonCO2</t>
    </r>
    <r>
      <rPr>
        <b/>
        <sz val="11"/>
        <color theme="1"/>
        <rFont val="Calibri"/>
        <family val="2"/>
        <scheme val="minor"/>
      </rPr>
      <t xml:space="preserve"> / EF</t>
    </r>
    <r>
      <rPr>
        <b/>
        <vertAlign val="subscript"/>
        <sz val="11"/>
        <color theme="1"/>
        <rFont val="Calibri"/>
        <family val="2"/>
        <scheme val="minor"/>
      </rPr>
      <t>p,nonCO2</t>
    </r>
  </si>
  <si>
    <t>Net Calorific value for Wood</t>
  </si>
  <si>
    <r>
      <t>NCV</t>
    </r>
    <r>
      <rPr>
        <b/>
        <vertAlign val="subscript"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 xml:space="preserve"> / NCV</t>
    </r>
    <r>
      <rPr>
        <b/>
        <vertAlign val="subscript"/>
        <sz val="11"/>
        <color theme="1"/>
        <rFont val="Calibri"/>
        <family val="2"/>
        <scheme val="minor"/>
      </rPr>
      <t>p</t>
    </r>
  </si>
  <si>
    <t>Person</t>
  </si>
  <si>
    <t>Technology - Days</t>
  </si>
  <si>
    <t>(Cj)</t>
  </si>
  <si>
    <t>(Wb,y,wood)</t>
  </si>
  <si>
    <t>(Wp,y,wood)</t>
  </si>
  <si>
    <t>Qp,cleanboil,y</t>
  </si>
  <si>
    <t>Quantity of safe water boiled in the project scenario p per person per day</t>
  </si>
  <si>
    <t>Bb,y</t>
  </si>
  <si>
    <t>Bp,y</t>
  </si>
  <si>
    <t>EFb,nonCO2 and EFp,nonCO2</t>
  </si>
  <si>
    <t>EFb,CO2 and EFp,CO2</t>
  </si>
  <si>
    <t>NCVb and NCVp</t>
  </si>
  <si>
    <t>BEb,y</t>
  </si>
  <si>
    <t>PEp,y</t>
  </si>
  <si>
    <t>LEp,y</t>
  </si>
  <si>
    <t xml:space="preserve"> Up,y </t>
  </si>
  <si>
    <t>Unit</t>
  </si>
  <si>
    <t>TJ/tonne</t>
  </si>
  <si>
    <t>Liters per person per day</t>
  </si>
  <si>
    <t>Kilograms/Liter</t>
  </si>
  <si>
    <t>tCO2/TJ</t>
  </si>
  <si>
    <t>Days/year</t>
  </si>
  <si>
    <t>%</t>
  </si>
  <si>
    <t>Year</t>
  </si>
  <si>
    <t>Water filter sales</t>
  </si>
  <si>
    <t>Year equivalent fraction</t>
  </si>
  <si>
    <t>Adjusted Water Filters for calculating ERs</t>
  </si>
  <si>
    <t>Quantity of fuel consumed in baseline scenario b during the year y in tons</t>
  </si>
  <si>
    <t>Quantity of fuel consumed in project scenario p during the year y in tons (Tons)</t>
  </si>
  <si>
    <t>Fraction of biomass that can be established as non renewable biomass (Fraction)</t>
  </si>
  <si>
    <t>CO2 Emission factor for Wood (tCO2/TJ)</t>
  </si>
  <si>
    <t>Non-CO2  emission factor for Wood (tCO2/TJ)</t>
  </si>
  <si>
    <t>Net Calorific value for Wood (TJ/tonne)</t>
  </si>
  <si>
    <t xml:space="preserve">Portion of users of project technology who were already in baseline consuming safe water without boiling it </t>
  </si>
  <si>
    <t>Person-days</t>
  </si>
  <si>
    <t>Cumulative number of project technology-days</t>
  </si>
  <si>
    <t>units</t>
  </si>
  <si>
    <t>Units</t>
  </si>
  <si>
    <t>Units / Symbol</t>
  </si>
  <si>
    <t>fraction</t>
  </si>
  <si>
    <t>Number of Operational Days in a year</t>
  </si>
  <si>
    <t>days</t>
  </si>
  <si>
    <t>Average persons served on a day of use from a single unit</t>
  </si>
  <si>
    <t xml:space="preserve">Leakage </t>
  </si>
  <si>
    <t>Leakage</t>
  </si>
  <si>
    <t>Emission Reduction (ER)</t>
  </si>
  <si>
    <t>IPCC defaults (2006 IPCC Guidelines for National Greenhouse Gas Inventories)</t>
  </si>
  <si>
    <t>GS Rule Update, July 01, 2020</t>
  </si>
  <si>
    <t>Symbol</t>
  </si>
  <si>
    <t>Reference: domestic</t>
  </si>
  <si>
    <t>Water Purification System (WPS)</t>
  </si>
  <si>
    <r>
      <t>Q</t>
    </r>
    <r>
      <rPr>
        <b/>
        <vertAlign val="subscript"/>
        <sz val="11"/>
        <color theme="1"/>
        <rFont val="Calibri"/>
        <family val="2"/>
        <scheme val="minor"/>
      </rPr>
      <t xml:space="preserve">p,y </t>
    </r>
  </si>
  <si>
    <r>
      <t>Q</t>
    </r>
    <r>
      <rPr>
        <b/>
        <vertAlign val="subscript"/>
        <sz val="11"/>
        <color theme="1"/>
        <rFont val="Calibri"/>
        <family val="2"/>
        <scheme val="minor"/>
      </rPr>
      <t>p,cleanboil,y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</si>
  <si>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p,y</t>
    </r>
  </si>
  <si>
    <r>
      <t>W</t>
    </r>
    <r>
      <rPr>
        <b/>
        <vertAlign val="subscript"/>
        <sz val="11"/>
        <color theme="1"/>
        <rFont val="Calibri"/>
        <family val="2"/>
        <scheme val="minor"/>
      </rPr>
      <t xml:space="preserve">b,y,wood  </t>
    </r>
    <r>
      <rPr>
        <b/>
        <sz val="11"/>
        <color theme="1"/>
        <rFont val="Calibri"/>
        <family val="2"/>
        <scheme val="minor"/>
      </rPr>
      <t>and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W</t>
    </r>
    <r>
      <rPr>
        <b/>
        <vertAlign val="subscript"/>
        <sz val="11"/>
        <color theme="1"/>
        <rFont val="Calibri"/>
        <family val="2"/>
        <scheme val="minor"/>
      </rPr>
      <t>p,y,wood</t>
    </r>
    <r>
      <rPr>
        <b/>
        <sz val="11"/>
        <color theme="1"/>
        <rFont val="Calibri"/>
        <family val="2"/>
        <scheme val="minor"/>
      </rPr>
      <t xml:space="preserve"> 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</si>
  <si>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NRB,i,y</t>
    </r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</si>
  <si>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 factor for Wood</t>
    </r>
  </si>
  <si>
    <r>
      <t>Non-CO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 emission factor for Wood</t>
    </r>
  </si>
  <si>
    <t>Percentage</t>
  </si>
  <si>
    <t>Assumed for ex-ante calculation only, usage survey will be conducted for ex post value</t>
  </si>
  <si>
    <t>Wood of fuel (equivalent to wood)required to boil 1 liter of water</t>
  </si>
  <si>
    <t>Discount due to water quality</t>
  </si>
  <si>
    <t>Fixed Ex-Ante, meth default</t>
  </si>
  <si>
    <t>Fixed Ex-Ante (considering 5% O&amp;M discount)</t>
  </si>
  <si>
    <t>Calculated as per tool 30</t>
  </si>
  <si>
    <t>Days per year technology used in HH</t>
  </si>
  <si>
    <t>Quantity of safe water boiled in project</t>
  </si>
  <si>
    <t>Average persons served on a day from a single unit</t>
  </si>
  <si>
    <t>Assumed for ex-ante calculation only, to be monitored ex-post</t>
  </si>
  <si>
    <t>Assumed for any leakage + distribution losses</t>
  </si>
  <si>
    <t>Usage rate of project systems</t>
  </si>
  <si>
    <t>% project systems providing safe water</t>
  </si>
  <si>
    <t>number</t>
  </si>
  <si>
    <t>Refer Distribution plan</t>
  </si>
  <si>
    <t>Average installed treatment capacity of systems</t>
  </si>
  <si>
    <t>L/day</t>
  </si>
  <si>
    <t>Number of systems Installed (expected)</t>
  </si>
  <si>
    <t xml:space="preserve">Month 1 </t>
  </si>
  <si>
    <t># of units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</si>
  <si>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</si>
  <si>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</si>
  <si>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</si>
  <si>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</si>
  <si>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</si>
  <si>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</si>
  <si>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</si>
  <si>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</si>
  <si>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</si>
  <si>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</si>
  <si>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</si>
  <si>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Cumulative #units</t>
  </si>
  <si>
    <t>Wood of fossil fuel (equivalent to wood)required to boil 1 liter of water (Kg) in baseline</t>
  </si>
  <si>
    <t>Wood of fossil fuel (equivalent to wood)required to boil 1 liter of water (Kg) in project</t>
  </si>
  <si>
    <t>Cumulative usage rate for technologies in project scenario p during year y, based on cumulative installation rate and drop off rate.</t>
  </si>
  <si>
    <t>Quantity of safe water in litres consumed in the project scenario p and supplied by project technology per year</t>
  </si>
  <si>
    <t xml:space="preserve"> -- </t>
  </si>
  <si>
    <t>Month of Intallation</t>
  </si>
  <si>
    <t>Assumed ex-ante, actual ex-post ERs to be calculated based on actual installed capacity.</t>
  </si>
  <si>
    <t>Assumed for ex-ante calculation only, quality tests will be conducted for ex post value</t>
  </si>
  <si>
    <t>Phase</t>
  </si>
  <si>
    <t>Persons/unit</t>
  </si>
  <si>
    <t>Relevant SDG Indicator/Safeguarding Principle</t>
  </si>
  <si>
    <t>Data / Parameter</t>
  </si>
  <si>
    <t>Source of data</t>
  </si>
  <si>
    <t>Ex Post monitoring surveys</t>
  </si>
  <si>
    <t>6.1.1 Proportion of population using safely managed drinking water services</t>
  </si>
  <si>
    <t>SDG6</t>
  </si>
  <si>
    <t xml:space="preserve">Proportion of population using safely managed drinking water services   </t>
  </si>
  <si>
    <t>Crediting year</t>
  </si>
  <si>
    <t>Total</t>
  </si>
  <si>
    <t>Year Fraction</t>
  </si>
  <si>
    <t>Year 1</t>
  </si>
  <si>
    <t>Year 2</t>
  </si>
  <si>
    <t>Year 3</t>
  </si>
  <si>
    <t>Year 4</t>
  </si>
  <si>
    <t>Year 5</t>
  </si>
  <si>
    <t>Cumulative Installations</t>
  </si>
  <si>
    <r>
      <t>tCO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e/yr</t>
    </r>
  </si>
  <si>
    <t>Total number of year in crediting period</t>
  </si>
  <si>
    <t>Annual average over the crediting period of estimated reductions (tCO2e/yr)</t>
  </si>
  <si>
    <t>Total Emission Reductions (tCO2e)</t>
  </si>
  <si>
    <r>
      <t>f</t>
    </r>
    <r>
      <rPr>
        <vertAlign val="subscript"/>
        <sz val="12"/>
        <color theme="1"/>
        <rFont val="Calibri"/>
        <family val="2"/>
        <scheme val="minor"/>
      </rPr>
      <t>NRB,i,y</t>
    </r>
  </si>
  <si>
    <r>
      <t>(N</t>
    </r>
    <r>
      <rPr>
        <vertAlign val="subscript"/>
        <sz val="12"/>
        <color theme="1"/>
        <rFont val="Calibri"/>
        <family val="2"/>
        <scheme val="minor"/>
      </rPr>
      <t>p,y</t>
    </r>
    <r>
      <rPr>
        <sz val="12"/>
        <color theme="1"/>
        <rFont val="Calibri"/>
        <family val="2"/>
        <scheme val="minor"/>
      </rPr>
      <t>)</t>
    </r>
  </si>
  <si>
    <t>Fixed Ex-Ante</t>
  </si>
  <si>
    <r>
      <t>Q</t>
    </r>
    <r>
      <rPr>
        <b/>
        <vertAlign val="subscript"/>
        <sz val="11"/>
        <color theme="1"/>
        <rFont val="Calibri"/>
        <family val="2"/>
        <scheme val="minor"/>
      </rPr>
      <t xml:space="preserve">p,y,capped </t>
    </r>
  </si>
  <si>
    <t>capped as per methodology</t>
  </si>
  <si>
    <t>Quantity of safe water consumed per person per day</t>
  </si>
  <si>
    <r>
      <t>QPW</t>
    </r>
    <r>
      <rPr>
        <vertAlign val="subscript"/>
        <sz val="12"/>
        <color theme="1"/>
        <rFont val="Calibri (Body)"/>
      </rPr>
      <t>y</t>
    </r>
  </si>
  <si>
    <t>Assumed for ex-ante purposes only</t>
  </si>
  <si>
    <t>Decent work and economic growth</t>
  </si>
  <si>
    <t>Numbers</t>
  </si>
  <si>
    <t>Monitoring survey</t>
  </si>
  <si>
    <t>Value(s) applied</t>
  </si>
  <si>
    <t>Measurement methods and procedures</t>
  </si>
  <si>
    <t>Monitoring frequency</t>
  </si>
  <si>
    <t>Annual</t>
  </si>
  <si>
    <t>QA/QC procedures</t>
  </si>
  <si>
    <t>Purpose of data</t>
  </si>
  <si>
    <t>SDGs</t>
  </si>
  <si>
    <t>Additional comment</t>
  </si>
  <si>
    <t>a. 300 (expected for the first 2 years)</t>
  </si>
  <si>
    <t>b. 20 training sessions</t>
  </si>
  <si>
    <t>Life on Land</t>
  </si>
  <si>
    <t>Tonnes per year</t>
  </si>
  <si>
    <t>Total non-renewable fuelwood saved per year by the project</t>
  </si>
  <si>
    <t>Calculation</t>
  </si>
  <si>
    <t>Sales database</t>
  </si>
  <si>
    <t>15.2.1
 Progress towards sustainable forest management</t>
  </si>
  <si>
    <t>4.3.1 Participation rate of youth and adults in formal and non-formal education and training in the previous 12 months, by sex</t>
  </si>
  <si>
    <t xml:space="preserve">Number of employees trained </t>
  </si>
  <si>
    <r>
      <t xml:space="preserve">a.    </t>
    </r>
    <r>
      <rPr>
        <sz val="10"/>
        <color rgb="FF000000"/>
        <rFont val="Arial"/>
        <family val="2"/>
      </rPr>
      <t>Number of employment provided</t>
    </r>
  </si>
  <si>
    <r>
      <t xml:space="preserve">b.    </t>
    </r>
    <r>
      <rPr>
        <sz val="10"/>
        <color rgb="FF000000"/>
        <rFont val="Arial"/>
        <family val="2"/>
      </rPr>
      <t>Number of trainings provided (filtration plant maintenance)</t>
    </r>
  </si>
  <si>
    <t>HR and training Records</t>
  </si>
  <si>
    <t>8.5.1 Average hourly earnings of female and male employees, by occupation, age, and persons with disabilities
8.6.1 Proportion of youth (aged 15-24 years) not in education, employment, or training</t>
  </si>
  <si>
    <t>Monitored through traning records</t>
  </si>
  <si>
    <t>Refer Tab Domestic WPS ERs"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</si>
</sst>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 * #,##0.00_ ;_ * \-#,##0.00_ ;_ * &quot;-&quot;??_ ;_ @_ "/>
    <numFmt numFmtId="165" formatCode="_(&quot;$&quot;* #,##0.00_);_(&quot;$&quot;* \(#,##0.00\);_(&quot;$&quot;* &quot;-&quot;??_);_(@_)"/>
    <numFmt numFmtId="166" formatCode="_ * #,##0_ ;_ * \-#,##0_ ;_ * &quot;-&quot;??_ ;_ @_ "/>
    <numFmt numFmtId="167" formatCode="0.0000"/>
    <numFmt numFmtId="168" formatCode="0.0%"/>
    <numFmt numFmtId="169" formatCode="dd/mm/yy;@"/>
    <numFmt numFmtId="170" formatCode="0.000"/>
    <numFmt numFmtId="171" formatCode="_(* #,##0_);_(* \(#,##0\);_(* &quot;-&quot;??_);_(@_)"/>
    <numFmt numFmtId="172" formatCode="[$-409]mmmm\-yy;@"/>
    <numFmt numFmtId="173" formatCode="0.0"/>
  </numFmts>
  <fonts count="3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bscript"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Verdana"/>
      <family val="2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indexed="8"/>
      <name val="宋体"/>
      <charset val="134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</font>
    <font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vertAlign val="subscript"/>
      <sz val="12"/>
      <color theme="1"/>
      <name val="Calibri (Body)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89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0" fontId="16" fillId="0" borderId="0"/>
    <xf numFmtId="0" fontId="6" fillId="0" borderId="0" applyFont="0">
      <alignment horizontal="center" wrapText="1"/>
    </xf>
    <xf numFmtId="43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0" fillId="0" borderId="0">
      <alignment vertical="center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21" fillId="0" borderId="0"/>
    <xf numFmtId="0" fontId="22" fillId="0" borderId="0"/>
    <xf numFmtId="9" fontId="21" fillId="0" borderId="0" applyFont="0" applyFill="0" applyBorder="0" applyAlignment="0" applyProtection="0"/>
    <xf numFmtId="0" fontId="4" fillId="0" borderId="0"/>
    <xf numFmtId="0" fontId="6" fillId="0" borderId="0"/>
    <xf numFmtId="0" fontId="23" fillId="0" borderId="0"/>
    <xf numFmtId="0" fontId="25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0" fontId="28" fillId="0" borderId="0"/>
    <xf numFmtId="0" fontId="31" fillId="0" borderId="0"/>
    <xf numFmtId="164" fontId="31" fillId="0" borderId="0" applyFont="0" applyFill="0" applyBorder="0" applyAlignment="0" applyProtection="0"/>
    <xf numFmtId="9" fontId="31" fillId="0" borderId="0" applyFont="0" applyFill="0" applyBorder="0" applyAlignment="0" applyProtection="0"/>
  </cellStyleXfs>
  <cellXfs count="119">
    <xf numFmtId="0" fontId="0" fillId="0" borderId="0" xfId="0"/>
    <xf numFmtId="0" fontId="7" fillId="5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1" fontId="18" fillId="2" borderId="1" xfId="0" applyNumberFormat="1" applyFont="1" applyFill="1" applyBorder="1" applyAlignment="1">
      <alignment horizontal="right"/>
    </xf>
    <xf numFmtId="166" fontId="18" fillId="2" borderId="1" xfId="1" applyNumberFormat="1" applyFont="1" applyFill="1" applyBorder="1" applyAlignment="1">
      <alignment vertical="center"/>
    </xf>
    <xf numFmtId="168" fontId="18" fillId="2" borderId="1" xfId="2" applyNumberFormat="1" applyFont="1" applyFill="1" applyBorder="1" applyAlignment="1">
      <alignment vertical="center"/>
    </xf>
    <xf numFmtId="167" fontId="18" fillId="2" borderId="1" xfId="2" applyNumberFormat="1" applyFont="1" applyFill="1" applyBorder="1" applyAlignment="1">
      <alignment vertical="center"/>
    </xf>
    <xf numFmtId="2" fontId="18" fillId="2" borderId="1" xfId="2" applyNumberFormat="1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1" fontId="18" fillId="2" borderId="1" xfId="2" applyNumberFormat="1" applyFont="1" applyFill="1" applyBorder="1" applyAlignment="1">
      <alignment vertical="center"/>
    </xf>
    <xf numFmtId="10" fontId="18" fillId="2" borderId="1" xfId="2" applyNumberFormat="1" applyFont="1" applyFill="1" applyBorder="1" applyAlignment="1">
      <alignment vertical="center"/>
    </xf>
    <xf numFmtId="1" fontId="19" fillId="2" borderId="1" xfId="0" applyNumberFormat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2" fontId="18" fillId="2" borderId="1" xfId="1" applyNumberFormat="1" applyFont="1" applyFill="1" applyBorder="1" applyAlignment="1">
      <alignment vertical="center"/>
    </xf>
    <xf numFmtId="167" fontId="18" fillId="2" borderId="1" xfId="0" applyNumberFormat="1" applyFont="1" applyFill="1" applyBorder="1" applyAlignment="1">
      <alignment vertical="center"/>
    </xf>
    <xf numFmtId="166" fontId="0" fillId="0" borderId="0" xfId="0" applyNumberFormat="1"/>
    <xf numFmtId="2" fontId="5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24" fillId="8" borderId="1" xfId="244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7" fillId="5" borderId="6" xfId="0" applyFont="1" applyFill="1" applyBorder="1" applyAlignment="1">
      <alignment vertical="center"/>
    </xf>
    <xf numFmtId="164" fontId="7" fillId="5" borderId="1" xfId="1" applyFont="1" applyFill="1" applyBorder="1" applyAlignment="1">
      <alignment horizontal="right" vertical="center"/>
    </xf>
    <xf numFmtId="0" fontId="6" fillId="2" borderId="6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9" fillId="7" borderId="4" xfId="0" applyFont="1" applyFill="1" applyBorder="1"/>
    <xf numFmtId="0" fontId="9" fillId="7" borderId="5" xfId="0" applyFont="1" applyFill="1" applyBorder="1" applyAlignment="1">
      <alignment horizontal="center"/>
    </xf>
    <xf numFmtId="0" fontId="5" fillId="2" borderId="6" xfId="0" applyFont="1" applyFill="1" applyBorder="1"/>
    <xf numFmtId="0" fontId="19" fillId="2" borderId="6" xfId="0" applyFont="1" applyFill="1" applyBorder="1"/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 vertical="center" wrapText="1"/>
    </xf>
    <xf numFmtId="0" fontId="6" fillId="2" borderId="0" xfId="278" applyFill="1" applyAlignment="1">
      <alignment wrapText="1"/>
    </xf>
    <xf numFmtId="169" fontId="7" fillId="2" borderId="0" xfId="0" applyNumberFormat="1" applyFont="1" applyFill="1" applyAlignment="1">
      <alignment horizontal="center"/>
    </xf>
    <xf numFmtId="172" fontId="6" fillId="2" borderId="0" xfId="278" applyNumberFormat="1" applyFill="1" applyAlignment="1">
      <alignment horizontal="left" wrapText="1"/>
    </xf>
    <xf numFmtId="0" fontId="7" fillId="0" borderId="1" xfId="0" applyFont="1" applyBorder="1"/>
    <xf numFmtId="2" fontId="7" fillId="0" borderId="1" xfId="0" applyNumberFormat="1" applyFont="1" applyBorder="1"/>
    <xf numFmtId="0" fontId="6" fillId="0" borderId="1" xfId="0" applyFont="1" applyBorder="1" applyAlignment="1">
      <alignment vertical="center" wrapText="1"/>
    </xf>
    <xf numFmtId="2" fontId="7" fillId="0" borderId="1" xfId="2" applyNumberFormat="1" applyFont="1" applyFill="1" applyBorder="1" applyAlignment="1"/>
    <xf numFmtId="0" fontId="6" fillId="0" borderId="1" xfId="278" applyBorder="1" applyAlignment="1">
      <alignment wrapText="1"/>
    </xf>
    <xf numFmtId="10" fontId="7" fillId="0" borderId="1" xfId="0" applyNumberFormat="1" applyFont="1" applyBorder="1"/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wrapText="1"/>
    </xf>
    <xf numFmtId="10" fontId="17" fillId="0" borderId="1" xfId="82" applyNumberFormat="1" applyFont="1" applyFill="1" applyBorder="1"/>
    <xf numFmtId="10" fontId="7" fillId="0" borderId="1" xfId="2" applyNumberFormat="1" applyFont="1" applyFill="1" applyBorder="1" applyAlignment="1"/>
    <xf numFmtId="170" fontId="7" fillId="0" borderId="1" xfId="0" applyNumberFormat="1" applyFont="1" applyBorder="1"/>
    <xf numFmtId="1" fontId="0" fillId="0" borderId="0" xfId="0" applyNumberFormat="1"/>
    <xf numFmtId="0" fontId="6" fillId="0" borderId="6" xfId="0" applyFont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29" fillId="8" borderId="1" xfId="28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9" fontId="7" fillId="0" borderId="1" xfId="2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10" borderId="1" xfId="0" applyFill="1" applyBorder="1"/>
    <xf numFmtId="14" fontId="0" fillId="10" borderId="1" xfId="0" applyNumberFormat="1" applyFill="1" applyBorder="1"/>
    <xf numFmtId="0" fontId="0" fillId="11" borderId="1" xfId="0" applyFill="1" applyBorder="1"/>
    <xf numFmtId="14" fontId="0" fillId="11" borderId="1" xfId="0" applyNumberFormat="1" applyFill="1" applyBorder="1"/>
    <xf numFmtId="164" fontId="0" fillId="0" borderId="0" xfId="0" applyNumberFormat="1"/>
    <xf numFmtId="173" fontId="0" fillId="2" borderId="0" xfId="0" applyNumberFormat="1" applyFill="1"/>
    <xf numFmtId="0" fontId="24" fillId="8" borderId="1" xfId="244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166" fontId="0" fillId="2" borderId="1" xfId="1" applyNumberFormat="1" applyFont="1" applyFill="1" applyBorder="1"/>
    <xf numFmtId="166" fontId="7" fillId="9" borderId="1" xfId="0" applyNumberFormat="1" applyFont="1" applyFill="1" applyBorder="1" applyAlignment="1">
      <alignment horizontal="center" vertical="center"/>
    </xf>
    <xf numFmtId="0" fontId="32" fillId="0" borderId="1" xfId="244" applyFont="1" applyBorder="1"/>
    <xf numFmtId="0" fontId="0" fillId="9" borderId="1" xfId="0" applyFill="1" applyBorder="1"/>
    <xf numFmtId="1" fontId="3" fillId="2" borderId="1" xfId="2" applyNumberFormat="1" applyFont="1" applyFill="1" applyBorder="1" applyAlignment="1">
      <alignment vertical="center"/>
    </xf>
    <xf numFmtId="171" fontId="3" fillId="0" borderId="1" xfId="0" applyNumberFormat="1" applyFont="1" applyBorder="1" applyAlignment="1">
      <alignment vertical="center"/>
    </xf>
    <xf numFmtId="0" fontId="7" fillId="5" borderId="1" xfId="0" applyFont="1" applyFill="1" applyBorder="1"/>
    <xf numFmtId="0" fontId="27" fillId="5" borderId="1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vertical="center"/>
    </xf>
    <xf numFmtId="171" fontId="9" fillId="3" borderId="1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1" fontId="19" fillId="2" borderId="2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right"/>
    </xf>
    <xf numFmtId="2" fontId="18" fillId="2" borderId="2" xfId="1" applyNumberFormat="1" applyFont="1" applyFill="1" applyBorder="1" applyAlignment="1">
      <alignment vertical="center"/>
    </xf>
    <xf numFmtId="166" fontId="18" fillId="2" borderId="2" xfId="1" applyNumberFormat="1" applyFont="1" applyFill="1" applyBorder="1" applyAlignment="1">
      <alignment vertical="center"/>
    </xf>
    <xf numFmtId="168" fontId="18" fillId="2" borderId="2" xfId="2" applyNumberFormat="1" applyFont="1" applyFill="1" applyBorder="1" applyAlignment="1">
      <alignment vertical="center"/>
    </xf>
    <xf numFmtId="167" fontId="18" fillId="2" borderId="2" xfId="2" applyNumberFormat="1" applyFont="1" applyFill="1" applyBorder="1" applyAlignment="1">
      <alignment vertical="center"/>
    </xf>
    <xf numFmtId="10" fontId="18" fillId="2" borderId="2" xfId="2" applyNumberFormat="1" applyFont="1" applyFill="1" applyBorder="1" applyAlignment="1">
      <alignment vertical="center"/>
    </xf>
    <xf numFmtId="2" fontId="18" fillId="2" borderId="2" xfId="2" applyNumberFormat="1" applyFont="1" applyFill="1" applyBorder="1" applyAlignment="1">
      <alignment vertical="center"/>
    </xf>
    <xf numFmtId="167" fontId="18" fillId="2" borderId="2" xfId="0" applyNumberFormat="1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0" fillId="0" borderId="1" xfId="0" applyBorder="1"/>
    <xf numFmtId="2" fontId="18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168" fontId="7" fillId="0" borderId="1" xfId="2" applyNumberFormat="1" applyFont="1" applyFill="1" applyBorder="1" applyAlignment="1"/>
    <xf numFmtId="0" fontId="36" fillId="6" borderId="3" xfId="286" applyFont="1" applyFill="1" applyBorder="1" applyAlignment="1">
      <alignment horizontal="left" vertical="top" wrapText="1"/>
    </xf>
    <xf numFmtId="0" fontId="23" fillId="0" borderId="0" xfId="286" applyFont="1" applyAlignment="1">
      <alignment horizontal="left" vertical="top"/>
    </xf>
    <xf numFmtId="0" fontId="23" fillId="0" borderId="0" xfId="286" applyFont="1" applyAlignment="1">
      <alignment horizontal="left" vertical="top" wrapText="1"/>
    </xf>
    <xf numFmtId="0" fontId="23" fillId="0" borderId="12" xfId="286" applyFont="1" applyBorder="1" applyAlignment="1">
      <alignment horizontal="left" vertical="top" wrapText="1"/>
    </xf>
    <xf numFmtId="0" fontId="36" fillId="0" borderId="0" xfId="286" applyFont="1" applyAlignment="1">
      <alignment horizontal="left" vertical="top" wrapText="1"/>
    </xf>
    <xf numFmtId="0" fontId="23" fillId="2" borderId="0" xfId="286" applyFont="1" applyFill="1" applyAlignment="1">
      <alignment horizontal="left" vertical="top" wrapText="1"/>
    </xf>
    <xf numFmtId="0" fontId="23" fillId="2" borderId="12" xfId="286" applyFont="1" applyFill="1" applyBorder="1" applyAlignment="1">
      <alignment horizontal="left" vertical="top" wrapText="1"/>
    </xf>
    <xf numFmtId="0" fontId="23" fillId="0" borderId="12" xfId="286" applyFont="1" applyBorder="1" applyAlignment="1">
      <alignment horizontal="left" vertical="top"/>
    </xf>
    <xf numFmtId="172" fontId="15" fillId="9" borderId="4" xfId="278" applyNumberFormat="1" applyFont="1" applyFill="1" applyBorder="1" applyAlignment="1">
      <alignment horizontal="center" vertical="center" wrapText="1"/>
    </xf>
    <xf numFmtId="172" fontId="15" fillId="9" borderId="5" xfId="278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1" fontId="27" fillId="2" borderId="2" xfId="2" applyNumberFormat="1" applyFont="1" applyFill="1" applyBorder="1" applyAlignment="1">
      <alignment horizontal="center" vertical="center"/>
    </xf>
    <xf numFmtId="1" fontId="27" fillId="2" borderId="3" xfId="2" applyNumberFormat="1" applyFont="1" applyFill="1" applyBorder="1" applyAlignment="1">
      <alignment horizontal="center" vertical="center"/>
    </xf>
    <xf numFmtId="1" fontId="27" fillId="2" borderId="11" xfId="2" applyNumberFormat="1" applyFont="1" applyFill="1" applyBorder="1" applyAlignment="1">
      <alignment horizontal="center" vertical="center"/>
    </xf>
    <xf numFmtId="1" fontId="27" fillId="2" borderId="1" xfId="2" applyNumberFormat="1" applyFont="1" applyFill="1" applyBorder="1" applyAlignment="1">
      <alignment horizontal="center" vertical="center"/>
    </xf>
  </cellXfs>
  <cellStyles count="289">
    <cellStyle name="Comma" xfId="1" builtinId="3"/>
    <cellStyle name="Comma 10" xfId="243" xr:uid="{00000000-0005-0000-0000-000001000000}"/>
    <cellStyle name="Comma 14" xfId="282" xr:uid="{84492CE2-68DD-4FD1-A1AB-138F1DD81A5F}"/>
    <cellStyle name="Comma 2" xfId="83" xr:uid="{00000000-0005-0000-0000-000002000000}"/>
    <cellStyle name="Comma 3" xfId="281" xr:uid="{CF60A78E-A8A2-4D84-89DB-3EDD2125F8BD}"/>
    <cellStyle name="Comma 3 2" xfId="287" xr:uid="{F7605AE7-397A-4DB3-8D50-7CC22E259E61}"/>
    <cellStyle name="Currency 2" xfId="84" xr:uid="{00000000-0005-0000-0000-000003000000}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7" builtinId="9" hidden="1"/>
    <cellStyle name="Followed Hyperlink" xfId="248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 2" xfId="280" xr:uid="{DEEA76DA-2F5F-4C44-BE33-D0AA313BC17F}"/>
    <cellStyle name="Komma 2" xfId="246" xr:uid="{00000000-0005-0000-0000-000008010000}"/>
    <cellStyle name="Normal" xfId="0" builtinId="0"/>
    <cellStyle name="Normal 12" xfId="278" xr:uid="{468AC379-758E-4C87-8C6B-F4622D17372C}"/>
    <cellStyle name="Normal 2" xfId="81" xr:uid="{00000000-0005-0000-0000-00000A010000}"/>
    <cellStyle name="Normal 2 2" xfId="244" xr:uid="{00000000-0005-0000-0000-00000B010000}"/>
    <cellStyle name="Normal 2 3" xfId="274" xr:uid="{9853487E-6869-D54D-8D4E-731E0FBE5B56}"/>
    <cellStyle name="Normal 2 4" xfId="279" xr:uid="{664B285C-698D-4A18-A3BF-AAC8051767DC}"/>
    <cellStyle name="Normal 3" xfId="271" xr:uid="{4BA9150B-BB4F-EA43-A775-18506E18FA86}"/>
    <cellStyle name="Normal 3 2 3" xfId="272" xr:uid="{8407758C-5C10-4040-ABBF-E9095303A0A1}"/>
    <cellStyle name="Normal 4" xfId="275" xr:uid="{56F114EB-4AFA-1C47-959B-A259F6E6B64B}"/>
    <cellStyle name="Normal 5" xfId="277" xr:uid="{CB5E0158-447D-B14A-8D0B-30BE518EA345}"/>
    <cellStyle name="Normal 6" xfId="284" xr:uid="{46346225-6495-7547-8A36-F03EC9DBA43E}"/>
    <cellStyle name="Normal 7" xfId="286" xr:uid="{C394AEAA-AB12-41B6-A51E-FD17E003F0C1}"/>
    <cellStyle name="Normal_Sheet1" xfId="285" xr:uid="{3CB42E11-9702-B24B-A1A1-23C7283A9B7E}"/>
    <cellStyle name="Per cent" xfId="2" builtinId="5"/>
    <cellStyle name="Per cent 2" xfId="276" xr:uid="{949008CE-16CE-434A-97E5-35F5F51F83D2}"/>
    <cellStyle name="Percent 2" xfId="82" xr:uid="{00000000-0005-0000-0000-00000D010000}"/>
    <cellStyle name="Percent 2 3" xfId="273" xr:uid="{07A31128-BCF3-864A-A797-0001EE8767C4}"/>
    <cellStyle name="Percent 3" xfId="283" xr:uid="{C7A3C093-4157-4987-AAD0-473EC9E217F6}"/>
    <cellStyle name="Percent 4" xfId="288" xr:uid="{22F61F16-2056-41DF-B784-6867ECC76E15}"/>
    <cellStyle name="Style 1" xfId="245" xr:uid="{00000000-0005-0000-0000-00000E010000}"/>
    <cellStyle name="常规 4" xfId="249" xr:uid="{00000000-0005-0000-0000-00000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4EFC9DF-3D0A-1E43-AE95-66CDA629B337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45C2E3B-2FAD-2C47-880B-C8CB2520441E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E150422-252C-3945-89D5-A8E05823D8AA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69BBD06-97AF-234B-8D3D-65FD4F19675C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989ED8B-6AE8-DD48-826E-7BF8074577A1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6BA5D33-365E-EA42-849F-304AC6037DBB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C3CBA57-3B54-5A41-9DBE-01DCA72F8758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911E98D-F97E-CA46-A8BE-0FEE24E1B2BC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60265D4-525E-9845-8418-BFE5D8DB28BE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17AC424-F17D-214B-ADA4-0D96686782C9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96856CB-ACB2-004D-BA82-C95E2B71956C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E1FFFB4E-E7B1-2940-A3C9-7C34F278FAAF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696059F-5B1C-2244-9A5C-25EBD22CDC3E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4188AE-3EFB-314F-8214-4C652A3DA7A7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288F16A-B875-4947-868A-C4DD64399C22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6AADA8F-1D22-2D4F-8BB2-5A706DD5B6D5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C521ED12-7F5A-7A40-8D55-D2499B603E24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FFB59514-74D5-1B44-A3CF-653365DBC86F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2DEF042C-C7DF-5144-85BB-2A71DA26F8A7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F15C731-7D50-304B-871F-99CF424217F4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033D985-D2A2-7845-9DFA-86A252528D5E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85A5905C-9AC9-744B-BC40-62BE50D29515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E61D5BAE-5279-6642-8FE3-B56FA8098D03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9EFEA78C-22C4-7548-A064-8C57C4CD9488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E73D4729-B64F-8147-9779-34925BDC8D30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F0AE4299-A8DF-A842-AF2B-81A07DF82D33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1D1EB36A-00E0-FA4A-A5AA-28EBD9649A1A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1D3B96E2-B761-5C4E-8060-C1D3F346BF4E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5AF302A-3DF6-0C41-A48C-DE09C76B53D6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88B2FAA9-8993-1444-86B5-48C9B05BBD67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2F40B025-7064-8D40-A3DC-7B40C2860CCD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905DDCE7-42FE-2A48-90D7-C1D9AA603DFA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C9285674-7FFD-0D49-9E81-91B5CD1BBE11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9821191-69AE-5B4C-9ACB-21B1EFD98FF9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27DB96CD-0955-944E-AEB2-D4915FC5CD5A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4D37F943-A66E-904D-BD59-69B0B1058718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89C53C5-B154-644E-874E-D39F4D126AEB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4BBF792-0798-0846-A556-D179247034B8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86C21257-30AE-5346-93E3-176A212333D8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D4AEE86-6180-B24C-AC76-C1A3E2621277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CDD5C8C0-D0A8-EF43-8F31-45B66D301EEE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916247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B7D7B41C-B62F-0948-BDB3-CF881576EE60}"/>
            </a:ext>
          </a:extLst>
        </xdr:cNvPr>
        <xdr:cNvSpPr txBox="1"/>
      </xdr:nvSpPr>
      <xdr:spPr>
        <a:xfrm>
          <a:off x="1349375" y="190500"/>
          <a:ext cx="91624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916247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DEC804C-F6A1-FE41-A16E-374764B01561}"/>
            </a:ext>
          </a:extLst>
        </xdr:cNvPr>
        <xdr:cNvSpPr txBox="1"/>
      </xdr:nvSpPr>
      <xdr:spPr>
        <a:xfrm>
          <a:off x="1349375" y="190500"/>
          <a:ext cx="91624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916247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5F156455-C6D6-5C44-A7DD-626153EE01D5}"/>
            </a:ext>
          </a:extLst>
        </xdr:cNvPr>
        <xdr:cNvSpPr txBox="1"/>
      </xdr:nvSpPr>
      <xdr:spPr>
        <a:xfrm>
          <a:off x="1349375" y="190500"/>
          <a:ext cx="91624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E314C443-AC3B-1048-9458-56485A4E6FC0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C9EE7595-52FD-4647-8B01-4FFEAD2CBD5D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E9569567-2D85-914D-8A6C-91115AE9BCBD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825BF743-054F-1142-A7BF-32F3CC427440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12FE7132-BD03-9947-AF5D-F9B41D782640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2EA77DA7-8B18-9246-ACF4-7A4D23DBAEC9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757E490-3921-544A-8350-839AEF8ADEE3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5C44F6E1-F468-C74A-B3E9-636E5C101FC4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67B51FE2-EDBC-F445-81B7-09EF32950A36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6953C81B-1066-2146-A35D-552AD3266B10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3408FF17-8C36-4F4D-A897-217B400C819F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74AB14A9-2A46-CC4E-868C-A74E046AE194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EFD77C02-702E-8D48-831E-6B8D96CC139D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5DD90228-8C8D-DD44-9D2E-73548ABBB92D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10079915-E0C6-9946-B653-52BB74B6C3F1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51DF4F03-43E2-9247-B452-97A61FB7C52C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A88205-6267-AE4C-9330-8FBFF37DB74F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6DC34777-7F3D-694D-8523-E9B2B9E201BB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C8160D15-5473-8B45-8723-AC66D500A12C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17C5055A-B1CE-E744-A091-56CE97CD2B5B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F200F879-167F-2249-8081-05C722CF6719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1BF0433F-3E5A-2140-B35A-353A49693822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AAEC1A9A-6502-3B4E-8C77-280C01ECC6D9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E7EDD6FF-9F09-4B4E-9C3D-A99D52796959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4A9480F3-DC96-7C48-8332-AAA9330B12CF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67814F8-B161-2148-98D4-269FE599E24E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A9768B2E-64C3-CB40-A80A-E3B317F7A9FA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85B37B69-9CD7-8E42-87F9-43625F744970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B5FC47EE-543C-1943-83B5-7B9720C0A1FE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6F6586F0-7638-F94A-834D-5F26540F48DA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7CEF1885-162D-5544-8556-3435BE18E6FC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F539C764-707D-514B-9813-7CF96E60DA26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E31DE393-73BB-424A-993B-F2FF2539AFB2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A8C03E1-42B1-A746-B71C-40BF2852C117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CD0FBDB1-D569-FC4E-A184-688FD5D76420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86E490E1-5932-5C44-AF67-DF8C00F1DA63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E1AF79F3-84B5-974C-B714-30014ABE01E7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1967B56D-D96D-0E42-81C0-EF1CAA3D1742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70C78AD7-DFE6-DD44-B749-FBA82DD66939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6D0D25BF-497D-DF4F-90F0-0CF821FDA0E6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BABFC41C-15D2-BF45-8640-71CFCBDB1E01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EE34F609-2B6C-A041-A384-05B10EE160DF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9944919E-E2EB-B444-AD65-2FC32D3981EF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E105E9C8-948E-6743-AD61-A43DED44FD78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9DF671CD-CFB3-C14F-BF10-96B944020329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796D9B8D-5CB5-4443-8B6B-A68A8C220A72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61B95BED-B571-A64A-AA86-8154F754974F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F026532C-8CAD-8143-AF7F-A305B1ECB12D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615E083C-DEE6-7B4B-8EA1-2C9679BD1C7A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FB37D997-2CFF-1049-8D8F-04095FA80A3C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10317625-7938-0E4A-AD0D-AA73ABCD4511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14743B0-6777-264E-8024-32FDAF69EEF9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DEE4A9F3-F7C9-334C-A5DA-1DC5F1C8A05D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46AAFBA2-82ED-4A4B-81B2-C583AD5E82CB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C673C40A-AB4D-F940-B8AF-4605BC9E366A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B0C31FAA-DA9E-274B-B0BA-B99AE6C748B4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C9125C32-51C5-EF43-ADFD-7906B1B88FE7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A4087E35-7AAD-0643-B99C-105F13044BF3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44BDB809-DA47-264C-9E7E-0A5EB79901C8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6C9ACE53-4F29-C947-A10C-F0FCD2F5D93B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73D60F14-D838-7943-9A76-5FB48917E3C3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67E4B561-E51E-1A40-82D4-CB2A6EF746B5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D2BE2403-2CEF-F24D-ABDA-64D1A85EC5FA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C9260568-703A-7640-AB2B-F82858A1B703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46EB7402-3730-5649-95D3-D9863CDA9F95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55F21A6F-9DBE-9D40-8E9B-F79B90B178EA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B4DE2B1C-B380-F44E-AE5A-E19071358BF6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E08110D6-8CB1-8446-8BDC-C855A3202996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C5F276E-8530-794F-AA9A-7A0222CC8F5D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EE2F6DD1-67FD-854D-B221-50D8A9B04145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C6975CE6-8BB5-4F45-BE5C-6686C1F812BD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5FD4CFB3-1A6C-9E49-B6B3-45228ED7F479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962B26CF-DDD0-3641-80EA-F5957A1B4919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D39E57B0-B849-5943-9024-6F4DE66CD567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6B398FCC-8AC7-F845-B3AA-9C073DA87F8F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252BF98D-B6EB-2B45-B107-A89696C49881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AC316801-DD13-C541-A792-7AD7AC22FF01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FF100656-51B3-4F46-9B5D-BC025370352F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C869F841-E2A9-F44D-9343-72EF9C6434A7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39F3EF22-EDE2-7648-9482-741F12C5BF25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2F411285-2267-EC40-BAEC-6D752D3F2DF2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19AEE73D-CC2E-E944-8FB2-23C274EDB861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7ED791EB-A626-1F4B-A78E-F2AE81FDEF11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19304DCB-3423-6F4D-BB61-0466CCA2D924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772F1084-A167-F148-93D1-D797B6C5D7AF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1A813489-C648-D947-8ED8-FDCA36AC28C6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E90BCCA1-EF8E-9243-AB5E-09D4FA89E3E6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40487771-93F6-664E-ADAB-4F665230B43A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487B7645-D27A-2F49-A31F-56D8C1765E41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426AA4B-0D6D-AD44-8885-842EDC6F3937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2C78D6F3-5A02-644C-AA50-E9F9DA7B00F0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8CB00C6E-47BE-3240-AFC0-DD6EF7B4FF3C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21F0A4F2-F142-F748-ABD8-DFB3C9A4B435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9019F26C-8AA2-D342-AFA9-CAFDEA316FFD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56C9A04F-FDCD-2D4F-956B-FD16B2DBFD48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42063B4E-206C-E34C-BCDD-533E45A05221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AB2E69A-B53E-BD46-81FF-65B4A8A8BE68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E6C591ED-5EAD-604B-8554-327037AFCF0A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36EC5F35-0165-9B4E-A49B-242BCE1D5631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6B519C8C-6C4C-8740-8E74-D0485E1D305A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BACF1C57-47E9-0F4A-A0EA-DB8ACBCAC1FF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6B391800-4CD4-E246-80FF-16A02556DD1F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656E0014-3FC1-7B4F-8EDF-29E709A0806D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65A63C8C-AA4D-7849-86EA-0DD33E9D5441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4B99AD80-AD80-DF49-B0EC-BB3E0F423A24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85E59675-1DE5-2A4D-9C2D-B3373C4180A7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42FE342E-09E5-C84E-BB43-C4BB2F4AF7EF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916247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139341D7-130E-9042-B515-2B7EEEDDFD13}"/>
            </a:ext>
          </a:extLst>
        </xdr:cNvPr>
        <xdr:cNvSpPr txBox="1"/>
      </xdr:nvSpPr>
      <xdr:spPr>
        <a:xfrm>
          <a:off x="1349375" y="190500"/>
          <a:ext cx="91624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916247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9E1CF4DA-3284-B842-BCEC-4A9F1781A712}"/>
            </a:ext>
          </a:extLst>
        </xdr:cNvPr>
        <xdr:cNvSpPr txBox="1"/>
      </xdr:nvSpPr>
      <xdr:spPr>
        <a:xfrm>
          <a:off x="1349375" y="190500"/>
          <a:ext cx="91624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916247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C5B71CCC-17AC-5E4C-B9F5-6B4CD603D5F1}"/>
            </a:ext>
          </a:extLst>
        </xdr:cNvPr>
        <xdr:cNvSpPr txBox="1"/>
      </xdr:nvSpPr>
      <xdr:spPr>
        <a:xfrm>
          <a:off x="1349375" y="190500"/>
          <a:ext cx="91624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B79CAD6C-3821-3B45-8FB3-681924D14DC4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3D16C021-F357-9548-A928-26FDDF9B9F69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9BA722A5-57E2-F748-8DB2-176820A7360D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ED315C06-7201-1F40-BB0F-05A337464896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F2E64846-F1C8-5147-80A8-871E6BE671C8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AB115831-37AF-2240-B15D-774095071B43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EB2CAA5C-412A-604C-BAB4-BD305B75E71A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2A923E1-E796-364C-AC12-4E48582F1F88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91ED3196-6D61-5446-B44D-09741757CAD8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E7BBAE14-65EB-2247-A73F-38CB1E6DD38F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3D72B4B4-4615-AF40-B3CA-B37D6E6AD4C8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90DC12A0-43DD-6749-AA8C-E13D4D36DF01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4E1B37CC-88A2-1740-BD79-6F803BA4A83E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DAE192A6-940E-3846-9F94-04DC56C891FA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1C29B8D1-5157-974B-B560-4E4E8F183F0E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AEF53F5C-C7EF-404B-827C-6C4DCF4D0248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3D4E50DA-888A-6947-A875-B2F5D14AC61E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209CA6D-F45B-8D4F-A630-21E914166989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98BE462C-0656-804C-AE2E-72DA7C96575F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7AE73AD8-124E-4D4D-A6D4-512A4E2746EE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71E95E14-2310-3143-ADD4-FE2470D117F8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2E64C9C3-6D1D-5541-BEFD-53B5A38682C5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D9D9B07E-C473-0840-9DCD-5AA8FB4811CB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2C793C88-D31D-D94C-BD69-C9C77A4BB2D1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5BDF2AEF-8E80-294A-A15F-E546C7E7184C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B07A6D03-4791-874F-AEEA-98229ED699D5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AB5117CD-8772-0544-8535-3A05E04DB595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C16DAE63-16EA-6C4D-BB4D-8032BF76A464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1D9B838F-41F9-2044-ADE1-56671521ADB2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B1A06836-1159-0640-88E8-C344DF370131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47458157-1D40-0548-89E6-533EA43C7B39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B25E7934-AE28-1243-8D40-6E8A2CD53409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9B1E1F83-7043-C448-AF17-E9E5372CF5EA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F519757E-29BA-6B4D-8798-BDED6AA8E88A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7FD8A0E0-1845-E84B-9689-B97284D90DCD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C0084BD2-7663-374B-85E5-7B5C3EA59908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4775351E-D5A3-C94B-83F4-4BF262701269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288268C7-5681-3D43-A907-8A185CB1F8A5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886FC809-3830-8E4F-B3F0-D4A16B81684F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1DB1B728-DD1D-5E41-B451-474A0294C891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C54D0151-BA26-5E4B-AD6A-CE41A0115F5E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6AEB03C8-9FF0-A642-A50E-2C6BAD29CE60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750A4F44-49F2-1D40-9309-B6F9F0959A05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CD8E6CA9-724F-F548-8F4B-53F2E6AE2B15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9D40433C-5AF8-0B45-B5C5-396C76CA99BF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563D67D9-10A5-B848-AC0A-81B6FD416579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CEFFE043-67BA-2549-AC6A-0C023E69B4AB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E680C87-B368-2142-8353-E2E1EC20CD09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E2A1EFEF-924D-164C-BD3C-CF0373D43E28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790D22A3-0091-DA41-B977-B6D2AC18EF2C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DA0AC11C-27CE-EC49-800B-ECD7FDA3D9C4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E2822C65-2EBC-8245-A65C-CBFF9749D523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875A8BC9-F22E-6B40-BDD3-62D510199773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4142A43F-8E4F-7040-9BB9-CC81DD9ADF09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C304E6ED-76A7-4F40-9444-AB066154E47B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CFF36AD5-443E-D043-B7CD-FC5EB4E8A204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A89204-89DD-DE49-87DE-3CD5F122BEAF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DCAB9F0F-F662-384B-8BE4-EFABA274042C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43E36ADC-FC46-7944-8E39-534522A04E9C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5BBE132F-D438-7F44-8879-49AA10D87911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834DF5FB-1F4C-1540-8CA4-45F5D0091B13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895CA3CB-0343-C54F-BA76-C9B2EF19A198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C74C3508-CA04-0847-87B0-67D6578228AD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F9B20ED-C22D-6A4E-8F70-370986F07EA1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602E1E79-E47A-4642-A46B-C748081E1A18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78E320D7-1E94-CB47-96D3-24CCE8301717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4AD51517-DC5E-564B-B66E-B1C91647C0CA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881E30A1-A6AB-874B-AF43-897411CEF8D8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DDBE4A92-F4CB-CB46-BE55-200B51407735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E5B5AE15-C181-344A-9F3F-FAF76CDD64F4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48D26576-70EB-1D42-B256-447D7EB66BB9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6205CEFC-BE65-E442-8ACC-6991262175E9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43E98198-A368-4746-93CC-B5E0C1A42C99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4347DF30-B75D-C14F-97CC-0B2E8A920938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2645E895-CD11-4649-B53D-73AFF2BD0A71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B58C52A4-1D88-5144-BAC4-A645C9432691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E5AAFE99-7EC5-1944-A526-CD4B54C1A93A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2B7015D1-D581-6B40-A7A0-ED17EFC9EF28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4FBD9020-1795-A647-BD1C-49723FD74126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29E3E42-18A6-1D41-B780-2BC02C2D7ED3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E42FCD0-2013-EE49-93DD-DBF3C777545A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76DB8B36-3E17-E94B-9438-C4E5A8F1BD5B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5672AF50-CF63-C646-A2C8-1770175753D0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C13F08B8-AF22-8346-B41D-C69FC5C26FC4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FDFCD585-2549-B247-859A-C25AC85058C1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EE0CD662-135F-BA40-9C64-25F8C2A58F78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8976DE52-6012-1449-9AC9-43B191FCEDF6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88B25E8A-436A-F84B-A15D-0875D0677843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5A69A442-9BBF-3E46-BF46-9662AA8509EF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7464254D-AA08-C344-8FDC-539F14175F20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C62CED90-31C1-654E-B1B0-D2B59DE8C441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9FDD9AE0-F1BE-4F4E-8CB1-7115B2E4DE7C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3FD6D59F-5212-2B4B-96B4-EACF2E2BE50C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EDB718C3-B67F-434D-86AC-0CBCD09B819B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936F905D-D7C7-6047-83BC-142CBE7C3ABB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739BB4D3-BF26-3447-9763-E94521C444F3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7A18D17F-392C-DD42-9BF7-411CD52EDD0B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B94647CD-1190-E243-AB03-A0B5B45F5DDF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7433676A-66A2-CD43-B591-B5458C692FAF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84A4E6F3-843F-594B-A4A1-EC9689B956C2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8DE7C945-16E8-9148-A82E-EC7D1E4BA2D1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2E1270D4-9AA5-FC41-A1E7-E49AF716DA45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D9A4004-65F9-D94D-ADE0-0C05FF3787A5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74E45389-405E-594A-A626-658E672AA216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3B80238C-E75C-9643-BA96-AF97A80086B4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4BC3757C-698F-A648-A54C-8F864F49B3B3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C684FC37-AB7F-4E4F-8D22-81B04A85D55F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2DCAF252-546B-444A-9FB5-907F04BACF58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2315679D-4667-FE4B-A69A-EC6934566B9C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916247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F120F3CF-5F96-5D48-AE45-F5CAE34791C8}"/>
            </a:ext>
          </a:extLst>
        </xdr:cNvPr>
        <xdr:cNvSpPr txBox="1"/>
      </xdr:nvSpPr>
      <xdr:spPr>
        <a:xfrm>
          <a:off x="1349375" y="190500"/>
          <a:ext cx="91624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916247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5298C582-F82D-3742-A188-8CDE46A17F69}"/>
            </a:ext>
          </a:extLst>
        </xdr:cNvPr>
        <xdr:cNvSpPr txBox="1"/>
      </xdr:nvSpPr>
      <xdr:spPr>
        <a:xfrm>
          <a:off x="1349375" y="190500"/>
          <a:ext cx="91624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916247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DB200C8D-28FA-D04B-A058-C797BC8DE0AF}"/>
            </a:ext>
          </a:extLst>
        </xdr:cNvPr>
        <xdr:cNvSpPr txBox="1"/>
      </xdr:nvSpPr>
      <xdr:spPr>
        <a:xfrm>
          <a:off x="1349375" y="190500"/>
          <a:ext cx="91624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E136423-4C1C-4F4C-ACB5-1A485494915E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8AC239A-9C21-7C47-9DA8-3A4104C3FB53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B2B37429-2686-8C49-A418-E8C9C99B4537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FFE5F7F4-5F10-7A4D-AAB8-3D0140772F48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ABEA7C96-6B71-CE48-8D97-A28F0DF8062D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BB97094-C6B1-6A4D-A22C-F0302DC5F376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28B31830-949A-6E44-9CF6-E2AB74313C4C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F6901F65-49B6-D94F-BF91-E0FFB4D9F467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2FEC7F39-99B1-2841-8BF8-3D93E68CCC63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C5248D06-7330-B249-9663-3A7158A36D55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CC79B9D5-8B06-2C45-A429-3E7F052CF263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914CF39D-0B59-3D4F-944B-5B7FFFCD83AB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43080A64-86C1-E646-883B-4BC6F4810069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D58682CF-66C1-A146-BBE2-C998B34C935D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BB2EF15B-93E1-7849-9CBF-55A8EAA34BBA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274C6606-53A7-7F43-BDDE-17E150A39DF8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A8042CA4-B765-D44A-8966-8DB69952795B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803889F0-87DE-714C-8CDF-F967AB76D352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273FAACD-9A04-B24A-A543-52B0E9C47C0E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D550159F-E4E8-2147-B86E-D7FEA7316E51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92481129-31C9-2343-8807-76971733B0F6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B351FAED-54AE-A642-A65C-6A719F5671E4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A8866D31-6E04-4343-A400-A668E70E1FDC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BDF850F2-2051-9F46-A1BB-8DAE1DD1A3D1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83255184-204E-D044-BBC7-4997DD9FCCAB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AAA4677-1D5F-BE44-A990-52AA2DF56C70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B5A50A1C-DE73-3144-A631-669579DF5385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1446A165-2EFB-8847-8263-B06C6E5D1766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DE59E3B-69A4-1848-B456-A6B10992BEC8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26F5D3D-8628-DD4A-96F3-7745941DACB0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EBF5B4C2-7D7C-0646-BB26-4F7ED15B1408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BFB0D5FC-065C-EF40-A192-FE47D45F907D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60D90081-DBB1-C644-B4F2-8054FDB611BC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151AA846-A03A-F340-9B69-FB03C0FE17BC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10C6BF33-4C2C-CC46-A4EE-EA8A83614D5F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FAEFA0A9-AAEE-1A45-A24A-A3CBAFAD33B8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7E06B353-181D-CA43-A41A-B5511D2E52B5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AAAAE687-D8E9-2E47-9C6A-9F33C1428DAA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30E95D6E-9214-E442-9C02-3797960190C7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DE6B7777-EE0B-8649-9184-FA092D6A72E9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B88B4E1C-0547-D34F-91AF-A3700F9CBC79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C38A5AD3-28B3-964E-93B8-11909E1AA169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41DAB955-2700-B541-9BAC-6F48F95F50A5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2377CA3-5FE1-8847-849D-468DF31D8F5C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ECE38144-087A-3145-AF74-CEB3106CB030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1C77204-6799-E047-B7CA-52F1125D331C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3FC07B5D-C5E1-394E-9A39-EDBE4B08B60A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E144E5C6-161C-5849-880E-29AC4180F525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BF8C5FE0-3702-FB41-9209-F4379EDDEE3C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55FF0C6C-CE13-3848-8051-8DC07A5A8709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F310F936-F115-D744-A639-C54A24A1725E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E61824A3-87FE-0D4A-AAED-456F4B634109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31A41BDA-8400-034F-A481-055D2823E765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DE22A4B2-D47B-614F-BFA4-4942A4C7DC29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74FE9E34-6F29-D94D-9D28-E6F6119A563C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BAEF5DA4-F4B4-B641-B321-FB68AB9FB877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23A80BC7-703E-DB4B-8FBC-42A097C5CED5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85A25B7B-8FD9-4D46-B389-30F2AAC1BEA1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20390B2E-8BAE-9E48-B086-B8BEE538BB19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36F91533-3F25-1141-A7CB-4252F5F78F2B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3DD567F4-B58E-224F-9D72-980F17886D04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145CDDAB-4ADB-314B-9122-A22FB3D8BE2F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272AB357-8627-8040-B8C8-3FFC1F46CCB3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81EE5DCA-E746-E041-BE76-CF5E2BBE5CC7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13FC8FC3-845D-F94D-B825-D40491537161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4810D953-6DAF-6B4C-9D3E-ACC76DABBE56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864CC675-8F7A-8B43-9091-A4C72A00BE1E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DA24A426-DBF7-E847-9E73-293F1396FFCA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58C74851-33B1-2144-8DC2-00125FC7F9EE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8D8C56E7-E75C-2E4F-95EA-FD8FE29DB2A0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47B8840E-483F-7C47-93E4-75AEF5F13702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8C040446-7F11-484F-A3CF-AC73E73003F7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B8A39CEB-C750-F141-AF41-33BB8192B6DC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A4A590D6-931D-4348-A7B7-A0187DEAD7AE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AD477DEC-F10B-1F47-8A4F-5660C140302D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132029DD-E411-CB45-AE1D-FF184C06CD9B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8EC586D5-9502-2944-820B-F128CAC5D1EB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83FAFD6B-BC27-4C44-9E03-C2EFE9480EED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1F9767FA-233F-2B40-B1EE-5B678C1D084D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17908DEE-CA2E-A948-8EEC-C9EA3C0E5EF9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1898FB61-AA5C-394A-B640-0750DE963DAC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D0AA36FA-715F-264E-8AD8-A9FB4CA3093E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E3A9C55A-9EA7-8446-A46B-BF35A4B59F36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4043579E-8DC4-8349-B639-BFF2FD1C060C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6189CE9D-96A4-264B-9D6E-0B1DC9CE3C52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68AAF915-7945-A74A-AE81-86216C7B986B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769EEFA6-6255-A84C-8DF8-2CDF0C6E88F2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FBFEC232-BAC8-5440-BF38-D7B38123C853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59E12765-13AA-5F45-A2D8-5CF67A070135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CD9A4A5B-1589-C240-89BA-90AF3CC1BF7A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26A43552-FCE7-B045-B0BD-EBA3BD4F6E9F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E9E87816-F5A9-7343-B156-5594055B6698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87267E30-6C28-424B-A24C-1A9F1440E75C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672523FE-AA45-9B48-9441-E3CEDE23B61B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ABDE6C1D-14B9-1C49-8452-FB6DDEDF877F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EDA85EE4-B2E1-9C46-A8E9-A73E8176E217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9B2891E5-C2FE-7541-8170-AB0FD1DA71BE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8897E322-05DC-B64C-88B5-9D95E1C6B24D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A6B0EAFA-1C55-4542-AB91-A8D835E12A77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3EC469F7-E03F-0E42-A997-690A74DD735B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B4EE6480-2B08-A84E-836F-15A61F6D161E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7A8C1157-B60A-8D40-94DD-0B645206526D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83DC07C7-8364-6F41-867F-162637F0E699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C80747C0-3B3F-F74F-8F59-703EBC27E630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ECAB3C26-CFD4-3B49-83A0-E4E916C7D876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C30D8B13-D2DE-E749-9799-961992FBD963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916247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B03B97CA-BE24-FF4B-91E7-29819E096B4C}"/>
            </a:ext>
          </a:extLst>
        </xdr:cNvPr>
        <xdr:cNvSpPr txBox="1"/>
      </xdr:nvSpPr>
      <xdr:spPr>
        <a:xfrm>
          <a:off x="1349375" y="190500"/>
          <a:ext cx="91624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916247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FA105643-E5C2-5741-9E1E-4E338E3D296A}"/>
            </a:ext>
          </a:extLst>
        </xdr:cNvPr>
        <xdr:cNvSpPr txBox="1"/>
      </xdr:nvSpPr>
      <xdr:spPr>
        <a:xfrm>
          <a:off x="1349375" y="190500"/>
          <a:ext cx="91624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916247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4F8F736-B882-A547-B891-BFA212EE4996}"/>
            </a:ext>
          </a:extLst>
        </xdr:cNvPr>
        <xdr:cNvSpPr txBox="1"/>
      </xdr:nvSpPr>
      <xdr:spPr>
        <a:xfrm>
          <a:off x="1349375" y="190500"/>
          <a:ext cx="91624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C16307CC-46DC-3141-BA33-2ABEE313EB61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23365713-7C8D-1B41-A930-6EF9D295E22E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95F46479-0F75-C249-81CC-0F907738A763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4CB66B13-C772-5640-B3DF-157D68C55033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4D69A32A-EF40-6244-8B7A-BECF65178542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E62AEF43-4A36-3F42-BA6C-0C522743AB63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285F7727-C9AF-144A-B18C-A07953240CAC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386CF13-CDF3-8E4B-9D4E-07D105180C1E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730C30A4-6F69-D24A-8708-8076C1030B6A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AD53F899-E47A-0546-81B1-3F3A4A9D562F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D15CAAE0-AEC8-694F-AA1E-41D9259DF69B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7C1F90FC-1705-C744-AB10-4C75C8516748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906684F2-7FEE-1E4E-9E5D-0AD7D235FECD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678CA967-2476-C344-A021-152B27957117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378DCDC2-4E4C-784F-A3DC-273704C12734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1CFF3B1D-E96C-7F46-A9DE-80091D7E2F2C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BDA62F85-3E30-EC45-9B71-85054AFB8E7B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846A5ACD-2F6A-F64E-A21E-2192F5E9A2DE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3716742D-3E28-6749-A3EE-FD7BBA66BA9D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22D33406-5E54-C941-B75C-65AF6F74451C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8585F05F-5862-2640-9D94-061D0CED68F6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8015E45B-BE6A-A94C-A73F-6F516E9BCF74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BB131AC0-083B-3643-BA25-78E483A015A3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BE3E7B35-ACE6-1243-B853-FF943B0816EF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727C48B8-D0DF-ED4F-B54E-52CC41033E0C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99B8DB5C-3B9E-0649-A4F0-E05055E82D08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7D51C5F9-AA68-0840-AF6A-39B80318AD0C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378D76F-8E89-3E42-A70D-5E39F5755A99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79DC9A9C-5905-594B-9762-CC26ABCDA305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A8BDBEDC-4DAC-BD42-A6DF-0B41AC649C4F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EB5BBB30-0672-8D41-874C-1EAAA26084E8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C4172261-9D49-664B-B029-06C8CD45A003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DF1777EF-97E8-6A45-9601-39707DE98C03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8402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720F9931-3082-F64C-BDC4-19AE3E456C77}"/>
            </a:ext>
          </a:extLst>
        </xdr:cNvPr>
        <xdr:cNvSpPr txBox="1"/>
      </xdr:nvSpPr>
      <xdr:spPr>
        <a:xfrm>
          <a:off x="1349375" y="190500"/>
          <a:ext cx="10584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7CA05638-E6A7-EB4E-B3DE-BF01A27AB2B0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67499E81-E127-9246-AC17-0C1CB1D44503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9AB499C3-F4F2-454B-8EBA-500C4943FA5D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75AB7352-7F08-1042-85DB-6C00853ECBA2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7FCAAA35-150F-F649-B79A-BE95D435714C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32EE61DF-7EFC-7540-A371-EF94B4249F00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55248CDD-A43B-8145-BE2E-F4F39C00BF4A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E10351F6-9070-224E-85B6-283F7AAE661E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F7B7133F-62A0-7345-A8B6-452CE6AAB3EE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6F6B1EE1-FC30-8348-85A4-902915D1C463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BF4E791-0622-144D-A773-9A498EF996B2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D6FE182-99E6-F04E-BD53-2D0234974789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7CF378E6-9C17-E845-ACEE-501E97EED921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6229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557390A6-5C92-D349-934B-015325DE5901}"/>
            </a:ext>
          </a:extLst>
        </xdr:cNvPr>
        <xdr:cNvSpPr txBox="1"/>
      </xdr:nvSpPr>
      <xdr:spPr>
        <a:xfrm>
          <a:off x="1349375" y="190500"/>
          <a:ext cx="105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458825B4-8ACA-164D-8AE9-A88B334C6C7C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19C9E1B3-E714-484C-A2CB-F84C1C6B1DE4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1A2AF5A1-E433-F145-BB60-49C1E2004D44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7162BBCA-4EE2-1343-9720-7E7174436A5D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1F6733A3-09C8-B04D-95B1-E7853A1C9076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AF0240A2-57E2-804E-B478-9E3E142B6198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99B77CF4-8979-E549-BFE6-162D91EA7DA1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3EC57F5C-A0BC-EF44-9369-C895188BFA62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D9286F7A-BC9D-7547-930F-9CB1970138B2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054100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A860ACEB-5392-F64A-817A-46D135EF7049}"/>
            </a:ext>
          </a:extLst>
        </xdr:cNvPr>
        <xdr:cNvSpPr txBox="1"/>
      </xdr:nvSpPr>
      <xdr:spPr>
        <a:xfrm>
          <a:off x="1349375" y="190500"/>
          <a:ext cx="1054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200025</xdr:rowOff>
    </xdr:from>
    <xdr:to>
      <xdr:col>1</xdr:col>
      <xdr:colOff>381000</xdr:colOff>
      <xdr:row>25</xdr:row>
      <xdr:rowOff>200025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7525"/>
          <a:ext cx="509058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127000</xdr:colOff>
      <xdr:row>24</xdr:row>
      <xdr:rowOff>114300</xdr:rowOff>
    </xdr:from>
    <xdr:to>
      <xdr:col>1</xdr:col>
      <xdr:colOff>0</xdr:colOff>
      <xdr:row>25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8813800"/>
          <a:ext cx="4582583" cy="40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25</xdr:row>
      <xdr:rowOff>127794</xdr:rowOff>
    </xdr:from>
    <xdr:to>
      <xdr:col>0</xdr:col>
      <xdr:colOff>3054350</xdr:colOff>
      <xdr:row>26</xdr:row>
      <xdr:rowOff>794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335294"/>
          <a:ext cx="2901950" cy="391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nihar/Dropbox/CSS-Ritesh/Uganda/GS%202393/Project%20Renewal/DOE%20Findings_Round%201_to%20be%20submited/4.%20GS%20447%20CP3%20Ex-ante%20ER%20sheet%20v1.0%200202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:/C:/C:/C:/C:/Documents%20and%20Settings/Matt%20Evans/My%20Documents/My%20Dropbox/All%20Projects/Paradigm%20Kenya/Modeling/Updated%20Project%20P%20and%20L.fix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:/C:/C:/C:/C:/Volumes/Local%20Disc%20(D)/Climate%20Secure/Honduras/MRV/Airheads-togvda/ceihd/Projects/Project%20Templates/Carbon%20Documentation/China%20Program/Carbon%20Program/Offset%20projections/Aggregate%20China%20Projecti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:/C:/C:/C:/C:/Volumes/Local%20Disc%20(D)/Climate%20Secure/Ghana/2nd%20verification/C:/Users/dinesh.naidu/AppData/Local/Microsoft/Windows/INetCache/Content.Outlook/D0AXV9IC/efficiency%20calculator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C:/C:/C:/C:/C:/C:/Volumes/Local%20Disc%20(D)/Climate%20Secure/Ghana/2nd%20verification/C:/radhika/Projects/Bangladesh%20Poa/Validation%20with%20new%20meth/Docs%20sent%20to%20TUV%20SUD_25042011/Revised%20docs/ICS_Bangladesh%20CER%20%20Calcs_RT_21042011.xls?510D3237" TargetMode="External"/><Relationship Id="rId1" Type="http://schemas.openxmlformats.org/officeDocument/2006/relationships/externalLinkPath" Target="file:///510D3237/ICS_Bangladesh%20CER%20%20Calcs_RT_2104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:/C:/C:/C:/C:/C:/C:/C:/C:/C:/D:/C:/Documents%20and%20Settings/Matt%20Evans/My%20Documents/My%20Dropbox/All%20Projects/Paradigm%20Kenya/Modeling/Updated%20Project%20P%20and%20L.fix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s"/>
      <sheetName val="Assumptions"/>
      <sheetName val="ER Calculation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HH Carbon Calculator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ngchang Stov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orific value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-bundling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troduction"/>
      <sheetName val="CPA0005 Dist Record"/>
    </sheetNames>
    <sheetDataSet>
      <sheetData sheetId="0" refreshError="1">
        <row r="3">
          <cell r="C3" t="str">
            <v>CHARCOAL</v>
          </cell>
        </row>
        <row r="4">
          <cell r="C4" t="str">
            <v>WOOD</v>
          </cell>
        </row>
      </sheetData>
      <sheetData sheetId="1"/>
      <sheetData sheetId="2">
        <row r="3">
          <cell r="C3" t="str">
            <v>CHARCOAL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HH Carbon Calculator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690CB-D0F4-440D-AC22-8150F688EF62}">
  <dimension ref="A1:F26"/>
  <sheetViews>
    <sheetView zoomScaleNormal="100" workbookViewId="0">
      <selection activeCell="B24" sqref="B24"/>
    </sheetView>
  </sheetViews>
  <sheetFormatPr baseColWidth="10" defaultColWidth="11.5" defaultRowHeight="15"/>
  <cols>
    <col min="1" max="1" width="46.1640625" style="36" customWidth="1"/>
    <col min="2" max="2" width="17.5" style="34" customWidth="1"/>
    <col min="3" max="3" width="12.5" style="34" customWidth="1"/>
    <col min="4" max="4" width="18.33203125" style="34" bestFit="1" customWidth="1"/>
    <col min="5" max="5" width="69.5" style="34" bestFit="1" customWidth="1"/>
    <col min="6" max="6" width="27" style="34" customWidth="1"/>
    <col min="7" max="7" width="37.5" style="34" customWidth="1"/>
    <col min="8" max="254" width="11.5" style="34"/>
    <col min="255" max="255" width="45.1640625" style="34" customWidth="1"/>
    <col min="256" max="256" width="15.5" style="34" customWidth="1"/>
    <col min="257" max="257" width="19.1640625" style="34" customWidth="1"/>
    <col min="258" max="258" width="25" style="34" bestFit="1" customWidth="1"/>
    <col min="259" max="259" width="38.83203125" style="34" customWidth="1"/>
    <col min="260" max="260" width="70" style="34" customWidth="1"/>
    <col min="261" max="261" width="11.5" style="34"/>
    <col min="262" max="262" width="27" style="34" customWidth="1"/>
    <col min="263" max="263" width="37.5" style="34" customWidth="1"/>
    <col min="264" max="510" width="11.5" style="34"/>
    <col min="511" max="511" width="45.1640625" style="34" customWidth="1"/>
    <col min="512" max="512" width="15.5" style="34" customWidth="1"/>
    <col min="513" max="513" width="19.1640625" style="34" customWidth="1"/>
    <col min="514" max="514" width="25" style="34" bestFit="1" customWidth="1"/>
    <col min="515" max="515" width="38.83203125" style="34" customWidth="1"/>
    <col min="516" max="516" width="70" style="34" customWidth="1"/>
    <col min="517" max="517" width="11.5" style="34"/>
    <col min="518" max="518" width="27" style="34" customWidth="1"/>
    <col min="519" max="519" width="37.5" style="34" customWidth="1"/>
    <col min="520" max="766" width="11.5" style="34"/>
    <col min="767" max="767" width="45.1640625" style="34" customWidth="1"/>
    <col min="768" max="768" width="15.5" style="34" customWidth="1"/>
    <col min="769" max="769" width="19.1640625" style="34" customWidth="1"/>
    <col min="770" max="770" width="25" style="34" bestFit="1" customWidth="1"/>
    <col min="771" max="771" width="38.83203125" style="34" customWidth="1"/>
    <col min="772" max="772" width="70" style="34" customWidth="1"/>
    <col min="773" max="773" width="11.5" style="34"/>
    <col min="774" max="774" width="27" style="34" customWidth="1"/>
    <col min="775" max="775" width="37.5" style="34" customWidth="1"/>
    <col min="776" max="1022" width="11.5" style="34"/>
    <col min="1023" max="1023" width="45.1640625" style="34" customWidth="1"/>
    <col min="1024" max="1024" width="15.5" style="34" customWidth="1"/>
    <col min="1025" max="1025" width="19.1640625" style="34" customWidth="1"/>
    <col min="1026" max="1026" width="25" style="34" bestFit="1" customWidth="1"/>
    <col min="1027" max="1027" width="38.83203125" style="34" customWidth="1"/>
    <col min="1028" max="1028" width="70" style="34" customWidth="1"/>
    <col min="1029" max="1029" width="11.5" style="34"/>
    <col min="1030" max="1030" width="27" style="34" customWidth="1"/>
    <col min="1031" max="1031" width="37.5" style="34" customWidth="1"/>
    <col min="1032" max="1278" width="11.5" style="34"/>
    <col min="1279" max="1279" width="45.1640625" style="34" customWidth="1"/>
    <col min="1280" max="1280" width="15.5" style="34" customWidth="1"/>
    <col min="1281" max="1281" width="19.1640625" style="34" customWidth="1"/>
    <col min="1282" max="1282" width="25" style="34" bestFit="1" customWidth="1"/>
    <col min="1283" max="1283" width="38.83203125" style="34" customWidth="1"/>
    <col min="1284" max="1284" width="70" style="34" customWidth="1"/>
    <col min="1285" max="1285" width="11.5" style="34"/>
    <col min="1286" max="1286" width="27" style="34" customWidth="1"/>
    <col min="1287" max="1287" width="37.5" style="34" customWidth="1"/>
    <col min="1288" max="1534" width="11.5" style="34"/>
    <col min="1535" max="1535" width="45.1640625" style="34" customWidth="1"/>
    <col min="1536" max="1536" width="15.5" style="34" customWidth="1"/>
    <col min="1537" max="1537" width="19.1640625" style="34" customWidth="1"/>
    <col min="1538" max="1538" width="25" style="34" bestFit="1" customWidth="1"/>
    <col min="1539" max="1539" width="38.83203125" style="34" customWidth="1"/>
    <col min="1540" max="1540" width="70" style="34" customWidth="1"/>
    <col min="1541" max="1541" width="11.5" style="34"/>
    <col min="1542" max="1542" width="27" style="34" customWidth="1"/>
    <col min="1543" max="1543" width="37.5" style="34" customWidth="1"/>
    <col min="1544" max="1790" width="11.5" style="34"/>
    <col min="1791" max="1791" width="45.1640625" style="34" customWidth="1"/>
    <col min="1792" max="1792" width="15.5" style="34" customWidth="1"/>
    <col min="1793" max="1793" width="19.1640625" style="34" customWidth="1"/>
    <col min="1794" max="1794" width="25" style="34" bestFit="1" customWidth="1"/>
    <col min="1795" max="1795" width="38.83203125" style="34" customWidth="1"/>
    <col min="1796" max="1796" width="70" style="34" customWidth="1"/>
    <col min="1797" max="1797" width="11.5" style="34"/>
    <col min="1798" max="1798" width="27" style="34" customWidth="1"/>
    <col min="1799" max="1799" width="37.5" style="34" customWidth="1"/>
    <col min="1800" max="2046" width="11.5" style="34"/>
    <col min="2047" max="2047" width="45.1640625" style="34" customWidth="1"/>
    <col min="2048" max="2048" width="15.5" style="34" customWidth="1"/>
    <col min="2049" max="2049" width="19.1640625" style="34" customWidth="1"/>
    <col min="2050" max="2050" width="25" style="34" bestFit="1" customWidth="1"/>
    <col min="2051" max="2051" width="38.83203125" style="34" customWidth="1"/>
    <col min="2052" max="2052" width="70" style="34" customWidth="1"/>
    <col min="2053" max="2053" width="11.5" style="34"/>
    <col min="2054" max="2054" width="27" style="34" customWidth="1"/>
    <col min="2055" max="2055" width="37.5" style="34" customWidth="1"/>
    <col min="2056" max="2302" width="11.5" style="34"/>
    <col min="2303" max="2303" width="45.1640625" style="34" customWidth="1"/>
    <col min="2304" max="2304" width="15.5" style="34" customWidth="1"/>
    <col min="2305" max="2305" width="19.1640625" style="34" customWidth="1"/>
    <col min="2306" max="2306" width="25" style="34" bestFit="1" customWidth="1"/>
    <col min="2307" max="2307" width="38.83203125" style="34" customWidth="1"/>
    <col min="2308" max="2308" width="70" style="34" customWidth="1"/>
    <col min="2309" max="2309" width="11.5" style="34"/>
    <col min="2310" max="2310" width="27" style="34" customWidth="1"/>
    <col min="2311" max="2311" width="37.5" style="34" customWidth="1"/>
    <col min="2312" max="2558" width="11.5" style="34"/>
    <col min="2559" max="2559" width="45.1640625" style="34" customWidth="1"/>
    <col min="2560" max="2560" width="15.5" style="34" customWidth="1"/>
    <col min="2561" max="2561" width="19.1640625" style="34" customWidth="1"/>
    <col min="2562" max="2562" width="25" style="34" bestFit="1" customWidth="1"/>
    <col min="2563" max="2563" width="38.83203125" style="34" customWidth="1"/>
    <col min="2564" max="2564" width="70" style="34" customWidth="1"/>
    <col min="2565" max="2565" width="11.5" style="34"/>
    <col min="2566" max="2566" width="27" style="34" customWidth="1"/>
    <col min="2567" max="2567" width="37.5" style="34" customWidth="1"/>
    <col min="2568" max="2814" width="11.5" style="34"/>
    <col min="2815" max="2815" width="45.1640625" style="34" customWidth="1"/>
    <col min="2816" max="2816" width="15.5" style="34" customWidth="1"/>
    <col min="2817" max="2817" width="19.1640625" style="34" customWidth="1"/>
    <col min="2818" max="2818" width="25" style="34" bestFit="1" customWidth="1"/>
    <col min="2819" max="2819" width="38.83203125" style="34" customWidth="1"/>
    <col min="2820" max="2820" width="70" style="34" customWidth="1"/>
    <col min="2821" max="2821" width="11.5" style="34"/>
    <col min="2822" max="2822" width="27" style="34" customWidth="1"/>
    <col min="2823" max="2823" width="37.5" style="34" customWidth="1"/>
    <col min="2824" max="3070" width="11.5" style="34"/>
    <col min="3071" max="3071" width="45.1640625" style="34" customWidth="1"/>
    <col min="3072" max="3072" width="15.5" style="34" customWidth="1"/>
    <col min="3073" max="3073" width="19.1640625" style="34" customWidth="1"/>
    <col min="3074" max="3074" width="25" style="34" bestFit="1" customWidth="1"/>
    <col min="3075" max="3075" width="38.83203125" style="34" customWidth="1"/>
    <col min="3076" max="3076" width="70" style="34" customWidth="1"/>
    <col min="3077" max="3077" width="11.5" style="34"/>
    <col min="3078" max="3078" width="27" style="34" customWidth="1"/>
    <col min="3079" max="3079" width="37.5" style="34" customWidth="1"/>
    <col min="3080" max="3326" width="11.5" style="34"/>
    <col min="3327" max="3327" width="45.1640625" style="34" customWidth="1"/>
    <col min="3328" max="3328" width="15.5" style="34" customWidth="1"/>
    <col min="3329" max="3329" width="19.1640625" style="34" customWidth="1"/>
    <col min="3330" max="3330" width="25" style="34" bestFit="1" customWidth="1"/>
    <col min="3331" max="3331" width="38.83203125" style="34" customWidth="1"/>
    <col min="3332" max="3332" width="70" style="34" customWidth="1"/>
    <col min="3333" max="3333" width="11.5" style="34"/>
    <col min="3334" max="3334" width="27" style="34" customWidth="1"/>
    <col min="3335" max="3335" width="37.5" style="34" customWidth="1"/>
    <col min="3336" max="3582" width="11.5" style="34"/>
    <col min="3583" max="3583" width="45.1640625" style="34" customWidth="1"/>
    <col min="3584" max="3584" width="15.5" style="34" customWidth="1"/>
    <col min="3585" max="3585" width="19.1640625" style="34" customWidth="1"/>
    <col min="3586" max="3586" width="25" style="34" bestFit="1" customWidth="1"/>
    <col min="3587" max="3587" width="38.83203125" style="34" customWidth="1"/>
    <col min="3588" max="3588" width="70" style="34" customWidth="1"/>
    <col min="3589" max="3589" width="11.5" style="34"/>
    <col min="3590" max="3590" width="27" style="34" customWidth="1"/>
    <col min="3591" max="3591" width="37.5" style="34" customWidth="1"/>
    <col min="3592" max="3838" width="11.5" style="34"/>
    <col min="3839" max="3839" width="45.1640625" style="34" customWidth="1"/>
    <col min="3840" max="3840" width="15.5" style="34" customWidth="1"/>
    <col min="3841" max="3841" width="19.1640625" style="34" customWidth="1"/>
    <col min="3842" max="3842" width="25" style="34" bestFit="1" customWidth="1"/>
    <col min="3843" max="3843" width="38.83203125" style="34" customWidth="1"/>
    <col min="3844" max="3844" width="70" style="34" customWidth="1"/>
    <col min="3845" max="3845" width="11.5" style="34"/>
    <col min="3846" max="3846" width="27" style="34" customWidth="1"/>
    <col min="3847" max="3847" width="37.5" style="34" customWidth="1"/>
    <col min="3848" max="4094" width="11.5" style="34"/>
    <col min="4095" max="4095" width="45.1640625" style="34" customWidth="1"/>
    <col min="4096" max="4096" width="15.5" style="34" customWidth="1"/>
    <col min="4097" max="4097" width="19.1640625" style="34" customWidth="1"/>
    <col min="4098" max="4098" width="25" style="34" bestFit="1" customWidth="1"/>
    <col min="4099" max="4099" width="38.83203125" style="34" customWidth="1"/>
    <col min="4100" max="4100" width="70" style="34" customWidth="1"/>
    <col min="4101" max="4101" width="11.5" style="34"/>
    <col min="4102" max="4102" width="27" style="34" customWidth="1"/>
    <col min="4103" max="4103" width="37.5" style="34" customWidth="1"/>
    <col min="4104" max="4350" width="11.5" style="34"/>
    <col min="4351" max="4351" width="45.1640625" style="34" customWidth="1"/>
    <col min="4352" max="4352" width="15.5" style="34" customWidth="1"/>
    <col min="4353" max="4353" width="19.1640625" style="34" customWidth="1"/>
    <col min="4354" max="4354" width="25" style="34" bestFit="1" customWidth="1"/>
    <col min="4355" max="4355" width="38.83203125" style="34" customWidth="1"/>
    <col min="4356" max="4356" width="70" style="34" customWidth="1"/>
    <col min="4357" max="4357" width="11.5" style="34"/>
    <col min="4358" max="4358" width="27" style="34" customWidth="1"/>
    <col min="4359" max="4359" width="37.5" style="34" customWidth="1"/>
    <col min="4360" max="4606" width="11.5" style="34"/>
    <col min="4607" max="4607" width="45.1640625" style="34" customWidth="1"/>
    <col min="4608" max="4608" width="15.5" style="34" customWidth="1"/>
    <col min="4609" max="4609" width="19.1640625" style="34" customWidth="1"/>
    <col min="4610" max="4610" width="25" style="34" bestFit="1" customWidth="1"/>
    <col min="4611" max="4611" width="38.83203125" style="34" customWidth="1"/>
    <col min="4612" max="4612" width="70" style="34" customWidth="1"/>
    <col min="4613" max="4613" width="11.5" style="34"/>
    <col min="4614" max="4614" width="27" style="34" customWidth="1"/>
    <col min="4615" max="4615" width="37.5" style="34" customWidth="1"/>
    <col min="4616" max="4862" width="11.5" style="34"/>
    <col min="4863" max="4863" width="45.1640625" style="34" customWidth="1"/>
    <col min="4864" max="4864" width="15.5" style="34" customWidth="1"/>
    <col min="4865" max="4865" width="19.1640625" style="34" customWidth="1"/>
    <col min="4866" max="4866" width="25" style="34" bestFit="1" customWidth="1"/>
    <col min="4867" max="4867" width="38.83203125" style="34" customWidth="1"/>
    <col min="4868" max="4868" width="70" style="34" customWidth="1"/>
    <col min="4869" max="4869" width="11.5" style="34"/>
    <col min="4870" max="4870" width="27" style="34" customWidth="1"/>
    <col min="4871" max="4871" width="37.5" style="34" customWidth="1"/>
    <col min="4872" max="5118" width="11.5" style="34"/>
    <col min="5119" max="5119" width="45.1640625" style="34" customWidth="1"/>
    <col min="5120" max="5120" width="15.5" style="34" customWidth="1"/>
    <col min="5121" max="5121" width="19.1640625" style="34" customWidth="1"/>
    <col min="5122" max="5122" width="25" style="34" bestFit="1" customWidth="1"/>
    <col min="5123" max="5123" width="38.83203125" style="34" customWidth="1"/>
    <col min="5124" max="5124" width="70" style="34" customWidth="1"/>
    <col min="5125" max="5125" width="11.5" style="34"/>
    <col min="5126" max="5126" width="27" style="34" customWidth="1"/>
    <col min="5127" max="5127" width="37.5" style="34" customWidth="1"/>
    <col min="5128" max="5374" width="11.5" style="34"/>
    <col min="5375" max="5375" width="45.1640625" style="34" customWidth="1"/>
    <col min="5376" max="5376" width="15.5" style="34" customWidth="1"/>
    <col min="5377" max="5377" width="19.1640625" style="34" customWidth="1"/>
    <col min="5378" max="5378" width="25" style="34" bestFit="1" customWidth="1"/>
    <col min="5379" max="5379" width="38.83203125" style="34" customWidth="1"/>
    <col min="5380" max="5380" width="70" style="34" customWidth="1"/>
    <col min="5381" max="5381" width="11.5" style="34"/>
    <col min="5382" max="5382" width="27" style="34" customWidth="1"/>
    <col min="5383" max="5383" width="37.5" style="34" customWidth="1"/>
    <col min="5384" max="5630" width="11.5" style="34"/>
    <col min="5631" max="5631" width="45.1640625" style="34" customWidth="1"/>
    <col min="5632" max="5632" width="15.5" style="34" customWidth="1"/>
    <col min="5633" max="5633" width="19.1640625" style="34" customWidth="1"/>
    <col min="5634" max="5634" width="25" style="34" bestFit="1" customWidth="1"/>
    <col min="5635" max="5635" width="38.83203125" style="34" customWidth="1"/>
    <col min="5636" max="5636" width="70" style="34" customWidth="1"/>
    <col min="5637" max="5637" width="11.5" style="34"/>
    <col min="5638" max="5638" width="27" style="34" customWidth="1"/>
    <col min="5639" max="5639" width="37.5" style="34" customWidth="1"/>
    <col min="5640" max="5886" width="11.5" style="34"/>
    <col min="5887" max="5887" width="45.1640625" style="34" customWidth="1"/>
    <col min="5888" max="5888" width="15.5" style="34" customWidth="1"/>
    <col min="5889" max="5889" width="19.1640625" style="34" customWidth="1"/>
    <col min="5890" max="5890" width="25" style="34" bestFit="1" customWidth="1"/>
    <col min="5891" max="5891" width="38.83203125" style="34" customWidth="1"/>
    <col min="5892" max="5892" width="70" style="34" customWidth="1"/>
    <col min="5893" max="5893" width="11.5" style="34"/>
    <col min="5894" max="5894" width="27" style="34" customWidth="1"/>
    <col min="5895" max="5895" width="37.5" style="34" customWidth="1"/>
    <col min="5896" max="6142" width="11.5" style="34"/>
    <col min="6143" max="6143" width="45.1640625" style="34" customWidth="1"/>
    <col min="6144" max="6144" width="15.5" style="34" customWidth="1"/>
    <col min="6145" max="6145" width="19.1640625" style="34" customWidth="1"/>
    <col min="6146" max="6146" width="25" style="34" bestFit="1" customWidth="1"/>
    <col min="6147" max="6147" width="38.83203125" style="34" customWidth="1"/>
    <col min="6148" max="6148" width="70" style="34" customWidth="1"/>
    <col min="6149" max="6149" width="11.5" style="34"/>
    <col min="6150" max="6150" width="27" style="34" customWidth="1"/>
    <col min="6151" max="6151" width="37.5" style="34" customWidth="1"/>
    <col min="6152" max="6398" width="11.5" style="34"/>
    <col min="6399" max="6399" width="45.1640625" style="34" customWidth="1"/>
    <col min="6400" max="6400" width="15.5" style="34" customWidth="1"/>
    <col min="6401" max="6401" width="19.1640625" style="34" customWidth="1"/>
    <col min="6402" max="6402" width="25" style="34" bestFit="1" customWidth="1"/>
    <col min="6403" max="6403" width="38.83203125" style="34" customWidth="1"/>
    <col min="6404" max="6404" width="70" style="34" customWidth="1"/>
    <col min="6405" max="6405" width="11.5" style="34"/>
    <col min="6406" max="6406" width="27" style="34" customWidth="1"/>
    <col min="6407" max="6407" width="37.5" style="34" customWidth="1"/>
    <col min="6408" max="6654" width="11.5" style="34"/>
    <col min="6655" max="6655" width="45.1640625" style="34" customWidth="1"/>
    <col min="6656" max="6656" width="15.5" style="34" customWidth="1"/>
    <col min="6657" max="6657" width="19.1640625" style="34" customWidth="1"/>
    <col min="6658" max="6658" width="25" style="34" bestFit="1" customWidth="1"/>
    <col min="6659" max="6659" width="38.83203125" style="34" customWidth="1"/>
    <col min="6660" max="6660" width="70" style="34" customWidth="1"/>
    <col min="6661" max="6661" width="11.5" style="34"/>
    <col min="6662" max="6662" width="27" style="34" customWidth="1"/>
    <col min="6663" max="6663" width="37.5" style="34" customWidth="1"/>
    <col min="6664" max="6910" width="11.5" style="34"/>
    <col min="6911" max="6911" width="45.1640625" style="34" customWidth="1"/>
    <col min="6912" max="6912" width="15.5" style="34" customWidth="1"/>
    <col min="6913" max="6913" width="19.1640625" style="34" customWidth="1"/>
    <col min="6914" max="6914" width="25" style="34" bestFit="1" customWidth="1"/>
    <col min="6915" max="6915" width="38.83203125" style="34" customWidth="1"/>
    <col min="6916" max="6916" width="70" style="34" customWidth="1"/>
    <col min="6917" max="6917" width="11.5" style="34"/>
    <col min="6918" max="6918" width="27" style="34" customWidth="1"/>
    <col min="6919" max="6919" width="37.5" style="34" customWidth="1"/>
    <col min="6920" max="7166" width="11.5" style="34"/>
    <col min="7167" max="7167" width="45.1640625" style="34" customWidth="1"/>
    <col min="7168" max="7168" width="15.5" style="34" customWidth="1"/>
    <col min="7169" max="7169" width="19.1640625" style="34" customWidth="1"/>
    <col min="7170" max="7170" width="25" style="34" bestFit="1" customWidth="1"/>
    <col min="7171" max="7171" width="38.83203125" style="34" customWidth="1"/>
    <col min="7172" max="7172" width="70" style="34" customWidth="1"/>
    <col min="7173" max="7173" width="11.5" style="34"/>
    <col min="7174" max="7174" width="27" style="34" customWidth="1"/>
    <col min="7175" max="7175" width="37.5" style="34" customWidth="1"/>
    <col min="7176" max="7422" width="11.5" style="34"/>
    <col min="7423" max="7423" width="45.1640625" style="34" customWidth="1"/>
    <col min="7424" max="7424" width="15.5" style="34" customWidth="1"/>
    <col min="7425" max="7425" width="19.1640625" style="34" customWidth="1"/>
    <col min="7426" max="7426" width="25" style="34" bestFit="1" customWidth="1"/>
    <col min="7427" max="7427" width="38.83203125" style="34" customWidth="1"/>
    <col min="7428" max="7428" width="70" style="34" customWidth="1"/>
    <col min="7429" max="7429" width="11.5" style="34"/>
    <col min="7430" max="7430" width="27" style="34" customWidth="1"/>
    <col min="7431" max="7431" width="37.5" style="34" customWidth="1"/>
    <col min="7432" max="7678" width="11.5" style="34"/>
    <col min="7679" max="7679" width="45.1640625" style="34" customWidth="1"/>
    <col min="7680" max="7680" width="15.5" style="34" customWidth="1"/>
    <col min="7681" max="7681" width="19.1640625" style="34" customWidth="1"/>
    <col min="7682" max="7682" width="25" style="34" bestFit="1" customWidth="1"/>
    <col min="7683" max="7683" width="38.83203125" style="34" customWidth="1"/>
    <col min="7684" max="7684" width="70" style="34" customWidth="1"/>
    <col min="7685" max="7685" width="11.5" style="34"/>
    <col min="7686" max="7686" width="27" style="34" customWidth="1"/>
    <col min="7687" max="7687" width="37.5" style="34" customWidth="1"/>
    <col min="7688" max="7934" width="11.5" style="34"/>
    <col min="7935" max="7935" width="45.1640625" style="34" customWidth="1"/>
    <col min="7936" max="7936" width="15.5" style="34" customWidth="1"/>
    <col min="7937" max="7937" width="19.1640625" style="34" customWidth="1"/>
    <col min="7938" max="7938" width="25" style="34" bestFit="1" customWidth="1"/>
    <col min="7939" max="7939" width="38.83203125" style="34" customWidth="1"/>
    <col min="7940" max="7940" width="70" style="34" customWidth="1"/>
    <col min="7941" max="7941" width="11.5" style="34"/>
    <col min="7942" max="7942" width="27" style="34" customWidth="1"/>
    <col min="7943" max="7943" width="37.5" style="34" customWidth="1"/>
    <col min="7944" max="8190" width="11.5" style="34"/>
    <col min="8191" max="8191" width="45.1640625" style="34" customWidth="1"/>
    <col min="8192" max="8192" width="15.5" style="34" customWidth="1"/>
    <col min="8193" max="8193" width="19.1640625" style="34" customWidth="1"/>
    <col min="8194" max="8194" width="25" style="34" bestFit="1" customWidth="1"/>
    <col min="8195" max="8195" width="38.83203125" style="34" customWidth="1"/>
    <col min="8196" max="8196" width="70" style="34" customWidth="1"/>
    <col min="8197" max="8197" width="11.5" style="34"/>
    <col min="8198" max="8198" width="27" style="34" customWidth="1"/>
    <col min="8199" max="8199" width="37.5" style="34" customWidth="1"/>
    <col min="8200" max="8446" width="11.5" style="34"/>
    <col min="8447" max="8447" width="45.1640625" style="34" customWidth="1"/>
    <col min="8448" max="8448" width="15.5" style="34" customWidth="1"/>
    <col min="8449" max="8449" width="19.1640625" style="34" customWidth="1"/>
    <col min="8450" max="8450" width="25" style="34" bestFit="1" customWidth="1"/>
    <col min="8451" max="8451" width="38.83203125" style="34" customWidth="1"/>
    <col min="8452" max="8452" width="70" style="34" customWidth="1"/>
    <col min="8453" max="8453" width="11.5" style="34"/>
    <col min="8454" max="8454" width="27" style="34" customWidth="1"/>
    <col min="8455" max="8455" width="37.5" style="34" customWidth="1"/>
    <col min="8456" max="8702" width="11.5" style="34"/>
    <col min="8703" max="8703" width="45.1640625" style="34" customWidth="1"/>
    <col min="8704" max="8704" width="15.5" style="34" customWidth="1"/>
    <col min="8705" max="8705" width="19.1640625" style="34" customWidth="1"/>
    <col min="8706" max="8706" width="25" style="34" bestFit="1" customWidth="1"/>
    <col min="8707" max="8707" width="38.83203125" style="34" customWidth="1"/>
    <col min="8708" max="8708" width="70" style="34" customWidth="1"/>
    <col min="8709" max="8709" width="11.5" style="34"/>
    <col min="8710" max="8710" width="27" style="34" customWidth="1"/>
    <col min="8711" max="8711" width="37.5" style="34" customWidth="1"/>
    <col min="8712" max="8958" width="11.5" style="34"/>
    <col min="8959" max="8959" width="45.1640625" style="34" customWidth="1"/>
    <col min="8960" max="8960" width="15.5" style="34" customWidth="1"/>
    <col min="8961" max="8961" width="19.1640625" style="34" customWidth="1"/>
    <col min="8962" max="8962" width="25" style="34" bestFit="1" customWidth="1"/>
    <col min="8963" max="8963" width="38.83203125" style="34" customWidth="1"/>
    <col min="8964" max="8964" width="70" style="34" customWidth="1"/>
    <col min="8965" max="8965" width="11.5" style="34"/>
    <col min="8966" max="8966" width="27" style="34" customWidth="1"/>
    <col min="8967" max="8967" width="37.5" style="34" customWidth="1"/>
    <col min="8968" max="9214" width="11.5" style="34"/>
    <col min="9215" max="9215" width="45.1640625" style="34" customWidth="1"/>
    <col min="9216" max="9216" width="15.5" style="34" customWidth="1"/>
    <col min="9217" max="9217" width="19.1640625" style="34" customWidth="1"/>
    <col min="9218" max="9218" width="25" style="34" bestFit="1" customWidth="1"/>
    <col min="9219" max="9219" width="38.83203125" style="34" customWidth="1"/>
    <col min="9220" max="9220" width="70" style="34" customWidth="1"/>
    <col min="9221" max="9221" width="11.5" style="34"/>
    <col min="9222" max="9222" width="27" style="34" customWidth="1"/>
    <col min="9223" max="9223" width="37.5" style="34" customWidth="1"/>
    <col min="9224" max="9470" width="11.5" style="34"/>
    <col min="9471" max="9471" width="45.1640625" style="34" customWidth="1"/>
    <col min="9472" max="9472" width="15.5" style="34" customWidth="1"/>
    <col min="9473" max="9473" width="19.1640625" style="34" customWidth="1"/>
    <col min="9474" max="9474" width="25" style="34" bestFit="1" customWidth="1"/>
    <col min="9475" max="9475" width="38.83203125" style="34" customWidth="1"/>
    <col min="9476" max="9476" width="70" style="34" customWidth="1"/>
    <col min="9477" max="9477" width="11.5" style="34"/>
    <col min="9478" max="9478" width="27" style="34" customWidth="1"/>
    <col min="9479" max="9479" width="37.5" style="34" customWidth="1"/>
    <col min="9480" max="9726" width="11.5" style="34"/>
    <col min="9727" max="9727" width="45.1640625" style="34" customWidth="1"/>
    <col min="9728" max="9728" width="15.5" style="34" customWidth="1"/>
    <col min="9729" max="9729" width="19.1640625" style="34" customWidth="1"/>
    <col min="9730" max="9730" width="25" style="34" bestFit="1" customWidth="1"/>
    <col min="9731" max="9731" width="38.83203125" style="34" customWidth="1"/>
    <col min="9732" max="9732" width="70" style="34" customWidth="1"/>
    <col min="9733" max="9733" width="11.5" style="34"/>
    <col min="9734" max="9734" width="27" style="34" customWidth="1"/>
    <col min="9735" max="9735" width="37.5" style="34" customWidth="1"/>
    <col min="9736" max="9982" width="11.5" style="34"/>
    <col min="9983" max="9983" width="45.1640625" style="34" customWidth="1"/>
    <col min="9984" max="9984" width="15.5" style="34" customWidth="1"/>
    <col min="9985" max="9985" width="19.1640625" style="34" customWidth="1"/>
    <col min="9986" max="9986" width="25" style="34" bestFit="1" customWidth="1"/>
    <col min="9987" max="9987" width="38.83203125" style="34" customWidth="1"/>
    <col min="9988" max="9988" width="70" style="34" customWidth="1"/>
    <col min="9989" max="9989" width="11.5" style="34"/>
    <col min="9990" max="9990" width="27" style="34" customWidth="1"/>
    <col min="9991" max="9991" width="37.5" style="34" customWidth="1"/>
    <col min="9992" max="10238" width="11.5" style="34"/>
    <col min="10239" max="10239" width="45.1640625" style="34" customWidth="1"/>
    <col min="10240" max="10240" width="15.5" style="34" customWidth="1"/>
    <col min="10241" max="10241" width="19.1640625" style="34" customWidth="1"/>
    <col min="10242" max="10242" width="25" style="34" bestFit="1" customWidth="1"/>
    <col min="10243" max="10243" width="38.83203125" style="34" customWidth="1"/>
    <col min="10244" max="10244" width="70" style="34" customWidth="1"/>
    <col min="10245" max="10245" width="11.5" style="34"/>
    <col min="10246" max="10246" width="27" style="34" customWidth="1"/>
    <col min="10247" max="10247" width="37.5" style="34" customWidth="1"/>
    <col min="10248" max="10494" width="11.5" style="34"/>
    <col min="10495" max="10495" width="45.1640625" style="34" customWidth="1"/>
    <col min="10496" max="10496" width="15.5" style="34" customWidth="1"/>
    <col min="10497" max="10497" width="19.1640625" style="34" customWidth="1"/>
    <col min="10498" max="10498" width="25" style="34" bestFit="1" customWidth="1"/>
    <col min="10499" max="10499" width="38.83203125" style="34" customWidth="1"/>
    <col min="10500" max="10500" width="70" style="34" customWidth="1"/>
    <col min="10501" max="10501" width="11.5" style="34"/>
    <col min="10502" max="10502" width="27" style="34" customWidth="1"/>
    <col min="10503" max="10503" width="37.5" style="34" customWidth="1"/>
    <col min="10504" max="10750" width="11.5" style="34"/>
    <col min="10751" max="10751" width="45.1640625" style="34" customWidth="1"/>
    <col min="10752" max="10752" width="15.5" style="34" customWidth="1"/>
    <col min="10753" max="10753" width="19.1640625" style="34" customWidth="1"/>
    <col min="10754" max="10754" width="25" style="34" bestFit="1" customWidth="1"/>
    <col min="10755" max="10755" width="38.83203125" style="34" customWidth="1"/>
    <col min="10756" max="10756" width="70" style="34" customWidth="1"/>
    <col min="10757" max="10757" width="11.5" style="34"/>
    <col min="10758" max="10758" width="27" style="34" customWidth="1"/>
    <col min="10759" max="10759" width="37.5" style="34" customWidth="1"/>
    <col min="10760" max="11006" width="11.5" style="34"/>
    <col min="11007" max="11007" width="45.1640625" style="34" customWidth="1"/>
    <col min="11008" max="11008" width="15.5" style="34" customWidth="1"/>
    <col min="11009" max="11009" width="19.1640625" style="34" customWidth="1"/>
    <col min="11010" max="11010" width="25" style="34" bestFit="1" customWidth="1"/>
    <col min="11011" max="11011" width="38.83203125" style="34" customWidth="1"/>
    <col min="11012" max="11012" width="70" style="34" customWidth="1"/>
    <col min="11013" max="11013" width="11.5" style="34"/>
    <col min="11014" max="11014" width="27" style="34" customWidth="1"/>
    <col min="11015" max="11015" width="37.5" style="34" customWidth="1"/>
    <col min="11016" max="11262" width="11.5" style="34"/>
    <col min="11263" max="11263" width="45.1640625" style="34" customWidth="1"/>
    <col min="11264" max="11264" width="15.5" style="34" customWidth="1"/>
    <col min="11265" max="11265" width="19.1640625" style="34" customWidth="1"/>
    <col min="11266" max="11266" width="25" style="34" bestFit="1" customWidth="1"/>
    <col min="11267" max="11267" width="38.83203125" style="34" customWidth="1"/>
    <col min="11268" max="11268" width="70" style="34" customWidth="1"/>
    <col min="11269" max="11269" width="11.5" style="34"/>
    <col min="11270" max="11270" width="27" style="34" customWidth="1"/>
    <col min="11271" max="11271" width="37.5" style="34" customWidth="1"/>
    <col min="11272" max="11518" width="11.5" style="34"/>
    <col min="11519" max="11519" width="45.1640625" style="34" customWidth="1"/>
    <col min="11520" max="11520" width="15.5" style="34" customWidth="1"/>
    <col min="11521" max="11521" width="19.1640625" style="34" customWidth="1"/>
    <col min="11522" max="11522" width="25" style="34" bestFit="1" customWidth="1"/>
    <col min="11523" max="11523" width="38.83203125" style="34" customWidth="1"/>
    <col min="11524" max="11524" width="70" style="34" customWidth="1"/>
    <col min="11525" max="11525" width="11.5" style="34"/>
    <col min="11526" max="11526" width="27" style="34" customWidth="1"/>
    <col min="11527" max="11527" width="37.5" style="34" customWidth="1"/>
    <col min="11528" max="11774" width="11.5" style="34"/>
    <col min="11775" max="11775" width="45.1640625" style="34" customWidth="1"/>
    <col min="11776" max="11776" width="15.5" style="34" customWidth="1"/>
    <col min="11777" max="11777" width="19.1640625" style="34" customWidth="1"/>
    <col min="11778" max="11778" width="25" style="34" bestFit="1" customWidth="1"/>
    <col min="11779" max="11779" width="38.83203125" style="34" customWidth="1"/>
    <col min="11780" max="11780" width="70" style="34" customWidth="1"/>
    <col min="11781" max="11781" width="11.5" style="34"/>
    <col min="11782" max="11782" width="27" style="34" customWidth="1"/>
    <col min="11783" max="11783" width="37.5" style="34" customWidth="1"/>
    <col min="11784" max="12030" width="11.5" style="34"/>
    <col min="12031" max="12031" width="45.1640625" style="34" customWidth="1"/>
    <col min="12032" max="12032" width="15.5" style="34" customWidth="1"/>
    <col min="12033" max="12033" width="19.1640625" style="34" customWidth="1"/>
    <col min="12034" max="12034" width="25" style="34" bestFit="1" customWidth="1"/>
    <col min="12035" max="12035" width="38.83203125" style="34" customWidth="1"/>
    <col min="12036" max="12036" width="70" style="34" customWidth="1"/>
    <col min="12037" max="12037" width="11.5" style="34"/>
    <col min="12038" max="12038" width="27" style="34" customWidth="1"/>
    <col min="12039" max="12039" width="37.5" style="34" customWidth="1"/>
    <col min="12040" max="12286" width="11.5" style="34"/>
    <col min="12287" max="12287" width="45.1640625" style="34" customWidth="1"/>
    <col min="12288" max="12288" width="15.5" style="34" customWidth="1"/>
    <col min="12289" max="12289" width="19.1640625" style="34" customWidth="1"/>
    <col min="12290" max="12290" width="25" style="34" bestFit="1" customWidth="1"/>
    <col min="12291" max="12291" width="38.83203125" style="34" customWidth="1"/>
    <col min="12292" max="12292" width="70" style="34" customWidth="1"/>
    <col min="12293" max="12293" width="11.5" style="34"/>
    <col min="12294" max="12294" width="27" style="34" customWidth="1"/>
    <col min="12295" max="12295" width="37.5" style="34" customWidth="1"/>
    <col min="12296" max="12542" width="11.5" style="34"/>
    <col min="12543" max="12543" width="45.1640625" style="34" customWidth="1"/>
    <col min="12544" max="12544" width="15.5" style="34" customWidth="1"/>
    <col min="12545" max="12545" width="19.1640625" style="34" customWidth="1"/>
    <col min="12546" max="12546" width="25" style="34" bestFit="1" customWidth="1"/>
    <col min="12547" max="12547" width="38.83203125" style="34" customWidth="1"/>
    <col min="12548" max="12548" width="70" style="34" customWidth="1"/>
    <col min="12549" max="12549" width="11.5" style="34"/>
    <col min="12550" max="12550" width="27" style="34" customWidth="1"/>
    <col min="12551" max="12551" width="37.5" style="34" customWidth="1"/>
    <col min="12552" max="12798" width="11.5" style="34"/>
    <col min="12799" max="12799" width="45.1640625" style="34" customWidth="1"/>
    <col min="12800" max="12800" width="15.5" style="34" customWidth="1"/>
    <col min="12801" max="12801" width="19.1640625" style="34" customWidth="1"/>
    <col min="12802" max="12802" width="25" style="34" bestFit="1" customWidth="1"/>
    <col min="12803" max="12803" width="38.83203125" style="34" customWidth="1"/>
    <col min="12804" max="12804" width="70" style="34" customWidth="1"/>
    <col min="12805" max="12805" width="11.5" style="34"/>
    <col min="12806" max="12806" width="27" style="34" customWidth="1"/>
    <col min="12807" max="12807" width="37.5" style="34" customWidth="1"/>
    <col min="12808" max="13054" width="11.5" style="34"/>
    <col min="13055" max="13055" width="45.1640625" style="34" customWidth="1"/>
    <col min="13056" max="13056" width="15.5" style="34" customWidth="1"/>
    <col min="13057" max="13057" width="19.1640625" style="34" customWidth="1"/>
    <col min="13058" max="13058" width="25" style="34" bestFit="1" customWidth="1"/>
    <col min="13059" max="13059" width="38.83203125" style="34" customWidth="1"/>
    <col min="13060" max="13060" width="70" style="34" customWidth="1"/>
    <col min="13061" max="13061" width="11.5" style="34"/>
    <col min="13062" max="13062" width="27" style="34" customWidth="1"/>
    <col min="13063" max="13063" width="37.5" style="34" customWidth="1"/>
    <col min="13064" max="13310" width="11.5" style="34"/>
    <col min="13311" max="13311" width="45.1640625" style="34" customWidth="1"/>
    <col min="13312" max="13312" width="15.5" style="34" customWidth="1"/>
    <col min="13313" max="13313" width="19.1640625" style="34" customWidth="1"/>
    <col min="13314" max="13314" width="25" style="34" bestFit="1" customWidth="1"/>
    <col min="13315" max="13315" width="38.83203125" style="34" customWidth="1"/>
    <col min="13316" max="13316" width="70" style="34" customWidth="1"/>
    <col min="13317" max="13317" width="11.5" style="34"/>
    <col min="13318" max="13318" width="27" style="34" customWidth="1"/>
    <col min="13319" max="13319" width="37.5" style="34" customWidth="1"/>
    <col min="13320" max="13566" width="11.5" style="34"/>
    <col min="13567" max="13567" width="45.1640625" style="34" customWidth="1"/>
    <col min="13568" max="13568" width="15.5" style="34" customWidth="1"/>
    <col min="13569" max="13569" width="19.1640625" style="34" customWidth="1"/>
    <col min="13570" max="13570" width="25" style="34" bestFit="1" customWidth="1"/>
    <col min="13571" max="13571" width="38.83203125" style="34" customWidth="1"/>
    <col min="13572" max="13572" width="70" style="34" customWidth="1"/>
    <col min="13573" max="13573" width="11.5" style="34"/>
    <col min="13574" max="13574" width="27" style="34" customWidth="1"/>
    <col min="13575" max="13575" width="37.5" style="34" customWidth="1"/>
    <col min="13576" max="13822" width="11.5" style="34"/>
    <col min="13823" max="13823" width="45.1640625" style="34" customWidth="1"/>
    <col min="13824" max="13824" width="15.5" style="34" customWidth="1"/>
    <col min="13825" max="13825" width="19.1640625" style="34" customWidth="1"/>
    <col min="13826" max="13826" width="25" style="34" bestFit="1" customWidth="1"/>
    <col min="13827" max="13827" width="38.83203125" style="34" customWidth="1"/>
    <col min="13828" max="13828" width="70" style="34" customWidth="1"/>
    <col min="13829" max="13829" width="11.5" style="34"/>
    <col min="13830" max="13830" width="27" style="34" customWidth="1"/>
    <col min="13831" max="13831" width="37.5" style="34" customWidth="1"/>
    <col min="13832" max="14078" width="11.5" style="34"/>
    <col min="14079" max="14079" width="45.1640625" style="34" customWidth="1"/>
    <col min="14080" max="14080" width="15.5" style="34" customWidth="1"/>
    <col min="14081" max="14081" width="19.1640625" style="34" customWidth="1"/>
    <col min="14082" max="14082" width="25" style="34" bestFit="1" customWidth="1"/>
    <col min="14083" max="14083" width="38.83203125" style="34" customWidth="1"/>
    <col min="14084" max="14084" width="70" style="34" customWidth="1"/>
    <col min="14085" max="14085" width="11.5" style="34"/>
    <col min="14086" max="14086" width="27" style="34" customWidth="1"/>
    <col min="14087" max="14087" width="37.5" style="34" customWidth="1"/>
    <col min="14088" max="14334" width="11.5" style="34"/>
    <col min="14335" max="14335" width="45.1640625" style="34" customWidth="1"/>
    <col min="14336" max="14336" width="15.5" style="34" customWidth="1"/>
    <col min="14337" max="14337" width="19.1640625" style="34" customWidth="1"/>
    <col min="14338" max="14338" width="25" style="34" bestFit="1" customWidth="1"/>
    <col min="14339" max="14339" width="38.83203125" style="34" customWidth="1"/>
    <col min="14340" max="14340" width="70" style="34" customWidth="1"/>
    <col min="14341" max="14341" width="11.5" style="34"/>
    <col min="14342" max="14342" width="27" style="34" customWidth="1"/>
    <col min="14343" max="14343" width="37.5" style="34" customWidth="1"/>
    <col min="14344" max="14590" width="11.5" style="34"/>
    <col min="14591" max="14591" width="45.1640625" style="34" customWidth="1"/>
    <col min="14592" max="14592" width="15.5" style="34" customWidth="1"/>
    <col min="14593" max="14593" width="19.1640625" style="34" customWidth="1"/>
    <col min="14594" max="14594" width="25" style="34" bestFit="1" customWidth="1"/>
    <col min="14595" max="14595" width="38.83203125" style="34" customWidth="1"/>
    <col min="14596" max="14596" width="70" style="34" customWidth="1"/>
    <col min="14597" max="14597" width="11.5" style="34"/>
    <col min="14598" max="14598" width="27" style="34" customWidth="1"/>
    <col min="14599" max="14599" width="37.5" style="34" customWidth="1"/>
    <col min="14600" max="14846" width="11.5" style="34"/>
    <col min="14847" max="14847" width="45.1640625" style="34" customWidth="1"/>
    <col min="14848" max="14848" width="15.5" style="34" customWidth="1"/>
    <col min="14849" max="14849" width="19.1640625" style="34" customWidth="1"/>
    <col min="14850" max="14850" width="25" style="34" bestFit="1" customWidth="1"/>
    <col min="14851" max="14851" width="38.83203125" style="34" customWidth="1"/>
    <col min="14852" max="14852" width="70" style="34" customWidth="1"/>
    <col min="14853" max="14853" width="11.5" style="34"/>
    <col min="14854" max="14854" width="27" style="34" customWidth="1"/>
    <col min="14855" max="14855" width="37.5" style="34" customWidth="1"/>
    <col min="14856" max="15102" width="11.5" style="34"/>
    <col min="15103" max="15103" width="45.1640625" style="34" customWidth="1"/>
    <col min="15104" max="15104" width="15.5" style="34" customWidth="1"/>
    <col min="15105" max="15105" width="19.1640625" style="34" customWidth="1"/>
    <col min="15106" max="15106" width="25" style="34" bestFit="1" customWidth="1"/>
    <col min="15107" max="15107" width="38.83203125" style="34" customWidth="1"/>
    <col min="15108" max="15108" width="70" style="34" customWidth="1"/>
    <col min="15109" max="15109" width="11.5" style="34"/>
    <col min="15110" max="15110" width="27" style="34" customWidth="1"/>
    <col min="15111" max="15111" width="37.5" style="34" customWidth="1"/>
    <col min="15112" max="15358" width="11.5" style="34"/>
    <col min="15359" max="15359" width="45.1640625" style="34" customWidth="1"/>
    <col min="15360" max="15360" width="15.5" style="34" customWidth="1"/>
    <col min="15361" max="15361" width="19.1640625" style="34" customWidth="1"/>
    <col min="15362" max="15362" width="25" style="34" bestFit="1" customWidth="1"/>
    <col min="15363" max="15363" width="38.83203125" style="34" customWidth="1"/>
    <col min="15364" max="15364" width="70" style="34" customWidth="1"/>
    <col min="15365" max="15365" width="11.5" style="34"/>
    <col min="15366" max="15366" width="27" style="34" customWidth="1"/>
    <col min="15367" max="15367" width="37.5" style="34" customWidth="1"/>
    <col min="15368" max="15614" width="11.5" style="34"/>
    <col min="15615" max="15615" width="45.1640625" style="34" customWidth="1"/>
    <col min="15616" max="15616" width="15.5" style="34" customWidth="1"/>
    <col min="15617" max="15617" width="19.1640625" style="34" customWidth="1"/>
    <col min="15618" max="15618" width="25" style="34" bestFit="1" customWidth="1"/>
    <col min="15619" max="15619" width="38.83203125" style="34" customWidth="1"/>
    <col min="15620" max="15620" width="70" style="34" customWidth="1"/>
    <col min="15621" max="15621" width="11.5" style="34"/>
    <col min="15622" max="15622" width="27" style="34" customWidth="1"/>
    <col min="15623" max="15623" width="37.5" style="34" customWidth="1"/>
    <col min="15624" max="15870" width="11.5" style="34"/>
    <col min="15871" max="15871" width="45.1640625" style="34" customWidth="1"/>
    <col min="15872" max="15872" width="15.5" style="34" customWidth="1"/>
    <col min="15873" max="15873" width="19.1640625" style="34" customWidth="1"/>
    <col min="15874" max="15874" width="25" style="34" bestFit="1" customWidth="1"/>
    <col min="15875" max="15875" width="38.83203125" style="34" customWidth="1"/>
    <col min="15876" max="15876" width="70" style="34" customWidth="1"/>
    <col min="15877" max="15877" width="11.5" style="34"/>
    <col min="15878" max="15878" width="27" style="34" customWidth="1"/>
    <col min="15879" max="15879" width="37.5" style="34" customWidth="1"/>
    <col min="15880" max="16126" width="11.5" style="34"/>
    <col min="16127" max="16127" width="45.1640625" style="34" customWidth="1"/>
    <col min="16128" max="16128" width="15.5" style="34" customWidth="1"/>
    <col min="16129" max="16129" width="19.1640625" style="34" customWidth="1"/>
    <col min="16130" max="16130" width="25" style="34" bestFit="1" customWidth="1"/>
    <col min="16131" max="16131" width="38.83203125" style="34" customWidth="1"/>
    <col min="16132" max="16132" width="70" style="34" customWidth="1"/>
    <col min="16133" max="16133" width="11.5" style="34"/>
    <col min="16134" max="16134" width="27" style="34" customWidth="1"/>
    <col min="16135" max="16135" width="37.5" style="34" customWidth="1"/>
    <col min="16136" max="16384" width="11.5" style="34"/>
  </cols>
  <sheetData>
    <row r="1" spans="1:5" ht="19">
      <c r="A1" s="104" t="s">
        <v>61</v>
      </c>
      <c r="B1" s="105"/>
      <c r="C1" s="105"/>
      <c r="D1" s="105"/>
      <c r="E1" s="105"/>
    </row>
    <row r="2" spans="1:5" ht="16">
      <c r="A2" s="22" t="s">
        <v>2</v>
      </c>
      <c r="B2" s="19" t="s">
        <v>59</v>
      </c>
      <c r="C2" s="23" t="s">
        <v>1</v>
      </c>
      <c r="D2" s="1" t="s">
        <v>27</v>
      </c>
      <c r="E2" s="1" t="s">
        <v>60</v>
      </c>
    </row>
    <row r="3" spans="1:5" ht="32">
      <c r="A3" s="24" t="s">
        <v>137</v>
      </c>
      <c r="B3" s="37" t="s">
        <v>62</v>
      </c>
      <c r="C3" s="38">
        <v>4</v>
      </c>
      <c r="D3" s="39" t="s">
        <v>29</v>
      </c>
      <c r="E3" s="21" t="s">
        <v>139</v>
      </c>
    </row>
    <row r="4" spans="1:5" ht="32">
      <c r="A4" s="24" t="s">
        <v>137</v>
      </c>
      <c r="B4" s="37" t="s">
        <v>135</v>
      </c>
      <c r="C4" s="38">
        <v>7</v>
      </c>
      <c r="D4" s="39" t="s">
        <v>29</v>
      </c>
      <c r="E4" s="21" t="s">
        <v>136</v>
      </c>
    </row>
    <row r="5" spans="1:5" ht="16">
      <c r="A5" s="24" t="s">
        <v>76</v>
      </c>
      <c r="B5" s="37" t="s">
        <v>3</v>
      </c>
      <c r="C5" s="38">
        <f>365*0.95</f>
        <v>346.75</v>
      </c>
      <c r="D5" s="39" t="s">
        <v>32</v>
      </c>
      <c r="E5" s="20" t="s">
        <v>74</v>
      </c>
    </row>
    <row r="6" spans="1:5" ht="32">
      <c r="A6" s="24" t="s">
        <v>71</v>
      </c>
      <c r="B6" s="37" t="s">
        <v>65</v>
      </c>
      <c r="C6" s="37">
        <v>0.4</v>
      </c>
      <c r="D6" s="39" t="s">
        <v>30</v>
      </c>
      <c r="E6" s="20" t="s">
        <v>58</v>
      </c>
    </row>
    <row r="7" spans="1:5" ht="32">
      <c r="A7" s="24" t="s">
        <v>4</v>
      </c>
      <c r="B7" s="37" t="s">
        <v>5</v>
      </c>
      <c r="C7" s="45">
        <v>6.6000000000000003E-2</v>
      </c>
      <c r="D7" s="39" t="s">
        <v>33</v>
      </c>
      <c r="E7" s="20" t="s">
        <v>134</v>
      </c>
    </row>
    <row r="8" spans="1:5" ht="17">
      <c r="A8" s="49" t="s">
        <v>6</v>
      </c>
      <c r="B8" s="37" t="s">
        <v>66</v>
      </c>
      <c r="C8" s="95">
        <v>0.84299999999999997</v>
      </c>
      <c r="D8" s="39" t="s">
        <v>69</v>
      </c>
      <c r="E8" s="20" t="s">
        <v>75</v>
      </c>
    </row>
    <row r="9" spans="1:5" ht="18">
      <c r="A9" s="24" t="s">
        <v>67</v>
      </c>
      <c r="B9" s="37" t="s">
        <v>7</v>
      </c>
      <c r="C9" s="37">
        <v>112</v>
      </c>
      <c r="D9" s="39" t="s">
        <v>31</v>
      </c>
      <c r="E9" s="20" t="s">
        <v>57</v>
      </c>
    </row>
    <row r="10" spans="1:5" ht="18">
      <c r="A10" s="24" t="s">
        <v>68</v>
      </c>
      <c r="B10" s="37" t="s">
        <v>8</v>
      </c>
      <c r="C10" s="47">
        <v>9.4600000000000009</v>
      </c>
      <c r="D10" s="39" t="s">
        <v>31</v>
      </c>
      <c r="E10" s="21" t="s">
        <v>73</v>
      </c>
    </row>
    <row r="11" spans="1:5" ht="17">
      <c r="A11" s="24" t="s">
        <v>9</v>
      </c>
      <c r="B11" s="37" t="s">
        <v>10</v>
      </c>
      <c r="C11" s="37">
        <v>1.5599999999999999E-2</v>
      </c>
      <c r="D11" s="39" t="s">
        <v>28</v>
      </c>
      <c r="E11" s="20" t="s">
        <v>57</v>
      </c>
    </row>
    <row r="12" spans="1:5" ht="16">
      <c r="A12" s="24" t="s">
        <v>87</v>
      </c>
      <c r="B12" s="37"/>
      <c r="C12" s="37">
        <v>300</v>
      </c>
      <c r="D12" s="39" t="s">
        <v>83</v>
      </c>
      <c r="E12" s="20" t="s">
        <v>84</v>
      </c>
    </row>
    <row r="13" spans="1:5" ht="16">
      <c r="A13" s="24" t="s">
        <v>85</v>
      </c>
      <c r="B13" s="37"/>
      <c r="C13" s="37">
        <v>10000</v>
      </c>
      <c r="D13" s="39" t="s">
        <v>86</v>
      </c>
      <c r="E13" s="20" t="s">
        <v>108</v>
      </c>
    </row>
    <row r="14" spans="1:5" ht="17">
      <c r="A14" s="24" t="s">
        <v>81</v>
      </c>
      <c r="B14" s="37" t="s">
        <v>64</v>
      </c>
      <c r="C14" s="42">
        <v>1</v>
      </c>
      <c r="D14" s="39" t="s">
        <v>33</v>
      </c>
      <c r="E14" s="41" t="s">
        <v>70</v>
      </c>
    </row>
    <row r="15" spans="1:5" ht="16">
      <c r="A15" s="24" t="s">
        <v>82</v>
      </c>
      <c r="B15" s="37" t="s">
        <v>33</v>
      </c>
      <c r="C15" s="46">
        <v>1</v>
      </c>
      <c r="D15" s="39" t="s">
        <v>33</v>
      </c>
      <c r="E15" s="41" t="s">
        <v>109</v>
      </c>
    </row>
    <row r="16" spans="1:5" ht="32">
      <c r="A16" s="24" t="s">
        <v>77</v>
      </c>
      <c r="B16" s="37" t="s">
        <v>63</v>
      </c>
      <c r="C16" s="40">
        <v>0</v>
      </c>
      <c r="D16" s="39" t="s">
        <v>29</v>
      </c>
      <c r="E16" s="41" t="s">
        <v>70</v>
      </c>
    </row>
    <row r="17" spans="1:6" ht="16">
      <c r="A17" s="24" t="s">
        <v>78</v>
      </c>
      <c r="B17" s="43" t="s">
        <v>3</v>
      </c>
      <c r="C17" s="44">
        <v>2500</v>
      </c>
      <c r="D17" s="39" t="s">
        <v>111</v>
      </c>
      <c r="E17" s="41" t="s">
        <v>79</v>
      </c>
    </row>
    <row r="18" spans="1:6" ht="16">
      <c r="A18" s="24" t="s">
        <v>55</v>
      </c>
      <c r="B18" s="37" t="s">
        <v>33</v>
      </c>
      <c r="C18" s="53">
        <v>0</v>
      </c>
      <c r="D18" s="39" t="s">
        <v>33</v>
      </c>
      <c r="E18" s="41" t="s">
        <v>80</v>
      </c>
    </row>
    <row r="23" spans="1:6">
      <c r="A23" s="25"/>
      <c r="B23" s="26"/>
      <c r="C23" s="25"/>
      <c r="D23" s="27"/>
      <c r="E23" s="25"/>
      <c r="F23" s="25"/>
    </row>
    <row r="24" spans="1:6">
      <c r="A24" s="26"/>
      <c r="B24" s="25"/>
      <c r="C24" s="27"/>
      <c r="E24" s="25"/>
      <c r="F24" s="25"/>
    </row>
    <row r="25" spans="1:6">
      <c r="A25" s="26"/>
      <c r="B25" s="25"/>
      <c r="C25" s="27"/>
      <c r="E25" s="25"/>
      <c r="F25" s="25"/>
    </row>
    <row r="26" spans="1:6">
      <c r="A26" s="25"/>
      <c r="B26" s="25"/>
      <c r="C26" s="35"/>
      <c r="D26" s="25"/>
      <c r="E26" s="25"/>
      <c r="F26" s="25"/>
    </row>
  </sheetData>
  <mergeCells count="1">
    <mergeCell ref="A1:E1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5"/>
  <sheetViews>
    <sheetView topLeftCell="A10" zoomScale="114" zoomScaleNormal="179" workbookViewId="0">
      <selection activeCell="A2" sqref="A2"/>
    </sheetView>
  </sheetViews>
  <sheetFormatPr baseColWidth="10" defaultColWidth="8.83203125" defaultRowHeight="15"/>
  <cols>
    <col min="1" max="1" width="18.1640625" style="18" bestFit="1" customWidth="1"/>
    <col min="2" max="2" width="25.5" style="18" bestFit="1" customWidth="1"/>
    <col min="3" max="3" width="8.5" style="18" customWidth="1"/>
    <col min="4" max="4" width="33.83203125" style="18" customWidth="1"/>
    <col min="5" max="5" width="12.5" style="18" customWidth="1"/>
    <col min="6" max="6" width="7.5" style="18" bestFit="1" customWidth="1"/>
    <col min="7" max="16384" width="8.83203125" style="18"/>
  </cols>
  <sheetData>
    <row r="2" spans="1:5" ht="16">
      <c r="A2" s="50" t="s">
        <v>110</v>
      </c>
      <c r="B2" s="50" t="s">
        <v>107</v>
      </c>
      <c r="C2" s="51" t="s">
        <v>89</v>
      </c>
      <c r="D2" s="51" t="s">
        <v>101</v>
      </c>
    </row>
    <row r="3" spans="1:5">
      <c r="A3" s="106">
        <v>1</v>
      </c>
      <c r="B3" s="59" t="s">
        <v>88</v>
      </c>
      <c r="C3" s="58">
        <v>20</v>
      </c>
      <c r="D3" s="58">
        <f>C3</f>
        <v>20</v>
      </c>
      <c r="E3" s="61"/>
    </row>
    <row r="4" spans="1:5">
      <c r="A4" s="107"/>
      <c r="B4" s="59" t="s">
        <v>90</v>
      </c>
      <c r="C4" s="58">
        <v>18</v>
      </c>
      <c r="D4" s="58">
        <f>C4+D3</f>
        <v>38</v>
      </c>
      <c r="E4" s="61"/>
    </row>
    <row r="5" spans="1:5">
      <c r="A5" s="107"/>
      <c r="B5" s="59" t="s">
        <v>91</v>
      </c>
      <c r="C5" s="58">
        <v>18</v>
      </c>
      <c r="D5" s="58">
        <f t="shared" ref="D5:D20" si="0">C5+D4</f>
        <v>56</v>
      </c>
      <c r="E5" s="61"/>
    </row>
    <row r="6" spans="1:5">
      <c r="A6" s="107"/>
      <c r="B6" s="59" t="s">
        <v>92</v>
      </c>
      <c r="C6" s="58">
        <v>18</v>
      </c>
      <c r="D6" s="58">
        <f t="shared" si="0"/>
        <v>74</v>
      </c>
      <c r="E6" s="61"/>
    </row>
    <row r="7" spans="1:5">
      <c r="A7" s="107"/>
      <c r="B7" s="59" t="s">
        <v>93</v>
      </c>
      <c r="C7" s="58">
        <v>18</v>
      </c>
      <c r="D7" s="58">
        <f t="shared" si="0"/>
        <v>92</v>
      </c>
      <c r="E7" s="61"/>
    </row>
    <row r="8" spans="1:5">
      <c r="A8" s="108"/>
      <c r="B8" s="59" t="s">
        <v>94</v>
      </c>
      <c r="C8" s="58">
        <v>18</v>
      </c>
      <c r="D8" s="58">
        <f t="shared" si="0"/>
        <v>110</v>
      </c>
      <c r="E8" s="61"/>
    </row>
    <row r="9" spans="1:5">
      <c r="A9" s="109">
        <v>2</v>
      </c>
      <c r="B9" s="57" t="s">
        <v>88</v>
      </c>
      <c r="C9" s="56">
        <v>16</v>
      </c>
      <c r="D9" s="56">
        <f t="shared" si="0"/>
        <v>126</v>
      </c>
      <c r="E9" s="61"/>
    </row>
    <row r="10" spans="1:5">
      <c r="A10" s="110"/>
      <c r="B10" s="57" t="s">
        <v>90</v>
      </c>
      <c r="C10" s="56">
        <v>16</v>
      </c>
      <c r="D10" s="56">
        <f t="shared" si="0"/>
        <v>142</v>
      </c>
      <c r="E10" s="61"/>
    </row>
    <row r="11" spans="1:5">
      <c r="A11" s="110"/>
      <c r="B11" s="57" t="s">
        <v>91</v>
      </c>
      <c r="C11" s="56">
        <v>16</v>
      </c>
      <c r="D11" s="56">
        <f t="shared" si="0"/>
        <v>158</v>
      </c>
      <c r="E11" s="61"/>
    </row>
    <row r="12" spans="1:5">
      <c r="A12" s="110"/>
      <c r="B12" s="57" t="s">
        <v>92</v>
      </c>
      <c r="C12" s="56">
        <v>16</v>
      </c>
      <c r="D12" s="56">
        <f t="shared" si="0"/>
        <v>174</v>
      </c>
      <c r="E12" s="61"/>
    </row>
    <row r="13" spans="1:5">
      <c r="A13" s="110"/>
      <c r="B13" s="57" t="s">
        <v>93</v>
      </c>
      <c r="C13" s="56">
        <v>16</v>
      </c>
      <c r="D13" s="56">
        <f t="shared" si="0"/>
        <v>190</v>
      </c>
      <c r="E13" s="61"/>
    </row>
    <row r="14" spans="1:5">
      <c r="A14" s="110"/>
      <c r="B14" s="57" t="s">
        <v>94</v>
      </c>
      <c r="C14" s="56">
        <v>16</v>
      </c>
      <c r="D14" s="56">
        <f t="shared" si="0"/>
        <v>206</v>
      </c>
      <c r="E14" s="61"/>
    </row>
    <row r="15" spans="1:5">
      <c r="A15" s="110"/>
      <c r="B15" s="57" t="s">
        <v>95</v>
      </c>
      <c r="C15" s="56">
        <v>16</v>
      </c>
      <c r="D15" s="56">
        <f t="shared" si="0"/>
        <v>222</v>
      </c>
      <c r="E15" s="61"/>
    </row>
    <row r="16" spans="1:5">
      <c r="A16" s="110"/>
      <c r="B16" s="57" t="s">
        <v>96</v>
      </c>
      <c r="C16" s="56">
        <v>16</v>
      </c>
      <c r="D16" s="56">
        <f t="shared" si="0"/>
        <v>238</v>
      </c>
      <c r="E16" s="61"/>
    </row>
    <row r="17" spans="1:5">
      <c r="A17" s="110"/>
      <c r="B17" s="57" t="s">
        <v>97</v>
      </c>
      <c r="C17" s="56">
        <v>16</v>
      </c>
      <c r="D17" s="56">
        <f t="shared" si="0"/>
        <v>254</v>
      </c>
      <c r="E17" s="61"/>
    </row>
    <row r="18" spans="1:5">
      <c r="A18" s="110"/>
      <c r="B18" s="57" t="s">
        <v>98</v>
      </c>
      <c r="C18" s="56">
        <v>16</v>
      </c>
      <c r="D18" s="56">
        <f t="shared" si="0"/>
        <v>270</v>
      </c>
      <c r="E18" s="61"/>
    </row>
    <row r="19" spans="1:5">
      <c r="A19" s="110"/>
      <c r="B19" s="57" t="s">
        <v>99</v>
      </c>
      <c r="C19" s="56">
        <v>15</v>
      </c>
      <c r="D19" s="56">
        <f t="shared" si="0"/>
        <v>285</v>
      </c>
      <c r="E19" s="61"/>
    </row>
    <row r="20" spans="1:5">
      <c r="A20" s="111"/>
      <c r="B20" s="57" t="s">
        <v>100</v>
      </c>
      <c r="C20" s="56">
        <v>15</v>
      </c>
      <c r="D20" s="56">
        <f t="shared" si="0"/>
        <v>300</v>
      </c>
      <c r="E20" s="61"/>
    </row>
    <row r="25" spans="1:5" ht="32">
      <c r="A25" s="62" t="s">
        <v>119</v>
      </c>
      <c r="B25" s="19" t="s">
        <v>127</v>
      </c>
      <c r="C25" s="19" t="s">
        <v>121</v>
      </c>
    </row>
    <row r="26" spans="1:5">
      <c r="A26" s="63" t="s">
        <v>122</v>
      </c>
      <c r="B26" s="65">
        <f>SUM(C3:C14)</f>
        <v>206</v>
      </c>
      <c r="C26" s="67">
        <v>1</v>
      </c>
    </row>
    <row r="27" spans="1:5">
      <c r="A27" s="63" t="s">
        <v>123</v>
      </c>
      <c r="B27" s="65">
        <v>300</v>
      </c>
      <c r="C27" s="67">
        <v>1</v>
      </c>
    </row>
    <row r="28" spans="1:5">
      <c r="A28" s="63" t="s">
        <v>124</v>
      </c>
      <c r="B28" s="65">
        <f>B27</f>
        <v>300</v>
      </c>
      <c r="C28" s="67">
        <v>1</v>
      </c>
    </row>
    <row r="29" spans="1:5">
      <c r="A29" s="63" t="s">
        <v>125</v>
      </c>
      <c r="B29" s="65">
        <f>B28</f>
        <v>300</v>
      </c>
      <c r="C29" s="67">
        <v>1</v>
      </c>
    </row>
    <row r="30" spans="1:5">
      <c r="A30" s="63" t="s">
        <v>126</v>
      </c>
      <c r="B30" s="65">
        <f>B29</f>
        <v>300</v>
      </c>
      <c r="C30" s="67">
        <v>1</v>
      </c>
    </row>
    <row r="31" spans="1:5">
      <c r="A31" s="64" t="s">
        <v>120</v>
      </c>
      <c r="B31" s="66">
        <f>B30</f>
        <v>300</v>
      </c>
      <c r="C31" s="68"/>
    </row>
    <row r="33" spans="1:7">
      <c r="A33" s="62" t="s">
        <v>119</v>
      </c>
      <c r="B33" s="63" t="s">
        <v>122</v>
      </c>
      <c r="C33" s="63" t="s">
        <v>123</v>
      </c>
      <c r="D33" s="63" t="s">
        <v>124</v>
      </c>
      <c r="E33" s="63" t="s">
        <v>125</v>
      </c>
      <c r="F33" s="63" t="s">
        <v>126</v>
      </c>
      <c r="G33" s="64" t="s">
        <v>120</v>
      </c>
    </row>
    <row r="34" spans="1:7" ht="32">
      <c r="A34" s="19" t="s">
        <v>127</v>
      </c>
      <c r="B34" s="65">
        <v>206</v>
      </c>
      <c r="C34" s="65">
        <v>300</v>
      </c>
      <c r="D34" s="65">
        <f>C34</f>
        <v>300</v>
      </c>
      <c r="E34" s="65">
        <f>D34</f>
        <v>300</v>
      </c>
      <c r="F34" s="65">
        <f>E34</f>
        <v>300</v>
      </c>
      <c r="G34" s="66">
        <f>F34</f>
        <v>300</v>
      </c>
    </row>
    <row r="35" spans="1:7" ht="16">
      <c r="A35" s="19" t="s">
        <v>121</v>
      </c>
      <c r="B35" s="67">
        <v>1</v>
      </c>
      <c r="C35" s="67">
        <v>1</v>
      </c>
      <c r="D35" s="67">
        <v>1</v>
      </c>
      <c r="E35" s="67">
        <v>1</v>
      </c>
      <c r="F35" s="67">
        <v>1</v>
      </c>
      <c r="G35" s="68"/>
    </row>
  </sheetData>
  <mergeCells count="2">
    <mergeCell ref="A3:A8"/>
    <mergeCell ref="A9:A20"/>
  </mergeCells>
  <phoneticPr fontId="30" type="noConversion"/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2"/>
  <sheetViews>
    <sheetView topLeftCell="A8" zoomScale="80" zoomScaleNormal="80" zoomScalePageLayoutView="80" workbookViewId="0">
      <selection activeCell="C15" sqref="C15"/>
    </sheetView>
  </sheetViews>
  <sheetFormatPr baseColWidth="10" defaultColWidth="6.5" defaultRowHeight="15"/>
  <cols>
    <col min="1" max="1" width="61.83203125" customWidth="1"/>
    <col min="2" max="2" width="26.5" customWidth="1"/>
    <col min="3" max="8" width="14" customWidth="1"/>
    <col min="9" max="9" width="13.5" customWidth="1"/>
    <col min="10" max="10" width="26.1640625" customWidth="1"/>
    <col min="11" max="11" width="29.5" customWidth="1"/>
    <col min="12" max="12" width="19.83203125" bestFit="1" customWidth="1"/>
  </cols>
  <sheetData>
    <row r="1" spans="1:10" ht="16">
      <c r="A1" s="28" t="s">
        <v>34</v>
      </c>
      <c r="B1" s="29" t="s">
        <v>49</v>
      </c>
      <c r="C1" s="29" t="s">
        <v>122</v>
      </c>
      <c r="D1" s="29" t="s">
        <v>123</v>
      </c>
      <c r="E1" s="29" t="s">
        <v>124</v>
      </c>
      <c r="F1" s="29" t="s">
        <v>125</v>
      </c>
      <c r="G1" s="29" t="s">
        <v>126</v>
      </c>
      <c r="H1" s="73" t="s">
        <v>120</v>
      </c>
    </row>
    <row r="2" spans="1:10" ht="16">
      <c r="A2" s="30" t="s">
        <v>35</v>
      </c>
      <c r="B2" s="2" t="s">
        <v>48</v>
      </c>
      <c r="C2" s="2">
        <f>'Installation Summary'!B34</f>
        <v>206</v>
      </c>
      <c r="D2" s="2">
        <f>'Installation Summary'!C34</f>
        <v>300</v>
      </c>
      <c r="E2" s="2">
        <f>'Installation Summary'!D34</f>
        <v>300</v>
      </c>
      <c r="F2" s="2">
        <f>'Installation Summary'!E34</f>
        <v>300</v>
      </c>
      <c r="G2" s="79">
        <f>'Installation Summary'!F34</f>
        <v>300</v>
      </c>
      <c r="H2" s="91">
        <f>G2</f>
        <v>300</v>
      </c>
    </row>
    <row r="3" spans="1:10" ht="16">
      <c r="A3" s="30" t="s">
        <v>36</v>
      </c>
      <c r="B3" s="2" t="s">
        <v>50</v>
      </c>
      <c r="C3" s="17">
        <f>'Installation Summary'!B35</f>
        <v>1</v>
      </c>
      <c r="D3" s="17">
        <f>'Installation Summary'!C35</f>
        <v>1</v>
      </c>
      <c r="E3" s="17">
        <f>'Installation Summary'!D35</f>
        <v>1</v>
      </c>
      <c r="F3" s="17">
        <f>'Installation Summary'!E35</f>
        <v>1</v>
      </c>
      <c r="G3" s="80">
        <f>'Installation Summary'!F35</f>
        <v>1</v>
      </c>
      <c r="H3" s="91">
        <f t="shared" ref="H3:H4" si="0">G3</f>
        <v>1</v>
      </c>
    </row>
    <row r="4" spans="1:10" ht="16">
      <c r="A4" s="31" t="s">
        <v>37</v>
      </c>
      <c r="B4" s="12" t="s">
        <v>47</v>
      </c>
      <c r="C4" s="11">
        <f>C2*C3</f>
        <v>206</v>
      </c>
      <c r="D4" s="11">
        <f t="shared" ref="D4:G4" si="1">D2*D3</f>
        <v>300</v>
      </c>
      <c r="E4" s="11">
        <f t="shared" si="1"/>
        <v>300</v>
      </c>
      <c r="F4" s="11">
        <f t="shared" si="1"/>
        <v>300</v>
      </c>
      <c r="G4" s="81">
        <f t="shared" si="1"/>
        <v>300</v>
      </c>
      <c r="H4" s="91">
        <f t="shared" si="0"/>
        <v>300</v>
      </c>
    </row>
    <row r="5" spans="1:10" ht="16">
      <c r="A5" s="32" t="s">
        <v>51</v>
      </c>
      <c r="B5" s="2" t="s">
        <v>52</v>
      </c>
      <c r="C5" s="92">
        <f>'Assumptions &amp; Monitored Values'!$C$5</f>
        <v>346.75</v>
      </c>
      <c r="D5" s="3">
        <f>'Assumptions &amp; Monitored Values'!$C$5</f>
        <v>346.75</v>
      </c>
      <c r="E5" s="3">
        <f>'Assumptions &amp; Monitored Values'!$C$5</f>
        <v>346.75</v>
      </c>
      <c r="F5" s="3">
        <f>'Assumptions &amp; Monitored Values'!$C$5</f>
        <v>346.75</v>
      </c>
      <c r="G5" s="82">
        <f>'Assumptions &amp; Monitored Values'!$C$5</f>
        <v>346.75</v>
      </c>
      <c r="H5" s="3">
        <f>AVERAGE(C5:G5)</f>
        <v>346.75</v>
      </c>
    </row>
    <row r="6" spans="1:10" ht="17">
      <c r="A6" s="33" t="s">
        <v>46</v>
      </c>
      <c r="B6" s="13" t="s">
        <v>12</v>
      </c>
      <c r="C6" s="14">
        <f>C4*C5</f>
        <v>71430.5</v>
      </c>
      <c r="D6" s="14">
        <f t="shared" ref="D6:G6" si="2">D4*D5</f>
        <v>104025</v>
      </c>
      <c r="E6" s="14">
        <f t="shared" si="2"/>
        <v>104025</v>
      </c>
      <c r="F6" s="14">
        <f t="shared" si="2"/>
        <v>104025</v>
      </c>
      <c r="G6" s="83">
        <f t="shared" si="2"/>
        <v>104025</v>
      </c>
      <c r="H6" s="14">
        <f>AVERAGE(C6:G6)</f>
        <v>97506.1</v>
      </c>
    </row>
    <row r="7" spans="1:10" ht="17">
      <c r="A7" s="33" t="s">
        <v>53</v>
      </c>
      <c r="B7" s="13" t="s">
        <v>11</v>
      </c>
      <c r="C7" s="14">
        <f>'Assumptions &amp; Monitored Values'!$C$17</f>
        <v>2500</v>
      </c>
      <c r="D7" s="14">
        <f>'Assumptions &amp; Monitored Values'!$C$17</f>
        <v>2500</v>
      </c>
      <c r="E7" s="14">
        <f>'Assumptions &amp; Monitored Values'!$C$17</f>
        <v>2500</v>
      </c>
      <c r="F7" s="14">
        <f>'Assumptions &amp; Monitored Values'!$C$17</f>
        <v>2500</v>
      </c>
      <c r="G7" s="83">
        <f>'Assumptions &amp; Monitored Values'!$C$17</f>
        <v>2500</v>
      </c>
      <c r="H7" s="14">
        <f t="shared" ref="H7" si="3">AVERAGE(C7:G7)</f>
        <v>2500</v>
      </c>
    </row>
    <row r="8" spans="1:10" ht="18">
      <c r="A8" s="33" t="s">
        <v>45</v>
      </c>
      <c r="B8" s="54" t="s">
        <v>133</v>
      </c>
      <c r="C8" s="4">
        <f>MIN(ROUNDDOWN(C6*C7,0))</f>
        <v>178576250</v>
      </c>
      <c r="D8" s="4">
        <f>MIN(ROUNDDOWN(D6*D7,0))</f>
        <v>260062500</v>
      </c>
      <c r="E8" s="4">
        <f>MIN(ROUNDDOWN(E6*E7,0))</f>
        <v>260062500</v>
      </c>
      <c r="F8" s="4">
        <f>MIN(ROUNDDOWN(F6*F7,0))</f>
        <v>260062500</v>
      </c>
      <c r="G8" s="84">
        <f>MIN(ROUNDDOWN(G6*G7,0))</f>
        <v>260062500</v>
      </c>
      <c r="H8" s="4">
        <f>AVERAGE(C8:G8)</f>
        <v>243765250</v>
      </c>
    </row>
    <row r="9" spans="1:10" ht="16">
      <c r="A9" s="112"/>
      <c r="B9" s="113"/>
      <c r="C9" s="113"/>
      <c r="D9" s="113"/>
      <c r="E9" s="113"/>
      <c r="F9" s="113"/>
      <c r="G9" s="113"/>
      <c r="H9" s="114"/>
    </row>
    <row r="10" spans="1:10" ht="34">
      <c r="A10" s="33" t="s">
        <v>44</v>
      </c>
      <c r="B10" s="13" t="s">
        <v>13</v>
      </c>
      <c r="C10" s="5">
        <f>'Assumptions &amp; Monitored Values'!$C$7</f>
        <v>6.6000000000000003E-2</v>
      </c>
      <c r="D10" s="5">
        <f>'Assumptions &amp; Monitored Values'!$C$7</f>
        <v>6.6000000000000003E-2</v>
      </c>
      <c r="E10" s="5">
        <f>'Assumptions &amp; Monitored Values'!$C$7</f>
        <v>6.6000000000000003E-2</v>
      </c>
      <c r="F10" s="5">
        <f>'Assumptions &amp; Monitored Values'!$C$7</f>
        <v>6.6000000000000003E-2</v>
      </c>
      <c r="G10" s="85">
        <f>'Assumptions &amp; Monitored Values'!$C$7</f>
        <v>6.6000000000000003E-2</v>
      </c>
      <c r="H10" s="5">
        <f t="shared" ref="H10:H12" si="4">G10</f>
        <v>6.6000000000000003E-2</v>
      </c>
    </row>
    <row r="11" spans="1:10" ht="34">
      <c r="A11" s="52" t="s">
        <v>102</v>
      </c>
      <c r="B11" s="13" t="s">
        <v>14</v>
      </c>
      <c r="C11" s="6">
        <f>'Assumptions &amp; Monitored Values'!$C$6</f>
        <v>0.4</v>
      </c>
      <c r="D11" s="6">
        <f>'Assumptions &amp; Monitored Values'!$C$6</f>
        <v>0.4</v>
      </c>
      <c r="E11" s="6">
        <f>'Assumptions &amp; Monitored Values'!$C$6</f>
        <v>0.4</v>
      </c>
      <c r="F11" s="6">
        <f>'Assumptions &amp; Monitored Values'!$C$6</f>
        <v>0.4</v>
      </c>
      <c r="G11" s="86">
        <f>'Assumptions &amp; Monitored Values'!$C$6</f>
        <v>0.4</v>
      </c>
      <c r="H11" s="6">
        <f t="shared" si="4"/>
        <v>0.4</v>
      </c>
    </row>
    <row r="12" spans="1:10" ht="34">
      <c r="A12" s="52" t="s">
        <v>103</v>
      </c>
      <c r="B12" s="13" t="s">
        <v>15</v>
      </c>
      <c r="C12" s="6">
        <f>'Assumptions &amp; Monitored Values'!$C$6</f>
        <v>0.4</v>
      </c>
      <c r="D12" s="6">
        <f>'Assumptions &amp; Monitored Values'!$C$6</f>
        <v>0.4</v>
      </c>
      <c r="E12" s="6">
        <f>'Assumptions &amp; Monitored Values'!$C$6</f>
        <v>0.4</v>
      </c>
      <c r="F12" s="6">
        <f>'Assumptions &amp; Monitored Values'!$C$6</f>
        <v>0.4</v>
      </c>
      <c r="G12" s="86">
        <f>'Assumptions &amp; Monitored Values'!$C$6</f>
        <v>0.4</v>
      </c>
      <c r="H12" s="6">
        <f t="shared" si="4"/>
        <v>0.4</v>
      </c>
      <c r="J12" s="48"/>
    </row>
    <row r="13" spans="1:10" ht="34">
      <c r="A13" s="94" t="s">
        <v>105</v>
      </c>
      <c r="B13" s="93" t="s">
        <v>138</v>
      </c>
      <c r="C13" s="9">
        <f>MIN('Assumptions &amp; Monitored Values'!$C$4*'Assumptions &amp; Monitored Values'!$C$17*C4*C5,'Assumptions &amp; Monitored Values'!$C$13*C4*C5,'Assumptions &amp; Monitored Values'!$C$3*'Assumptions &amp; Monitored Values'!$C$17*C4*C5)</f>
        <v>714305000</v>
      </c>
      <c r="D13" s="9">
        <f>MIN('Assumptions &amp; Monitored Values'!$C$4*'Assumptions &amp; Monitored Values'!$C$17*D4*D5,'Assumptions &amp; Monitored Values'!$C$13*D4*D5,'Assumptions &amp; Monitored Values'!$C$3*'Assumptions &amp; Monitored Values'!$C$17*D4*D5)</f>
        <v>1040250000</v>
      </c>
      <c r="E13" s="9">
        <f>MIN('Assumptions &amp; Monitored Values'!$C$4*'Assumptions &amp; Monitored Values'!$C$17*E4*E5,'Assumptions &amp; Monitored Values'!$C$13*E4*E5,'Assumptions &amp; Monitored Values'!$C$3*'Assumptions &amp; Monitored Values'!$C$17*E4*E5)</f>
        <v>1040250000</v>
      </c>
      <c r="F13" s="9">
        <f>MIN('Assumptions &amp; Monitored Values'!$C$4*'Assumptions &amp; Monitored Values'!$C$17*F4*F5,'Assumptions &amp; Monitored Values'!$C$13*F4*F5,'Assumptions &amp; Monitored Values'!$C$3*'Assumptions &amp; Monitored Values'!$C$17*F4*F5)</f>
        <v>1040250000</v>
      </c>
      <c r="G13" s="9">
        <f>MIN('Assumptions &amp; Monitored Values'!$C$4*'Assumptions &amp; Monitored Values'!$C$17*G4*G5,'Assumptions &amp; Monitored Values'!$C$13*G4*G5,'Assumptions &amp; Monitored Values'!$C$3*'Assumptions &amp; Monitored Values'!$C$17*G4*G5)</f>
        <v>1040250000</v>
      </c>
      <c r="H13" s="9">
        <f>MIN('Assumptions &amp; Monitored Values'!$C$4*'Assumptions &amp; Monitored Values'!$C$17*H4*H5,'Assumptions &amp; Monitored Values'!$C$13*H4*H5,'Assumptions &amp; Monitored Values'!$C$3*'Assumptions &amp; Monitored Values'!$C$17*H4*H5)</f>
        <v>1040250000</v>
      </c>
    </row>
    <row r="14" spans="1:10" ht="34">
      <c r="A14" s="33" t="s">
        <v>17</v>
      </c>
      <c r="B14" s="13" t="s">
        <v>16</v>
      </c>
      <c r="C14" s="6">
        <f>'Assumptions &amp; Monitored Values'!$C$16</f>
        <v>0</v>
      </c>
      <c r="D14" s="6">
        <f>'Assumptions &amp; Monitored Values'!$C$16</f>
        <v>0</v>
      </c>
      <c r="E14" s="6">
        <f>'Assumptions &amp; Monitored Values'!$C$16</f>
        <v>0</v>
      </c>
      <c r="F14" s="6">
        <f>'Assumptions &amp; Monitored Values'!$C$16</f>
        <v>0</v>
      </c>
      <c r="G14" s="86">
        <f>'Assumptions &amp; Monitored Values'!$C$16</f>
        <v>0</v>
      </c>
      <c r="H14" s="9">
        <f>AVERAGE(C14:G14)</f>
        <v>0</v>
      </c>
    </row>
    <row r="15" spans="1:10" ht="17">
      <c r="A15" s="52" t="s">
        <v>72</v>
      </c>
      <c r="B15" s="55" t="s">
        <v>106</v>
      </c>
      <c r="C15" s="10">
        <f>'Assumptions &amp; Monitored Values'!$C$15</f>
        <v>1</v>
      </c>
      <c r="D15" s="10">
        <f>'Assumptions &amp; Monitored Values'!$C$15</f>
        <v>1</v>
      </c>
      <c r="E15" s="10">
        <f>'Assumptions &amp; Monitored Values'!$C$15</f>
        <v>1</v>
      </c>
      <c r="F15" s="10">
        <f>'Assumptions &amp; Monitored Values'!$C$15</f>
        <v>1</v>
      </c>
      <c r="G15" s="87">
        <f>'Assumptions &amp; Monitored Values'!$C$15</f>
        <v>1</v>
      </c>
      <c r="H15" s="10">
        <f>G15</f>
        <v>1</v>
      </c>
    </row>
    <row r="16" spans="1:10" ht="34">
      <c r="A16" s="33" t="s">
        <v>38</v>
      </c>
      <c r="B16" s="13" t="s">
        <v>18</v>
      </c>
      <c r="C16" s="7">
        <f>(1-C10)*(C11/1000)*C13*(C15)</f>
        <v>266864.348</v>
      </c>
      <c r="D16" s="7">
        <f t="shared" ref="D16:H16" si="5">(1-D10)*(D11/1000)*D13*(D15)</f>
        <v>388637.39999999997</v>
      </c>
      <c r="E16" s="7">
        <f t="shared" si="5"/>
        <v>388637.39999999997</v>
      </c>
      <c r="F16" s="7">
        <f t="shared" si="5"/>
        <v>388637.39999999997</v>
      </c>
      <c r="G16" s="7">
        <f t="shared" si="5"/>
        <v>388637.39999999997</v>
      </c>
      <c r="H16" s="7">
        <f t="shared" si="5"/>
        <v>388637.39999999997</v>
      </c>
    </row>
    <row r="17" spans="1:8" ht="34">
      <c r="A17" s="33" t="s">
        <v>39</v>
      </c>
      <c r="B17" s="13" t="s">
        <v>19</v>
      </c>
      <c r="C17" s="6">
        <f>(1-C10)*C8*(C12/1000)*C14</f>
        <v>0</v>
      </c>
      <c r="D17" s="6">
        <f>(1-D10)*D8*(D12/1000)*D14</f>
        <v>0</v>
      </c>
      <c r="E17" s="6">
        <f t="shared" ref="E17:H17" si="6">(1-E10)*E8*(E12/1000)*E14</f>
        <v>0</v>
      </c>
      <c r="F17" s="6">
        <f t="shared" si="6"/>
        <v>0</v>
      </c>
      <c r="G17" s="6">
        <f t="shared" si="6"/>
        <v>0</v>
      </c>
      <c r="H17" s="6">
        <f t="shared" si="6"/>
        <v>0</v>
      </c>
    </row>
    <row r="18" spans="1:8" ht="16">
      <c r="A18" s="112"/>
      <c r="B18" s="113"/>
      <c r="C18" s="113"/>
      <c r="D18" s="113"/>
      <c r="E18" s="113"/>
      <c r="F18" s="113"/>
      <c r="G18" s="113"/>
      <c r="H18" s="114"/>
    </row>
    <row r="19" spans="1:8" ht="34">
      <c r="A19" s="33" t="s">
        <v>40</v>
      </c>
      <c r="B19" s="54" t="s">
        <v>132</v>
      </c>
      <c r="C19" s="15">
        <f>'Assumptions &amp; Monitored Values'!$C$8</f>
        <v>0.84299999999999997</v>
      </c>
      <c r="D19" s="15">
        <f>'Assumptions &amp; Monitored Values'!$C$8</f>
        <v>0.84299999999999997</v>
      </c>
      <c r="E19" s="15">
        <f>'Assumptions &amp; Monitored Values'!$C$8</f>
        <v>0.84299999999999997</v>
      </c>
      <c r="F19" s="15">
        <f>'Assumptions &amp; Monitored Values'!$C$8</f>
        <v>0.84299999999999997</v>
      </c>
      <c r="G19" s="89">
        <f>'Assumptions &amp; Monitored Values'!$C$8</f>
        <v>0.84299999999999997</v>
      </c>
      <c r="H19" s="15">
        <f>G19</f>
        <v>0.84299999999999997</v>
      </c>
    </row>
    <row r="20" spans="1:8" ht="17">
      <c r="A20" s="33" t="s">
        <v>41</v>
      </c>
      <c r="B20" s="13" t="s">
        <v>21</v>
      </c>
      <c r="C20" s="8">
        <f>'Assumptions &amp; Monitored Values'!$C$9</f>
        <v>112</v>
      </c>
      <c r="D20" s="8">
        <f>'Assumptions &amp; Monitored Values'!$C$9</f>
        <v>112</v>
      </c>
      <c r="E20" s="8">
        <f>'Assumptions &amp; Monitored Values'!$C$9</f>
        <v>112</v>
      </c>
      <c r="F20" s="8">
        <f>'Assumptions &amp; Monitored Values'!$C$9</f>
        <v>112</v>
      </c>
      <c r="G20" s="90">
        <f>'Assumptions &amp; Monitored Values'!$C$9</f>
        <v>112</v>
      </c>
      <c r="H20" s="15">
        <f t="shared" ref="H20:H22" si="7">G20</f>
        <v>112</v>
      </c>
    </row>
    <row r="21" spans="1:8" ht="17">
      <c r="A21" s="33" t="s">
        <v>42</v>
      </c>
      <c r="B21" s="13" t="s">
        <v>20</v>
      </c>
      <c r="C21" s="6">
        <f>'Assumptions &amp; Monitored Values'!$C$10</f>
        <v>9.4600000000000009</v>
      </c>
      <c r="D21" s="6">
        <f>'Assumptions &amp; Monitored Values'!$C$10</f>
        <v>9.4600000000000009</v>
      </c>
      <c r="E21" s="6">
        <f>'Assumptions &amp; Monitored Values'!$C$10</f>
        <v>9.4600000000000009</v>
      </c>
      <c r="F21" s="6">
        <f>'Assumptions &amp; Monitored Values'!$C$10</f>
        <v>9.4600000000000009</v>
      </c>
      <c r="G21" s="86">
        <f>'Assumptions &amp; Monitored Values'!$C$10</f>
        <v>9.4600000000000009</v>
      </c>
      <c r="H21" s="15">
        <f t="shared" si="7"/>
        <v>9.4600000000000009</v>
      </c>
    </row>
    <row r="22" spans="1:8" ht="17">
      <c r="A22" s="33" t="s">
        <v>43</v>
      </c>
      <c r="B22" s="13" t="s">
        <v>22</v>
      </c>
      <c r="C22" s="6">
        <f>'Assumptions &amp; Monitored Values'!$C$11</f>
        <v>1.5599999999999999E-2</v>
      </c>
      <c r="D22" s="6">
        <f>'Assumptions &amp; Monitored Values'!$C$11</f>
        <v>1.5599999999999999E-2</v>
      </c>
      <c r="E22" s="6">
        <f>'Assumptions &amp; Monitored Values'!$C$11</f>
        <v>1.5599999999999999E-2</v>
      </c>
      <c r="F22" s="6">
        <f>'Assumptions &amp; Monitored Values'!$C$11</f>
        <v>1.5599999999999999E-2</v>
      </c>
      <c r="G22" s="86">
        <f>'Assumptions &amp; Monitored Values'!$C$11</f>
        <v>1.5599999999999999E-2</v>
      </c>
      <c r="H22" s="15">
        <f t="shared" si="7"/>
        <v>1.5599999999999999E-2</v>
      </c>
    </row>
    <row r="23" spans="1:8" ht="16">
      <c r="A23" s="112"/>
      <c r="B23" s="113"/>
      <c r="C23" s="113"/>
      <c r="D23" s="113"/>
      <c r="E23" s="113"/>
      <c r="F23" s="113"/>
      <c r="G23" s="113"/>
      <c r="H23" s="114"/>
    </row>
    <row r="24" spans="1:8" ht="34">
      <c r="A24" s="74" t="s">
        <v>104</v>
      </c>
      <c r="B24" s="13" t="s">
        <v>26</v>
      </c>
      <c r="C24" s="7">
        <f>'Assumptions &amp; Monitored Values'!$C$14</f>
        <v>1</v>
      </c>
      <c r="D24" s="7">
        <f>'Assumptions &amp; Monitored Values'!$C$14</f>
        <v>1</v>
      </c>
      <c r="E24" s="7">
        <f>'Assumptions &amp; Monitored Values'!$C$14</f>
        <v>1</v>
      </c>
      <c r="F24" s="7">
        <f>'Assumptions &amp; Monitored Values'!$C$14</f>
        <v>1</v>
      </c>
      <c r="G24" s="88">
        <f>'Assumptions &amp; Monitored Values'!$C$14</f>
        <v>1</v>
      </c>
      <c r="H24" s="7">
        <f>G24</f>
        <v>1</v>
      </c>
    </row>
    <row r="25" spans="1:8" ht="40" customHeight="1">
      <c r="A25" s="75"/>
      <c r="B25" s="13" t="s">
        <v>23</v>
      </c>
      <c r="C25" s="9">
        <f>ROUNDDOWN(C16*((C19*C20)+C21)*C22,0)</f>
        <v>432444</v>
      </c>
      <c r="D25" s="9">
        <f t="shared" ref="D25:G25" si="8">ROUNDDOWN(D16*((D19*D20)+D21)*D22,0)</f>
        <v>629773</v>
      </c>
      <c r="E25" s="9">
        <f t="shared" si="8"/>
        <v>629773</v>
      </c>
      <c r="F25" s="9">
        <f t="shared" si="8"/>
        <v>629773</v>
      </c>
      <c r="G25" s="9">
        <f t="shared" si="8"/>
        <v>629773</v>
      </c>
      <c r="H25" s="7">
        <f>AVERAGE(C25:G25)</f>
        <v>590307.19999999995</v>
      </c>
    </row>
    <row r="26" spans="1:8" ht="41" customHeight="1">
      <c r="A26" s="75"/>
      <c r="B26" s="13" t="s">
        <v>24</v>
      </c>
      <c r="C26" s="9">
        <f>ROUNDUP(C17*((C19*C20)+C21)*C22,0)</f>
        <v>0</v>
      </c>
      <c r="D26" s="9">
        <f t="shared" ref="D26:G26" si="9">ROUNDUP(D17*((D19*D20)+D21)*D22,0)</f>
        <v>0</v>
      </c>
      <c r="E26" s="9">
        <f t="shared" si="9"/>
        <v>0</v>
      </c>
      <c r="F26" s="9">
        <f t="shared" si="9"/>
        <v>0</v>
      </c>
      <c r="G26" s="9">
        <f t="shared" si="9"/>
        <v>0</v>
      </c>
      <c r="H26" s="7">
        <f t="shared" ref="H26:H27" si="10">AVERAGE(C26:G26)</f>
        <v>0</v>
      </c>
    </row>
    <row r="27" spans="1:8" ht="17">
      <c r="A27" s="75" t="s">
        <v>54</v>
      </c>
      <c r="B27" s="13" t="s">
        <v>25</v>
      </c>
      <c r="C27" s="9">
        <f>ROUNDUP(('Assumptions &amp; Monitored Values'!$C$18*'Domestic WPS ERs'!C25),0)</f>
        <v>0</v>
      </c>
      <c r="D27" s="9">
        <f>ROUNDUP(('Assumptions &amp; Monitored Values'!$C$18*'Domestic WPS ERs'!D25),0)</f>
        <v>0</v>
      </c>
      <c r="E27" s="9">
        <f>ROUNDUP(('Assumptions &amp; Monitored Values'!$C$18*'Domestic WPS ERs'!E25),0)</f>
        <v>0</v>
      </c>
      <c r="F27" s="9">
        <f>ROUNDUP(('Assumptions &amp; Monitored Values'!$C$18*'Domestic WPS ERs'!F25),0)</f>
        <v>0</v>
      </c>
      <c r="G27" s="9">
        <f>ROUNDUP(('Assumptions &amp; Monitored Values'!$C$18*'Domestic WPS ERs'!G25),0)</f>
        <v>0</v>
      </c>
      <c r="H27" s="7">
        <f t="shared" si="10"/>
        <v>0</v>
      </c>
    </row>
    <row r="28" spans="1:8" ht="18">
      <c r="A28" s="76" t="s">
        <v>56</v>
      </c>
      <c r="B28" s="77" t="s">
        <v>0</v>
      </c>
      <c r="C28" s="78">
        <f>((C25-C26)*C24-C27)</f>
        <v>432444</v>
      </c>
      <c r="D28" s="78">
        <f t="shared" ref="D28:G28" si="11">((D25-D26)*D24-D27)</f>
        <v>629773</v>
      </c>
      <c r="E28" s="78">
        <f t="shared" si="11"/>
        <v>629773</v>
      </c>
      <c r="F28" s="78">
        <f t="shared" si="11"/>
        <v>629773</v>
      </c>
      <c r="G28" s="78">
        <f t="shared" si="11"/>
        <v>629773</v>
      </c>
      <c r="H28" s="78">
        <f>ROUNDDOWN(AVERAGE(C28:G28),0)</f>
        <v>590307</v>
      </c>
    </row>
    <row r="29" spans="1:8">
      <c r="G29" s="60"/>
    </row>
    <row r="30" spans="1:8">
      <c r="G30" s="60"/>
    </row>
    <row r="31" spans="1:8">
      <c r="G31" s="60"/>
    </row>
    <row r="34" spans="1:8" ht="18">
      <c r="A34" s="71" t="s">
        <v>34</v>
      </c>
      <c r="B34" s="72" t="s">
        <v>23</v>
      </c>
      <c r="C34" s="72" t="s">
        <v>24</v>
      </c>
      <c r="D34" s="72" t="s">
        <v>25</v>
      </c>
      <c r="E34" s="72" t="s">
        <v>128</v>
      </c>
    </row>
    <row r="35" spans="1:8" ht="16">
      <c r="A35" s="37" t="s">
        <v>122</v>
      </c>
      <c r="B35" s="69">
        <f>_xlfn.XLOOKUP(A35,$C$1:$G$1,$C$25:$G$25)</f>
        <v>432444</v>
      </c>
      <c r="C35" s="69">
        <f>_xlfn.XLOOKUP(A35,$C$1:$G$1,$C$26:$G$26)</f>
        <v>0</v>
      </c>
      <c r="D35" s="69">
        <f>_xlfn.XLOOKUP(A35,$C$1:$G$1,$C$27:$G$27)</f>
        <v>0</v>
      </c>
      <c r="E35" s="70">
        <f>B35-C35-D35</f>
        <v>432444</v>
      </c>
      <c r="F35" s="16"/>
      <c r="G35" s="16"/>
      <c r="H35" s="16"/>
    </row>
    <row r="36" spans="1:8" ht="16">
      <c r="A36" s="37" t="s">
        <v>123</v>
      </c>
      <c r="B36" s="69">
        <f>_xlfn.XLOOKUP(A36,$C$1:$G$1,$C$25:$G$25)</f>
        <v>629773</v>
      </c>
      <c r="C36" s="69">
        <f>_xlfn.XLOOKUP(A36,$C$1:$G$1,$C$26:$G$26)</f>
        <v>0</v>
      </c>
      <c r="D36" s="69">
        <f>_xlfn.XLOOKUP(A36,$C$1:$G$1,$C$27:$G$27)</f>
        <v>0</v>
      </c>
      <c r="E36" s="70">
        <f t="shared" ref="E36:E39" si="12">B36-C36-D36</f>
        <v>629773</v>
      </c>
    </row>
    <row r="37" spans="1:8" ht="16">
      <c r="A37" s="37" t="s">
        <v>124</v>
      </c>
      <c r="B37" s="69">
        <f>_xlfn.XLOOKUP(A37,$C$1:$G$1,$C$25:$G$25)</f>
        <v>629773</v>
      </c>
      <c r="C37" s="69">
        <f>_xlfn.XLOOKUP(A37,$C$1:$G$1,$C$26:$G$26)</f>
        <v>0</v>
      </c>
      <c r="D37" s="69">
        <f>_xlfn.XLOOKUP(A37,$C$1:$G$1,$C$27:$G$27)</f>
        <v>0</v>
      </c>
      <c r="E37" s="70">
        <f t="shared" si="12"/>
        <v>629773</v>
      </c>
    </row>
    <row r="38" spans="1:8" ht="16">
      <c r="A38" s="37" t="s">
        <v>125</v>
      </c>
      <c r="B38" s="69">
        <f>_xlfn.XLOOKUP(A38,$C$1:$G$1,$C$25:$G$25)</f>
        <v>629773</v>
      </c>
      <c r="C38" s="69">
        <f>_xlfn.XLOOKUP(A38,$C$1:$G$1,$C$26:$G$26)</f>
        <v>0</v>
      </c>
      <c r="D38" s="69">
        <f>_xlfn.XLOOKUP(A38,$C$1:$G$1,$C$27:$G$27)</f>
        <v>0</v>
      </c>
      <c r="E38" s="70">
        <f t="shared" si="12"/>
        <v>629773</v>
      </c>
    </row>
    <row r="39" spans="1:8" ht="16">
      <c r="A39" s="37" t="s">
        <v>126</v>
      </c>
      <c r="B39" s="69">
        <f>_xlfn.XLOOKUP(A39,$C$1:$G$1,$C$25:$G$25)</f>
        <v>629773</v>
      </c>
      <c r="C39" s="69">
        <f>_xlfn.XLOOKUP(A39,$C$1:$G$1,$C$26:$G$26)</f>
        <v>0</v>
      </c>
      <c r="D39" s="69">
        <f>_xlfn.XLOOKUP(A39,$C$1:$G$1,$C$27:$G$27)</f>
        <v>0</v>
      </c>
      <c r="E39" s="70">
        <f t="shared" si="12"/>
        <v>629773</v>
      </c>
    </row>
    <row r="40" spans="1:8" ht="16">
      <c r="A40" s="37" t="s">
        <v>131</v>
      </c>
      <c r="B40" s="115">
        <f>SUM(E35:E39)</f>
        <v>2951536</v>
      </c>
      <c r="C40" s="116"/>
      <c r="D40" s="116"/>
      <c r="E40" s="117"/>
    </row>
    <row r="41" spans="1:8" ht="16">
      <c r="A41" s="37" t="s">
        <v>129</v>
      </c>
      <c r="B41" s="118">
        <f>COUNTA(A35:A39)</f>
        <v>5</v>
      </c>
      <c r="C41" s="118"/>
      <c r="D41" s="118"/>
      <c r="E41" s="118"/>
    </row>
    <row r="42" spans="1:8" ht="16">
      <c r="A42" s="37" t="s">
        <v>130</v>
      </c>
      <c r="B42" s="115">
        <f>ROUNDDOWN(B40/B41,0)</f>
        <v>590307</v>
      </c>
      <c r="C42" s="116"/>
      <c r="D42" s="116"/>
      <c r="E42" s="117"/>
    </row>
  </sheetData>
  <mergeCells count="6">
    <mergeCell ref="A9:H9"/>
    <mergeCell ref="B42:E42"/>
    <mergeCell ref="B40:E40"/>
    <mergeCell ref="B41:E41"/>
    <mergeCell ref="A18:H18"/>
    <mergeCell ref="A23:H23"/>
  </mergeCells>
  <phoneticPr fontId="30" type="noConversion"/>
  <pageMargins left="0.7" right="0.7" top="0.75" bottom="0.75" header="0.3" footer="0.3"/>
  <pageSetup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B5794-B6A7-4B48-BDF2-BB8848D18765}">
  <dimension ref="A1:B38"/>
  <sheetViews>
    <sheetView showGridLines="0" tabSelected="1" topLeftCell="A32" zoomScale="115" zoomScaleNormal="115" workbookViewId="0">
      <selection activeCell="A41" sqref="A41"/>
    </sheetView>
  </sheetViews>
  <sheetFormatPr baseColWidth="10" defaultColWidth="11.5" defaultRowHeight="13"/>
  <cols>
    <col min="1" max="1" width="35.83203125" style="97" customWidth="1"/>
    <col min="2" max="2" width="56.33203125" style="97" bestFit="1" customWidth="1"/>
    <col min="3" max="16384" width="11.5" style="97"/>
  </cols>
  <sheetData>
    <row r="1" spans="1:2" ht="42">
      <c r="A1" s="96" t="s">
        <v>112</v>
      </c>
      <c r="B1" s="96" t="s">
        <v>159</v>
      </c>
    </row>
    <row r="2" spans="1:2" ht="14">
      <c r="A2" s="98" t="s">
        <v>113</v>
      </c>
      <c r="B2" s="98" t="s">
        <v>140</v>
      </c>
    </row>
    <row r="3" spans="1:2" ht="14">
      <c r="A3" s="98" t="s">
        <v>27</v>
      </c>
      <c r="B3" s="98" t="s">
        <v>141</v>
      </c>
    </row>
    <row r="4" spans="1:2" ht="14">
      <c r="A4" s="98" t="s">
        <v>2</v>
      </c>
      <c r="B4" s="98" t="s">
        <v>160</v>
      </c>
    </row>
    <row r="5" spans="1:2" ht="14">
      <c r="A5" s="98" t="s">
        <v>114</v>
      </c>
      <c r="B5" s="98" t="s">
        <v>165</v>
      </c>
    </row>
    <row r="6" spans="1:2" ht="14">
      <c r="A6" s="99" t="s">
        <v>143</v>
      </c>
      <c r="B6" s="99">
        <v>200</v>
      </c>
    </row>
    <row r="7" spans="1:2" ht="29.25" customHeight="1"/>
    <row r="8" spans="1:2" ht="42">
      <c r="A8" s="96" t="s">
        <v>112</v>
      </c>
      <c r="B8" s="96" t="s">
        <v>116</v>
      </c>
    </row>
    <row r="9" spans="1:2" ht="14">
      <c r="A9" s="100" t="s">
        <v>113</v>
      </c>
      <c r="B9" s="98" t="s">
        <v>117</v>
      </c>
    </row>
    <row r="10" spans="1:2" ht="14">
      <c r="A10" s="98" t="s">
        <v>27</v>
      </c>
      <c r="B10" s="98" t="s">
        <v>33</v>
      </c>
    </row>
    <row r="11" spans="1:2" ht="15.75" customHeight="1">
      <c r="A11" s="98" t="s">
        <v>2</v>
      </c>
      <c r="B11" s="98" t="s">
        <v>118</v>
      </c>
    </row>
    <row r="12" spans="1:2" ht="14">
      <c r="A12" s="101" t="s">
        <v>114</v>
      </c>
      <c r="B12" s="101" t="s">
        <v>115</v>
      </c>
    </row>
    <row r="13" spans="1:2" ht="14">
      <c r="A13" s="102" t="s">
        <v>117</v>
      </c>
      <c r="B13" s="102">
        <v>100</v>
      </c>
    </row>
    <row r="14" spans="1:2" ht="34.5" customHeight="1"/>
    <row r="15" spans="1:2" ht="56">
      <c r="A15" s="96" t="s">
        <v>112</v>
      </c>
      <c r="B15" s="96" t="s">
        <v>164</v>
      </c>
    </row>
    <row r="16" spans="1:2" ht="14">
      <c r="A16" s="98" t="s">
        <v>113</v>
      </c>
      <c r="B16" s="98" t="s">
        <v>140</v>
      </c>
    </row>
    <row r="17" spans="1:2" ht="14">
      <c r="A17" s="98" t="s">
        <v>27</v>
      </c>
      <c r="B17" s="98" t="s">
        <v>141</v>
      </c>
    </row>
    <row r="18" spans="1:2" ht="14">
      <c r="A18" s="98" t="s">
        <v>2</v>
      </c>
      <c r="B18" s="98" t="s">
        <v>161</v>
      </c>
    </row>
    <row r="19" spans="1:2" ht="14">
      <c r="A19" s="98"/>
      <c r="B19" s="98" t="s">
        <v>162</v>
      </c>
    </row>
    <row r="20" spans="1:2" ht="14">
      <c r="A20" s="98" t="s">
        <v>114</v>
      </c>
      <c r="B20" s="98" t="s">
        <v>163</v>
      </c>
    </row>
    <row r="21" spans="1:2" ht="14">
      <c r="A21" s="98" t="s">
        <v>143</v>
      </c>
      <c r="B21" s="98" t="s">
        <v>151</v>
      </c>
    </row>
    <row r="22" spans="1:2" ht="14">
      <c r="A22" s="99"/>
      <c r="B22" s="99" t="s">
        <v>152</v>
      </c>
    </row>
    <row r="23" spans="1:2" ht="30.75" customHeight="1">
      <c r="A23" s="101"/>
    </row>
    <row r="24" spans="1:2" ht="42">
      <c r="A24" s="96" t="s">
        <v>112</v>
      </c>
      <c r="B24" s="96" t="s">
        <v>158</v>
      </c>
    </row>
    <row r="25" spans="1:2">
      <c r="A25" s="97" t="s">
        <v>113</v>
      </c>
      <c r="B25" s="97" t="s">
        <v>153</v>
      </c>
    </row>
    <row r="26" spans="1:2">
      <c r="A26" s="97" t="s">
        <v>27</v>
      </c>
      <c r="B26" s="97" t="s">
        <v>154</v>
      </c>
    </row>
    <row r="27" spans="1:2">
      <c r="A27" s="97" t="s">
        <v>2</v>
      </c>
      <c r="B27" s="97" t="s">
        <v>155</v>
      </c>
    </row>
    <row r="28" spans="1:2">
      <c r="A28" s="97" t="s">
        <v>114</v>
      </c>
      <c r="B28" s="97" t="s">
        <v>142</v>
      </c>
    </row>
    <row r="29" spans="1:2">
      <c r="A29" s="97" t="s">
        <v>143</v>
      </c>
      <c r="B29" s="97">
        <v>1230.78</v>
      </c>
    </row>
    <row r="30" spans="1:2">
      <c r="A30" s="97" t="s">
        <v>144</v>
      </c>
      <c r="B30" s="97" t="s">
        <v>156</v>
      </c>
    </row>
    <row r="31" spans="1:2">
      <c r="A31" s="97" t="s">
        <v>145</v>
      </c>
      <c r="B31" s="97" t="s">
        <v>146</v>
      </c>
    </row>
    <row r="32" spans="1:2">
      <c r="A32" s="97" t="s">
        <v>147</v>
      </c>
      <c r="B32" s="97" t="s">
        <v>157</v>
      </c>
    </row>
    <row r="33" spans="1:2">
      <c r="A33" s="97" t="s">
        <v>148</v>
      </c>
      <c r="B33" s="97" t="s">
        <v>149</v>
      </c>
    </row>
    <row r="34" spans="1:2">
      <c r="A34" s="103" t="s">
        <v>150</v>
      </c>
      <c r="B34" s="103" t="s">
        <v>3</v>
      </c>
    </row>
    <row r="36" spans="1:2" ht="28">
      <c r="A36" s="96" t="s">
        <v>112</v>
      </c>
      <c r="B36" s="96">
        <v>13</v>
      </c>
    </row>
    <row r="37" spans="1:2">
      <c r="A37" s="97" t="s">
        <v>166</v>
      </c>
    </row>
    <row r="38" spans="1:2">
      <c r="A38" s="103"/>
      <c r="B38" s="10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Assumptions &amp; Monitored Values</vt:lpstr>
      <vt:lpstr>Installation Summary</vt:lpstr>
      <vt:lpstr>Domestic WPS ERs</vt:lpstr>
      <vt:lpstr>SD Parameters Assessment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 Melana</dc:creator>
  <cp:lastModifiedBy>Rohit Lohia</cp:lastModifiedBy>
  <dcterms:created xsi:type="dcterms:W3CDTF">2015-04-20T05:41:10Z</dcterms:created>
  <dcterms:modified xsi:type="dcterms:W3CDTF">2022-12-09T15:26:34Z</dcterms:modified>
</cp:coreProperties>
</file>