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D3478380-639C-4033-B400-C4217E486CB7}" xr6:coauthVersionLast="47" xr6:coauthVersionMax="47" xr10:uidLastSave="{00000000-0000-0000-0000-000000000000}"/>
  <bookViews>
    <workbookView xWindow="-90" yWindow="0" windowWidth="9780" windowHeight="10170" firstSheet="1" activeTab="1" xr2:uid="{00000000-000D-0000-FFFF-FFFF00000000}"/>
  </bookViews>
  <sheets>
    <sheet name="ER Sheet" sheetId="4" r:id="rId1"/>
    <sheet name="ER Comparison" sheetId="5" r:id="rId2"/>
    <sheet name="Vintag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6" l="1"/>
  <c r="E8" i="4" l="1"/>
  <c r="F8" i="4" s="1"/>
  <c r="E9" i="4"/>
  <c r="F9" i="4" s="1"/>
  <c r="E10" i="4"/>
  <c r="F10" i="4" s="1"/>
  <c r="E11" i="4"/>
  <c r="F11" i="4" s="1"/>
  <c r="E12" i="4"/>
  <c r="F12" i="4" s="1"/>
  <c r="E13" i="4"/>
  <c r="F13" i="4" s="1"/>
  <c r="E14" i="4"/>
  <c r="E15" i="4"/>
  <c r="F15" i="4" s="1"/>
  <c r="E16" i="4"/>
  <c r="F16" i="4" s="1"/>
  <c r="E17" i="4"/>
  <c r="F17" i="4" s="1"/>
  <c r="E18" i="4"/>
  <c r="F18" i="4" s="1"/>
  <c r="E19" i="4"/>
  <c r="F19" i="4" s="1"/>
  <c r="E20" i="4"/>
  <c r="F20" i="4" s="1"/>
  <c r="E21" i="4"/>
  <c r="F21" i="4" s="1"/>
  <c r="E22" i="4"/>
  <c r="F22" i="4" s="1"/>
  <c r="E23" i="4"/>
  <c r="F23" i="4" s="1"/>
  <c r="E24" i="4"/>
  <c r="F24" i="4" s="1"/>
  <c r="E25" i="4"/>
  <c r="F25" i="4" s="1"/>
  <c r="E26" i="4"/>
  <c r="F26" i="4" s="1"/>
  <c r="E27" i="4"/>
  <c r="F27" i="4" s="1"/>
  <c r="E28" i="4"/>
  <c r="F28" i="4" s="1"/>
  <c r="E29" i="4"/>
  <c r="F29" i="4" s="1"/>
  <c r="E30" i="4"/>
  <c r="F30" i="4" s="1"/>
  <c r="E31" i="4"/>
  <c r="F31" i="4" s="1"/>
  <c r="E32" i="4"/>
  <c r="F32" i="4" s="1"/>
  <c r="E33" i="4"/>
  <c r="F33" i="4" s="1"/>
  <c r="E34" i="4"/>
  <c r="F34" i="4" s="1"/>
  <c r="E35" i="4"/>
  <c r="F35" i="4" s="1"/>
  <c r="E36" i="4"/>
  <c r="F36" i="4" s="1"/>
  <c r="E37" i="4"/>
  <c r="F37" i="4" s="1"/>
  <c r="E38" i="4"/>
  <c r="E39" i="4"/>
  <c r="F39" i="4" s="1"/>
  <c r="E40" i="4"/>
  <c r="F40" i="4" s="1"/>
  <c r="E41" i="4"/>
  <c r="F41" i="4" s="1"/>
  <c r="E42" i="4"/>
  <c r="F42" i="4" s="1"/>
  <c r="E43" i="4"/>
  <c r="F43" i="4" s="1"/>
  <c r="E44" i="4"/>
  <c r="F44" i="4" s="1"/>
  <c r="E45" i="4"/>
  <c r="F45" i="4" s="1"/>
  <c r="E46" i="4"/>
  <c r="F46" i="4" s="1"/>
  <c r="E47" i="4"/>
  <c r="F47" i="4" s="1"/>
  <c r="E48" i="4"/>
  <c r="F48" i="4" s="1"/>
  <c r="E49" i="4"/>
  <c r="F49" i="4" s="1"/>
  <c r="E50" i="4"/>
  <c r="F50" i="4" s="1"/>
  <c r="E51" i="4"/>
  <c r="F51" i="4" s="1"/>
  <c r="E52" i="4"/>
  <c r="F52" i="4" s="1"/>
  <c r="E53" i="4"/>
  <c r="F53" i="4" s="1"/>
  <c r="E54" i="4"/>
  <c r="F54" i="4" s="1"/>
  <c r="E55" i="4"/>
  <c r="F55" i="4" s="1"/>
  <c r="E56" i="4"/>
  <c r="F56" i="4" s="1"/>
  <c r="E57" i="4"/>
  <c r="F57" i="4" s="1"/>
  <c r="E58" i="4"/>
  <c r="F58" i="4" s="1"/>
  <c r="E59" i="4"/>
  <c r="F59" i="4" s="1"/>
  <c r="E60" i="4"/>
  <c r="F60" i="4" s="1"/>
  <c r="E61" i="4"/>
  <c r="F61" i="4" s="1"/>
  <c r="E62" i="4"/>
  <c r="D11" i="6" s="1"/>
  <c r="E63" i="4"/>
  <c r="F63" i="4" s="1"/>
  <c r="E64" i="4"/>
  <c r="F64" i="4" s="1"/>
  <c r="E65" i="4"/>
  <c r="F65" i="4" s="1"/>
  <c r="E66" i="4"/>
  <c r="F66" i="4" s="1"/>
  <c r="E67" i="4"/>
  <c r="F67" i="4" s="1"/>
  <c r="E68" i="4"/>
  <c r="F68" i="4" s="1"/>
  <c r="E69" i="4"/>
  <c r="F69" i="4" s="1"/>
  <c r="E70" i="4"/>
  <c r="F70" i="4" s="1"/>
  <c r="E71" i="4"/>
  <c r="F71" i="4" s="1"/>
  <c r="E72" i="4"/>
  <c r="F72" i="4" s="1"/>
  <c r="E73" i="4"/>
  <c r="F73" i="4" s="1"/>
  <c r="E74" i="4"/>
  <c r="F74" i="4" s="1"/>
  <c r="E75" i="4"/>
  <c r="F75" i="4" s="1"/>
  <c r="E76" i="4"/>
  <c r="F76" i="4" s="1"/>
  <c r="E7" i="4"/>
  <c r="F7" i="4" s="1"/>
  <c r="D9" i="6" l="1"/>
  <c r="D7" i="6"/>
  <c r="E12" i="6"/>
  <c r="E10" i="6"/>
  <c r="E8" i="6"/>
  <c r="E6" i="6"/>
  <c r="D10" i="6"/>
  <c r="F62" i="4"/>
  <c r="E11" i="6" s="1"/>
  <c r="F38" i="4"/>
  <c r="E9" i="6" s="1"/>
  <c r="F14" i="4"/>
  <c r="E7" i="6" s="1"/>
  <c r="D8" i="6"/>
  <c r="D12" i="6"/>
  <c r="G11" i="5"/>
  <c r="G12" i="5" s="1"/>
  <c r="E13" i="6" l="1"/>
  <c r="D13" i="6"/>
  <c r="D77" i="4"/>
  <c r="G76" i="4" l="1"/>
  <c r="G77" i="4" s="1"/>
  <c r="G7" i="5" s="1"/>
  <c r="G13" i="5" s="1"/>
  <c r="E77" i="4"/>
</calcChain>
</file>

<file path=xl/sharedStrings.xml><?xml version="1.0" encoding="utf-8"?>
<sst xmlns="http://schemas.openxmlformats.org/spreadsheetml/2006/main" count="23" uniqueCount="23">
  <si>
    <t>From</t>
  </si>
  <si>
    <t>To</t>
  </si>
  <si>
    <t>Monitoring period*</t>
  </si>
  <si>
    <t>EGy:Electricity supplied to the grid  (in MWh)</t>
  </si>
  <si>
    <t>Emission reduction in tCO2e</t>
  </si>
  <si>
    <t>Emission reduction per vintage in tCO2e</t>
  </si>
  <si>
    <t>Emission Reductions till 31/12/2020</t>
  </si>
  <si>
    <t>S. No.</t>
  </si>
  <si>
    <t>Parameters</t>
  </si>
  <si>
    <t>Values</t>
  </si>
  <si>
    <r>
      <t>Actual Emission Reductions , tCO</t>
    </r>
    <r>
      <rPr>
        <vertAlign val="subscript"/>
        <sz val="12"/>
        <color indexed="8"/>
        <rFont val="Times New Roman"/>
        <family val="1"/>
      </rPr>
      <t>2e</t>
    </r>
  </si>
  <si>
    <r>
      <t xml:space="preserve">Estimated Emission Reductions per year </t>
    </r>
    <r>
      <rPr>
        <sz val="12"/>
        <color indexed="8"/>
        <rFont val="Times New Roman"/>
        <family val="1"/>
      </rPr>
      <t>as per PDD, tCO2e</t>
    </r>
  </si>
  <si>
    <t xml:space="preserve">Start date of the monitoring </t>
  </si>
  <si>
    <t xml:space="preserve">End date of the monitoring </t>
  </si>
  <si>
    <t>Number of monitoring days</t>
  </si>
  <si>
    <t xml:space="preserve">Estimated Emission Reductions per monitoring days </t>
  </si>
  <si>
    <t>Difference</t>
  </si>
  <si>
    <t>Actual Generation (MU)</t>
  </si>
  <si>
    <t>Vintage Year</t>
  </si>
  <si>
    <t>Total</t>
  </si>
  <si>
    <t>Net Energy Generation (MWh)</t>
  </si>
  <si>
    <t>Emission Reductions (tCO2e)</t>
  </si>
  <si>
    <t>Version:2, Date:19/04/2023     Teesta V Hydroelectric Power Station (510 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</si>
</sst>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bscript"/>
      <sz val="12"/>
      <color indexed="8"/>
      <name val="Times New Roman"/>
      <family val="1"/>
    </font>
    <font>
      <sz val="11"/>
      <color theme="1"/>
      <name val="Arial"/>
      <family val="2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/>
    <xf numFmtId="1" fontId="0" fillId="0" borderId="1" xfId="0" applyNumberForma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/>
    <xf numFmtId="0" fontId="6" fillId="0" borderId="1" xfId="0" applyFont="1" applyBorder="1"/>
    <xf numFmtId="164" fontId="7" fillId="0" borderId="1" xfId="0" applyNumberFormat="1" applyFont="1" applyBorder="1" applyAlignment="1">
      <alignment horizontal="left" wrapText="1"/>
    </xf>
    <xf numFmtId="0" fontId="9" fillId="0" borderId="1" xfId="0" applyFont="1" applyBorder="1"/>
    <xf numFmtId="14" fontId="6" fillId="0" borderId="1" xfId="0" applyNumberFormat="1" applyFont="1" applyBorder="1"/>
    <xf numFmtId="1" fontId="6" fillId="0" borderId="1" xfId="0" applyNumberFormat="1" applyFont="1" applyBorder="1"/>
    <xf numFmtId="10" fontId="6" fillId="0" borderId="1" xfId="1" applyNumberFormat="1" applyFont="1" applyBorder="1"/>
    <xf numFmtId="2" fontId="5" fillId="0" borderId="1" xfId="0" applyNumberFormat="1" applyFont="1" applyBorder="1"/>
    <xf numFmtId="2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77"/>
  <sheetViews>
    <sheetView zoomScaleNormal="100" workbookViewId="0">
      <selection activeCell="B4" sqref="B4:C4"/>
    </sheetView>
  </sheetViews>
  <sheetFormatPr defaultRowHeight="14.5" x14ac:dyDescent="0.35"/>
  <cols>
    <col min="2" max="2" width="14.7265625" customWidth="1"/>
    <col min="3" max="3" width="15.81640625" customWidth="1"/>
    <col min="4" max="4" width="17.26953125" customWidth="1"/>
    <col min="5" max="5" width="19.26953125" customWidth="1"/>
    <col min="6" max="6" width="16.26953125" customWidth="1"/>
    <col min="7" max="7" width="20.26953125" customWidth="1"/>
    <col min="8" max="8" width="24.26953125" customWidth="1"/>
  </cols>
  <sheetData>
    <row r="3" spans="2:8" ht="15.5" x14ac:dyDescent="0.35">
      <c r="B3" s="20" t="s">
        <v>22</v>
      </c>
      <c r="C3" s="20"/>
      <c r="D3" s="20"/>
      <c r="E3" s="20"/>
      <c r="F3" s="20"/>
      <c r="G3" s="20"/>
      <c r="H3" s="1"/>
    </row>
    <row r="4" spans="2:8" ht="15" customHeight="1" x14ac:dyDescent="0.35">
      <c r="B4" s="21" t="s">
        <v>2</v>
      </c>
      <c r="C4" s="21"/>
      <c r="D4" s="22" t="s">
        <v>17</v>
      </c>
      <c r="E4" s="22" t="s">
        <v>3</v>
      </c>
      <c r="F4" s="22" t="s">
        <v>4</v>
      </c>
      <c r="G4" s="22" t="s">
        <v>5</v>
      </c>
      <c r="H4" s="3"/>
    </row>
    <row r="5" spans="2:8" ht="39.75" customHeight="1" x14ac:dyDescent="0.35">
      <c r="B5" s="4" t="s">
        <v>0</v>
      </c>
      <c r="C5" s="4" t="s">
        <v>1</v>
      </c>
      <c r="D5" s="22"/>
      <c r="E5" s="22"/>
      <c r="F5" s="22"/>
      <c r="G5" s="22"/>
      <c r="H5" s="3"/>
    </row>
    <row r="6" spans="2:8" x14ac:dyDescent="0.35">
      <c r="G6" s="2"/>
      <c r="H6" s="2"/>
    </row>
    <row r="7" spans="2:8" x14ac:dyDescent="0.35">
      <c r="B7" s="5">
        <v>41061</v>
      </c>
      <c r="C7" s="5">
        <v>41090</v>
      </c>
      <c r="D7" s="18">
        <v>294.2</v>
      </c>
      <c r="E7" s="16">
        <f>D7*1000</f>
        <v>294200</v>
      </c>
      <c r="F7" s="6">
        <f>ROUNDDOWN(E7*0.803,0)</f>
        <v>236242</v>
      </c>
      <c r="G7" s="2"/>
      <c r="H7" s="2"/>
    </row>
    <row r="8" spans="2:8" x14ac:dyDescent="0.35">
      <c r="B8" s="5">
        <v>41091</v>
      </c>
      <c r="C8" s="5">
        <v>41121</v>
      </c>
      <c r="D8" s="18">
        <v>339.9</v>
      </c>
      <c r="E8" s="16">
        <f t="shared" ref="E8:E71" si="0">D8*1000</f>
        <v>339900</v>
      </c>
      <c r="F8" s="6">
        <f t="shared" ref="F8:F71" si="1">ROUNDDOWN(E8*0.803,0)</f>
        <v>272939</v>
      </c>
      <c r="G8" s="2"/>
      <c r="H8" s="2"/>
    </row>
    <row r="9" spans="2:8" x14ac:dyDescent="0.35">
      <c r="B9" s="5">
        <v>41122</v>
      </c>
      <c r="C9" s="5">
        <v>41152</v>
      </c>
      <c r="D9" s="18">
        <v>332.8</v>
      </c>
      <c r="E9" s="16">
        <f t="shared" si="0"/>
        <v>332800</v>
      </c>
      <c r="F9" s="6">
        <f t="shared" si="1"/>
        <v>267238</v>
      </c>
      <c r="G9" s="2"/>
      <c r="H9" s="2"/>
    </row>
    <row r="10" spans="2:8" x14ac:dyDescent="0.35">
      <c r="B10" s="5">
        <v>41153</v>
      </c>
      <c r="C10" s="5">
        <v>41182</v>
      </c>
      <c r="D10" s="18">
        <v>269.8</v>
      </c>
      <c r="E10" s="16">
        <f t="shared" si="0"/>
        <v>269800</v>
      </c>
      <c r="F10" s="6">
        <f t="shared" si="1"/>
        <v>216649</v>
      </c>
      <c r="G10" s="2"/>
      <c r="H10" s="2"/>
    </row>
    <row r="11" spans="2:8" x14ac:dyDescent="0.35">
      <c r="B11" s="5">
        <v>41183</v>
      </c>
      <c r="C11" s="5">
        <v>41213</v>
      </c>
      <c r="D11" s="18">
        <v>185.6</v>
      </c>
      <c r="E11" s="16">
        <f t="shared" si="0"/>
        <v>185600</v>
      </c>
      <c r="F11" s="6">
        <f t="shared" si="1"/>
        <v>149036</v>
      </c>
      <c r="G11" s="2"/>
      <c r="H11" s="2"/>
    </row>
    <row r="12" spans="2:8" x14ac:dyDescent="0.35">
      <c r="B12" s="5">
        <v>41214</v>
      </c>
      <c r="C12" s="5">
        <v>41243</v>
      </c>
      <c r="D12" s="18">
        <v>46.1</v>
      </c>
      <c r="E12" s="16">
        <f t="shared" si="0"/>
        <v>46100</v>
      </c>
      <c r="F12" s="6">
        <f t="shared" si="1"/>
        <v>37018</v>
      </c>
      <c r="G12" s="2"/>
      <c r="H12" s="2"/>
    </row>
    <row r="13" spans="2:8" x14ac:dyDescent="0.35">
      <c r="B13" s="5">
        <v>41244</v>
      </c>
      <c r="C13" s="5">
        <v>41274</v>
      </c>
      <c r="D13" s="18">
        <v>61.2</v>
      </c>
      <c r="E13" s="16">
        <f t="shared" si="0"/>
        <v>61200</v>
      </c>
      <c r="F13" s="6">
        <f t="shared" si="1"/>
        <v>49143</v>
      </c>
      <c r="G13" s="2"/>
      <c r="H13" s="2"/>
    </row>
    <row r="14" spans="2:8" x14ac:dyDescent="0.35">
      <c r="B14" s="5">
        <v>41275</v>
      </c>
      <c r="C14" s="5">
        <v>41305</v>
      </c>
      <c r="D14" s="18">
        <v>50.7</v>
      </c>
      <c r="E14" s="16">
        <f t="shared" si="0"/>
        <v>50700</v>
      </c>
      <c r="F14" s="6">
        <f t="shared" si="1"/>
        <v>40712</v>
      </c>
      <c r="G14" s="2"/>
      <c r="H14" s="2"/>
    </row>
    <row r="15" spans="2:8" x14ac:dyDescent="0.35">
      <c r="B15" s="5">
        <v>41306</v>
      </c>
      <c r="C15" s="5">
        <v>41333</v>
      </c>
      <c r="D15" s="18">
        <v>36.799999999999997</v>
      </c>
      <c r="E15" s="16">
        <f t="shared" si="0"/>
        <v>36800</v>
      </c>
      <c r="F15" s="6">
        <f t="shared" si="1"/>
        <v>29550</v>
      </c>
      <c r="G15" s="2"/>
      <c r="H15" s="2"/>
    </row>
    <row r="16" spans="2:8" x14ac:dyDescent="0.35">
      <c r="B16" s="5">
        <v>41334</v>
      </c>
      <c r="C16" s="5">
        <v>41364</v>
      </c>
      <c r="D16" s="18">
        <v>96.8</v>
      </c>
      <c r="E16" s="16">
        <f t="shared" si="0"/>
        <v>96800</v>
      </c>
      <c r="F16" s="6">
        <f t="shared" si="1"/>
        <v>77730</v>
      </c>
      <c r="G16" s="2"/>
      <c r="H16" s="2"/>
    </row>
    <row r="17" spans="2:8" x14ac:dyDescent="0.35">
      <c r="B17" s="5">
        <v>41365</v>
      </c>
      <c r="C17" s="5">
        <v>41394</v>
      </c>
      <c r="D17" s="18">
        <v>156.9</v>
      </c>
      <c r="E17" s="16">
        <f t="shared" si="0"/>
        <v>156900</v>
      </c>
      <c r="F17" s="6">
        <f t="shared" si="1"/>
        <v>125990</v>
      </c>
      <c r="G17" s="2"/>
      <c r="H17" s="2"/>
    </row>
    <row r="18" spans="2:8" x14ac:dyDescent="0.35">
      <c r="B18" s="5">
        <v>41395</v>
      </c>
      <c r="C18" s="5">
        <v>41425</v>
      </c>
      <c r="D18" s="18">
        <v>307.3</v>
      </c>
      <c r="E18" s="16">
        <f t="shared" si="0"/>
        <v>307300</v>
      </c>
      <c r="F18" s="6">
        <f t="shared" si="1"/>
        <v>246761</v>
      </c>
      <c r="G18" s="2"/>
      <c r="H18" s="2"/>
    </row>
    <row r="19" spans="2:8" x14ac:dyDescent="0.35">
      <c r="B19" s="5">
        <v>41426</v>
      </c>
      <c r="C19" s="5">
        <v>41455</v>
      </c>
      <c r="D19" s="18">
        <v>331.5</v>
      </c>
      <c r="E19" s="16">
        <f t="shared" si="0"/>
        <v>331500</v>
      </c>
      <c r="F19" s="6">
        <f t="shared" si="1"/>
        <v>266194</v>
      </c>
      <c r="G19" s="2"/>
      <c r="H19" s="2"/>
    </row>
    <row r="20" spans="2:8" x14ac:dyDescent="0.35">
      <c r="B20" s="5">
        <v>41456</v>
      </c>
      <c r="C20" s="5">
        <v>41486</v>
      </c>
      <c r="D20" s="18">
        <v>295.2</v>
      </c>
      <c r="E20" s="16">
        <f t="shared" si="0"/>
        <v>295200</v>
      </c>
      <c r="F20" s="6">
        <f t="shared" si="1"/>
        <v>237045</v>
      </c>
      <c r="G20" s="2"/>
      <c r="H20" s="2"/>
    </row>
    <row r="21" spans="2:8" x14ac:dyDescent="0.35">
      <c r="B21" s="5">
        <v>41487</v>
      </c>
      <c r="C21" s="5">
        <v>41517</v>
      </c>
      <c r="D21" s="18">
        <v>360.6</v>
      </c>
      <c r="E21" s="16">
        <f t="shared" si="0"/>
        <v>360600</v>
      </c>
      <c r="F21" s="6">
        <f t="shared" si="1"/>
        <v>289561</v>
      </c>
      <c r="G21" s="2"/>
      <c r="H21" s="2"/>
    </row>
    <row r="22" spans="2:8" x14ac:dyDescent="0.35">
      <c r="B22" s="5">
        <v>41518</v>
      </c>
      <c r="C22" s="5">
        <v>41547</v>
      </c>
      <c r="D22" s="18">
        <v>297.39999999999998</v>
      </c>
      <c r="E22" s="16">
        <f t="shared" si="0"/>
        <v>297400</v>
      </c>
      <c r="F22" s="6">
        <f t="shared" si="1"/>
        <v>238812</v>
      </c>
      <c r="G22" s="2"/>
      <c r="H22" s="2"/>
    </row>
    <row r="23" spans="2:8" x14ac:dyDescent="0.35">
      <c r="B23" s="5">
        <v>41548</v>
      </c>
      <c r="C23" s="5">
        <v>41578</v>
      </c>
      <c r="D23" s="18">
        <v>227</v>
      </c>
      <c r="E23" s="16">
        <f t="shared" si="0"/>
        <v>227000</v>
      </c>
      <c r="F23" s="6">
        <f t="shared" si="1"/>
        <v>182281</v>
      </c>
      <c r="G23" s="2"/>
      <c r="H23" s="2"/>
    </row>
    <row r="24" spans="2:8" x14ac:dyDescent="0.35">
      <c r="B24" s="5">
        <v>41579</v>
      </c>
      <c r="C24" s="5">
        <v>41608</v>
      </c>
      <c r="D24" s="18">
        <v>119.6</v>
      </c>
      <c r="E24" s="16">
        <f t="shared" si="0"/>
        <v>119600</v>
      </c>
      <c r="F24" s="6">
        <f t="shared" si="1"/>
        <v>96038</v>
      </c>
      <c r="G24" s="2"/>
      <c r="H24" s="2"/>
    </row>
    <row r="25" spans="2:8" x14ac:dyDescent="0.35">
      <c r="B25" s="5">
        <v>41609</v>
      </c>
      <c r="C25" s="5">
        <v>41639</v>
      </c>
      <c r="D25" s="18">
        <v>46.7</v>
      </c>
      <c r="E25" s="16">
        <f t="shared" si="0"/>
        <v>46700</v>
      </c>
      <c r="F25" s="6">
        <f t="shared" si="1"/>
        <v>37500</v>
      </c>
      <c r="G25" s="2"/>
      <c r="H25" s="2"/>
    </row>
    <row r="26" spans="2:8" x14ac:dyDescent="0.35">
      <c r="B26" s="5">
        <v>41640</v>
      </c>
      <c r="C26" s="5">
        <v>41670</v>
      </c>
      <c r="D26" s="18">
        <v>3.8</v>
      </c>
      <c r="E26" s="16">
        <f t="shared" si="0"/>
        <v>3800</v>
      </c>
      <c r="F26" s="6">
        <f t="shared" si="1"/>
        <v>3051</v>
      </c>
      <c r="G26" s="2"/>
      <c r="H26" s="2"/>
    </row>
    <row r="27" spans="2:8" x14ac:dyDescent="0.35">
      <c r="B27" s="5">
        <v>41671</v>
      </c>
      <c r="C27" s="5">
        <v>41698</v>
      </c>
      <c r="D27" s="18">
        <v>0</v>
      </c>
      <c r="E27" s="16">
        <f t="shared" si="0"/>
        <v>0</v>
      </c>
      <c r="F27" s="6">
        <f t="shared" si="1"/>
        <v>0</v>
      </c>
      <c r="G27" s="2"/>
      <c r="H27" s="2"/>
    </row>
    <row r="28" spans="2:8" x14ac:dyDescent="0.35">
      <c r="B28" s="5">
        <v>41699</v>
      </c>
      <c r="C28" s="5">
        <v>41729</v>
      </c>
      <c r="D28" s="18">
        <v>91</v>
      </c>
      <c r="E28" s="16">
        <f t="shared" si="0"/>
        <v>91000</v>
      </c>
      <c r="F28" s="6">
        <f t="shared" si="1"/>
        <v>73073</v>
      </c>
      <c r="G28" s="2"/>
      <c r="H28" s="2"/>
    </row>
    <row r="29" spans="2:8" x14ac:dyDescent="0.35">
      <c r="B29" s="5">
        <v>41730</v>
      </c>
      <c r="C29" s="5">
        <v>41759</v>
      </c>
      <c r="D29" s="18">
        <v>143.6</v>
      </c>
      <c r="E29" s="16">
        <f t="shared" si="0"/>
        <v>143600</v>
      </c>
      <c r="F29" s="6">
        <f t="shared" si="1"/>
        <v>115310</v>
      </c>
      <c r="G29" s="2"/>
      <c r="H29" s="2"/>
    </row>
    <row r="30" spans="2:8" x14ac:dyDescent="0.35">
      <c r="B30" s="5">
        <v>41760</v>
      </c>
      <c r="C30" s="5">
        <v>41790</v>
      </c>
      <c r="D30" s="18">
        <v>250.5</v>
      </c>
      <c r="E30" s="16">
        <f t="shared" si="0"/>
        <v>250500</v>
      </c>
      <c r="F30" s="6">
        <f t="shared" si="1"/>
        <v>201151</v>
      </c>
      <c r="G30" s="2"/>
      <c r="H30" s="2"/>
    </row>
    <row r="31" spans="2:8" x14ac:dyDescent="0.35">
      <c r="B31" s="5">
        <v>41791</v>
      </c>
      <c r="C31" s="5">
        <v>41820</v>
      </c>
      <c r="D31" s="18">
        <v>330.8</v>
      </c>
      <c r="E31" s="16">
        <f t="shared" si="0"/>
        <v>330800</v>
      </c>
      <c r="F31" s="6">
        <f t="shared" si="1"/>
        <v>265632</v>
      </c>
      <c r="G31" s="2"/>
      <c r="H31" s="2"/>
    </row>
    <row r="32" spans="2:8" x14ac:dyDescent="0.35">
      <c r="B32" s="5">
        <v>41821</v>
      </c>
      <c r="C32" s="5">
        <v>41851</v>
      </c>
      <c r="D32" s="18">
        <v>368.7</v>
      </c>
      <c r="E32" s="16">
        <f t="shared" si="0"/>
        <v>368700</v>
      </c>
      <c r="F32" s="6">
        <f t="shared" si="1"/>
        <v>296066</v>
      </c>
      <c r="G32" s="2"/>
      <c r="H32" s="2"/>
    </row>
    <row r="33" spans="2:8" x14ac:dyDescent="0.35">
      <c r="B33" s="5">
        <v>41852</v>
      </c>
      <c r="C33" s="5">
        <v>41882</v>
      </c>
      <c r="D33" s="18">
        <v>372.3</v>
      </c>
      <c r="E33" s="16">
        <f t="shared" si="0"/>
        <v>372300</v>
      </c>
      <c r="F33" s="6">
        <f t="shared" si="1"/>
        <v>298956</v>
      </c>
      <c r="G33" s="2"/>
      <c r="H33" s="2"/>
    </row>
    <row r="34" spans="2:8" x14ac:dyDescent="0.35">
      <c r="B34" s="5">
        <v>41883</v>
      </c>
      <c r="C34" s="5">
        <v>41912</v>
      </c>
      <c r="D34" s="18">
        <v>372.6</v>
      </c>
      <c r="E34" s="16">
        <f t="shared" si="0"/>
        <v>372600</v>
      </c>
      <c r="F34" s="6">
        <f t="shared" si="1"/>
        <v>299197</v>
      </c>
      <c r="G34" s="2"/>
      <c r="H34" s="2"/>
    </row>
    <row r="35" spans="2:8" x14ac:dyDescent="0.35">
      <c r="B35" s="5">
        <v>41913</v>
      </c>
      <c r="C35" s="5">
        <v>41943</v>
      </c>
      <c r="D35" s="18">
        <v>197.8</v>
      </c>
      <c r="E35" s="16">
        <f t="shared" si="0"/>
        <v>197800</v>
      </c>
      <c r="F35" s="6">
        <f t="shared" si="1"/>
        <v>158833</v>
      </c>
      <c r="G35" s="2"/>
      <c r="H35" s="2"/>
    </row>
    <row r="36" spans="2:8" x14ac:dyDescent="0.35">
      <c r="B36" s="5">
        <v>41944</v>
      </c>
      <c r="C36" s="5">
        <v>41973</v>
      </c>
      <c r="D36" s="18">
        <v>116.9</v>
      </c>
      <c r="E36" s="16">
        <f t="shared" si="0"/>
        <v>116900</v>
      </c>
      <c r="F36" s="6">
        <f t="shared" si="1"/>
        <v>93870</v>
      </c>
      <c r="G36" s="2"/>
      <c r="H36" s="2"/>
    </row>
    <row r="37" spans="2:8" x14ac:dyDescent="0.35">
      <c r="B37" s="5">
        <v>41974</v>
      </c>
      <c r="C37" s="5">
        <v>42004</v>
      </c>
      <c r="D37" s="18">
        <v>92.4</v>
      </c>
      <c r="E37" s="16">
        <f t="shared" si="0"/>
        <v>92400</v>
      </c>
      <c r="F37" s="6">
        <f t="shared" si="1"/>
        <v>74197</v>
      </c>
      <c r="G37" s="2"/>
      <c r="H37" s="2"/>
    </row>
    <row r="38" spans="2:8" x14ac:dyDescent="0.35">
      <c r="B38" s="5">
        <v>42005</v>
      </c>
      <c r="C38" s="5">
        <v>42035</v>
      </c>
      <c r="D38" s="18">
        <v>61.7</v>
      </c>
      <c r="E38" s="16">
        <f t="shared" si="0"/>
        <v>61700</v>
      </c>
      <c r="F38" s="6">
        <f t="shared" si="1"/>
        <v>49545</v>
      </c>
      <c r="G38" s="2"/>
      <c r="H38" s="2"/>
    </row>
    <row r="39" spans="2:8" x14ac:dyDescent="0.35">
      <c r="B39" s="5">
        <v>42036</v>
      </c>
      <c r="C39" s="5">
        <v>42063</v>
      </c>
      <c r="D39" s="18">
        <v>65.900000000000006</v>
      </c>
      <c r="E39" s="16">
        <f t="shared" si="0"/>
        <v>65900</v>
      </c>
      <c r="F39" s="6">
        <f t="shared" si="1"/>
        <v>52917</v>
      </c>
      <c r="G39" s="2"/>
      <c r="H39" s="2"/>
    </row>
    <row r="40" spans="2:8" x14ac:dyDescent="0.35">
      <c r="B40" s="5">
        <v>42064</v>
      </c>
      <c r="C40" s="5">
        <v>42094</v>
      </c>
      <c r="D40" s="18">
        <v>107.41</v>
      </c>
      <c r="E40" s="16">
        <f t="shared" si="0"/>
        <v>107410</v>
      </c>
      <c r="F40" s="6">
        <f t="shared" si="1"/>
        <v>86250</v>
      </c>
      <c r="G40" s="2"/>
      <c r="H40" s="2"/>
    </row>
    <row r="41" spans="2:8" x14ac:dyDescent="0.35">
      <c r="B41" s="5">
        <v>42095</v>
      </c>
      <c r="C41" s="5">
        <v>42124</v>
      </c>
      <c r="D41" s="18">
        <v>169.64</v>
      </c>
      <c r="E41" s="16">
        <f t="shared" si="0"/>
        <v>169640</v>
      </c>
      <c r="F41" s="6">
        <f t="shared" si="1"/>
        <v>136220</v>
      </c>
      <c r="G41" s="2"/>
      <c r="H41" s="2"/>
    </row>
    <row r="42" spans="2:8" x14ac:dyDescent="0.35">
      <c r="B42" s="5">
        <v>42125</v>
      </c>
      <c r="C42" s="5">
        <v>42155</v>
      </c>
      <c r="D42" s="18">
        <v>258.39999999999998</v>
      </c>
      <c r="E42" s="16">
        <f t="shared" si="0"/>
        <v>258399.99999999997</v>
      </c>
      <c r="F42" s="6">
        <f t="shared" si="1"/>
        <v>207495</v>
      </c>
      <c r="G42" s="2"/>
      <c r="H42" s="2"/>
    </row>
    <row r="43" spans="2:8" x14ac:dyDescent="0.35">
      <c r="B43" s="5">
        <v>42156</v>
      </c>
      <c r="C43" s="5">
        <v>42185</v>
      </c>
      <c r="D43" s="18">
        <v>305.54000000000002</v>
      </c>
      <c r="E43" s="16">
        <f t="shared" si="0"/>
        <v>305540</v>
      </c>
      <c r="F43" s="6">
        <f t="shared" si="1"/>
        <v>245348</v>
      </c>
      <c r="G43" s="2"/>
      <c r="H43" s="2"/>
    </row>
    <row r="44" spans="2:8" x14ac:dyDescent="0.35">
      <c r="B44" s="5">
        <v>42186</v>
      </c>
      <c r="C44" s="5">
        <v>42216</v>
      </c>
      <c r="D44" s="18">
        <v>389.73</v>
      </c>
      <c r="E44" s="16">
        <f t="shared" si="0"/>
        <v>389730</v>
      </c>
      <c r="F44" s="6">
        <f t="shared" si="1"/>
        <v>312953</v>
      </c>
      <c r="G44" s="2"/>
      <c r="H44" s="2"/>
    </row>
    <row r="45" spans="2:8" x14ac:dyDescent="0.35">
      <c r="B45" s="5">
        <v>42217</v>
      </c>
      <c r="C45" s="5">
        <v>42247</v>
      </c>
      <c r="D45" s="18">
        <v>367.5</v>
      </c>
      <c r="E45" s="16">
        <f t="shared" si="0"/>
        <v>367500</v>
      </c>
      <c r="F45" s="6">
        <f t="shared" si="1"/>
        <v>295102</v>
      </c>
      <c r="G45" s="2"/>
      <c r="H45" s="2"/>
    </row>
    <row r="46" spans="2:8" x14ac:dyDescent="0.35">
      <c r="B46" s="5">
        <v>42248</v>
      </c>
      <c r="C46" s="5">
        <v>42277</v>
      </c>
      <c r="D46" s="18">
        <v>364.01</v>
      </c>
      <c r="E46" s="16">
        <f t="shared" si="0"/>
        <v>364010</v>
      </c>
      <c r="F46" s="6">
        <f t="shared" si="1"/>
        <v>292300</v>
      </c>
      <c r="G46" s="2"/>
      <c r="H46" s="2"/>
    </row>
    <row r="47" spans="2:8" x14ac:dyDescent="0.35">
      <c r="B47" s="5">
        <v>42278</v>
      </c>
      <c r="C47" s="5">
        <v>42308</v>
      </c>
      <c r="D47" s="18">
        <v>262.67</v>
      </c>
      <c r="E47" s="16">
        <f t="shared" si="0"/>
        <v>262670</v>
      </c>
      <c r="F47" s="6">
        <f t="shared" si="1"/>
        <v>210924</v>
      </c>
      <c r="G47" s="2"/>
      <c r="H47" s="2"/>
    </row>
    <row r="48" spans="2:8" x14ac:dyDescent="0.35">
      <c r="B48" s="5">
        <v>42309</v>
      </c>
      <c r="C48" s="5">
        <v>42338</v>
      </c>
      <c r="D48" s="18">
        <v>152.29</v>
      </c>
      <c r="E48" s="16">
        <f t="shared" si="0"/>
        <v>152290</v>
      </c>
      <c r="F48" s="6">
        <f t="shared" si="1"/>
        <v>122288</v>
      </c>
      <c r="G48" s="2"/>
      <c r="H48" s="2"/>
    </row>
    <row r="49" spans="2:8" x14ac:dyDescent="0.35">
      <c r="B49" s="5">
        <v>42339</v>
      </c>
      <c r="C49" s="5">
        <v>42369</v>
      </c>
      <c r="D49" s="18">
        <v>109.71</v>
      </c>
      <c r="E49" s="16">
        <f t="shared" si="0"/>
        <v>109710</v>
      </c>
      <c r="F49" s="6">
        <f t="shared" si="1"/>
        <v>88097</v>
      </c>
      <c r="G49" s="2"/>
      <c r="H49" s="2"/>
    </row>
    <row r="50" spans="2:8" x14ac:dyDescent="0.35">
      <c r="B50" s="5">
        <v>42370</v>
      </c>
      <c r="C50" s="5">
        <v>42400</v>
      </c>
      <c r="D50" s="18">
        <v>89.95</v>
      </c>
      <c r="E50" s="16">
        <f t="shared" si="0"/>
        <v>89950</v>
      </c>
      <c r="F50" s="6">
        <f t="shared" si="1"/>
        <v>72229</v>
      </c>
      <c r="G50" s="2"/>
      <c r="H50" s="2"/>
    </row>
    <row r="51" spans="2:8" x14ac:dyDescent="0.35">
      <c r="B51" s="5">
        <v>42401</v>
      </c>
      <c r="C51" s="5">
        <v>42429</v>
      </c>
      <c r="D51" s="18">
        <v>85.75</v>
      </c>
      <c r="E51" s="16">
        <f t="shared" si="0"/>
        <v>85750</v>
      </c>
      <c r="F51" s="6">
        <f t="shared" si="1"/>
        <v>68857</v>
      </c>
      <c r="G51" s="2"/>
      <c r="H51" s="2"/>
    </row>
    <row r="52" spans="2:8" x14ac:dyDescent="0.35">
      <c r="B52" s="5">
        <v>42430</v>
      </c>
      <c r="C52" s="5">
        <v>42460</v>
      </c>
      <c r="D52" s="18">
        <v>131</v>
      </c>
      <c r="E52" s="16">
        <f t="shared" si="0"/>
        <v>131000</v>
      </c>
      <c r="F52" s="6">
        <f t="shared" si="1"/>
        <v>105193</v>
      </c>
      <c r="G52" s="2"/>
      <c r="H52" s="2"/>
    </row>
    <row r="53" spans="2:8" x14ac:dyDescent="0.35">
      <c r="B53" s="5">
        <v>42461</v>
      </c>
      <c r="C53" s="5">
        <v>42490</v>
      </c>
      <c r="D53" s="18">
        <v>222.26</v>
      </c>
      <c r="E53" s="16">
        <f t="shared" si="0"/>
        <v>222260</v>
      </c>
      <c r="F53" s="6">
        <f t="shared" si="1"/>
        <v>178474</v>
      </c>
      <c r="G53" s="2"/>
      <c r="H53" s="2"/>
    </row>
    <row r="54" spans="2:8" x14ac:dyDescent="0.35">
      <c r="B54" s="5">
        <v>42491</v>
      </c>
      <c r="C54" s="5">
        <v>42521</v>
      </c>
      <c r="D54" s="18">
        <v>269.98</v>
      </c>
      <c r="E54" s="16">
        <f t="shared" si="0"/>
        <v>269980</v>
      </c>
      <c r="F54" s="6">
        <f t="shared" si="1"/>
        <v>216793</v>
      </c>
      <c r="G54" s="2"/>
      <c r="H54" s="2"/>
    </row>
    <row r="55" spans="2:8" x14ac:dyDescent="0.35">
      <c r="B55" s="5">
        <v>42522</v>
      </c>
      <c r="C55" s="5">
        <v>42551</v>
      </c>
      <c r="D55" s="18">
        <v>313.8</v>
      </c>
      <c r="E55" s="16">
        <f t="shared" si="0"/>
        <v>313800</v>
      </c>
      <c r="F55" s="6">
        <f t="shared" si="1"/>
        <v>251981</v>
      </c>
      <c r="G55" s="2"/>
      <c r="H55" s="2"/>
    </row>
    <row r="56" spans="2:8" x14ac:dyDescent="0.35">
      <c r="B56" s="5">
        <v>42552</v>
      </c>
      <c r="C56" s="5">
        <v>42582</v>
      </c>
      <c r="D56" s="18">
        <v>358.44</v>
      </c>
      <c r="E56" s="16">
        <f t="shared" si="0"/>
        <v>358440</v>
      </c>
      <c r="F56" s="6">
        <f t="shared" si="1"/>
        <v>287827</v>
      </c>
      <c r="G56" s="2"/>
      <c r="H56" s="2"/>
    </row>
    <row r="57" spans="2:8" x14ac:dyDescent="0.35">
      <c r="B57" s="5">
        <v>42583</v>
      </c>
      <c r="C57" s="5">
        <v>42613</v>
      </c>
      <c r="D57" s="18">
        <v>332.5</v>
      </c>
      <c r="E57" s="16">
        <f t="shared" si="0"/>
        <v>332500</v>
      </c>
      <c r="F57" s="6">
        <f t="shared" si="1"/>
        <v>266997</v>
      </c>
      <c r="G57" s="2"/>
      <c r="H57" s="2"/>
    </row>
    <row r="58" spans="2:8" x14ac:dyDescent="0.35">
      <c r="B58" s="5">
        <v>42614</v>
      </c>
      <c r="C58" s="5">
        <v>42643</v>
      </c>
      <c r="D58" s="18">
        <v>366.6</v>
      </c>
      <c r="E58" s="16">
        <f t="shared" si="0"/>
        <v>366600</v>
      </c>
      <c r="F58" s="6">
        <f t="shared" si="1"/>
        <v>294379</v>
      </c>
      <c r="G58" s="2"/>
      <c r="H58" s="2"/>
    </row>
    <row r="59" spans="2:8" x14ac:dyDescent="0.35">
      <c r="B59" s="5">
        <v>42644</v>
      </c>
      <c r="C59" s="5">
        <v>42674</v>
      </c>
      <c r="D59" s="18">
        <v>340.7</v>
      </c>
      <c r="E59" s="16">
        <f t="shared" si="0"/>
        <v>340700</v>
      </c>
      <c r="F59" s="6">
        <f t="shared" si="1"/>
        <v>273582</v>
      </c>
      <c r="G59" s="2"/>
      <c r="H59" s="2"/>
    </row>
    <row r="60" spans="2:8" x14ac:dyDescent="0.35">
      <c r="B60" s="5">
        <v>42675</v>
      </c>
      <c r="C60" s="5">
        <v>42704</v>
      </c>
      <c r="D60" s="18">
        <v>160.9</v>
      </c>
      <c r="E60" s="16">
        <f t="shared" si="0"/>
        <v>160900</v>
      </c>
      <c r="F60" s="6">
        <f t="shared" si="1"/>
        <v>129202</v>
      </c>
      <c r="G60" s="2"/>
      <c r="H60" s="2"/>
    </row>
    <row r="61" spans="2:8" x14ac:dyDescent="0.35">
      <c r="B61" s="5">
        <v>42705</v>
      </c>
      <c r="C61" s="5">
        <v>42735</v>
      </c>
      <c r="D61" s="18">
        <v>110.9</v>
      </c>
      <c r="E61" s="16">
        <f t="shared" si="0"/>
        <v>110900</v>
      </c>
      <c r="F61" s="6">
        <f t="shared" si="1"/>
        <v>89052</v>
      </c>
      <c r="G61" s="2"/>
      <c r="H61" s="2"/>
    </row>
    <row r="62" spans="2:8" x14ac:dyDescent="0.35">
      <c r="B62" s="5">
        <v>42736</v>
      </c>
      <c r="C62" s="5">
        <v>42766</v>
      </c>
      <c r="D62" s="18">
        <v>83.1</v>
      </c>
      <c r="E62" s="16">
        <f t="shared" si="0"/>
        <v>83100</v>
      </c>
      <c r="F62" s="6">
        <f t="shared" si="1"/>
        <v>66729</v>
      </c>
      <c r="G62" s="2"/>
      <c r="H62" s="2"/>
    </row>
    <row r="63" spans="2:8" x14ac:dyDescent="0.35">
      <c r="B63" s="5">
        <v>42767</v>
      </c>
      <c r="C63" s="5">
        <v>42794</v>
      </c>
      <c r="D63" s="18">
        <v>71.5</v>
      </c>
      <c r="E63" s="16">
        <f t="shared" si="0"/>
        <v>71500</v>
      </c>
      <c r="F63" s="6">
        <f t="shared" si="1"/>
        <v>57414</v>
      </c>
      <c r="G63" s="2"/>
      <c r="H63" s="2"/>
    </row>
    <row r="64" spans="2:8" x14ac:dyDescent="0.35">
      <c r="B64" s="5">
        <v>42795</v>
      </c>
      <c r="C64" s="5">
        <v>42825</v>
      </c>
      <c r="D64" s="18">
        <v>120.1</v>
      </c>
      <c r="E64" s="16">
        <f t="shared" si="0"/>
        <v>120100</v>
      </c>
      <c r="F64" s="6">
        <f t="shared" si="1"/>
        <v>96440</v>
      </c>
      <c r="G64" s="2"/>
      <c r="H64" s="2"/>
    </row>
    <row r="65" spans="2:8" x14ac:dyDescent="0.35">
      <c r="B65" s="5">
        <v>42826</v>
      </c>
      <c r="C65" s="5">
        <v>42855</v>
      </c>
      <c r="D65" s="18">
        <v>230.5</v>
      </c>
      <c r="E65" s="16">
        <f t="shared" si="0"/>
        <v>230500</v>
      </c>
      <c r="F65" s="6">
        <f t="shared" si="1"/>
        <v>185091</v>
      </c>
      <c r="G65" s="2"/>
      <c r="H65" s="2"/>
    </row>
    <row r="66" spans="2:8" x14ac:dyDescent="0.35">
      <c r="B66" s="5">
        <v>42856</v>
      </c>
      <c r="C66" s="5">
        <v>42886</v>
      </c>
      <c r="D66" s="18">
        <v>277.10000000000002</v>
      </c>
      <c r="E66" s="16">
        <f t="shared" si="0"/>
        <v>277100</v>
      </c>
      <c r="F66" s="6">
        <f t="shared" si="1"/>
        <v>222511</v>
      </c>
      <c r="G66" s="2"/>
      <c r="H66" s="2"/>
    </row>
    <row r="67" spans="2:8" x14ac:dyDescent="0.35">
      <c r="B67" s="5">
        <v>42887</v>
      </c>
      <c r="C67" s="5">
        <v>42916</v>
      </c>
      <c r="D67" s="18">
        <v>342.2</v>
      </c>
      <c r="E67" s="16">
        <f t="shared" si="0"/>
        <v>342200</v>
      </c>
      <c r="F67" s="6">
        <f t="shared" si="1"/>
        <v>274786</v>
      </c>
      <c r="G67" s="2"/>
      <c r="H67" s="2"/>
    </row>
    <row r="68" spans="2:8" x14ac:dyDescent="0.35">
      <c r="B68" s="5">
        <v>42917</v>
      </c>
      <c r="C68" s="5">
        <v>42947</v>
      </c>
      <c r="D68" s="18">
        <v>364.3</v>
      </c>
      <c r="E68" s="16">
        <f t="shared" si="0"/>
        <v>364300</v>
      </c>
      <c r="F68" s="6">
        <f t="shared" si="1"/>
        <v>292532</v>
      </c>
      <c r="G68" s="2"/>
      <c r="H68" s="2"/>
    </row>
    <row r="69" spans="2:8" x14ac:dyDescent="0.35">
      <c r="B69" s="5">
        <v>42948</v>
      </c>
      <c r="C69" s="5">
        <v>42978</v>
      </c>
      <c r="D69" s="18">
        <v>363</v>
      </c>
      <c r="E69" s="16">
        <f t="shared" si="0"/>
        <v>363000</v>
      </c>
      <c r="F69" s="6">
        <f t="shared" si="1"/>
        <v>291489</v>
      </c>
      <c r="G69" s="2"/>
      <c r="H69" s="2"/>
    </row>
    <row r="70" spans="2:8" x14ac:dyDescent="0.35">
      <c r="B70" s="5">
        <v>42979</v>
      </c>
      <c r="C70" s="5">
        <v>43008</v>
      </c>
      <c r="D70" s="18">
        <v>371.3</v>
      </c>
      <c r="E70" s="16">
        <f t="shared" si="0"/>
        <v>371300</v>
      </c>
      <c r="F70" s="6">
        <f t="shared" si="1"/>
        <v>298153</v>
      </c>
      <c r="G70" s="2"/>
      <c r="H70" s="2"/>
    </row>
    <row r="71" spans="2:8" x14ac:dyDescent="0.35">
      <c r="B71" s="5">
        <v>43009</v>
      </c>
      <c r="C71" s="5">
        <v>43039</v>
      </c>
      <c r="D71" s="18">
        <v>331.1</v>
      </c>
      <c r="E71" s="16">
        <f t="shared" si="0"/>
        <v>331100</v>
      </c>
      <c r="F71" s="6">
        <f t="shared" si="1"/>
        <v>265873</v>
      </c>
      <c r="G71" s="2"/>
      <c r="H71" s="2"/>
    </row>
    <row r="72" spans="2:8" x14ac:dyDescent="0.35">
      <c r="B72" s="5">
        <v>43040</v>
      </c>
      <c r="C72" s="5">
        <v>43069</v>
      </c>
      <c r="D72" s="18">
        <v>154.1</v>
      </c>
      <c r="E72" s="16">
        <f t="shared" ref="E72:E76" si="2">D72*1000</f>
        <v>154100</v>
      </c>
      <c r="F72" s="6">
        <f t="shared" ref="F72:F76" si="3">ROUNDDOWN(E72*0.803,0)</f>
        <v>123742</v>
      </c>
      <c r="G72" s="2"/>
      <c r="H72" s="2"/>
    </row>
    <row r="73" spans="2:8" x14ac:dyDescent="0.35">
      <c r="B73" s="5">
        <v>43070</v>
      </c>
      <c r="C73" s="5">
        <v>43100</v>
      </c>
      <c r="D73" s="18">
        <v>111.4</v>
      </c>
      <c r="E73" s="16">
        <f t="shared" si="2"/>
        <v>111400</v>
      </c>
      <c r="F73" s="6">
        <f t="shared" si="3"/>
        <v>89454</v>
      </c>
      <c r="G73" s="2"/>
      <c r="H73" s="2"/>
    </row>
    <row r="74" spans="2:8" x14ac:dyDescent="0.35">
      <c r="B74" s="5">
        <v>43101</v>
      </c>
      <c r="C74" s="5">
        <v>43131</v>
      </c>
      <c r="D74" s="18">
        <v>81.400000000000006</v>
      </c>
      <c r="E74" s="16">
        <f t="shared" si="2"/>
        <v>81400</v>
      </c>
      <c r="F74" s="6">
        <f t="shared" si="3"/>
        <v>65364</v>
      </c>
      <c r="G74" s="2"/>
      <c r="H74" s="2"/>
    </row>
    <row r="75" spans="2:8" x14ac:dyDescent="0.35">
      <c r="B75" s="5">
        <v>43132</v>
      </c>
      <c r="C75" s="5">
        <v>43159</v>
      </c>
      <c r="D75" s="18">
        <v>68.3</v>
      </c>
      <c r="E75" s="16">
        <f t="shared" si="2"/>
        <v>68300</v>
      </c>
      <c r="F75" s="6">
        <f t="shared" si="3"/>
        <v>54844</v>
      </c>
      <c r="G75" s="2"/>
      <c r="H75" s="2"/>
    </row>
    <row r="76" spans="2:8" ht="29" x14ac:dyDescent="0.35">
      <c r="B76" s="5">
        <v>43160</v>
      </c>
      <c r="C76" s="5">
        <v>43190</v>
      </c>
      <c r="D76" s="18">
        <v>102.2</v>
      </c>
      <c r="E76" s="16">
        <f t="shared" si="2"/>
        <v>102200</v>
      </c>
      <c r="F76" s="6">
        <f t="shared" si="3"/>
        <v>82066</v>
      </c>
      <c r="G76" s="7">
        <f>ROUNDDOWN(SUM(F7:F76),0)</f>
        <v>11776268</v>
      </c>
      <c r="H76" s="8" t="s">
        <v>6</v>
      </c>
    </row>
    <row r="77" spans="2:8" x14ac:dyDescent="0.35">
      <c r="B77" s="2"/>
      <c r="C77" s="2"/>
      <c r="D77" s="17">
        <f>SUM(D7:D76)</f>
        <v>14665.380000000001</v>
      </c>
      <c r="E77" s="17">
        <f>SUM(E7:E76)</f>
        <v>14665380</v>
      </c>
      <c r="F77" s="7"/>
      <c r="G77" s="7">
        <f>G76</f>
        <v>11776268</v>
      </c>
      <c r="H77" s="7"/>
    </row>
  </sheetData>
  <mergeCells count="6">
    <mergeCell ref="B3:G3"/>
    <mergeCell ref="B4:C4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6:G13"/>
  <sheetViews>
    <sheetView tabSelected="1" topLeftCell="D1" zoomScale="82" zoomScaleNormal="82" workbookViewId="0">
      <selection activeCell="G8" sqref="G8"/>
    </sheetView>
  </sheetViews>
  <sheetFormatPr defaultRowHeight="14.5" x14ac:dyDescent="0.35"/>
  <cols>
    <col min="5" max="5" width="7.453125" customWidth="1"/>
    <col min="6" max="6" width="34.81640625" customWidth="1"/>
    <col min="7" max="7" width="43.54296875" customWidth="1"/>
  </cols>
  <sheetData>
    <row r="6" spans="5:7" ht="18.75" customHeight="1" x14ac:dyDescent="0.35">
      <c r="E6" s="9" t="s">
        <v>7</v>
      </c>
      <c r="F6" s="9" t="s">
        <v>8</v>
      </c>
      <c r="G6" s="9" t="s">
        <v>9</v>
      </c>
    </row>
    <row r="7" spans="5:7" ht="31.5" customHeight="1" x14ac:dyDescent="0.45">
      <c r="E7" s="10">
        <v>1</v>
      </c>
      <c r="F7" s="11" t="s">
        <v>10</v>
      </c>
      <c r="G7" s="12">
        <f>'ER Sheet'!G77</f>
        <v>11776268</v>
      </c>
    </row>
    <row r="8" spans="5:7" ht="35.25" customHeight="1" x14ac:dyDescent="0.35">
      <c r="E8" s="10">
        <v>2</v>
      </c>
      <c r="F8" s="11" t="s">
        <v>11</v>
      </c>
      <c r="G8" s="10">
        <v>2044442</v>
      </c>
    </row>
    <row r="9" spans="5:7" ht="27" customHeight="1" x14ac:dyDescent="0.35">
      <c r="E9" s="10">
        <v>3</v>
      </c>
      <c r="F9" s="11" t="s">
        <v>12</v>
      </c>
      <c r="G9" s="13">
        <v>41061</v>
      </c>
    </row>
    <row r="10" spans="5:7" ht="24.75" customHeight="1" x14ac:dyDescent="0.35">
      <c r="E10" s="10">
        <v>4</v>
      </c>
      <c r="F10" s="11" t="s">
        <v>13</v>
      </c>
      <c r="G10" s="13">
        <v>43190</v>
      </c>
    </row>
    <row r="11" spans="5:7" ht="24.75" customHeight="1" x14ac:dyDescent="0.35">
      <c r="E11" s="10">
        <v>5</v>
      </c>
      <c r="F11" s="11" t="s">
        <v>14</v>
      </c>
      <c r="G11" s="10">
        <f>G10-G9+1</f>
        <v>2130</v>
      </c>
    </row>
    <row r="12" spans="5:7" ht="36.75" customHeight="1" x14ac:dyDescent="0.35">
      <c r="E12" s="10">
        <v>6</v>
      </c>
      <c r="F12" s="11" t="s">
        <v>15</v>
      </c>
      <c r="G12" s="14">
        <f>(G8/365)*G11</f>
        <v>11930579.342465753</v>
      </c>
    </row>
    <row r="13" spans="5:7" ht="15.5" x14ac:dyDescent="0.35">
      <c r="E13" s="10">
        <v>7</v>
      </c>
      <c r="F13" s="11" t="s">
        <v>16</v>
      </c>
      <c r="G13" s="15">
        <f>(G7-G12)/G12</f>
        <v>-1.2934103033579964E-2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5:E13"/>
  <sheetViews>
    <sheetView topLeftCell="C1" workbookViewId="0">
      <selection activeCell="E6" sqref="E6:E12"/>
    </sheetView>
  </sheetViews>
  <sheetFormatPr defaultRowHeight="14.5" x14ac:dyDescent="0.35"/>
  <cols>
    <col min="3" max="3" width="13" customWidth="1"/>
    <col min="4" max="4" width="29.1796875" customWidth="1"/>
    <col min="5" max="5" width="32.26953125" customWidth="1"/>
  </cols>
  <sheetData>
    <row r="5" spans="3:5" x14ac:dyDescent="0.35">
      <c r="C5" s="7" t="s">
        <v>18</v>
      </c>
      <c r="D5" s="7" t="s">
        <v>20</v>
      </c>
      <c r="E5" s="7" t="s">
        <v>21</v>
      </c>
    </row>
    <row r="6" spans="3:5" x14ac:dyDescent="0.35">
      <c r="C6" s="2">
        <v>2012</v>
      </c>
      <c r="D6" s="6">
        <f>SUM('ER Sheet'!E7:E13)</f>
        <v>1529600</v>
      </c>
      <c r="E6" s="6">
        <f>SUM('ER Sheet'!F7:F13)</f>
        <v>1228265</v>
      </c>
    </row>
    <row r="7" spans="3:5" x14ac:dyDescent="0.35">
      <c r="C7" s="2">
        <v>2013</v>
      </c>
      <c r="D7" s="6">
        <f>SUM('ER Sheet'!E14:E25)</f>
        <v>2326500</v>
      </c>
      <c r="E7" s="6">
        <f>SUM('ER Sheet'!F14:F25)</f>
        <v>1868174</v>
      </c>
    </row>
    <row r="8" spans="3:5" x14ac:dyDescent="0.35">
      <c r="C8" s="2">
        <v>2014</v>
      </c>
      <c r="D8" s="6">
        <f>SUM('ER Sheet'!E26:E37)</f>
        <v>2340400</v>
      </c>
      <c r="E8" s="6">
        <f>SUM('ER Sheet'!F26:F37)</f>
        <v>1879336</v>
      </c>
    </row>
    <row r="9" spans="3:5" x14ac:dyDescent="0.35">
      <c r="C9" s="2">
        <v>2015</v>
      </c>
      <c r="D9" s="6">
        <f>SUM('ER Sheet'!E38:E49)</f>
        <v>2614500</v>
      </c>
      <c r="E9" s="6">
        <f>SUM('ER Sheet'!F38:F49)</f>
        <v>2099439</v>
      </c>
    </row>
    <row r="10" spans="3:5" x14ac:dyDescent="0.35">
      <c r="C10" s="2">
        <v>2016</v>
      </c>
      <c r="D10" s="6">
        <f>SUM('ER Sheet'!E50:E61)</f>
        <v>2782780</v>
      </c>
      <c r="E10" s="6">
        <f>SUM('ER Sheet'!F50:F61)</f>
        <v>2234566</v>
      </c>
    </row>
    <row r="11" spans="3:5" x14ac:dyDescent="0.35">
      <c r="C11" s="2">
        <v>2017</v>
      </c>
      <c r="D11" s="6">
        <f>SUM('ER Sheet'!E62:E73)</f>
        <v>2819700</v>
      </c>
      <c r="E11" s="6">
        <f>SUM('ER Sheet'!F62:F73)</f>
        <v>2264214</v>
      </c>
    </row>
    <row r="12" spans="3:5" x14ac:dyDescent="0.35">
      <c r="C12" s="2">
        <v>2018</v>
      </c>
      <c r="D12" s="6">
        <f>SUM('ER Sheet'!E74:E76)</f>
        <v>251900</v>
      </c>
      <c r="E12" s="6">
        <f>SUM('ER Sheet'!F74:F76)</f>
        <v>202274</v>
      </c>
    </row>
    <row r="13" spans="3:5" x14ac:dyDescent="0.35">
      <c r="C13" s="7" t="s">
        <v>19</v>
      </c>
      <c r="D13" s="19">
        <f>SUM(D6:D12)</f>
        <v>14665380</v>
      </c>
      <c r="E13" s="19">
        <f>SUM(E6:E12)</f>
        <v>11776268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 Sheet</vt:lpstr>
      <vt:lpstr>ER Comparison</vt:lpstr>
      <vt:lpstr>Vintage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2023-04-19T13:40:36Z</dcterms:modified>
</cp:coreProperties>
</file>