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cdm01\Downloads\"/>
    </mc:Choice>
  </mc:AlternateContent>
  <xr:revisionPtr revIDLastSave="0" documentId="13_ncr:1_{2D549FE5-993C-4AE6-94CC-E74911653778}" xr6:coauthVersionLast="47" xr6:coauthVersionMax="47" xr10:uidLastSave="{00000000-0000-0000-0000-000000000000}"/>
  <bookViews>
    <workbookView xWindow="-110" yWindow="-110" windowWidth="19420" windowHeight="10300" tabRatio="690" xr2:uid="{00000000-000D-0000-FFFF-FFFF00000000}"/>
  </bookViews>
  <sheets>
    <sheet name="Emission Calculations" sheetId="9" r:id="rId1"/>
    <sheet name="Monitoring Parameters" sheetId="1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7" i="9" l="1"/>
  <c r="E24" i="9"/>
  <c r="D24" i="9" s="1"/>
  <c r="D28" i="9" s="1"/>
  <c r="E14" i="9"/>
  <c r="I8" i="9"/>
  <c r="I7" i="9"/>
  <c r="D9" i="9"/>
  <c r="D5" i="9"/>
  <c r="E21" i="16"/>
  <c r="D16" i="9"/>
  <c r="D17" i="9"/>
  <c r="D18" i="9"/>
  <c r="D19" i="9"/>
  <c r="D20" i="9"/>
  <c r="D21" i="9"/>
  <c r="D22" i="9"/>
  <c r="D23" i="9"/>
  <c r="D15" i="9"/>
  <c r="I10" i="16"/>
  <c r="D10" i="16" s="1"/>
  <c r="E10" i="16" s="1"/>
  <c r="I11" i="16"/>
  <c r="D20" i="16" s="1"/>
  <c r="E20" i="16" s="1"/>
  <c r="E19" i="16"/>
  <c r="E18" i="16"/>
  <c r="E17" i="16"/>
  <c r="E16" i="16"/>
  <c r="E15" i="16"/>
  <c r="E14" i="16"/>
  <c r="E13" i="16"/>
  <c r="E12" i="16"/>
  <c r="E11" i="16"/>
  <c r="D5" i="16"/>
  <c r="E15" i="9" l="1"/>
  <c r="E21" i="9" l="1"/>
  <c r="E23" i="9"/>
  <c r="E22" i="9"/>
  <c r="E16" i="9"/>
  <c r="E17" i="9"/>
  <c r="E18" i="9"/>
  <c r="E19" i="9"/>
  <c r="E20" i="9"/>
  <c r="D14" i="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Furkan Sadıkoğlu</author>
  </authors>
  <commentList>
    <comment ref="B14" authorId="0" shapeId="0" xr:uid="{B6C5428F-3638-496C-95A0-432D38E7964C}">
      <text>
        <r>
          <rPr>
            <b/>
            <sz val="9"/>
            <color rgb="FF000000"/>
            <rFont val="Tahoma"/>
            <family val="2"/>
            <charset val="162"/>
          </rPr>
          <t>Çağla Balcı Eriş</t>
        </r>
        <r>
          <rPr>
            <sz val="9"/>
            <color rgb="FF000000"/>
            <rFont val="Tahoma"/>
            <family val="2"/>
            <charset val="162"/>
          </rPr>
          <t xml:space="preserve">
</t>
        </r>
        <r>
          <rPr>
            <sz val="9"/>
            <color rgb="FF000000"/>
            <rFont val="Tahoma"/>
            <family val="2"/>
            <charset val="162"/>
          </rPr>
          <t>141 days</t>
        </r>
      </text>
    </comment>
    <comment ref="B24" authorId="0" shapeId="0" xr:uid="{EAC8BD15-5B6D-4768-8DFB-9867566B70A4}">
      <text>
        <r>
          <rPr>
            <b/>
            <sz val="9"/>
            <color rgb="FF000000"/>
            <rFont val="Tahoma"/>
            <family val="2"/>
            <charset val="162"/>
          </rPr>
          <t>Çağla Balcı Eriş</t>
        </r>
        <r>
          <rPr>
            <sz val="9"/>
            <color rgb="FF000000"/>
            <rFont val="Tahoma"/>
            <family val="2"/>
            <charset val="162"/>
          </rPr>
          <t xml:space="preserve">
</t>
        </r>
        <r>
          <rPr>
            <sz val="9"/>
            <color rgb="FF000000"/>
            <rFont val="Tahoma"/>
            <family val="2"/>
            <charset val="162"/>
          </rPr>
          <t>224 days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Furkan Sadıkoğlu</author>
  </authors>
  <commentList>
    <comment ref="B10" authorId="0" shapeId="0" xr:uid="{7002E939-47C7-DF44-A093-35F4083B8C62}">
      <text>
        <r>
          <rPr>
            <b/>
            <sz val="9"/>
            <color rgb="FF000000"/>
            <rFont val="Tahoma"/>
            <family val="2"/>
            <charset val="162"/>
          </rPr>
          <t>Çağla Balcı Eriş</t>
        </r>
        <r>
          <rPr>
            <sz val="9"/>
            <color rgb="FF000000"/>
            <rFont val="Tahoma"/>
            <family val="2"/>
            <charset val="162"/>
          </rPr>
          <t xml:space="preserve">
</t>
        </r>
        <r>
          <rPr>
            <sz val="9"/>
            <color rgb="FF000000"/>
            <rFont val="Tahoma"/>
            <family val="2"/>
            <charset val="162"/>
          </rPr>
          <t>326 days</t>
        </r>
      </text>
    </comment>
    <comment ref="B20" authorId="0" shapeId="0" xr:uid="{2EB791B7-F757-6549-9529-8149A6EEA713}">
      <text>
        <r>
          <rPr>
            <b/>
            <sz val="9"/>
            <color rgb="FF000000"/>
            <rFont val="Tahoma"/>
            <family val="2"/>
            <charset val="162"/>
          </rPr>
          <t>Çağla Balcı Eriş</t>
        </r>
        <r>
          <rPr>
            <sz val="9"/>
            <color rgb="FF000000"/>
            <rFont val="Tahoma"/>
            <family val="2"/>
            <charset val="162"/>
          </rPr>
          <t xml:space="preserve">
</t>
        </r>
        <r>
          <rPr>
            <sz val="9"/>
            <color rgb="FF000000"/>
            <rFont val="Tahoma"/>
            <family val="2"/>
            <charset val="162"/>
          </rPr>
          <t>39 days</t>
        </r>
      </text>
    </comment>
  </commentList>
</comments>
</file>

<file path=xl/sharedStrings.xml><?xml version="1.0" encoding="utf-8"?>
<sst xmlns="http://schemas.openxmlformats.org/spreadsheetml/2006/main" count="37" uniqueCount="32">
  <si>
    <t>Parameter</t>
  </si>
  <si>
    <t>SI Unit</t>
  </si>
  <si>
    <t>Result</t>
  </si>
  <si>
    <t>tCO2/MWh</t>
  </si>
  <si>
    <t>Electricity Generation</t>
  </si>
  <si>
    <t>Annual CO2 Emission Reductions</t>
  </si>
  <si>
    <t xml:space="preserve">Total CO2 Emission Reuctions </t>
  </si>
  <si>
    <t>Reference</t>
  </si>
  <si>
    <t>https://enerji.gov.tr//Media/Dizin/EVCED/tr/ÇevreVeİklim/İklimDeğişikliği/TUESEmisyonFktr/Belgeler/Sebeke_EF_Bilgi_Formu_2022.pdf</t>
  </si>
  <si>
    <r>
      <t>EF</t>
    </r>
    <r>
      <rPr>
        <sz val="7"/>
        <rFont val="Arial"/>
        <family val="2"/>
      </rPr>
      <t>Grid,OM,y</t>
    </r>
  </si>
  <si>
    <r>
      <t>EF</t>
    </r>
    <r>
      <rPr>
        <sz val="7"/>
        <rFont val="Arial"/>
        <family val="2"/>
      </rPr>
      <t>Grid,BM,y</t>
    </r>
  </si>
  <si>
    <r>
      <t>EF</t>
    </r>
    <r>
      <rPr>
        <sz val="7"/>
        <rFont val="Arial"/>
        <family val="2"/>
      </rPr>
      <t>Grid,CM,y</t>
    </r>
  </si>
  <si>
    <t>Generation License</t>
  </si>
  <si>
    <t xml:space="preserve">"Turkish National Grid Emission Factor Factsheet" document of Turkey's Energy and Natural Resources Ministry </t>
  </si>
  <si>
    <t>13/08/2025-31/12/2025</t>
  </si>
  <si>
    <t>1/01/2035-12/08/2035</t>
  </si>
  <si>
    <t>For SDG 7- Annual Electricity Generation</t>
  </si>
  <si>
    <t>MWh/year</t>
  </si>
  <si>
    <t>During Total Crediting Period (MWh)</t>
  </si>
  <si>
    <t xml:space="preserve">Annual Electricity Generation </t>
  </si>
  <si>
    <t>Year</t>
  </si>
  <si>
    <t>Days</t>
  </si>
  <si>
    <t>Electricity Generation 
(MWh)</t>
  </si>
  <si>
    <t>Total Electricity Generation  (MWh)</t>
  </si>
  <si>
    <r>
      <t>Estimation of baseline emissions 
(tonnes of CO</t>
    </r>
    <r>
      <rPr>
        <vertAlign val="subscript"/>
        <sz val="10.5"/>
        <color theme="1"/>
        <rFont val="Franklin Gothic Book"/>
        <family val="2"/>
      </rPr>
      <t>2</t>
    </r>
    <r>
      <rPr>
        <sz val="10.5"/>
        <color theme="1"/>
        <rFont val="Franklin Gothic Book"/>
        <family val="2"/>
      </rPr>
      <t>e)</t>
    </r>
  </si>
  <si>
    <r>
      <t>Estimation of project activity emissions  
(tonnes of CO</t>
    </r>
    <r>
      <rPr>
        <vertAlign val="subscript"/>
        <sz val="10.5"/>
        <color theme="1"/>
        <rFont val="Franklin Gothic Book"/>
        <family val="2"/>
      </rPr>
      <t>2</t>
    </r>
    <r>
      <rPr>
        <sz val="10.5"/>
        <color theme="1"/>
        <rFont val="Franklin Gothic Book"/>
        <family val="2"/>
      </rPr>
      <t>e)</t>
    </r>
  </si>
  <si>
    <r>
      <t>Estimation of leakage 
(tonnes of CO</t>
    </r>
    <r>
      <rPr>
        <vertAlign val="subscript"/>
        <sz val="10.5"/>
        <color theme="1"/>
        <rFont val="Franklin Gothic Book"/>
        <family val="2"/>
      </rPr>
      <t>2</t>
    </r>
    <r>
      <rPr>
        <sz val="10.5"/>
        <color theme="1"/>
        <rFont val="Franklin Gothic Book"/>
        <family val="2"/>
      </rPr>
      <t>e)</t>
    </r>
  </si>
  <si>
    <r>
      <t>Estimation of overall emission reductions    (</t>
    </r>
    <r>
      <rPr>
        <sz val="12"/>
        <color theme="1"/>
        <rFont val="Arial"/>
        <family val="2"/>
      </rPr>
      <t>tonnes of CO</t>
    </r>
    <r>
      <rPr>
        <vertAlign val="subscript"/>
        <sz val="10.5"/>
        <color theme="1"/>
        <rFont val="Franklin Gothic Book"/>
        <family val="2"/>
      </rPr>
      <t>2</t>
    </r>
    <r>
      <rPr>
        <sz val="10.5"/>
        <color theme="1"/>
        <rFont val="Franklin Gothic Book"/>
        <family val="2"/>
      </rPr>
      <t>e)</t>
    </r>
  </si>
  <si>
    <t>For SDG 8 - Decent Work and Economic Growth</t>
  </si>
  <si>
    <t>According to tool 7-version 07-section 6.6.1 CM for second crediting period hydro project is calculated as demonstrated in cell D5.</t>
  </si>
  <si>
    <t>18 employees</t>
  </si>
  <si>
    <t>Average ER value of 10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</si>
</sst>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* #,##0.00_);_(* \(#,##0.00\);_(* &quot;-&quot;??_);_(@_)"/>
    <numFmt numFmtId="165" formatCode="_-* #,##0.00\ _T_R_Y_-;\-* #,##0.00\ _T_R_Y_-;_-* &quot;-&quot;??\ _T_R_Y_-;_-@_-"/>
    <numFmt numFmtId="166" formatCode="_-* #,##0.00\ _л_в_-;\-* #,##0.00\ _л_в_-;_-* &quot;-&quot;??\ _л_в_-;_-@_-"/>
    <numFmt numFmtId="167" formatCode="#,##0.0"/>
    <numFmt numFmtId="168" formatCode="0.0000"/>
    <numFmt numFmtId="169" formatCode="0.000"/>
    <numFmt numFmtId="170" formatCode="#,##0_ "/>
    <numFmt numFmtId="171" formatCode="_-* #,##0_-;\-* #,##0_-;_-* &quot;-&quot;??_-;_-@_-"/>
    <numFmt numFmtId="172" formatCode="#,##0.000_);\(#,##0.000\)"/>
  </numFmts>
  <fonts count="17" x14ac:knownFonts="1"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Tahoma"/>
      <family val="2"/>
      <charset val="162"/>
    </font>
    <font>
      <sz val="9"/>
      <color rgb="FF000000"/>
      <name val="Tahoma"/>
      <family val="2"/>
      <charset val="162"/>
    </font>
    <font>
      <sz val="12"/>
      <name val="Arial"/>
      <family val="2"/>
    </font>
    <font>
      <sz val="7"/>
      <name val="Arial"/>
      <family val="2"/>
    </font>
    <font>
      <sz val="12"/>
      <color theme="1"/>
      <name val="Arial"/>
      <family val="2"/>
    </font>
    <font>
      <sz val="10.5"/>
      <color theme="1"/>
      <name val="Franklin Gothic Book"/>
      <family val="2"/>
    </font>
    <font>
      <sz val="10"/>
      <name val="Arial Tur"/>
      <charset val="162"/>
    </font>
    <font>
      <b/>
      <sz val="12"/>
      <color theme="1"/>
      <name val="Arial"/>
      <family val="2"/>
    </font>
    <font>
      <b/>
      <sz val="12"/>
      <name val="Arial"/>
      <family val="2"/>
    </font>
    <font>
      <vertAlign val="subscript"/>
      <sz val="10.5"/>
      <color theme="1"/>
      <name val="Franklin Gothic Book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8">
    <xf numFmtId="0" fontId="0" fillId="0" borderId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  <xf numFmtId="0" fontId="5" fillId="0" borderId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3" fillId="0" borderId="0"/>
  </cellStyleXfs>
  <cellXfs count="44">
    <xf numFmtId="0" fontId="0" fillId="0" borderId="0" xfId="0"/>
    <xf numFmtId="0" fontId="9" fillId="0" borderId="0" xfId="0" applyFont="1"/>
    <xf numFmtId="0" fontId="9" fillId="2" borderId="2" xfId="0" applyFont="1" applyFill="1" applyBorder="1"/>
    <xf numFmtId="0" fontId="9" fillId="0" borderId="2" xfId="0" applyFont="1" applyBorder="1"/>
    <xf numFmtId="168" fontId="9" fillId="0" borderId="2" xfId="0" applyNumberFormat="1" applyFont="1" applyBorder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/>
    </xf>
    <xf numFmtId="3" fontId="9" fillId="0" borderId="0" xfId="0" applyNumberFormat="1" applyFont="1"/>
    <xf numFmtId="14" fontId="11" fillId="0" borderId="0" xfId="0" applyNumberFormat="1" applyFont="1" applyAlignment="1">
      <alignment vertical="center"/>
    </xf>
    <xf numFmtId="170" fontId="9" fillId="0" borderId="0" xfId="0" applyNumberFormat="1" applyFont="1" applyAlignment="1">
      <alignment horizontal="center" wrapText="1"/>
    </xf>
    <xf numFmtId="3" fontId="1" fillId="0" borderId="0" xfId="8" applyNumberFormat="1" applyAlignment="1" applyProtection="1"/>
    <xf numFmtId="3" fontId="9" fillId="0" borderId="3" xfId="0" applyNumberFormat="1" applyFont="1" applyBorder="1"/>
    <xf numFmtId="167" fontId="9" fillId="0" borderId="0" xfId="0" applyNumberFormat="1" applyFont="1"/>
    <xf numFmtId="3" fontId="9" fillId="0" borderId="2" xfId="0" applyNumberFormat="1" applyFont="1" applyBorder="1"/>
    <xf numFmtId="169" fontId="9" fillId="0" borderId="0" xfId="0" applyNumberFormat="1" applyFont="1"/>
    <xf numFmtId="0" fontId="11" fillId="0" borderId="0" xfId="0" applyFont="1" applyAlignment="1">
      <alignment vertical="center"/>
    </xf>
    <xf numFmtId="170" fontId="11" fillId="0" borderId="0" xfId="0" applyNumberFormat="1" applyFont="1" applyAlignment="1">
      <alignment vertical="center"/>
    </xf>
    <xf numFmtId="0" fontId="14" fillId="0" borderId="0" xfId="0" applyFont="1"/>
    <xf numFmtId="170" fontId="9" fillId="3" borderId="2" xfId="17" applyNumberFormat="1" applyFont="1" applyFill="1" applyBorder="1" applyAlignment="1">
      <alignment horizontal="center" vertical="center" wrapText="1"/>
    </xf>
    <xf numFmtId="0" fontId="9" fillId="3" borderId="2" xfId="17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3" fontId="11" fillId="0" borderId="0" xfId="0" applyNumberFormat="1" applyFont="1" applyAlignment="1">
      <alignment vertical="center" wrapText="1"/>
    </xf>
    <xf numFmtId="0" fontId="9" fillId="4" borderId="2" xfId="0" applyFont="1" applyFill="1" applyBorder="1"/>
    <xf numFmtId="0" fontId="14" fillId="4" borderId="5" xfId="0" applyFont="1" applyFill="1" applyBorder="1" applyAlignment="1">
      <alignment horizontal="left" vertical="center"/>
    </xf>
    <xf numFmtId="0" fontId="14" fillId="4" borderId="5" xfId="0" applyFont="1" applyFill="1" applyBorder="1" applyAlignment="1">
      <alignment horizontal="left" vertical="center" wrapText="1"/>
    </xf>
    <xf numFmtId="172" fontId="9" fillId="3" borderId="2" xfId="16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9" fillId="0" borderId="1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15" fillId="3" borderId="2" xfId="17" applyFont="1" applyFill="1" applyBorder="1" applyAlignment="1">
      <alignment horizontal="center" vertical="center" wrapText="1"/>
    </xf>
    <xf numFmtId="171" fontId="15" fillId="3" borderId="3" xfId="17" applyNumberFormat="1" applyFont="1" applyFill="1" applyBorder="1" applyAlignment="1">
      <alignment horizontal="center" vertical="center" wrapText="1"/>
    </xf>
    <xf numFmtId="171" fontId="15" fillId="3" borderId="13" xfId="17" applyNumberFormat="1" applyFont="1" applyFill="1" applyBorder="1" applyAlignment="1">
      <alignment horizontal="center" vertical="center" wrapText="1"/>
    </xf>
    <xf numFmtId="0" fontId="14" fillId="4" borderId="6" xfId="17" applyFont="1" applyFill="1" applyBorder="1" applyAlignment="1">
      <alignment horizontal="center" vertical="center" wrapText="1"/>
    </xf>
    <xf numFmtId="0" fontId="14" fillId="4" borderId="7" xfId="17" applyFont="1" applyFill="1" applyBorder="1" applyAlignment="1">
      <alignment horizontal="center" vertical="center" wrapText="1"/>
    </xf>
    <xf numFmtId="0" fontId="14" fillId="4" borderId="9" xfId="17" applyFont="1" applyFill="1" applyBorder="1" applyAlignment="1">
      <alignment horizontal="center" vertical="center" wrapText="1"/>
    </xf>
    <xf numFmtId="0" fontId="14" fillId="4" borderId="10" xfId="17" applyFont="1" applyFill="1" applyBorder="1" applyAlignment="1">
      <alignment horizontal="center" vertical="center" wrapText="1"/>
    </xf>
    <xf numFmtId="0" fontId="14" fillId="4" borderId="8" xfId="17" applyFont="1" applyFill="1" applyBorder="1" applyAlignment="1">
      <alignment horizontal="center" vertical="center" wrapText="1"/>
    </xf>
    <xf numFmtId="0" fontId="14" fillId="4" borderId="11" xfId="17" applyFont="1" applyFill="1" applyBorder="1" applyAlignment="1">
      <alignment horizontal="center" vertical="center" wrapText="1"/>
    </xf>
    <xf numFmtId="0" fontId="14" fillId="4" borderId="5" xfId="17" applyFont="1" applyFill="1" applyBorder="1" applyAlignment="1">
      <alignment horizontal="center" vertical="center" wrapText="1"/>
    </xf>
  </cellXfs>
  <cellStyles count="18">
    <cellStyle name="Binlik Ayracı 2" xfId="1" xr:uid="{00000000-0005-0000-0000-000000000000}"/>
    <cellStyle name="Binlik Ayracı 3" xfId="2" xr:uid="{00000000-0005-0000-0000-000001000000}"/>
    <cellStyle name="Comma" xfId="16" builtinId="3"/>
    <cellStyle name="Comma 2" xfId="3" xr:uid="{00000000-0005-0000-0000-000003000000}"/>
    <cellStyle name="Comma 3" xfId="4" xr:uid="{00000000-0005-0000-0000-000004000000}"/>
    <cellStyle name="Comma 4" xfId="5" xr:uid="{00000000-0005-0000-0000-000005000000}"/>
    <cellStyle name="Comma 5" xfId="6" xr:uid="{00000000-0005-0000-0000-000006000000}"/>
    <cellStyle name="Comma 6" xfId="7" xr:uid="{00000000-0005-0000-0000-000007000000}"/>
    <cellStyle name="Hyperlink" xfId="8" builtinId="8"/>
    <cellStyle name="Normal" xfId="0" builtinId="0"/>
    <cellStyle name="Normal 2" xfId="9" xr:uid="{00000000-0005-0000-0000-00000A000000}"/>
    <cellStyle name="Normal 2 2" xfId="17" xr:uid="{59B8CC51-97E3-EF44-94C9-E1DA88DBC823}"/>
    <cellStyle name="Normal 3" xfId="10" xr:uid="{00000000-0005-0000-0000-00000B000000}"/>
    <cellStyle name="Normal 4" xfId="11" xr:uid="{00000000-0005-0000-0000-00000C000000}"/>
    <cellStyle name="Normal 5" xfId="12" xr:uid="{00000000-0005-0000-0000-00000D000000}"/>
    <cellStyle name="Percent 2" xfId="13" xr:uid="{00000000-0005-0000-0000-00000F000000}"/>
    <cellStyle name="Yüzde 2" xfId="14" xr:uid="{00000000-0005-0000-0000-000010000000}"/>
    <cellStyle name="Yüzde 3" xfId="15" xr:uid="{00000000-0005-0000-0000-00001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8E4BC"/>
      <color rgb="FFCCC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9</xdr:row>
      <xdr:rowOff>0</xdr:rowOff>
    </xdr:from>
    <xdr:to>
      <xdr:col>16</xdr:col>
      <xdr:colOff>615421</xdr:colOff>
      <xdr:row>36</xdr:row>
      <xdr:rowOff>80963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EADDEA0-C41F-BE4D-BC23-DB38DEB8B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21458" y="1785938"/>
          <a:ext cx="5854171" cy="5438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/>
  <dimension ref="B1:N31"/>
  <sheetViews>
    <sheetView showGridLines="0" tabSelected="1" topLeftCell="A5" zoomScaleNormal="96" zoomScalePageLayoutView="96" workbookViewId="0">
      <selection activeCell="D28" sqref="D28"/>
    </sheetView>
  </sheetViews>
  <sheetFormatPr defaultColWidth="9.1796875" defaultRowHeight="15.5" x14ac:dyDescent="0.35"/>
  <cols>
    <col min="1" max="1" width="9.1796875" style="1"/>
    <col min="2" max="2" width="19.6328125" style="1" customWidth="1"/>
    <col min="3" max="3" width="15.36328125" style="1" bestFit="1" customWidth="1"/>
    <col min="4" max="4" width="18.81640625" style="1" customWidth="1"/>
    <col min="5" max="5" width="18.1796875" style="1" customWidth="1"/>
    <col min="6" max="6" width="16.453125" style="1" customWidth="1"/>
    <col min="7" max="7" width="18.453125" style="1" customWidth="1"/>
    <col min="8" max="8" width="12.81640625" style="1" customWidth="1"/>
    <col min="9" max="9" width="13" style="1" customWidth="1"/>
    <col min="10" max="10" width="13.453125" style="1" customWidth="1"/>
    <col min="11" max="16" width="9.1796875" style="1"/>
    <col min="17" max="17" width="10.6328125" style="1" bestFit="1" customWidth="1"/>
    <col min="18" max="18" width="12" style="1" bestFit="1" customWidth="1"/>
    <col min="19" max="16384" width="9.1796875" style="1"/>
  </cols>
  <sheetData>
    <row r="1" spans="2:14" x14ac:dyDescent="0.35">
      <c r="E1" s="1" t="s">
        <v>7</v>
      </c>
    </row>
    <row r="2" spans="2:14" x14ac:dyDescent="0.35">
      <c r="B2" s="2" t="s">
        <v>0</v>
      </c>
      <c r="C2" s="2" t="s">
        <v>1</v>
      </c>
      <c r="D2" s="2" t="s">
        <v>2</v>
      </c>
      <c r="E2" s="5" t="s">
        <v>13</v>
      </c>
    </row>
    <row r="3" spans="2:14" x14ac:dyDescent="0.35">
      <c r="B3" s="3" t="s">
        <v>9</v>
      </c>
      <c r="C3" s="3" t="s">
        <v>3</v>
      </c>
      <c r="D3" s="4">
        <v>0.71079999999999999</v>
      </c>
      <c r="E3" s="5" t="s">
        <v>8</v>
      </c>
      <c r="G3" s="6"/>
      <c r="N3" s="7"/>
    </row>
    <row r="4" spans="2:14" x14ac:dyDescent="0.35">
      <c r="B4" s="3" t="s">
        <v>10</v>
      </c>
      <c r="C4" s="3" t="s">
        <v>3</v>
      </c>
      <c r="D4" s="4">
        <v>0.37209999999999999</v>
      </c>
      <c r="E4" s="5" t="s">
        <v>8</v>
      </c>
    </row>
    <row r="5" spans="2:14" x14ac:dyDescent="0.35">
      <c r="B5" s="3" t="s">
        <v>11</v>
      </c>
      <c r="C5" s="3" t="s">
        <v>3</v>
      </c>
      <c r="D5" s="4">
        <f>((D3*0.25)+(D4*0.75))</f>
        <v>0.45677499999999993</v>
      </c>
      <c r="E5" s="5" t="s">
        <v>29</v>
      </c>
    </row>
    <row r="7" spans="2:14" x14ac:dyDescent="0.35">
      <c r="B7" s="26" t="s">
        <v>4</v>
      </c>
      <c r="C7" s="26"/>
      <c r="D7" s="13">
        <v>241098</v>
      </c>
      <c r="E7" s="7" t="s">
        <v>12</v>
      </c>
      <c r="G7" s="8">
        <v>45882</v>
      </c>
      <c r="H7" s="8">
        <v>46022</v>
      </c>
      <c r="I7" s="9">
        <f>H7-G7+1</f>
        <v>141</v>
      </c>
    </row>
    <row r="8" spans="2:14" x14ac:dyDescent="0.35">
      <c r="G8" s="8">
        <v>49310</v>
      </c>
      <c r="H8" s="8">
        <v>49533</v>
      </c>
      <c r="I8" s="9">
        <f>H8-G8+1</f>
        <v>224</v>
      </c>
    </row>
    <row r="9" spans="2:14" x14ac:dyDescent="0.35">
      <c r="B9" s="26" t="s">
        <v>5</v>
      </c>
      <c r="C9" s="26"/>
      <c r="D9" s="11">
        <f>ROUNDDOWN((D7*D5),0)</f>
        <v>110127</v>
      </c>
      <c r="F9" s="10"/>
      <c r="G9" s="12"/>
    </row>
    <row r="10" spans="2:14" ht="16" customHeight="1" x14ac:dyDescent="0.35">
      <c r="D10" s="27" t="s">
        <v>27</v>
      </c>
      <c r="E10" s="27" t="s">
        <v>24</v>
      </c>
      <c r="F10" s="27" t="s">
        <v>25</v>
      </c>
      <c r="G10" s="27" t="s">
        <v>26</v>
      </c>
    </row>
    <row r="11" spans="2:14" x14ac:dyDescent="0.35">
      <c r="D11" s="28"/>
      <c r="E11" s="28"/>
      <c r="F11" s="28"/>
      <c r="G11" s="28"/>
    </row>
    <row r="12" spans="2:14" ht="16" customHeight="1" x14ac:dyDescent="0.35">
      <c r="D12" s="28"/>
      <c r="E12" s="28"/>
      <c r="F12" s="28"/>
      <c r="G12" s="28"/>
    </row>
    <row r="13" spans="2:14" ht="16" customHeight="1" x14ac:dyDescent="0.35">
      <c r="D13" s="30"/>
      <c r="E13" s="29"/>
      <c r="F13" s="29"/>
      <c r="G13" s="29"/>
    </row>
    <row r="14" spans="2:14" x14ac:dyDescent="0.35">
      <c r="B14" s="31" t="s">
        <v>14</v>
      </c>
      <c r="C14" s="32"/>
      <c r="D14" s="13">
        <f>ROUNDDOWN((E14-F14-G14),0)</f>
        <v>42542</v>
      </c>
      <c r="E14" s="13">
        <f>ROUNDDOWN((D9/365*I7),0)</f>
        <v>42542</v>
      </c>
      <c r="F14" s="3">
        <v>0</v>
      </c>
      <c r="G14" s="3">
        <v>0</v>
      </c>
    </row>
    <row r="15" spans="2:14" x14ac:dyDescent="0.35">
      <c r="B15" s="31">
        <v>2026</v>
      </c>
      <c r="C15" s="32"/>
      <c r="D15" s="13">
        <f>ROUNDDOWN((E15-F15-G15),0)</f>
        <v>110127</v>
      </c>
      <c r="E15" s="13">
        <f t="shared" ref="E15:E24" si="0">ROUNDDOWN($D$7*$D$5,0)</f>
        <v>110127</v>
      </c>
      <c r="F15" s="3">
        <v>0</v>
      </c>
      <c r="G15" s="3">
        <v>0</v>
      </c>
      <c r="H15" s="12"/>
    </row>
    <row r="16" spans="2:14" x14ac:dyDescent="0.35">
      <c r="B16" s="31">
        <v>2027</v>
      </c>
      <c r="C16" s="32"/>
      <c r="D16" s="13">
        <f t="shared" ref="D16:D23" si="1">ROUNDDOWN((E16-F16-G16),0)</f>
        <v>110127</v>
      </c>
      <c r="E16" s="13">
        <f t="shared" si="0"/>
        <v>110127</v>
      </c>
      <c r="F16" s="3">
        <v>0</v>
      </c>
      <c r="G16" s="3">
        <v>0</v>
      </c>
      <c r="H16" s="12"/>
    </row>
    <row r="17" spans="2:8" x14ac:dyDescent="0.35">
      <c r="B17" s="31">
        <v>2028</v>
      </c>
      <c r="C17" s="32"/>
      <c r="D17" s="13">
        <f t="shared" si="1"/>
        <v>110127</v>
      </c>
      <c r="E17" s="13">
        <f t="shared" si="0"/>
        <v>110127</v>
      </c>
      <c r="F17" s="3">
        <v>0</v>
      </c>
      <c r="G17" s="3">
        <v>0</v>
      </c>
      <c r="H17" s="12"/>
    </row>
    <row r="18" spans="2:8" x14ac:dyDescent="0.35">
      <c r="B18" s="31">
        <v>2029</v>
      </c>
      <c r="C18" s="32"/>
      <c r="D18" s="13">
        <f t="shared" si="1"/>
        <v>110127</v>
      </c>
      <c r="E18" s="13">
        <f t="shared" si="0"/>
        <v>110127</v>
      </c>
      <c r="F18" s="3">
        <v>0</v>
      </c>
      <c r="G18" s="3">
        <v>0</v>
      </c>
      <c r="H18" s="12"/>
    </row>
    <row r="19" spans="2:8" x14ac:dyDescent="0.35">
      <c r="B19" s="31">
        <v>2030</v>
      </c>
      <c r="C19" s="32"/>
      <c r="D19" s="13">
        <f t="shared" si="1"/>
        <v>110127</v>
      </c>
      <c r="E19" s="13">
        <f t="shared" si="0"/>
        <v>110127</v>
      </c>
      <c r="F19" s="3">
        <v>0</v>
      </c>
      <c r="G19" s="3">
        <v>0</v>
      </c>
      <c r="H19" s="12"/>
    </row>
    <row r="20" spans="2:8" x14ac:dyDescent="0.35">
      <c r="B20" s="31">
        <v>2031</v>
      </c>
      <c r="C20" s="32"/>
      <c r="D20" s="13">
        <f t="shared" si="1"/>
        <v>110127</v>
      </c>
      <c r="E20" s="13">
        <f t="shared" si="0"/>
        <v>110127</v>
      </c>
      <c r="F20" s="3">
        <v>0</v>
      </c>
      <c r="G20" s="3">
        <v>0</v>
      </c>
      <c r="H20" s="12"/>
    </row>
    <row r="21" spans="2:8" x14ac:dyDescent="0.35">
      <c r="B21" s="31">
        <v>2032</v>
      </c>
      <c r="C21" s="32"/>
      <c r="D21" s="13">
        <f t="shared" si="1"/>
        <v>110127</v>
      </c>
      <c r="E21" s="13">
        <f t="shared" si="0"/>
        <v>110127</v>
      </c>
      <c r="F21" s="3">
        <v>0</v>
      </c>
      <c r="G21" s="3">
        <v>0</v>
      </c>
      <c r="H21" s="12"/>
    </row>
    <row r="22" spans="2:8" x14ac:dyDescent="0.35">
      <c r="B22" s="31">
        <v>2033</v>
      </c>
      <c r="C22" s="32"/>
      <c r="D22" s="13">
        <f t="shared" si="1"/>
        <v>110127</v>
      </c>
      <c r="E22" s="13">
        <f t="shared" si="0"/>
        <v>110127</v>
      </c>
      <c r="F22" s="3">
        <v>0</v>
      </c>
      <c r="G22" s="3">
        <v>0</v>
      </c>
      <c r="H22" s="12"/>
    </row>
    <row r="23" spans="2:8" x14ac:dyDescent="0.35">
      <c r="B23" s="31">
        <v>2034</v>
      </c>
      <c r="C23" s="32"/>
      <c r="D23" s="13">
        <f t="shared" si="1"/>
        <v>110127</v>
      </c>
      <c r="E23" s="13">
        <f t="shared" si="0"/>
        <v>110127</v>
      </c>
      <c r="F23" s="3">
        <v>0</v>
      </c>
      <c r="G23" s="3">
        <v>0</v>
      </c>
      <c r="H23" s="12"/>
    </row>
    <row r="24" spans="2:8" x14ac:dyDescent="0.35">
      <c r="B24" s="31" t="s">
        <v>15</v>
      </c>
      <c r="C24" s="32"/>
      <c r="D24" s="13">
        <f>ROUNDDOWN((E24-F24-G24),0)</f>
        <v>67584</v>
      </c>
      <c r="E24" s="13">
        <f>ROUNDDOWN((D9/365)*I8,0)</f>
        <v>67584</v>
      </c>
      <c r="F24" s="3">
        <v>0</v>
      </c>
      <c r="G24" s="3">
        <v>0</v>
      </c>
      <c r="H24" s="12"/>
    </row>
    <row r="26" spans="2:8" x14ac:dyDescent="0.35">
      <c r="E26" s="7"/>
    </row>
    <row r="27" spans="2:8" x14ac:dyDescent="0.35">
      <c r="B27" s="26" t="s">
        <v>6</v>
      </c>
      <c r="C27" s="26"/>
      <c r="D27" s="7">
        <f>ROUNDDOWN(SUM(D14:D24),0)</f>
        <v>1101269</v>
      </c>
    </row>
    <row r="28" spans="2:8" x14ac:dyDescent="0.35">
      <c r="B28" s="26" t="s">
        <v>31</v>
      </c>
      <c r="C28" s="26"/>
      <c r="D28" s="7">
        <f>ROUNDDOWN(D27/10,0)</f>
        <v>110126</v>
      </c>
      <c r="F28" s="7"/>
    </row>
    <row r="29" spans="2:8" x14ac:dyDescent="0.35">
      <c r="C29" s="7"/>
      <c r="D29" s="7"/>
      <c r="E29" s="7"/>
    </row>
    <row r="30" spans="2:8" x14ac:dyDescent="0.35">
      <c r="C30" s="7"/>
      <c r="D30" s="7"/>
      <c r="E30" s="7"/>
    </row>
    <row r="31" spans="2:8" x14ac:dyDescent="0.35">
      <c r="C31" s="7"/>
      <c r="D31" s="7"/>
      <c r="E31" s="7"/>
      <c r="F31" s="14"/>
    </row>
  </sheetData>
  <mergeCells count="19">
    <mergeCell ref="B7:C7"/>
    <mergeCell ref="B9:C9"/>
    <mergeCell ref="B14:C14"/>
    <mergeCell ref="B21:C21"/>
    <mergeCell ref="B22:C22"/>
    <mergeCell ref="B18:C18"/>
    <mergeCell ref="B17:C17"/>
    <mergeCell ref="B15:C15"/>
    <mergeCell ref="B20:C20"/>
    <mergeCell ref="B19:C19"/>
    <mergeCell ref="B16:C16"/>
    <mergeCell ref="B28:C28"/>
    <mergeCell ref="G10:G13"/>
    <mergeCell ref="D10:D13"/>
    <mergeCell ref="E10:E13"/>
    <mergeCell ref="F10:F13"/>
    <mergeCell ref="B23:C23"/>
    <mergeCell ref="B27:C27"/>
    <mergeCell ref="B24:C24"/>
  </mergeCells>
  <pageMargins left="0.75" right="0.75" top="1" bottom="1" header="0.3" footer="0.3"/>
  <pageSetup paperSize="9" orientation="portrait" horizontalDpi="300" verticalDpi="300"/>
  <headerFooter>
    <oddFooter>&amp;R&amp;"microsoft sans serif,Regular"Diğer</oddFooter>
    <evenFooter>&amp;R&amp;"microsoft sans serif,Regular"Diğer</evenFooter>
    <firstFooter>&amp;R&amp;"microsoft sans serif,Regular"Diğer</firstFooter>
  </headerFooter>
  <drawing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J26"/>
  <sheetViews>
    <sheetView topLeftCell="A9" workbookViewId="0">
      <selection activeCell="D27" sqref="D27"/>
    </sheetView>
  </sheetViews>
  <sheetFormatPr defaultColWidth="8.6328125" defaultRowHeight="15.5" x14ac:dyDescent="0.25"/>
  <cols>
    <col min="1" max="1" width="8.6328125" style="15"/>
    <col min="2" max="2" width="22.1796875" style="15" customWidth="1"/>
    <col min="3" max="3" width="16.6328125" style="15" customWidth="1"/>
    <col min="4" max="4" width="26.6328125" style="15" customWidth="1"/>
    <col min="5" max="5" width="27.36328125" style="15" customWidth="1"/>
    <col min="6" max="6" width="13.81640625" style="15" customWidth="1"/>
    <col min="7" max="7" width="15.1796875" style="15" customWidth="1"/>
    <col min="8" max="8" width="19.1796875" style="15" customWidth="1"/>
    <col min="9" max="16384" width="8.6328125" style="15"/>
  </cols>
  <sheetData>
    <row r="2" spans="1:10" x14ac:dyDescent="0.35">
      <c r="A2" s="1"/>
      <c r="B2" s="2" t="s">
        <v>16</v>
      </c>
      <c r="C2" s="22"/>
      <c r="D2" s="2"/>
    </row>
    <row r="3" spans="1:10" x14ac:dyDescent="0.35">
      <c r="A3" s="1"/>
      <c r="B3" s="17"/>
      <c r="C3" s="17"/>
      <c r="D3" s="1"/>
    </row>
    <row r="4" spans="1:10" ht="31" x14ac:dyDescent="0.35">
      <c r="A4" s="1"/>
      <c r="B4" s="1"/>
      <c r="C4" s="23" t="s">
        <v>17</v>
      </c>
      <c r="D4" s="24" t="s">
        <v>18</v>
      </c>
      <c r="E4" s="1"/>
    </row>
    <row r="5" spans="1:10" ht="31" customHeight="1" x14ac:dyDescent="0.35">
      <c r="A5" s="1"/>
      <c r="B5" s="20" t="s">
        <v>19</v>
      </c>
      <c r="C5" s="21">
        <v>241098</v>
      </c>
      <c r="D5" s="21">
        <f>C5*10</f>
        <v>2410980</v>
      </c>
      <c r="E5" s="1"/>
    </row>
    <row r="6" spans="1:10" x14ac:dyDescent="0.35">
      <c r="A6" s="1"/>
      <c r="B6" s="1"/>
      <c r="C6" s="1"/>
      <c r="D6" s="1"/>
      <c r="E6" s="1"/>
      <c r="I6" s="16"/>
    </row>
    <row r="7" spans="1:10" x14ac:dyDescent="0.35">
      <c r="A7" s="1"/>
      <c r="B7" s="37" t="s">
        <v>20</v>
      </c>
      <c r="C7" s="38"/>
      <c r="D7" s="41" t="s">
        <v>21</v>
      </c>
      <c r="E7" s="43" t="s">
        <v>22</v>
      </c>
      <c r="I7" s="16"/>
    </row>
    <row r="8" spans="1:10" x14ac:dyDescent="0.35">
      <c r="A8" s="1"/>
      <c r="B8" s="39"/>
      <c r="C8" s="40"/>
      <c r="D8" s="42"/>
      <c r="E8" s="43"/>
      <c r="I8" s="16"/>
    </row>
    <row r="9" spans="1:10" x14ac:dyDescent="0.35">
      <c r="A9" s="1"/>
      <c r="B9" s="39"/>
      <c r="C9" s="40"/>
      <c r="D9" s="42"/>
      <c r="E9" s="41"/>
      <c r="I9" s="16"/>
    </row>
    <row r="10" spans="1:10" x14ac:dyDescent="0.35">
      <c r="A10" s="1"/>
      <c r="B10" s="33" t="s">
        <v>14</v>
      </c>
      <c r="C10" s="33"/>
      <c r="D10" s="18">
        <f>I10</f>
        <v>141</v>
      </c>
      <c r="E10" s="25">
        <f>D10/365*C5</f>
        <v>93136.487671232884</v>
      </c>
      <c r="G10" s="8">
        <v>45882</v>
      </c>
      <c r="H10" s="8">
        <v>46022</v>
      </c>
      <c r="I10" s="9">
        <f>H10-G10+1</f>
        <v>141</v>
      </c>
      <c r="J10" s="9"/>
    </row>
    <row r="11" spans="1:10" x14ac:dyDescent="0.35">
      <c r="A11" s="1"/>
      <c r="B11" s="33">
        <v>2026</v>
      </c>
      <c r="C11" s="33"/>
      <c r="D11" s="19">
        <v>365</v>
      </c>
      <c r="E11" s="25">
        <f>D11/365*$C$5</f>
        <v>241098</v>
      </c>
      <c r="G11" s="8">
        <v>49310</v>
      </c>
      <c r="H11" s="8">
        <v>49533</v>
      </c>
      <c r="I11" s="9">
        <f>H11-G11+1</f>
        <v>224</v>
      </c>
      <c r="J11" s="9"/>
    </row>
    <row r="12" spans="1:10" x14ac:dyDescent="0.35">
      <c r="A12" s="1"/>
      <c r="B12" s="33">
        <v>2027</v>
      </c>
      <c r="C12" s="33"/>
      <c r="D12" s="19">
        <v>365</v>
      </c>
      <c r="E12" s="25">
        <f t="shared" ref="E12:E20" si="0">D12/365*$C$5</f>
        <v>241098</v>
      </c>
      <c r="I12" s="16"/>
      <c r="J12" s="9"/>
    </row>
    <row r="13" spans="1:10" x14ac:dyDescent="0.35">
      <c r="A13" s="1"/>
      <c r="B13" s="33">
        <v>2028</v>
      </c>
      <c r="C13" s="33"/>
      <c r="D13" s="19">
        <v>365</v>
      </c>
      <c r="E13" s="25">
        <f t="shared" si="0"/>
        <v>241098</v>
      </c>
      <c r="I13" s="16"/>
      <c r="J13" s="9"/>
    </row>
    <row r="14" spans="1:10" x14ac:dyDescent="0.35">
      <c r="A14" s="1"/>
      <c r="B14" s="33">
        <v>2029</v>
      </c>
      <c r="C14" s="33"/>
      <c r="D14" s="19">
        <v>365</v>
      </c>
      <c r="E14" s="25">
        <f t="shared" si="0"/>
        <v>241098</v>
      </c>
    </row>
    <row r="15" spans="1:10" x14ac:dyDescent="0.35">
      <c r="A15" s="1"/>
      <c r="B15" s="33">
        <v>2030</v>
      </c>
      <c r="C15" s="33"/>
      <c r="D15" s="19">
        <v>365</v>
      </c>
      <c r="E15" s="25">
        <f t="shared" si="0"/>
        <v>241098</v>
      </c>
    </row>
    <row r="16" spans="1:10" x14ac:dyDescent="0.35">
      <c r="A16" s="1"/>
      <c r="B16" s="33">
        <v>2031</v>
      </c>
      <c r="C16" s="33"/>
      <c r="D16" s="19">
        <v>365</v>
      </c>
      <c r="E16" s="25">
        <f t="shared" si="0"/>
        <v>241098</v>
      </c>
    </row>
    <row r="17" spans="1:5" x14ac:dyDescent="0.35">
      <c r="A17" s="1"/>
      <c r="B17" s="33">
        <v>2032</v>
      </c>
      <c r="C17" s="33"/>
      <c r="D17" s="19">
        <v>365</v>
      </c>
      <c r="E17" s="25">
        <f t="shared" si="0"/>
        <v>241098</v>
      </c>
    </row>
    <row r="18" spans="1:5" x14ac:dyDescent="0.35">
      <c r="A18" s="1"/>
      <c r="B18" s="33">
        <v>2033</v>
      </c>
      <c r="C18" s="33"/>
      <c r="D18" s="19">
        <v>365</v>
      </c>
      <c r="E18" s="25">
        <f t="shared" si="0"/>
        <v>241098</v>
      </c>
    </row>
    <row r="19" spans="1:5" x14ac:dyDescent="0.35">
      <c r="A19" s="1"/>
      <c r="B19" s="33">
        <v>2034</v>
      </c>
      <c r="C19" s="33"/>
      <c r="D19" s="19">
        <v>365</v>
      </c>
      <c r="E19" s="25">
        <f t="shared" si="0"/>
        <v>241098</v>
      </c>
    </row>
    <row r="20" spans="1:5" x14ac:dyDescent="0.35">
      <c r="A20" s="1"/>
      <c r="B20" s="33" t="s">
        <v>15</v>
      </c>
      <c r="C20" s="33"/>
      <c r="D20" s="18">
        <f>I11</f>
        <v>224</v>
      </c>
      <c r="E20" s="25">
        <f t="shared" si="0"/>
        <v>147961.51232876713</v>
      </c>
    </row>
    <row r="21" spans="1:5" x14ac:dyDescent="0.35">
      <c r="A21" s="1"/>
      <c r="B21" s="34" t="s">
        <v>23</v>
      </c>
      <c r="C21" s="34"/>
      <c r="D21" s="34"/>
      <c r="E21" s="35">
        <f>SUM(E10:E20)</f>
        <v>2410980</v>
      </c>
    </row>
    <row r="22" spans="1:5" x14ac:dyDescent="0.35">
      <c r="A22" s="1"/>
      <c r="B22" s="34"/>
      <c r="C22" s="34"/>
      <c r="D22" s="34"/>
      <c r="E22" s="36"/>
    </row>
    <row r="23" spans="1:5" ht="14.75" customHeight="1" x14ac:dyDescent="0.25"/>
    <row r="24" spans="1:5" ht="14.75" customHeight="1" x14ac:dyDescent="0.35">
      <c r="B24" s="2" t="s">
        <v>28</v>
      </c>
      <c r="C24" s="2"/>
      <c r="D24" s="2"/>
    </row>
    <row r="26" spans="1:5" x14ac:dyDescent="0.25">
      <c r="B26" s="15" t="s">
        <v>30</v>
      </c>
    </row>
  </sheetData>
  <mergeCells count="16">
    <mergeCell ref="B7:C9"/>
    <mergeCell ref="D7:D9"/>
    <mergeCell ref="E7:E9"/>
    <mergeCell ref="B11:C11"/>
    <mergeCell ref="B12:C12"/>
    <mergeCell ref="B18:C18"/>
    <mergeCell ref="B19:C19"/>
    <mergeCell ref="B21:D22"/>
    <mergeCell ref="E21:E22"/>
    <mergeCell ref="B10:C10"/>
    <mergeCell ref="B13:C13"/>
    <mergeCell ref="B14:C14"/>
    <mergeCell ref="B15:C15"/>
    <mergeCell ref="B16:C16"/>
    <mergeCell ref="B17:C17"/>
    <mergeCell ref="B20:C20"/>
  </mergeCells>
  <pageMargins left="0.7" right="0.7" top="0.75" bottom="0.75" header="0.3" footer="0.3"/>
  <pageSetup orientation="portrait"/>
  <legacyDrawing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4EB4B63B8705C74E89A21683E0C7CA13" ma:contentTypeVersion="19" ma:contentTypeDescription="Yeni belge oluşturun." ma:contentTypeScope="" ma:versionID="a9c27168e1594a8919410c3828821bcb">
  <xsd:schema xmlns:xsd="http://www.w3.org/2001/XMLSchema" xmlns:xs="http://www.w3.org/2001/XMLSchema" xmlns:p="http://schemas.microsoft.com/office/2006/metadata/properties" xmlns:ns2="1fd31212-00d9-48c8-8e4e-b9a2d27b73bc" xmlns:ns3="bbc3debb-f4b3-4c44-81b5-9657b8b56700" targetNamespace="http://schemas.microsoft.com/office/2006/metadata/properties" ma:root="true" ma:fieldsID="d15332d8c6e2525cf7b45a89d862a8ec" ns2:_="" ns3:_="">
    <xsd:import namespace="1fd31212-00d9-48c8-8e4e-b9a2d27b73bc"/>
    <xsd:import namespace="bbc3debb-f4b3-4c44-81b5-9657b8b567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date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d31212-00d9-48c8-8e4e-b9a2d27b7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Resim Etiketleri" ma:readOnly="false" ma:fieldId="{5cf76f15-5ced-4ddc-b409-7134ff3c332f}" ma:taxonomyMulti="true" ma:sspId="9c2d12d2-e8ea-4b98-a6df-4f23b92658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date" ma:index="23" nillable="true" ma:displayName="date" ma:format="DateOnly" ma:internalName="date">
      <xsd:simpleType>
        <xsd:restriction base="dms:DateTim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c3debb-f4b3-4c44-81b5-9657b8b5670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e9a0969-56ba-48ef-af78-e6c16826dc22}" ma:internalName="TaxCatchAll" ma:showField="CatchAllData" ma:web="bbc3debb-f4b3-4c44-81b5-9657b8b567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d31212-00d9-48c8-8e4e-b9a2d27b73bc">
      <Terms xmlns="http://schemas.microsoft.com/office/infopath/2007/PartnerControls"/>
    </lcf76f155ced4ddcb4097134ff3c332f>
    <date xmlns="1fd31212-00d9-48c8-8e4e-b9a2d27b73bc" xsi:nil="true"/>
    <TaxCatchAll xmlns="bbc3debb-f4b3-4c44-81b5-9657b8b56700" xsi:nil="true"/>
  </documentManagement>
</p:properties>
</file>

<file path=customXml/itemProps1.xml><?xml version="1.0" encoding="utf-8"?>
<ds:datastoreItem xmlns:ds="http://schemas.openxmlformats.org/officeDocument/2006/customXml" ds:itemID="{3811F43C-6A1B-4EA1-AD15-D4231ACE2315}"/>
</file>

<file path=customXml/itemProps2.xml><?xml version="1.0" encoding="utf-8"?>
<ds:datastoreItem xmlns:ds="http://schemas.openxmlformats.org/officeDocument/2006/customXml" ds:itemID="{61AA061C-D142-455F-A23A-7121E0BF3416}"/>
</file>

<file path=customXml/itemProps3.xml><?xml version="1.0" encoding="utf-8"?>
<ds:datastoreItem xmlns:ds="http://schemas.openxmlformats.org/officeDocument/2006/customXml" ds:itemID="{C2FE3D9C-F637-449F-87F6-26A8470C6B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Emission Calculations</vt:lpstr>
      <vt:lpstr>Monitoring Parameters</vt:lpstr>
    </vt:vector>
  </TitlesOfParts>
  <Manager/>
  <Company>Ruzgar Danismanlik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Cagla Balci Eris</dc:creator>
  <cp:keywords/>
  <dc:description/>
  <cp:lastModifiedBy>KBS</cp:lastModifiedBy>
  <cp:lastPrinted>2010-04-24T07:59:55Z</cp:lastPrinted>
  <dcterms:created xsi:type="dcterms:W3CDTF">2008-05-07T10:53:11Z</dcterms:created>
  <dcterms:modified xsi:type="dcterms:W3CDTF">2025-08-04T15:36:59Z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32c3cbaf-6d7e-44fd-9fdf-ec164940d0d9</vt:lpwstr>
  </property>
  <property fmtid="{D5CDD505-2E9C-101B-9397-08002B2CF9AE}" pid="3" name="ENJSiniflandirma">
    <vt:lpwstr>Kisisel</vt:lpwstr>
  </property>
  <property fmtid="{D5CDD505-2E9C-101B-9397-08002B2CF9AE}" pid="4" name="DLP">
    <vt:lpwstr>97O6613795xN2va</vt:lpwstr>
  </property>
  <property fmtid="{D5CDD505-2E9C-101B-9397-08002B2CF9AE}" pid="5" name="ContentTypeId">
    <vt:lpwstr>0x0101004EB4B63B8705C74E89A21683E0C7CA13</vt:lpwstr>
  </property>
</Properties>
</file>