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'ım\Sekans Tüm Dosyalar\Carbon\Enda\Enda\Urla\2nd Verification\"/>
    </mc:Choice>
  </mc:AlternateContent>
  <xr:revisionPtr revIDLastSave="0" documentId="8_{4A435F27-85B6-4A30-8262-86EB6BF9A79E}" xr6:coauthVersionLast="47" xr6:coauthVersionMax="47" xr10:uidLastSave="{00000000-0000-0000-0000-000000000000}"/>
  <bookViews>
    <workbookView xWindow="-110" yWindow="-110" windowWidth="19420" windowHeight="11500" firstSheet="1" activeTab="2" xr2:uid="{BBDCA439-A80E-3041-BBD2-B13DCA85356A}"/>
  </bookViews>
  <sheets>
    <sheet name="Emission Reductions" sheetId="4" r:id="rId1"/>
    <sheet name="Baseline Emissions (Main Source" sheetId="1" r:id="rId2"/>
    <sheet name="Comp.of Baseline Emissions" sheetId="2" r:id="rId3"/>
    <sheet name="OSF Forms - TEIAS (Crosscheck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4" l="1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D44" i="1" l="1"/>
  <c r="D43" i="1"/>
  <c r="D42" i="1"/>
  <c r="D41" i="1"/>
  <c r="C44" i="1"/>
  <c r="C43" i="1"/>
  <c r="C42" i="1"/>
  <c r="C41" i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E40" i="1"/>
  <c r="G40" i="1" s="1"/>
  <c r="E5" i="1"/>
  <c r="G5" i="1" s="1"/>
  <c r="F16" i="2"/>
  <c r="F15" i="2"/>
  <c r="F14" i="2"/>
  <c r="F13" i="2"/>
  <c r="F6" i="2"/>
  <c r="F5" i="2"/>
  <c r="F4" i="2"/>
  <c r="F3" i="2"/>
  <c r="D7" i="2"/>
  <c r="D17" i="2"/>
  <c r="E44" i="1" l="1"/>
  <c r="E16" i="2" s="1"/>
  <c r="G16" i="2" s="1"/>
  <c r="H16" i="2" s="1"/>
  <c r="G39" i="1"/>
  <c r="G44" i="1" s="1"/>
  <c r="E6" i="2" s="1"/>
  <c r="G6" i="2" s="1"/>
  <c r="H6" i="2" s="1"/>
  <c r="C45" i="1"/>
  <c r="D45" i="1"/>
  <c r="E42" i="1"/>
  <c r="E14" i="2" s="1"/>
  <c r="G14" i="2" s="1"/>
  <c r="H14" i="2" s="1"/>
  <c r="E41" i="1"/>
  <c r="E13" i="2" s="1"/>
  <c r="G13" i="2" s="1"/>
  <c r="H13" i="2" s="1"/>
  <c r="G43" i="1"/>
  <c r="E5" i="2" s="1"/>
  <c r="G5" i="2" s="1"/>
  <c r="H5" i="2" s="1"/>
  <c r="E43" i="1"/>
  <c r="E15" i="2" s="1"/>
  <c r="G13" i="1"/>
  <c r="G41" i="1" s="1"/>
  <c r="G20" i="1"/>
  <c r="G42" i="1" s="1"/>
  <c r="E4" i="2" s="1"/>
  <c r="G4" i="2" s="1"/>
  <c r="H4" i="2" s="1"/>
  <c r="F7" i="2"/>
  <c r="F17" i="2"/>
  <c r="E3" i="2" l="1"/>
  <c r="G45" i="1"/>
  <c r="E7" i="2" s="1"/>
  <c r="G7" i="2" s="1"/>
  <c r="H7" i="2" s="1"/>
  <c r="E45" i="1"/>
  <c r="E17" i="2" s="1"/>
  <c r="G3" i="2" l="1"/>
  <c r="H3" i="2" s="1"/>
  <c r="G17" i="2"/>
  <c r="H17" i="2" s="1"/>
  <c r="G15" i="2"/>
  <c r="H15" i="2" s="1"/>
</calcChain>
</file>

<file path=xl/sharedStrings.xml><?xml version="1.0" encoding="utf-8"?>
<sst xmlns="http://schemas.openxmlformats.org/spreadsheetml/2006/main" count="56" uniqueCount="38">
  <si>
    <t>Month</t>
  </si>
  <si>
    <t>(A)
Electricity
supplied to
the grid
[MWh]</t>
  </si>
  <si>
    <t>(B)
Electricity
consumed from
the grid
[MWh]</t>
  </si>
  <si>
    <t>(C) = (A) - (B)
EG (ID 8)
Net electricity
supplied to the grid
[MWh]</t>
  </si>
  <si>
    <t>Total</t>
  </si>
  <si>
    <t>SDG13</t>
  </si>
  <si>
    <t>Estimated amount of annual average GHG emission reductions monitoring period in the PDD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</si>
  <si>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</si>
  <si>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</si>
  <si>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</si>
  <si>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</si>
  <si>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</si>
  <si>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</si>
  <si>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</si>
  <si>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Estimated amount of annual average electricity production in the PDD</t>
  </si>
  <si>
    <t>SDG7</t>
  </si>
  <si>
    <t>Amount achieved during this monitoring period (MWh)</t>
  </si>
  <si>
    <t>Difference  (MWh)</t>
  </si>
  <si>
    <t>Amount estimated ex ante (MWh)</t>
  </si>
  <si>
    <t>2022 Vintage
(01.01.2022-31.12.2022)</t>
  </si>
  <si>
    <t>01.01.2022-31.12.2022</t>
  </si>
  <si>
    <t>EPIAS Records</t>
  </si>
  <si>
    <t>(Main Source)</t>
  </si>
  <si>
    <t>(Crosscheck)</t>
  </si>
  <si>
    <t>2021 Vintage
(01.03.2021-31.12.2021)</t>
  </si>
  <si>
    <t>2023 Vintage
(01.01.2023-31.12.2023)</t>
  </si>
  <si>
    <t>2024 Vintage
(01.01.2024-29.02.2024)</t>
  </si>
  <si>
    <t>01.03.2021-31.12.2021</t>
  </si>
  <si>
    <t>01.01.2023-31.12.2023</t>
  </si>
  <si>
    <t>01.01.2024-29.02.2024</t>
  </si>
  <si>
    <r>
      <t>EF 
 [tCO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/MWh]</t>
    </r>
  </si>
  <si>
    <r>
      <t>Baseline
emission:
ER = EG * EF
[t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-eq]</t>
    </r>
  </si>
  <si>
    <t>OSF Forms - TEIAS</t>
  </si>
  <si>
    <t>Month/Vintage</t>
  </si>
  <si>
    <t>BEy</t>
  </si>
  <si>
    <t>PEy</t>
  </si>
  <si>
    <t>LEy</t>
  </si>
  <si>
    <t>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</si>
</sst>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mmm\-yy;@"/>
    <numFmt numFmtId="167" formatCode="#,##0;[Red]#,##0"/>
    <numFmt numFmtId="168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168" fontId="5" fillId="0" borderId="1" xfId="2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horizontal="center" vertical="center"/>
    </xf>
    <xf numFmtId="168" fontId="4" fillId="0" borderId="1" xfId="2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/>
    </xf>
    <xf numFmtId="3" fontId="5" fillId="3" borderId="1" xfId="4" applyNumberFormat="1" applyFont="1" applyFill="1" applyBorder="1" applyAlignment="1">
      <alignment horizontal="center" vertic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3" fontId="5" fillId="0" borderId="0" xfId="0" applyNumberFormat="1" applyFont="1"/>
    <xf numFmtId="0" fontId="5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3" fontId="4" fillId="3" borderId="1" xfId="4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5">
    <cellStyle name="Normal" xfId="0" builtinId="0"/>
    <cellStyle name="Normal 81" xfId="4" xr:uid="{A1BF0C15-0A01-9743-BCAD-A16F1BD1AD30}"/>
    <cellStyle name="Normal_Sheet1" xfId="3" xr:uid="{0F51CA38-2BEB-8B46-A51B-C6A448551A2E}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371811</xdr:colOff>
      <xdr:row>5</xdr:row>
      <xdr:rowOff>133293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3AA26B5-BEFC-418F-A55B-B8B29625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525780"/>
          <a:ext cx="2055831" cy="529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9243-6490-4098-807D-C561875DF8B2}">
  <dimension ref="C3:G49"/>
  <sheetViews>
    <sheetView showGridLines="0" topLeftCell="A42" workbookViewId="0">
      <selection activeCell="F54" sqref="F54"/>
    </sheetView>
  </sheetViews>
  <sheetFormatPr defaultRowHeight="15.5" x14ac:dyDescent="0.35"/>
  <cols>
    <col min="3" max="3" width="22.08203125" customWidth="1"/>
  </cols>
  <sheetData>
    <row r="3" spans="3:7" x14ac:dyDescent="0.35">
      <c r="C3" s="27"/>
      <c r="D3" s="2"/>
      <c r="E3" s="2"/>
      <c r="F3" s="2"/>
      <c r="G3" s="2"/>
    </row>
    <row r="4" spans="3:7" x14ac:dyDescent="0.35">
      <c r="C4" s="27"/>
      <c r="D4" s="2"/>
      <c r="E4" s="2"/>
      <c r="F4" s="2"/>
      <c r="G4" s="2"/>
    </row>
    <row r="5" spans="3:7" x14ac:dyDescent="0.35">
      <c r="C5" s="27"/>
      <c r="D5" s="2"/>
      <c r="E5" s="2"/>
      <c r="F5" s="2"/>
      <c r="G5" s="2"/>
    </row>
    <row r="6" spans="3:7" x14ac:dyDescent="0.35">
      <c r="C6" s="27"/>
      <c r="D6" s="2"/>
      <c r="E6" s="2"/>
      <c r="F6" s="2"/>
      <c r="G6" s="2"/>
    </row>
    <row r="7" spans="3:7" x14ac:dyDescent="0.35">
      <c r="C7" s="27"/>
      <c r="D7" s="2"/>
      <c r="E7" s="2"/>
      <c r="F7" s="2"/>
      <c r="G7" s="2"/>
    </row>
    <row r="8" spans="3:7" x14ac:dyDescent="0.35">
      <c r="C8" s="28" t="s">
        <v>33</v>
      </c>
      <c r="D8" s="29" t="s">
        <v>34</v>
      </c>
      <c r="E8" s="29" t="s">
        <v>35</v>
      </c>
      <c r="F8" s="29" t="s">
        <v>36</v>
      </c>
      <c r="G8" s="29" t="s">
        <v>37</v>
      </c>
    </row>
    <row r="9" spans="3:7" x14ac:dyDescent="0.35">
      <c r="C9" s="22">
        <v>44256</v>
      </c>
      <c r="D9" s="23">
        <v>2554.4258578000004</v>
      </c>
      <c r="E9" s="23">
        <v>0</v>
      </c>
      <c r="F9" s="23">
        <v>0</v>
      </c>
      <c r="G9" s="23">
        <f>D9-E9-F9</f>
        <v>2554.4258578000004</v>
      </c>
    </row>
    <row r="10" spans="3:7" x14ac:dyDescent="0.35">
      <c r="C10" s="22">
        <v>44287</v>
      </c>
      <c r="D10" s="23">
        <v>2569.1366837999999</v>
      </c>
      <c r="E10" s="23">
        <v>0</v>
      </c>
      <c r="F10" s="23">
        <v>0</v>
      </c>
      <c r="G10" s="23">
        <f t="shared" ref="G10:G49" si="0">D10-E10-F10</f>
        <v>2569.1366837999999</v>
      </c>
    </row>
    <row r="11" spans="3:7" x14ac:dyDescent="0.35">
      <c r="C11" s="22">
        <v>44317</v>
      </c>
      <c r="D11" s="23">
        <v>1417.4009177</v>
      </c>
      <c r="E11" s="23">
        <v>0</v>
      </c>
      <c r="F11" s="23">
        <v>0</v>
      </c>
      <c r="G11" s="23">
        <f t="shared" si="0"/>
        <v>1417.4009177</v>
      </c>
    </row>
    <row r="12" spans="3:7" x14ac:dyDescent="0.35">
      <c r="C12" s="22">
        <v>44348</v>
      </c>
      <c r="D12" s="23">
        <v>1409.3968751000002</v>
      </c>
      <c r="E12" s="23">
        <v>0</v>
      </c>
      <c r="F12" s="23">
        <v>0</v>
      </c>
      <c r="G12" s="23">
        <f t="shared" si="0"/>
        <v>1409.3968751000002</v>
      </c>
    </row>
    <row r="13" spans="3:7" x14ac:dyDescent="0.35">
      <c r="C13" s="22">
        <v>44378</v>
      </c>
      <c r="D13" s="23">
        <v>2903.6102366</v>
      </c>
      <c r="E13" s="23">
        <v>0</v>
      </c>
      <c r="F13" s="23">
        <v>0</v>
      </c>
      <c r="G13" s="23">
        <f t="shared" si="0"/>
        <v>2903.6102366</v>
      </c>
    </row>
    <row r="14" spans="3:7" x14ac:dyDescent="0.35">
      <c r="C14" s="22">
        <v>44409</v>
      </c>
      <c r="D14" s="23">
        <v>2317.8370445999999</v>
      </c>
      <c r="E14" s="23">
        <v>0</v>
      </c>
      <c r="F14" s="23">
        <v>0</v>
      </c>
      <c r="G14" s="23">
        <f t="shared" si="0"/>
        <v>2317.8370445999999</v>
      </c>
    </row>
    <row r="15" spans="3:7" x14ac:dyDescent="0.35">
      <c r="C15" s="22">
        <v>44440</v>
      </c>
      <c r="D15" s="23">
        <v>2770.9917319000001</v>
      </c>
      <c r="E15" s="23">
        <v>0</v>
      </c>
      <c r="F15" s="23">
        <v>0</v>
      </c>
      <c r="G15" s="23">
        <f t="shared" si="0"/>
        <v>2770.9917319000001</v>
      </c>
    </row>
    <row r="16" spans="3:7" x14ac:dyDescent="0.35">
      <c r="C16" s="22">
        <v>44470</v>
      </c>
      <c r="D16" s="23">
        <v>2280.8680739000001</v>
      </c>
      <c r="E16" s="23">
        <v>0</v>
      </c>
      <c r="F16" s="23">
        <v>0</v>
      </c>
      <c r="G16" s="23">
        <f t="shared" si="0"/>
        <v>2280.8680739000001</v>
      </c>
    </row>
    <row r="17" spans="3:7" x14ac:dyDescent="0.35">
      <c r="C17" s="22">
        <v>44501</v>
      </c>
      <c r="D17" s="23">
        <v>2316.7381074</v>
      </c>
      <c r="E17" s="23">
        <v>0</v>
      </c>
      <c r="F17" s="23">
        <v>0</v>
      </c>
      <c r="G17" s="23">
        <f t="shared" si="0"/>
        <v>2316.7381074</v>
      </c>
    </row>
    <row r="18" spans="3:7" x14ac:dyDescent="0.35">
      <c r="C18" s="22">
        <v>44531</v>
      </c>
      <c r="D18" s="23">
        <v>3077.2784787999999</v>
      </c>
      <c r="E18" s="23">
        <v>0</v>
      </c>
      <c r="F18" s="23">
        <v>0</v>
      </c>
      <c r="G18" s="23">
        <f t="shared" si="0"/>
        <v>3077.2784787999999</v>
      </c>
    </row>
    <row r="19" spans="3:7" x14ac:dyDescent="0.35">
      <c r="C19" s="22">
        <v>44562</v>
      </c>
      <c r="D19" s="23">
        <v>2775.6161343000003</v>
      </c>
      <c r="E19" s="23">
        <v>0</v>
      </c>
      <c r="F19" s="23">
        <v>0</v>
      </c>
      <c r="G19" s="23">
        <f t="shared" si="0"/>
        <v>2775.6161343000003</v>
      </c>
    </row>
    <row r="20" spans="3:7" x14ac:dyDescent="0.35">
      <c r="C20" s="22">
        <v>44593</v>
      </c>
      <c r="D20" s="23">
        <v>2094.0738317999999</v>
      </c>
      <c r="E20" s="23">
        <v>0</v>
      </c>
      <c r="F20" s="23">
        <v>0</v>
      </c>
      <c r="G20" s="23">
        <f t="shared" si="0"/>
        <v>2094.0738317999999</v>
      </c>
    </row>
    <row r="21" spans="3:7" x14ac:dyDescent="0.35">
      <c r="C21" s="22">
        <v>44621</v>
      </c>
      <c r="D21" s="23">
        <v>2847.0178873</v>
      </c>
      <c r="E21" s="23">
        <v>0</v>
      </c>
      <c r="F21" s="23">
        <v>0</v>
      </c>
      <c r="G21" s="23">
        <f t="shared" si="0"/>
        <v>2847.0178873</v>
      </c>
    </row>
    <row r="22" spans="3:7" x14ac:dyDescent="0.35">
      <c r="C22" s="22">
        <v>44652</v>
      </c>
      <c r="D22" s="23">
        <v>1607.7107089000003</v>
      </c>
      <c r="E22" s="23">
        <v>0</v>
      </c>
      <c r="F22" s="23">
        <v>0</v>
      </c>
      <c r="G22" s="23">
        <f t="shared" si="0"/>
        <v>1607.7107089000003</v>
      </c>
    </row>
    <row r="23" spans="3:7" x14ac:dyDescent="0.35">
      <c r="C23" s="22">
        <v>44682</v>
      </c>
      <c r="D23" s="23">
        <v>1435.3111442000002</v>
      </c>
      <c r="E23" s="23">
        <v>0</v>
      </c>
      <c r="F23" s="23">
        <v>0</v>
      </c>
      <c r="G23" s="23">
        <f t="shared" si="0"/>
        <v>1435.3111442000002</v>
      </c>
    </row>
    <row r="24" spans="3:7" x14ac:dyDescent="0.35">
      <c r="C24" s="22">
        <v>44713</v>
      </c>
      <c r="D24" s="23">
        <v>2719.5604210000001</v>
      </c>
      <c r="E24" s="23">
        <v>0</v>
      </c>
      <c r="F24" s="23">
        <v>0</v>
      </c>
      <c r="G24" s="23">
        <f t="shared" si="0"/>
        <v>2719.5604210000001</v>
      </c>
    </row>
    <row r="25" spans="3:7" x14ac:dyDescent="0.35">
      <c r="C25" s="22">
        <v>44743</v>
      </c>
      <c r="D25" s="23">
        <v>3835.9219585999999</v>
      </c>
      <c r="E25" s="23">
        <v>0</v>
      </c>
      <c r="F25" s="23">
        <v>0</v>
      </c>
      <c r="G25" s="23">
        <f t="shared" si="0"/>
        <v>3835.9219585999999</v>
      </c>
    </row>
    <row r="26" spans="3:7" x14ac:dyDescent="0.35">
      <c r="C26" s="22">
        <v>44774</v>
      </c>
      <c r="D26" s="23">
        <v>2047.4780779000002</v>
      </c>
      <c r="E26" s="23">
        <v>0</v>
      </c>
      <c r="F26" s="23">
        <v>0</v>
      </c>
      <c r="G26" s="23">
        <f t="shared" si="0"/>
        <v>2047.4780779000002</v>
      </c>
    </row>
    <row r="27" spans="3:7" x14ac:dyDescent="0.35">
      <c r="C27" s="22">
        <v>44805</v>
      </c>
      <c r="D27" s="23">
        <v>1821.7030634</v>
      </c>
      <c r="E27" s="23">
        <v>0</v>
      </c>
      <c r="F27" s="23">
        <v>0</v>
      </c>
      <c r="G27" s="23">
        <f t="shared" si="0"/>
        <v>1821.7030634</v>
      </c>
    </row>
    <row r="28" spans="3:7" x14ac:dyDescent="0.35">
      <c r="C28" s="22">
        <v>44835</v>
      </c>
      <c r="D28" s="23">
        <v>3156.9858405</v>
      </c>
      <c r="E28" s="23">
        <v>0</v>
      </c>
      <c r="F28" s="23">
        <v>0</v>
      </c>
      <c r="G28" s="23">
        <f t="shared" si="0"/>
        <v>3156.9858405</v>
      </c>
    </row>
    <row r="29" spans="3:7" x14ac:dyDescent="0.35">
      <c r="C29" s="22">
        <v>44866</v>
      </c>
      <c r="D29" s="23">
        <v>2620.3609232000003</v>
      </c>
      <c r="E29" s="23">
        <v>0</v>
      </c>
      <c r="F29" s="23">
        <v>0</v>
      </c>
      <c r="G29" s="23">
        <f t="shared" si="0"/>
        <v>2620.3609232000003</v>
      </c>
    </row>
    <row r="30" spans="3:7" x14ac:dyDescent="0.35">
      <c r="C30" s="22">
        <v>44896</v>
      </c>
      <c r="D30" s="23">
        <v>1888.3981687000003</v>
      </c>
      <c r="E30" s="23">
        <v>0</v>
      </c>
      <c r="F30" s="23">
        <v>0</v>
      </c>
      <c r="G30" s="23">
        <f t="shared" si="0"/>
        <v>1888.3981687000003</v>
      </c>
    </row>
    <row r="31" spans="3:7" x14ac:dyDescent="0.35">
      <c r="C31" s="22">
        <v>44927</v>
      </c>
      <c r="D31" s="23">
        <v>2109.1877181</v>
      </c>
      <c r="E31" s="23">
        <v>0</v>
      </c>
      <c r="F31" s="23">
        <v>0</v>
      </c>
      <c r="G31" s="23">
        <f t="shared" si="0"/>
        <v>2109.1877181</v>
      </c>
    </row>
    <row r="32" spans="3:7" x14ac:dyDescent="0.35">
      <c r="C32" s="22">
        <v>44958</v>
      </c>
      <c r="D32" s="23">
        <v>2808.0767793000005</v>
      </c>
      <c r="E32" s="23">
        <v>0</v>
      </c>
      <c r="F32" s="23">
        <v>0</v>
      </c>
      <c r="G32" s="23">
        <f t="shared" si="0"/>
        <v>2808.0767793000005</v>
      </c>
    </row>
    <row r="33" spans="3:7" x14ac:dyDescent="0.35">
      <c r="C33" s="22">
        <v>44986</v>
      </c>
      <c r="D33" s="23">
        <v>2488.9749314000001</v>
      </c>
      <c r="E33" s="23">
        <v>0</v>
      </c>
      <c r="F33" s="23">
        <v>0</v>
      </c>
      <c r="G33" s="23">
        <f t="shared" si="0"/>
        <v>2488.9749314000001</v>
      </c>
    </row>
    <row r="34" spans="3:7" x14ac:dyDescent="0.35">
      <c r="C34" s="22">
        <v>45017</v>
      </c>
      <c r="D34" s="23">
        <v>1789.5778159000001</v>
      </c>
      <c r="E34" s="23">
        <v>0</v>
      </c>
      <c r="F34" s="23">
        <v>0</v>
      </c>
      <c r="G34" s="23">
        <f t="shared" si="0"/>
        <v>1789.5778159000001</v>
      </c>
    </row>
    <row r="35" spans="3:7" x14ac:dyDescent="0.35">
      <c r="C35" s="22">
        <v>45047</v>
      </c>
      <c r="D35" s="23">
        <v>1643.2622606000002</v>
      </c>
      <c r="E35" s="23">
        <v>0</v>
      </c>
      <c r="F35" s="23">
        <v>0</v>
      </c>
      <c r="G35" s="23">
        <f t="shared" si="0"/>
        <v>1643.2622606000002</v>
      </c>
    </row>
    <row r="36" spans="3:7" x14ac:dyDescent="0.35">
      <c r="C36" s="22">
        <v>45078</v>
      </c>
      <c r="D36" s="23">
        <v>1523.2722009000001</v>
      </c>
      <c r="E36" s="23">
        <v>0</v>
      </c>
      <c r="F36" s="23">
        <v>0</v>
      </c>
      <c r="G36" s="23">
        <f t="shared" si="0"/>
        <v>1523.2722009000001</v>
      </c>
    </row>
    <row r="37" spans="3:7" x14ac:dyDescent="0.35">
      <c r="C37" s="22">
        <v>45108</v>
      </c>
      <c r="D37" s="23">
        <v>2516.9966634000002</v>
      </c>
      <c r="E37" s="23">
        <v>0</v>
      </c>
      <c r="F37" s="23">
        <v>0</v>
      </c>
      <c r="G37" s="23">
        <f t="shared" si="0"/>
        <v>2516.9966634000002</v>
      </c>
    </row>
    <row r="38" spans="3:7" x14ac:dyDescent="0.35">
      <c r="C38" s="22">
        <v>45139</v>
      </c>
      <c r="D38" s="23">
        <v>1535.8149008000003</v>
      </c>
      <c r="E38" s="23">
        <v>0</v>
      </c>
      <c r="F38" s="23">
        <v>0</v>
      </c>
      <c r="G38" s="23">
        <f t="shared" si="0"/>
        <v>1535.8149008000003</v>
      </c>
    </row>
    <row r="39" spans="3:7" x14ac:dyDescent="0.35">
      <c r="C39" s="22">
        <v>45170</v>
      </c>
      <c r="D39" s="23">
        <v>2483.3449198000003</v>
      </c>
      <c r="E39" s="23">
        <v>0</v>
      </c>
      <c r="F39" s="23">
        <v>0</v>
      </c>
      <c r="G39" s="23">
        <f t="shared" si="0"/>
        <v>2483.3449198000003</v>
      </c>
    </row>
    <row r="40" spans="3:7" x14ac:dyDescent="0.35">
      <c r="C40" s="22">
        <v>45200</v>
      </c>
      <c r="D40" s="23">
        <v>1583.1934433000001</v>
      </c>
      <c r="E40" s="23">
        <v>0</v>
      </c>
      <c r="F40" s="23">
        <v>0</v>
      </c>
      <c r="G40" s="23">
        <f t="shared" si="0"/>
        <v>1583.1934433000001</v>
      </c>
    </row>
    <row r="41" spans="3:7" x14ac:dyDescent="0.35">
      <c r="C41" s="22">
        <v>45231</v>
      </c>
      <c r="D41" s="23">
        <v>2368.1449197000002</v>
      </c>
      <c r="E41" s="23">
        <v>0</v>
      </c>
      <c r="F41" s="23">
        <v>0</v>
      </c>
      <c r="G41" s="23">
        <f t="shared" si="0"/>
        <v>2368.1449197000002</v>
      </c>
    </row>
    <row r="42" spans="3:7" x14ac:dyDescent="0.35">
      <c r="C42" s="22">
        <v>45261</v>
      </c>
      <c r="D42" s="23">
        <v>2128.0580564000002</v>
      </c>
      <c r="E42" s="23">
        <v>0</v>
      </c>
      <c r="F42" s="23">
        <v>0</v>
      </c>
      <c r="G42" s="23">
        <f t="shared" si="0"/>
        <v>2128.0580564000002</v>
      </c>
    </row>
    <row r="43" spans="3:7" x14ac:dyDescent="0.35">
      <c r="C43" s="22">
        <v>45292</v>
      </c>
      <c r="D43" s="23">
        <v>3186.4483235000002</v>
      </c>
      <c r="E43" s="23">
        <v>0</v>
      </c>
      <c r="F43" s="23">
        <v>0</v>
      </c>
      <c r="G43" s="23">
        <f t="shared" si="0"/>
        <v>3186.4483235000002</v>
      </c>
    </row>
    <row r="44" spans="3:7" x14ac:dyDescent="0.35">
      <c r="C44" s="22">
        <v>45323</v>
      </c>
      <c r="D44" s="23">
        <v>2409.7633747</v>
      </c>
      <c r="E44" s="23">
        <v>0</v>
      </c>
      <c r="F44" s="23">
        <v>0</v>
      </c>
      <c r="G44" s="23">
        <f t="shared" si="0"/>
        <v>2409.7633747</v>
      </c>
    </row>
    <row r="45" spans="3:7" ht="28" x14ac:dyDescent="0.35">
      <c r="C45" s="7" t="s">
        <v>24</v>
      </c>
      <c r="D45" s="23">
        <v>23617</v>
      </c>
      <c r="E45" s="23">
        <v>0</v>
      </c>
      <c r="F45" s="23">
        <v>0</v>
      </c>
      <c r="G45" s="23">
        <f t="shared" si="0"/>
        <v>23617</v>
      </c>
    </row>
    <row r="46" spans="3:7" ht="28" x14ac:dyDescent="0.35">
      <c r="C46" s="7" t="s">
        <v>19</v>
      </c>
      <c r="D46" s="23">
        <v>28850</v>
      </c>
      <c r="E46" s="23">
        <v>0</v>
      </c>
      <c r="F46" s="23">
        <v>0</v>
      </c>
      <c r="G46" s="23">
        <f t="shared" si="0"/>
        <v>28850</v>
      </c>
    </row>
    <row r="47" spans="3:7" ht="28" x14ac:dyDescent="0.35">
      <c r="C47" s="7" t="s">
        <v>25</v>
      </c>
      <c r="D47" s="23">
        <v>24977</v>
      </c>
      <c r="E47" s="23">
        <v>0</v>
      </c>
      <c r="F47" s="23">
        <v>0</v>
      </c>
      <c r="G47" s="23">
        <f t="shared" si="0"/>
        <v>24977</v>
      </c>
    </row>
    <row r="48" spans="3:7" ht="28" x14ac:dyDescent="0.35">
      <c r="C48" s="7" t="s">
        <v>26</v>
      </c>
      <c r="D48" s="23">
        <v>5596</v>
      </c>
      <c r="E48" s="23">
        <v>0</v>
      </c>
      <c r="F48" s="23">
        <v>0</v>
      </c>
      <c r="G48" s="23">
        <f t="shared" si="0"/>
        <v>5596</v>
      </c>
    </row>
    <row r="49" spans="3:7" x14ac:dyDescent="0.35">
      <c r="C49" s="7" t="s">
        <v>4</v>
      </c>
      <c r="D49" s="30">
        <v>83040</v>
      </c>
      <c r="E49" s="30">
        <v>0</v>
      </c>
      <c r="F49" s="30">
        <v>0</v>
      </c>
      <c r="G49" s="30">
        <f t="shared" si="0"/>
        <v>83040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4187-FE95-C542-92B7-DD64A206F15A}">
  <dimension ref="B2:H45"/>
  <sheetViews>
    <sheetView showGridLines="0" topLeftCell="A26" zoomScaleNormal="100" workbookViewId="0">
      <selection activeCell="I41" sqref="I41"/>
    </sheetView>
  </sheetViews>
  <sheetFormatPr defaultColWidth="11.1640625" defaultRowHeight="14" x14ac:dyDescent="0.3"/>
  <cols>
    <col min="1" max="1" width="11.1640625" style="2"/>
    <col min="2" max="2" width="15.6640625" style="2" customWidth="1"/>
    <col min="3" max="3" width="12.5" style="2" bestFit="1" customWidth="1"/>
    <col min="4" max="4" width="10.83203125" style="2" customWidth="1"/>
    <col min="5" max="5" width="15.4140625" style="2" customWidth="1"/>
    <col min="6" max="6" width="13.1640625" style="2" customWidth="1"/>
    <col min="7" max="7" width="13.83203125" style="2" customWidth="1"/>
    <col min="8" max="8" width="12.58203125" style="2" bestFit="1" customWidth="1"/>
    <col min="9" max="16384" width="11.1640625" style="2"/>
  </cols>
  <sheetData>
    <row r="2" spans="2:7" x14ac:dyDescent="0.3">
      <c r="B2" s="25" t="s">
        <v>21</v>
      </c>
      <c r="C2" s="20" t="s">
        <v>22</v>
      </c>
    </row>
    <row r="4" spans="2:7" ht="84" x14ac:dyDescent="0.3">
      <c r="B4" s="21" t="s">
        <v>0</v>
      </c>
      <c r="C4" s="21" t="s">
        <v>1</v>
      </c>
      <c r="D4" s="21" t="s">
        <v>2</v>
      </c>
      <c r="E4" s="21" t="s">
        <v>3</v>
      </c>
      <c r="F4" s="21" t="s">
        <v>30</v>
      </c>
      <c r="G4" s="21" t="s">
        <v>31</v>
      </c>
    </row>
    <row r="5" spans="2:7" x14ac:dyDescent="0.3">
      <c r="B5" s="22">
        <v>44256</v>
      </c>
      <c r="C5" s="15">
        <v>4379.8450000000003</v>
      </c>
      <c r="D5" s="15">
        <v>0.57899999999999996</v>
      </c>
      <c r="E5" s="15">
        <f>C5-D5</f>
        <v>4379.2660000000005</v>
      </c>
      <c r="F5" s="8">
        <v>0.58330000000000004</v>
      </c>
      <c r="G5" s="23">
        <f>E5*F5</f>
        <v>2554.4258578000004</v>
      </c>
    </row>
    <row r="6" spans="2:7" x14ac:dyDescent="0.3">
      <c r="B6" s="22">
        <v>44287</v>
      </c>
      <c r="C6" s="15">
        <v>4405.2</v>
      </c>
      <c r="D6" s="15">
        <v>0.71399999999999997</v>
      </c>
      <c r="E6" s="15">
        <f t="shared" ref="E6:E40" si="0">C6-D6</f>
        <v>4404.4859999999999</v>
      </c>
      <c r="F6" s="8">
        <v>0.58330000000000004</v>
      </c>
      <c r="G6" s="23">
        <f t="shared" ref="G6:G40" si="1">E6*F6</f>
        <v>2569.1366837999999</v>
      </c>
    </row>
    <row r="7" spans="2:7" x14ac:dyDescent="0.3">
      <c r="B7" s="22">
        <v>44317</v>
      </c>
      <c r="C7" s="15">
        <v>2431.442</v>
      </c>
      <c r="D7" s="15">
        <v>1.4730000000000001</v>
      </c>
      <c r="E7" s="15">
        <f t="shared" si="0"/>
        <v>2429.9690000000001</v>
      </c>
      <c r="F7" s="8">
        <v>0.58330000000000004</v>
      </c>
      <c r="G7" s="23">
        <f t="shared" si="1"/>
        <v>1417.4009177</v>
      </c>
    </row>
    <row r="8" spans="2:7" x14ac:dyDescent="0.3">
      <c r="B8" s="22">
        <v>44348</v>
      </c>
      <c r="C8" s="15">
        <v>2416.8780000000002</v>
      </c>
      <c r="D8" s="15">
        <v>0.63100000000000001</v>
      </c>
      <c r="E8" s="15">
        <f t="shared" si="0"/>
        <v>2416.2470000000003</v>
      </c>
      <c r="F8" s="8">
        <v>0.58330000000000004</v>
      </c>
      <c r="G8" s="23">
        <f t="shared" si="1"/>
        <v>1409.3968751000002</v>
      </c>
    </row>
    <row r="9" spans="2:7" x14ac:dyDescent="0.3">
      <c r="B9" s="22">
        <v>44378</v>
      </c>
      <c r="C9" s="15">
        <v>4978.5969999999998</v>
      </c>
      <c r="D9" s="15">
        <v>0.69499999999999995</v>
      </c>
      <c r="E9" s="15">
        <f t="shared" si="0"/>
        <v>4977.902</v>
      </c>
      <c r="F9" s="8">
        <v>0.58330000000000004</v>
      </c>
      <c r="G9" s="23">
        <f t="shared" si="1"/>
        <v>2903.6102366</v>
      </c>
    </row>
    <row r="10" spans="2:7" x14ac:dyDescent="0.3">
      <c r="B10" s="22">
        <v>44409</v>
      </c>
      <c r="C10" s="15">
        <v>3974.366</v>
      </c>
      <c r="D10" s="15">
        <v>0.70399999999999996</v>
      </c>
      <c r="E10" s="15">
        <f t="shared" si="0"/>
        <v>3973.6619999999998</v>
      </c>
      <c r="F10" s="8">
        <v>0.58330000000000004</v>
      </c>
      <c r="G10" s="23">
        <f t="shared" si="1"/>
        <v>2317.8370445999999</v>
      </c>
    </row>
    <row r="11" spans="2:7" x14ac:dyDescent="0.3">
      <c r="B11" s="22">
        <v>44440</v>
      </c>
      <c r="C11" s="15">
        <v>4750.9269999999997</v>
      </c>
      <c r="D11" s="15">
        <v>0.38400000000000001</v>
      </c>
      <c r="E11" s="15">
        <f t="shared" si="0"/>
        <v>4750.5429999999997</v>
      </c>
      <c r="F11" s="8">
        <v>0.58330000000000004</v>
      </c>
      <c r="G11" s="23">
        <f t="shared" si="1"/>
        <v>2770.9917319000001</v>
      </c>
    </row>
    <row r="12" spans="2:7" x14ac:dyDescent="0.3">
      <c r="B12" s="22">
        <v>44470</v>
      </c>
      <c r="C12" s="15">
        <v>3911.3719999999998</v>
      </c>
      <c r="D12" s="15">
        <v>1.089</v>
      </c>
      <c r="E12" s="15">
        <f t="shared" si="0"/>
        <v>3910.2829999999999</v>
      </c>
      <c r="F12" s="8">
        <v>0.58330000000000004</v>
      </c>
      <c r="G12" s="23">
        <f t="shared" si="1"/>
        <v>2280.8680739000001</v>
      </c>
    </row>
    <row r="13" spans="2:7" x14ac:dyDescent="0.3">
      <c r="B13" s="22">
        <v>44501</v>
      </c>
      <c r="C13" s="15">
        <v>3973.9029999999998</v>
      </c>
      <c r="D13" s="15">
        <v>2.125</v>
      </c>
      <c r="E13" s="15">
        <f t="shared" si="0"/>
        <v>3971.7779999999998</v>
      </c>
      <c r="F13" s="8">
        <v>0.58330000000000004</v>
      </c>
      <c r="G13" s="23">
        <f t="shared" si="1"/>
        <v>2316.7381074</v>
      </c>
    </row>
    <row r="14" spans="2:7" x14ac:dyDescent="0.3">
      <c r="B14" s="22">
        <v>44531</v>
      </c>
      <c r="C14" s="15">
        <v>5276.19</v>
      </c>
      <c r="D14" s="15">
        <v>0.55400000000000005</v>
      </c>
      <c r="E14" s="15">
        <f t="shared" si="0"/>
        <v>5275.6359999999995</v>
      </c>
      <c r="F14" s="8">
        <v>0.58330000000000004</v>
      </c>
      <c r="G14" s="23">
        <f t="shared" si="1"/>
        <v>3077.2784787999999</v>
      </c>
    </row>
    <row r="15" spans="2:7" x14ac:dyDescent="0.3">
      <c r="B15" s="22">
        <v>44562</v>
      </c>
      <c r="C15" s="15">
        <v>4759.05</v>
      </c>
      <c r="D15" s="15">
        <v>0.57899999999999996</v>
      </c>
      <c r="E15" s="15">
        <f t="shared" si="0"/>
        <v>4758.4710000000005</v>
      </c>
      <c r="F15" s="8">
        <v>0.58330000000000004</v>
      </c>
      <c r="G15" s="23">
        <f t="shared" si="1"/>
        <v>2775.6161343000003</v>
      </c>
    </row>
    <row r="16" spans="2:7" x14ac:dyDescent="0.3">
      <c r="B16" s="22">
        <v>44593</v>
      </c>
      <c r="C16" s="15">
        <v>3591.556</v>
      </c>
      <c r="D16" s="15">
        <v>1.51</v>
      </c>
      <c r="E16" s="15">
        <f t="shared" si="0"/>
        <v>3590.0459999999998</v>
      </c>
      <c r="F16" s="8">
        <v>0.58330000000000004</v>
      </c>
      <c r="G16" s="23">
        <f t="shared" si="1"/>
        <v>2094.0738317999999</v>
      </c>
    </row>
    <row r="17" spans="2:7" x14ac:dyDescent="0.3">
      <c r="B17" s="22">
        <v>44621</v>
      </c>
      <c r="C17" s="15">
        <v>4881.8109999999997</v>
      </c>
      <c r="D17" s="15">
        <v>0.93</v>
      </c>
      <c r="E17" s="15">
        <f t="shared" si="0"/>
        <v>4880.8809999999994</v>
      </c>
      <c r="F17" s="8">
        <v>0.58330000000000004</v>
      </c>
      <c r="G17" s="23">
        <f t="shared" si="1"/>
        <v>2847.0178873</v>
      </c>
    </row>
    <row r="18" spans="2:7" x14ac:dyDescent="0.3">
      <c r="B18" s="22">
        <v>44652</v>
      </c>
      <c r="C18" s="15">
        <v>2757.8980000000001</v>
      </c>
      <c r="D18" s="15">
        <v>1.665</v>
      </c>
      <c r="E18" s="15">
        <f t="shared" si="0"/>
        <v>2756.2330000000002</v>
      </c>
      <c r="F18" s="8">
        <v>0.58330000000000004</v>
      </c>
      <c r="G18" s="23">
        <f t="shared" si="1"/>
        <v>1607.7107089000003</v>
      </c>
    </row>
    <row r="19" spans="2:7" x14ac:dyDescent="0.3">
      <c r="B19" s="22">
        <v>44682</v>
      </c>
      <c r="C19" s="15">
        <v>2462.3330000000001</v>
      </c>
      <c r="D19" s="15">
        <v>1.659</v>
      </c>
      <c r="E19" s="15">
        <f t="shared" si="0"/>
        <v>2460.674</v>
      </c>
      <c r="F19" s="8">
        <v>0.58330000000000004</v>
      </c>
      <c r="G19" s="23">
        <f t="shared" si="1"/>
        <v>1435.3111442000002</v>
      </c>
    </row>
    <row r="20" spans="2:7" x14ac:dyDescent="0.3">
      <c r="B20" s="22">
        <v>44713</v>
      </c>
      <c r="C20" s="15">
        <v>4662.7150000000001</v>
      </c>
      <c r="D20" s="15">
        <v>0.34499999999999997</v>
      </c>
      <c r="E20" s="15">
        <f t="shared" si="0"/>
        <v>4662.37</v>
      </c>
      <c r="F20" s="8">
        <v>0.58330000000000004</v>
      </c>
      <c r="G20" s="23">
        <f t="shared" si="1"/>
        <v>2719.5604210000001</v>
      </c>
    </row>
    <row r="21" spans="2:7" x14ac:dyDescent="0.3">
      <c r="B21" s="22">
        <v>44743</v>
      </c>
      <c r="C21" s="15">
        <v>6576.2929999999997</v>
      </c>
      <c r="D21" s="15">
        <v>5.0999999999999997E-2</v>
      </c>
      <c r="E21" s="15">
        <f t="shared" si="0"/>
        <v>6576.2419999999993</v>
      </c>
      <c r="F21" s="8">
        <v>0.58330000000000004</v>
      </c>
      <c r="G21" s="23">
        <f t="shared" si="1"/>
        <v>3835.9219585999999</v>
      </c>
    </row>
    <row r="22" spans="2:7" x14ac:dyDescent="0.3">
      <c r="B22" s="22">
        <v>44774</v>
      </c>
      <c r="C22" s="15">
        <v>3511.9</v>
      </c>
      <c r="D22" s="15">
        <v>1.7370000000000001</v>
      </c>
      <c r="E22" s="15">
        <f t="shared" si="0"/>
        <v>3510.163</v>
      </c>
      <c r="F22" s="8">
        <v>0.58330000000000004</v>
      </c>
      <c r="G22" s="23">
        <f t="shared" si="1"/>
        <v>2047.4780779000002</v>
      </c>
    </row>
    <row r="23" spans="2:7" x14ac:dyDescent="0.3">
      <c r="B23" s="22">
        <v>44805</v>
      </c>
      <c r="C23" s="15">
        <v>3124.0810000000001</v>
      </c>
      <c r="D23" s="15">
        <v>0.98299999999999998</v>
      </c>
      <c r="E23" s="15">
        <f t="shared" si="0"/>
        <v>3123.098</v>
      </c>
      <c r="F23" s="8">
        <v>0.58330000000000004</v>
      </c>
      <c r="G23" s="23">
        <f t="shared" si="1"/>
        <v>1821.7030634</v>
      </c>
    </row>
    <row r="24" spans="2:7" x14ac:dyDescent="0.3">
      <c r="B24" s="22">
        <v>44835</v>
      </c>
      <c r="C24" s="15">
        <v>5412.9309999999996</v>
      </c>
      <c r="D24" s="15">
        <v>0.64600000000000002</v>
      </c>
      <c r="E24" s="15">
        <f t="shared" si="0"/>
        <v>5412.2849999999999</v>
      </c>
      <c r="F24" s="8">
        <v>0.58330000000000004</v>
      </c>
      <c r="G24" s="23">
        <f t="shared" si="1"/>
        <v>3156.9858405</v>
      </c>
    </row>
    <row r="25" spans="2:7" x14ac:dyDescent="0.3">
      <c r="B25" s="22">
        <v>44866</v>
      </c>
      <c r="C25" s="15">
        <v>4492.6930000000002</v>
      </c>
      <c r="D25" s="15">
        <v>0.38900000000000001</v>
      </c>
      <c r="E25" s="15">
        <f t="shared" si="0"/>
        <v>4492.3040000000001</v>
      </c>
      <c r="F25" s="8">
        <v>0.58330000000000004</v>
      </c>
      <c r="G25" s="23">
        <f t="shared" si="1"/>
        <v>2620.3609232000003</v>
      </c>
    </row>
    <row r="26" spans="2:7" x14ac:dyDescent="0.3">
      <c r="B26" s="22">
        <v>44896</v>
      </c>
      <c r="C26" s="15">
        <v>3240.2330000000002</v>
      </c>
      <c r="D26" s="15">
        <v>2.794</v>
      </c>
      <c r="E26" s="15">
        <f t="shared" si="0"/>
        <v>3237.4390000000003</v>
      </c>
      <c r="F26" s="8">
        <v>0.58330000000000004</v>
      </c>
      <c r="G26" s="23">
        <f t="shared" si="1"/>
        <v>1888.3981687000003</v>
      </c>
    </row>
    <row r="27" spans="2:7" x14ac:dyDescent="0.3">
      <c r="B27" s="22">
        <v>44927</v>
      </c>
      <c r="C27" s="15">
        <v>3617.203</v>
      </c>
      <c r="D27" s="15">
        <v>1.246</v>
      </c>
      <c r="E27" s="15">
        <f t="shared" si="0"/>
        <v>3615.9569999999999</v>
      </c>
      <c r="F27" s="8">
        <v>0.58330000000000004</v>
      </c>
      <c r="G27" s="23">
        <f t="shared" si="1"/>
        <v>2109.1877181</v>
      </c>
    </row>
    <row r="28" spans="2:7" x14ac:dyDescent="0.3">
      <c r="B28" s="22">
        <v>44958</v>
      </c>
      <c r="C28" s="15">
        <v>4814.973</v>
      </c>
      <c r="D28" s="15">
        <v>0.85199999999999998</v>
      </c>
      <c r="E28" s="15">
        <f t="shared" si="0"/>
        <v>4814.1210000000001</v>
      </c>
      <c r="F28" s="8">
        <v>0.58330000000000004</v>
      </c>
      <c r="G28" s="23">
        <f t="shared" si="1"/>
        <v>2808.0767793000005</v>
      </c>
    </row>
    <row r="29" spans="2:7" x14ac:dyDescent="0.3">
      <c r="B29" s="22">
        <v>44986</v>
      </c>
      <c r="C29" s="15">
        <v>4268.0690000000004</v>
      </c>
      <c r="D29" s="15">
        <v>1.0109999999999999</v>
      </c>
      <c r="E29" s="15">
        <f t="shared" si="0"/>
        <v>4267.058</v>
      </c>
      <c r="F29" s="8">
        <v>0.58330000000000004</v>
      </c>
      <c r="G29" s="23">
        <f t="shared" si="1"/>
        <v>2488.9749314000001</v>
      </c>
    </row>
    <row r="30" spans="2:7" x14ac:dyDescent="0.3">
      <c r="B30" s="22">
        <v>45017</v>
      </c>
      <c r="C30" s="15">
        <v>3068.9520000000002</v>
      </c>
      <c r="D30" s="15">
        <v>0.92900000000000005</v>
      </c>
      <c r="E30" s="15">
        <f t="shared" si="0"/>
        <v>3068.0230000000001</v>
      </c>
      <c r="F30" s="8">
        <v>0.58330000000000004</v>
      </c>
      <c r="G30" s="23">
        <f t="shared" si="1"/>
        <v>1789.5778159000001</v>
      </c>
    </row>
    <row r="31" spans="2:7" x14ac:dyDescent="0.3">
      <c r="B31" s="22">
        <v>45047</v>
      </c>
      <c r="C31" s="15">
        <v>2818.123</v>
      </c>
      <c r="D31" s="15">
        <v>0.94099999999999995</v>
      </c>
      <c r="E31" s="15">
        <f t="shared" si="0"/>
        <v>2817.1820000000002</v>
      </c>
      <c r="F31" s="8">
        <v>0.58330000000000004</v>
      </c>
      <c r="G31" s="23">
        <f t="shared" si="1"/>
        <v>1643.2622606000002</v>
      </c>
    </row>
    <row r="32" spans="2:7" x14ac:dyDescent="0.3">
      <c r="B32" s="22">
        <v>45078</v>
      </c>
      <c r="C32" s="15">
        <v>2612.027</v>
      </c>
      <c r="D32" s="15">
        <v>0.55400000000000005</v>
      </c>
      <c r="E32" s="15">
        <f t="shared" si="0"/>
        <v>2611.473</v>
      </c>
      <c r="F32" s="8">
        <v>0.58330000000000004</v>
      </c>
      <c r="G32" s="23">
        <f t="shared" si="1"/>
        <v>1523.2722009000001</v>
      </c>
    </row>
    <row r="33" spans="2:8" x14ac:dyDescent="0.3">
      <c r="B33" s="22">
        <v>45108</v>
      </c>
      <c r="C33" s="15">
        <v>4316.0150000000003</v>
      </c>
      <c r="D33" s="15">
        <v>0.91700000000000004</v>
      </c>
      <c r="E33" s="15">
        <f t="shared" si="0"/>
        <v>4315.098</v>
      </c>
      <c r="F33" s="8">
        <v>0.58330000000000004</v>
      </c>
      <c r="G33" s="23">
        <f t="shared" si="1"/>
        <v>2516.9966634000002</v>
      </c>
    </row>
    <row r="34" spans="2:8" x14ac:dyDescent="0.3">
      <c r="B34" s="22">
        <v>45139</v>
      </c>
      <c r="C34" s="15">
        <v>2633.3890000000001</v>
      </c>
      <c r="D34" s="15">
        <v>0.41299999999999998</v>
      </c>
      <c r="E34" s="15">
        <f t="shared" si="0"/>
        <v>2632.9760000000001</v>
      </c>
      <c r="F34" s="8">
        <v>0.58330000000000004</v>
      </c>
      <c r="G34" s="23">
        <f t="shared" si="1"/>
        <v>1535.8149008000003</v>
      </c>
    </row>
    <row r="35" spans="2:8" x14ac:dyDescent="0.3">
      <c r="B35" s="22">
        <v>45170</v>
      </c>
      <c r="C35" s="15">
        <v>4257.9290000000001</v>
      </c>
      <c r="D35" s="15">
        <v>0.52300000000000002</v>
      </c>
      <c r="E35" s="15">
        <f t="shared" si="0"/>
        <v>4257.4059999999999</v>
      </c>
      <c r="F35" s="8">
        <v>0.58330000000000004</v>
      </c>
      <c r="G35" s="23">
        <f t="shared" si="1"/>
        <v>2483.3449198000003</v>
      </c>
    </row>
    <row r="36" spans="2:8" x14ac:dyDescent="0.3">
      <c r="B36" s="22">
        <v>45200</v>
      </c>
      <c r="C36" s="15">
        <v>2715.607</v>
      </c>
      <c r="D36" s="15">
        <v>1.4059999999999999</v>
      </c>
      <c r="E36" s="15">
        <f t="shared" si="0"/>
        <v>2714.201</v>
      </c>
      <c r="F36" s="8">
        <v>0.58330000000000004</v>
      </c>
      <c r="G36" s="23">
        <f t="shared" si="1"/>
        <v>1583.1934433000001</v>
      </c>
    </row>
    <row r="37" spans="2:8" x14ac:dyDescent="0.3">
      <c r="B37" s="22">
        <v>45231</v>
      </c>
      <c r="C37" s="15">
        <v>4061.183</v>
      </c>
      <c r="D37" s="15">
        <v>1.274</v>
      </c>
      <c r="E37" s="15">
        <f t="shared" si="0"/>
        <v>4059.9090000000001</v>
      </c>
      <c r="F37" s="8">
        <v>0.58330000000000004</v>
      </c>
      <c r="G37" s="23">
        <f t="shared" si="1"/>
        <v>2368.1449197000002</v>
      </c>
    </row>
    <row r="38" spans="2:8" x14ac:dyDescent="0.3">
      <c r="B38" s="22">
        <v>45261</v>
      </c>
      <c r="C38" s="15">
        <v>3649.1239999999998</v>
      </c>
      <c r="D38" s="15">
        <v>0.81599999999999995</v>
      </c>
      <c r="E38" s="15">
        <f t="shared" si="0"/>
        <v>3648.308</v>
      </c>
      <c r="F38" s="8">
        <v>0.58330000000000004</v>
      </c>
      <c r="G38" s="23">
        <f t="shared" si="1"/>
        <v>2128.0580564000002</v>
      </c>
    </row>
    <row r="39" spans="2:8" x14ac:dyDescent="0.3">
      <c r="B39" s="22">
        <v>45292</v>
      </c>
      <c r="C39" s="15">
        <v>5463.491</v>
      </c>
      <c r="D39" s="15">
        <v>0.69599999999999995</v>
      </c>
      <c r="E39" s="15">
        <f t="shared" si="0"/>
        <v>5462.7950000000001</v>
      </c>
      <c r="F39" s="8">
        <v>0.58330000000000004</v>
      </c>
      <c r="G39" s="23">
        <f t="shared" si="1"/>
        <v>3186.4483235000002</v>
      </c>
    </row>
    <row r="40" spans="2:8" x14ac:dyDescent="0.3">
      <c r="B40" s="22">
        <v>45323</v>
      </c>
      <c r="C40" s="15">
        <v>4131.8850000000002</v>
      </c>
      <c r="D40" s="15">
        <v>0.626</v>
      </c>
      <c r="E40" s="15">
        <f t="shared" si="0"/>
        <v>4131.259</v>
      </c>
      <c r="F40" s="8">
        <v>0.58330000000000004</v>
      </c>
      <c r="G40" s="23">
        <f t="shared" si="1"/>
        <v>2409.7633747</v>
      </c>
    </row>
    <row r="41" spans="2:8" ht="42" x14ac:dyDescent="0.3">
      <c r="B41" s="7" t="s">
        <v>24</v>
      </c>
      <c r="C41" s="15">
        <f>SUM(C5:C14)</f>
        <v>40498.720000000001</v>
      </c>
      <c r="D41" s="15">
        <f>SUM(D5:D14)</f>
        <v>8.9480000000000004</v>
      </c>
      <c r="E41" s="15">
        <f>SUM(E5:E14)</f>
        <v>40489.772000000004</v>
      </c>
      <c r="F41" s="8">
        <v>0.58330000000000004</v>
      </c>
      <c r="G41" s="23">
        <f>ROUNDDOWN(SUM(G5:G14),0)</f>
        <v>23617</v>
      </c>
    </row>
    <row r="42" spans="2:8" ht="42" x14ac:dyDescent="0.3">
      <c r="B42" s="7" t="s">
        <v>19</v>
      </c>
      <c r="C42" s="15">
        <f>SUM(C15:C26)</f>
        <v>49473.493999999992</v>
      </c>
      <c r="D42" s="15">
        <f>SUM(D15:D26)</f>
        <v>13.288</v>
      </c>
      <c r="E42" s="15">
        <f>SUM(E15:E26)</f>
        <v>49460.205999999991</v>
      </c>
      <c r="F42" s="8">
        <v>0.58330000000000004</v>
      </c>
      <c r="G42" s="23">
        <f>ROUNDDOWN(SUM(G15:G26),0)</f>
        <v>28850</v>
      </c>
    </row>
    <row r="43" spans="2:8" ht="42" x14ac:dyDescent="0.3">
      <c r="B43" s="7" t="s">
        <v>25</v>
      </c>
      <c r="C43" s="24">
        <f>SUM(C27:C38)</f>
        <v>42832.593999999997</v>
      </c>
      <c r="D43" s="24">
        <f>SUM(D27:D38)</f>
        <v>10.882</v>
      </c>
      <c r="E43" s="15">
        <f>SUM(E27:E38)</f>
        <v>42821.711999999992</v>
      </c>
      <c r="F43" s="8">
        <v>0.58330000000000004</v>
      </c>
      <c r="G43" s="23">
        <f>ROUNDDOWN(SUM(G27:G38),0)</f>
        <v>24977</v>
      </c>
    </row>
    <row r="44" spans="2:8" ht="42" x14ac:dyDescent="0.3">
      <c r="B44" s="7" t="s">
        <v>26</v>
      </c>
      <c r="C44" s="24">
        <f>SUM(C39:C40)</f>
        <v>9595.3760000000002</v>
      </c>
      <c r="D44" s="24">
        <f>SUM(D39:D40)</f>
        <v>1.3220000000000001</v>
      </c>
      <c r="E44" s="15">
        <f>SUM(E39:E40)</f>
        <v>9594.0540000000001</v>
      </c>
      <c r="F44" s="8">
        <v>0.58330000000000004</v>
      </c>
      <c r="G44" s="23">
        <f>ROUNDDOWN(SUM(G39:G40),0)</f>
        <v>5596</v>
      </c>
    </row>
    <row r="45" spans="2:8" x14ac:dyDescent="0.3">
      <c r="B45" s="7" t="s">
        <v>4</v>
      </c>
      <c r="C45" s="15">
        <f>SUM(C41:C44)</f>
        <v>142400.18399999998</v>
      </c>
      <c r="D45" s="15">
        <f>SUM(D41:D44)</f>
        <v>34.440000000000005</v>
      </c>
      <c r="E45" s="15">
        <f>SUM(E41:E44)</f>
        <v>142365.74400000001</v>
      </c>
      <c r="F45" s="8">
        <v>0.58330000000000004</v>
      </c>
      <c r="G45" s="23">
        <f>SUM(G41:G44)</f>
        <v>83040</v>
      </c>
      <c r="H45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9B33-E241-A943-9BD2-48D8C4512F88}">
  <dimension ref="B1:N18"/>
  <sheetViews>
    <sheetView showGridLines="0" tabSelected="1" zoomScaleNormal="100" workbookViewId="0">
      <selection activeCell="H3" sqref="H3:H7"/>
    </sheetView>
  </sheetViews>
  <sheetFormatPr defaultColWidth="11.1640625" defaultRowHeight="14" x14ac:dyDescent="0.3"/>
  <cols>
    <col min="1" max="1" width="11.1640625" style="2"/>
    <col min="2" max="2" width="8.1640625" style="2" bestFit="1" customWidth="1"/>
    <col min="3" max="3" width="11.6640625" style="2" bestFit="1" customWidth="1"/>
    <col min="4" max="4" width="11" style="2" bestFit="1" customWidth="1"/>
    <col min="5" max="5" width="14.1640625" style="2" bestFit="1" customWidth="1"/>
    <col min="6" max="6" width="12.33203125" style="2" bestFit="1" customWidth="1"/>
    <col min="7" max="7" width="11.33203125" style="2" bestFit="1" customWidth="1"/>
    <col min="8" max="8" width="10.58203125" style="2" bestFit="1" customWidth="1"/>
    <col min="9" max="12" width="11.1640625" style="2"/>
    <col min="13" max="13" width="19.6640625" style="2" customWidth="1"/>
    <col min="14" max="16384" width="11.1640625" style="2"/>
  </cols>
  <sheetData>
    <row r="1" spans="2:14" ht="62.25" customHeight="1" x14ac:dyDescent="0.3">
      <c r="B1" s="1" t="s">
        <v>5</v>
      </c>
      <c r="D1" s="3"/>
      <c r="L1" s="31" t="s">
        <v>6</v>
      </c>
      <c r="M1" s="32"/>
      <c r="N1" s="4">
        <v>26680</v>
      </c>
    </row>
    <row r="2" spans="2:14" ht="70" x14ac:dyDescent="0.3"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</row>
    <row r="3" spans="2:14" ht="28" x14ac:dyDescent="0.3">
      <c r="B3" s="6">
        <v>2021</v>
      </c>
      <c r="C3" s="7" t="s">
        <v>27</v>
      </c>
      <c r="D3" s="8">
        <v>306</v>
      </c>
      <c r="E3" s="4">
        <f>'Baseline Emissions (Main Source'!G41</f>
        <v>23617</v>
      </c>
      <c r="F3" s="9">
        <f>N1/365*D3</f>
        <v>22367.342465753423</v>
      </c>
      <c r="G3" s="4">
        <f>E3-F3</f>
        <v>1249.6575342465767</v>
      </c>
      <c r="H3" s="10">
        <f>G3/F3</f>
        <v>5.5869736700277374E-2</v>
      </c>
    </row>
    <row r="4" spans="2:14" ht="28" x14ac:dyDescent="0.3">
      <c r="B4" s="6">
        <v>2022</v>
      </c>
      <c r="C4" s="7" t="s">
        <v>20</v>
      </c>
      <c r="D4" s="8">
        <v>365</v>
      </c>
      <c r="E4" s="4">
        <f>'Baseline Emissions (Main Source'!G42</f>
        <v>28850</v>
      </c>
      <c r="F4" s="9">
        <f>N1</f>
        <v>26680</v>
      </c>
      <c r="G4" s="4">
        <f>E4-F4</f>
        <v>2170</v>
      </c>
      <c r="H4" s="10">
        <f>G4/F4</f>
        <v>8.1334332833583212E-2</v>
      </c>
    </row>
    <row r="5" spans="2:14" ht="28" x14ac:dyDescent="0.3">
      <c r="B5" s="6">
        <v>2023</v>
      </c>
      <c r="C5" s="7" t="s">
        <v>28</v>
      </c>
      <c r="D5" s="8">
        <v>365</v>
      </c>
      <c r="E5" s="4">
        <f>'Baseline Emissions (Main Source'!G43</f>
        <v>24977</v>
      </c>
      <c r="F5" s="9">
        <f>N1</f>
        <v>26680</v>
      </c>
      <c r="G5" s="4">
        <f>E5-F5</f>
        <v>-1703</v>
      </c>
      <c r="H5" s="10">
        <f>G5/F5</f>
        <v>-6.3830584707646174E-2</v>
      </c>
    </row>
    <row r="6" spans="2:14" ht="28" x14ac:dyDescent="0.3">
      <c r="B6" s="6">
        <v>2024</v>
      </c>
      <c r="C6" s="7" t="s">
        <v>29</v>
      </c>
      <c r="D6" s="8">
        <v>60</v>
      </c>
      <c r="E6" s="4">
        <f>'Baseline Emissions (Main Source'!G44</f>
        <v>5596</v>
      </c>
      <c r="F6" s="9">
        <f>N1/365*D6</f>
        <v>4385.7534246575342</v>
      </c>
      <c r="G6" s="4">
        <f>E6-F6</f>
        <v>1210.2465753424658</v>
      </c>
      <c r="H6" s="10">
        <f>G6/F6</f>
        <v>0.27594952523738131</v>
      </c>
    </row>
    <row r="7" spans="2:14" x14ac:dyDescent="0.3">
      <c r="B7" s="6" t="s">
        <v>4</v>
      </c>
      <c r="C7" s="6"/>
      <c r="D7" s="6">
        <f>SUM(D3:D6)</f>
        <v>1096</v>
      </c>
      <c r="E7" s="11">
        <f>'Baseline Emissions (Main Source'!G45</f>
        <v>83040</v>
      </c>
      <c r="F7" s="12">
        <f>SUM(F3:F6)</f>
        <v>80113.095890410958</v>
      </c>
      <c r="G7" s="11">
        <f>E7-F7</f>
        <v>2926.9041095890425</v>
      </c>
      <c r="H7" s="13">
        <f>G7/F7</f>
        <v>3.6534652381838298E-2</v>
      </c>
    </row>
    <row r="8" spans="2:14" x14ac:dyDescent="0.3">
      <c r="D8" s="3"/>
    </row>
    <row r="9" spans="2:14" x14ac:dyDescent="0.3">
      <c r="D9" s="3"/>
    </row>
    <row r="10" spans="2:14" ht="67.5" customHeight="1" x14ac:dyDescent="0.3">
      <c r="D10" s="3"/>
      <c r="L10" s="31" t="s">
        <v>14</v>
      </c>
      <c r="M10" s="32"/>
      <c r="N10" s="4">
        <v>45738</v>
      </c>
    </row>
    <row r="11" spans="2:14" x14ac:dyDescent="0.3">
      <c r="B11" s="1" t="s">
        <v>15</v>
      </c>
      <c r="D11" s="3"/>
    </row>
    <row r="12" spans="2:14" ht="70" x14ac:dyDescent="0.3">
      <c r="B12" s="6" t="s">
        <v>7</v>
      </c>
      <c r="C12" s="6" t="s">
        <v>8</v>
      </c>
      <c r="D12" s="6" t="s">
        <v>9</v>
      </c>
      <c r="E12" s="5" t="s">
        <v>16</v>
      </c>
      <c r="F12" s="5" t="s">
        <v>18</v>
      </c>
      <c r="G12" s="5" t="s">
        <v>17</v>
      </c>
      <c r="H12" s="5" t="s">
        <v>13</v>
      </c>
    </row>
    <row r="13" spans="2:14" ht="28" x14ac:dyDescent="0.3">
      <c r="B13" s="6">
        <v>2021</v>
      </c>
      <c r="C13" s="7" t="s">
        <v>27</v>
      </c>
      <c r="D13" s="8">
        <v>206</v>
      </c>
      <c r="E13" s="14">
        <f>'Baseline Emissions (Main Source'!E41</f>
        <v>40489.772000000004</v>
      </c>
      <c r="F13" s="14">
        <f>N10/365*D13</f>
        <v>25813.775342465753</v>
      </c>
      <c r="G13" s="14">
        <f>E13-F13</f>
        <v>14675.996657534251</v>
      </c>
      <c r="H13" s="10">
        <f>G13/F13</f>
        <v>0.56853352378065547</v>
      </c>
    </row>
    <row r="14" spans="2:14" ht="28" x14ac:dyDescent="0.3">
      <c r="B14" s="6">
        <v>2022</v>
      </c>
      <c r="C14" s="7" t="s">
        <v>20</v>
      </c>
      <c r="D14" s="8">
        <v>365</v>
      </c>
      <c r="E14" s="14">
        <f>'Baseline Emissions (Main Source'!E42</f>
        <v>49460.205999999991</v>
      </c>
      <c r="F14" s="14">
        <f>N10</f>
        <v>45738</v>
      </c>
      <c r="G14" s="14">
        <f>E14-F14</f>
        <v>3722.205999999991</v>
      </c>
      <c r="H14" s="10">
        <f>G14/F14</f>
        <v>8.1381039835585089E-2</v>
      </c>
    </row>
    <row r="15" spans="2:14" ht="28" x14ac:dyDescent="0.3">
      <c r="B15" s="6">
        <v>2023</v>
      </c>
      <c r="C15" s="7" t="s">
        <v>28</v>
      </c>
      <c r="D15" s="8">
        <v>365</v>
      </c>
      <c r="E15" s="14">
        <f>'Baseline Emissions (Main Source'!E43</f>
        <v>42821.711999999992</v>
      </c>
      <c r="F15" s="14">
        <f>N10</f>
        <v>45738</v>
      </c>
      <c r="G15" s="14">
        <f>E15-F15</f>
        <v>-2916.2880000000077</v>
      </c>
      <c r="H15" s="10">
        <f>G15/F15</f>
        <v>-6.3760724124360652E-2</v>
      </c>
    </row>
    <row r="16" spans="2:14" ht="28" x14ac:dyDescent="0.3">
      <c r="B16" s="6">
        <v>2024</v>
      </c>
      <c r="C16" s="7" t="s">
        <v>29</v>
      </c>
      <c r="D16" s="8">
        <v>60</v>
      </c>
      <c r="E16" s="15">
        <f>'Baseline Emissions (Main Source'!E44</f>
        <v>9594.0540000000001</v>
      </c>
      <c r="F16" s="16">
        <f>N10/365*D16</f>
        <v>7518.5753424657532</v>
      </c>
      <c r="G16" s="14">
        <f>E16-F16</f>
        <v>2075.4786575342468</v>
      </c>
      <c r="H16" s="10">
        <f>G16/F16</f>
        <v>0.27604679916043556</v>
      </c>
    </row>
    <row r="17" spans="2:8" x14ac:dyDescent="0.3">
      <c r="B17" s="6" t="s">
        <v>4</v>
      </c>
      <c r="C17" s="6"/>
      <c r="D17" s="6">
        <f>SUM(D13:D16)</f>
        <v>996</v>
      </c>
      <c r="E17" s="17">
        <f>'Baseline Emissions (Main Source'!E45</f>
        <v>142365.74400000001</v>
      </c>
      <c r="F17" s="17">
        <f>SUM(F13:F16)</f>
        <v>124808.35068493152</v>
      </c>
      <c r="G17" s="18">
        <f>E17-F17</f>
        <v>17557.39331506849</v>
      </c>
      <c r="H17" s="13">
        <f>G17/F17</f>
        <v>0.14067482839662462</v>
      </c>
    </row>
    <row r="18" spans="2:8" x14ac:dyDescent="0.3">
      <c r="D18" s="3"/>
    </row>
  </sheetData>
  <mergeCells count="2">
    <mergeCell ref="L1:M1"/>
    <mergeCell ref="L10:M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3CE-B696-4E0E-8EA6-FCD991D23907}">
  <dimension ref="B2:D40"/>
  <sheetViews>
    <sheetView showGridLines="0" topLeftCell="A21" workbookViewId="0">
      <selection activeCell="F4" sqref="F4"/>
    </sheetView>
  </sheetViews>
  <sheetFormatPr defaultColWidth="8.83203125" defaultRowHeight="14" x14ac:dyDescent="0.3"/>
  <cols>
    <col min="1" max="1" width="8.83203125" style="2"/>
    <col min="2" max="2" width="17.83203125" style="2" bestFit="1" customWidth="1"/>
    <col min="3" max="3" width="13.5" style="2" customWidth="1"/>
    <col min="4" max="4" width="19.1640625" style="2" customWidth="1"/>
    <col min="5" max="6" width="11" style="2" customWidth="1"/>
    <col min="7" max="16384" width="8.83203125" style="2"/>
  </cols>
  <sheetData>
    <row r="2" spans="2:4" x14ac:dyDescent="0.3">
      <c r="B2" s="19" t="s">
        <v>32</v>
      </c>
      <c r="C2" s="20" t="s">
        <v>23</v>
      </c>
    </row>
    <row r="4" spans="2:4" ht="70" x14ac:dyDescent="0.3">
      <c r="B4" s="21" t="s">
        <v>0</v>
      </c>
      <c r="C4" s="21" t="s">
        <v>1</v>
      </c>
      <c r="D4" s="21" t="s">
        <v>2</v>
      </c>
    </row>
    <row r="5" spans="2:4" x14ac:dyDescent="0.3">
      <c r="B5" s="22">
        <v>44256</v>
      </c>
      <c r="C5" s="15">
        <v>4379.8500000000004</v>
      </c>
      <c r="D5" s="15">
        <v>0.57999999999999996</v>
      </c>
    </row>
    <row r="6" spans="2:4" x14ac:dyDescent="0.3">
      <c r="B6" s="22">
        <v>44287</v>
      </c>
      <c r="C6" s="15">
        <v>4405.2</v>
      </c>
      <c r="D6" s="15">
        <v>0.71</v>
      </c>
    </row>
    <row r="7" spans="2:4" x14ac:dyDescent="0.3">
      <c r="B7" s="22">
        <v>44317</v>
      </c>
      <c r="C7" s="15">
        <v>2431.44</v>
      </c>
      <c r="D7" s="15">
        <v>1.48</v>
      </c>
    </row>
    <row r="8" spans="2:4" x14ac:dyDescent="0.3">
      <c r="B8" s="22">
        <v>44348</v>
      </c>
      <c r="C8" s="15">
        <v>2416.88</v>
      </c>
      <c r="D8" s="15">
        <v>0.63</v>
      </c>
    </row>
    <row r="9" spans="2:4" x14ac:dyDescent="0.3">
      <c r="B9" s="22">
        <v>44378</v>
      </c>
      <c r="C9" s="15">
        <v>4978.6000000000004</v>
      </c>
      <c r="D9" s="15">
        <v>0.69</v>
      </c>
    </row>
    <row r="10" spans="2:4" x14ac:dyDescent="0.3">
      <c r="B10" s="22">
        <v>44409</v>
      </c>
      <c r="C10" s="15">
        <v>3974.36</v>
      </c>
      <c r="D10" s="15">
        <v>0.71</v>
      </c>
    </row>
    <row r="11" spans="2:4" x14ac:dyDescent="0.3">
      <c r="B11" s="22">
        <v>44440</v>
      </c>
      <c r="C11" s="15">
        <v>4750.93</v>
      </c>
      <c r="D11" s="15">
        <v>0.38</v>
      </c>
    </row>
    <row r="12" spans="2:4" x14ac:dyDescent="0.3">
      <c r="B12" s="22">
        <v>44470</v>
      </c>
      <c r="C12" s="15">
        <v>3911.37</v>
      </c>
      <c r="D12" s="15">
        <v>1.0900000000000001</v>
      </c>
    </row>
    <row r="13" spans="2:4" x14ac:dyDescent="0.3">
      <c r="B13" s="22">
        <v>44501</v>
      </c>
      <c r="C13" s="15">
        <v>3973.9</v>
      </c>
      <c r="D13" s="15">
        <v>2.13</v>
      </c>
    </row>
    <row r="14" spans="2:4" x14ac:dyDescent="0.3">
      <c r="B14" s="22">
        <v>44531</v>
      </c>
      <c r="C14" s="15">
        <v>5276.19</v>
      </c>
      <c r="D14" s="15">
        <v>0.55000000000000004</v>
      </c>
    </row>
    <row r="15" spans="2:4" x14ac:dyDescent="0.3">
      <c r="B15" s="22">
        <v>44562</v>
      </c>
      <c r="C15" s="15">
        <v>4759.05</v>
      </c>
      <c r="D15" s="15">
        <v>0.57999999999999996</v>
      </c>
    </row>
    <row r="16" spans="2:4" x14ac:dyDescent="0.3">
      <c r="B16" s="22">
        <v>44593</v>
      </c>
      <c r="C16" s="15">
        <v>3591.56</v>
      </c>
      <c r="D16" s="15">
        <v>1.51</v>
      </c>
    </row>
    <row r="17" spans="2:4" x14ac:dyDescent="0.3">
      <c r="B17" s="22">
        <v>44621</v>
      </c>
      <c r="C17" s="15">
        <v>4881.8100000000004</v>
      </c>
      <c r="D17" s="15">
        <v>0.93</v>
      </c>
    </row>
    <row r="18" spans="2:4" x14ac:dyDescent="0.3">
      <c r="B18" s="22">
        <v>44652</v>
      </c>
      <c r="C18" s="15">
        <v>2757.9</v>
      </c>
      <c r="D18" s="15">
        <v>1.66</v>
      </c>
    </row>
    <row r="19" spans="2:4" x14ac:dyDescent="0.3">
      <c r="B19" s="22">
        <v>44682</v>
      </c>
      <c r="C19" s="15">
        <v>2462.33</v>
      </c>
      <c r="D19" s="15">
        <v>1.66</v>
      </c>
    </row>
    <row r="20" spans="2:4" x14ac:dyDescent="0.3">
      <c r="B20" s="22">
        <v>44713</v>
      </c>
      <c r="C20" s="15">
        <v>4662.72</v>
      </c>
      <c r="D20" s="15">
        <v>0.35</v>
      </c>
    </row>
    <row r="21" spans="2:4" x14ac:dyDescent="0.3">
      <c r="B21" s="22">
        <v>44743</v>
      </c>
      <c r="C21" s="15">
        <v>6576.29</v>
      </c>
      <c r="D21" s="15">
        <v>0.05</v>
      </c>
    </row>
    <row r="22" spans="2:4" x14ac:dyDescent="0.3">
      <c r="B22" s="22">
        <v>44774</v>
      </c>
      <c r="C22" s="15">
        <v>3511.9</v>
      </c>
      <c r="D22" s="15">
        <v>1.74</v>
      </c>
    </row>
    <row r="23" spans="2:4" x14ac:dyDescent="0.3">
      <c r="B23" s="22">
        <v>44805</v>
      </c>
      <c r="C23" s="15">
        <v>3124.08</v>
      </c>
      <c r="D23" s="15">
        <v>0.98</v>
      </c>
    </row>
    <row r="24" spans="2:4" x14ac:dyDescent="0.3">
      <c r="B24" s="22">
        <v>44835</v>
      </c>
      <c r="C24" s="15">
        <v>5412.93</v>
      </c>
      <c r="D24" s="15">
        <v>0.64</v>
      </c>
    </row>
    <row r="25" spans="2:4" x14ac:dyDescent="0.3">
      <c r="B25" s="22">
        <v>44866</v>
      </c>
      <c r="C25" s="15">
        <v>4492.1400000000003</v>
      </c>
      <c r="D25" s="15">
        <v>0.39</v>
      </c>
    </row>
    <row r="26" spans="2:4" x14ac:dyDescent="0.3">
      <c r="B26" s="22">
        <v>44896</v>
      </c>
      <c r="C26" s="15">
        <v>3240.24</v>
      </c>
      <c r="D26" s="15">
        <v>2.79</v>
      </c>
    </row>
    <row r="27" spans="2:4" x14ac:dyDescent="0.3">
      <c r="B27" s="22">
        <v>44927</v>
      </c>
      <c r="C27" s="15">
        <v>3617.2</v>
      </c>
      <c r="D27" s="15">
        <v>1.25</v>
      </c>
    </row>
    <row r="28" spans="2:4" x14ac:dyDescent="0.3">
      <c r="B28" s="22">
        <v>44958</v>
      </c>
      <c r="C28" s="15">
        <v>4814.97</v>
      </c>
      <c r="D28" s="15">
        <v>0.85</v>
      </c>
    </row>
    <row r="29" spans="2:4" x14ac:dyDescent="0.3">
      <c r="B29" s="22">
        <v>44986</v>
      </c>
      <c r="C29" s="15">
        <v>4268.07</v>
      </c>
      <c r="D29" s="15">
        <v>1.01</v>
      </c>
    </row>
    <row r="30" spans="2:4" x14ac:dyDescent="0.3">
      <c r="B30" s="22">
        <v>45017</v>
      </c>
      <c r="C30" s="15">
        <v>3068.95</v>
      </c>
      <c r="D30" s="15">
        <v>0.93</v>
      </c>
    </row>
    <row r="31" spans="2:4" x14ac:dyDescent="0.3">
      <c r="B31" s="22">
        <v>45047</v>
      </c>
      <c r="C31" s="15">
        <v>2818.13</v>
      </c>
      <c r="D31" s="15">
        <v>0.94</v>
      </c>
    </row>
    <row r="32" spans="2:4" x14ac:dyDescent="0.3">
      <c r="B32" s="22">
        <v>45078</v>
      </c>
      <c r="C32" s="15">
        <v>2612.02</v>
      </c>
      <c r="D32" s="15">
        <v>0.55000000000000004</v>
      </c>
    </row>
    <row r="33" spans="2:4" x14ac:dyDescent="0.3">
      <c r="B33" s="22">
        <v>45108</v>
      </c>
      <c r="C33" s="15">
        <v>4316.0200000000004</v>
      </c>
      <c r="D33" s="15">
        <v>0.92</v>
      </c>
    </row>
    <row r="34" spans="2:4" x14ac:dyDescent="0.3">
      <c r="B34" s="22">
        <v>45139</v>
      </c>
      <c r="C34" s="15">
        <v>2633.39</v>
      </c>
      <c r="D34" s="15">
        <v>0.41</v>
      </c>
    </row>
    <row r="35" spans="2:4" x14ac:dyDescent="0.3">
      <c r="B35" s="22">
        <v>45170</v>
      </c>
      <c r="C35" s="15">
        <v>4257.93</v>
      </c>
      <c r="D35" s="15">
        <v>0.53</v>
      </c>
    </row>
    <row r="36" spans="2:4" x14ac:dyDescent="0.3">
      <c r="B36" s="22">
        <v>45200</v>
      </c>
      <c r="C36" s="15">
        <v>2715.6</v>
      </c>
      <c r="D36" s="15">
        <v>1.4</v>
      </c>
    </row>
    <row r="37" spans="2:4" x14ac:dyDescent="0.3">
      <c r="B37" s="22">
        <v>45231</v>
      </c>
      <c r="C37" s="15">
        <v>4061.18</v>
      </c>
      <c r="D37" s="15">
        <v>1.28</v>
      </c>
    </row>
    <row r="38" spans="2:4" x14ac:dyDescent="0.3">
      <c r="B38" s="22">
        <v>45261</v>
      </c>
      <c r="C38" s="15">
        <v>3649.13</v>
      </c>
      <c r="D38" s="15">
        <v>0.81</v>
      </c>
    </row>
    <row r="39" spans="2:4" x14ac:dyDescent="0.3">
      <c r="B39" s="22">
        <v>45292</v>
      </c>
      <c r="C39" s="15">
        <v>5463.49</v>
      </c>
      <c r="D39" s="15">
        <v>0.7</v>
      </c>
    </row>
    <row r="40" spans="2:4" x14ac:dyDescent="0.3">
      <c r="B40" s="22">
        <v>45323</v>
      </c>
      <c r="C40" s="15">
        <v>4131.88</v>
      </c>
      <c r="D40" s="15">
        <v>0.62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Emission Reductions</vt:lpstr>
      <vt:lpstr>Baseline Emissions (Main Source</vt:lpstr>
      <vt:lpstr>Comp.of Baseline Emissions</vt:lpstr>
      <vt:lpstr>OSF Forms - TEIAS (Crosscheck)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Sila Kilic</cp:lastModifiedBy>
  <dcterms:created xsi:type="dcterms:W3CDTF">2022-06-02T15:31:08Z</dcterms:created>
  <dcterms:modified xsi:type="dcterms:W3CDTF">2024-10-18T06:56:59Z</dcterms:modified>
</cp:coreProperties>
</file>