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Unidades compartidas\DT_DIRECCION_TECNICA\05 PoA UN\02 Proceso de Certificación Carbono\04. Renovación 1\6. Final docs\VPA4\2. Public versions\"/>
    </mc:Choice>
  </mc:AlternateContent>
  <xr:revisionPtr revIDLastSave="0" documentId="13_ncr:1_{546C8F6F-FE7C-45EF-B238-6664326BDF9F}" xr6:coauthVersionLast="47" xr6:coauthVersionMax="47" xr10:uidLastSave="{00000000-0000-0000-0000-000000000000}"/>
  <bookViews>
    <workbookView xWindow="-28920" yWindow="510" windowWidth="29040" windowHeight="15720" xr2:uid="{ADC800B6-2FCE-4563-B4B5-B772949EC162}"/>
  </bookViews>
  <sheets>
    <sheet name="Intro" sheetId="7" r:id="rId1"/>
    <sheet name="PSKT" sheetId="2" r:id="rId2"/>
    <sheet name="Usage rate" sheetId="3" r:id="rId3"/>
    <sheet name="Wood savings" sheetId="8" r:id="rId4"/>
    <sheet name="Npy" sheetId="9" r:id="rId5"/>
    <sheet name="ER Calculation" sheetId="10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61" i="10" l="1"/>
  <c r="D36" i="10"/>
  <c r="D24" i="10"/>
  <c r="I31" i="9"/>
  <c r="I33" i="9"/>
  <c r="I34" i="9"/>
  <c r="I39" i="9"/>
  <c r="I41" i="9"/>
  <c r="I42" i="9"/>
  <c r="H30" i="9"/>
  <c r="H32" i="9"/>
  <c r="H33" i="9"/>
  <c r="H38" i="9"/>
  <c r="H40" i="9"/>
  <c r="H41" i="9"/>
  <c r="G29" i="9"/>
  <c r="G31" i="9"/>
  <c r="G32" i="9"/>
  <c r="G37" i="9"/>
  <c r="G39" i="9"/>
  <c r="G40" i="9"/>
  <c r="F28" i="9"/>
  <c r="F30" i="9"/>
  <c r="F31" i="9"/>
  <c r="F36" i="9"/>
  <c r="F38" i="9"/>
  <c r="F39" i="9"/>
  <c r="D28" i="9"/>
  <c r="D36" i="9"/>
  <c r="D21" i="9"/>
  <c r="D26" i="9" s="1"/>
  <c r="E21" i="9"/>
  <c r="E28" i="9" s="1"/>
  <c r="F21" i="9"/>
  <c r="F29" i="9" s="1"/>
  <c r="G21" i="9"/>
  <c r="G30" i="9" s="1"/>
  <c r="H21" i="9"/>
  <c r="H31" i="9" s="1"/>
  <c r="I21" i="9"/>
  <c r="I32" i="9" s="1"/>
  <c r="I14" i="8"/>
  <c r="I15" i="8"/>
  <c r="I16" i="8"/>
  <c r="I17" i="8"/>
  <c r="I18" i="8"/>
  <c r="I19" i="8"/>
  <c r="I20" i="8"/>
  <c r="I21" i="8"/>
  <c r="D40" i="9" l="1"/>
  <c r="D32" i="9"/>
  <c r="E42" i="9"/>
  <c r="E34" i="9"/>
  <c r="F26" i="9"/>
  <c r="F35" i="9"/>
  <c r="F27" i="9"/>
  <c r="F44" i="9" s="1"/>
  <c r="G36" i="9"/>
  <c r="G28" i="9"/>
  <c r="H37" i="9"/>
  <c r="H29" i="9"/>
  <c r="I38" i="9"/>
  <c r="I30" i="9"/>
  <c r="D33" i="9"/>
  <c r="E35" i="9"/>
  <c r="D39" i="9"/>
  <c r="D31" i="9"/>
  <c r="D44" i="9" s="1"/>
  <c r="E41" i="9"/>
  <c r="E33" i="9"/>
  <c r="F42" i="9"/>
  <c r="F34" i="9"/>
  <c r="G26" i="9"/>
  <c r="G35" i="9"/>
  <c r="G27" i="9"/>
  <c r="H36" i="9"/>
  <c r="H28" i="9"/>
  <c r="I37" i="9"/>
  <c r="I29" i="9"/>
  <c r="D38" i="9"/>
  <c r="D30" i="9"/>
  <c r="E40" i="9"/>
  <c r="E32" i="9"/>
  <c r="F41" i="9"/>
  <c r="F33" i="9"/>
  <c r="G42" i="9"/>
  <c r="G34" i="9"/>
  <c r="H26" i="9"/>
  <c r="H35" i="9"/>
  <c r="H27" i="9"/>
  <c r="I36" i="9"/>
  <c r="I28" i="9"/>
  <c r="E38" i="9"/>
  <c r="E30" i="9"/>
  <c r="D27" i="9"/>
  <c r="D41" i="9"/>
  <c r="E26" i="9"/>
  <c r="E27" i="9"/>
  <c r="D37" i="9"/>
  <c r="D29" i="9"/>
  <c r="E39" i="9"/>
  <c r="E31" i="9"/>
  <c r="F40" i="9"/>
  <c r="F32" i="9"/>
  <c r="G41" i="9"/>
  <c r="G33" i="9"/>
  <c r="H42" i="9"/>
  <c r="H34" i="9"/>
  <c r="I26" i="9"/>
  <c r="I35" i="9"/>
  <c r="I27" i="9"/>
  <c r="D35" i="9"/>
  <c r="E37" i="9"/>
  <c r="E29" i="9"/>
  <c r="D42" i="9"/>
  <c r="D34" i="9"/>
  <c r="E36" i="9"/>
  <c r="F37" i="9"/>
  <c r="G38" i="9"/>
  <c r="H39" i="9"/>
  <c r="I40" i="9"/>
  <c r="D69" i="10"/>
  <c r="D44" i="10"/>
  <c r="D32" i="10"/>
  <c r="H44" i="9" l="1"/>
  <c r="G44" i="9"/>
  <c r="E44" i="9"/>
  <c r="I44" i="9"/>
  <c r="D18" i="10"/>
  <c r="D16" i="10"/>
  <c r="D48" i="10" l="1"/>
  <c r="D14" i="10"/>
  <c r="I13" i="8" l="1"/>
  <c r="I12" i="8"/>
  <c r="I11" i="8"/>
  <c r="I10" i="8"/>
  <c r="I9" i="8"/>
  <c r="I8" i="8"/>
  <c r="I7" i="8"/>
  <c r="I6" i="8"/>
  <c r="I5" i="8"/>
  <c r="D43" i="9" l="1"/>
  <c r="H43" i="9"/>
  <c r="G43" i="9"/>
  <c r="F43" i="9"/>
  <c r="E43" i="9"/>
  <c r="I43" i="9"/>
  <c r="D56" i="10"/>
  <c r="D20" i="10" l="1"/>
</calcChain>
</file>

<file path=xl/sharedStrings.xml><?xml version="1.0" encoding="utf-8"?>
<sst xmlns="http://schemas.openxmlformats.org/spreadsheetml/2006/main" count="916" uniqueCount="347">
  <si>
    <t>Title of the VPA</t>
  </si>
  <si>
    <t>Reference number of the project activity</t>
  </si>
  <si>
    <t>Title of the PoA</t>
  </si>
  <si>
    <t>Reference number of the PoA</t>
  </si>
  <si>
    <t>Version number of the ER calculation Excel</t>
  </si>
  <si>
    <t>Completion date of the ER calculation Excel</t>
  </si>
  <si>
    <t>Monitoring period number and duration of this monitoring period</t>
  </si>
  <si>
    <t>Project participant(s)</t>
  </si>
  <si>
    <t>MICROSOL</t>
  </si>
  <si>
    <t>Host Party(ies)</t>
  </si>
  <si>
    <t>Sectoral scope(s) and applied methodology(ies)</t>
  </si>
  <si>
    <t>Sectoral scope: Energy demand</t>
  </si>
  <si>
    <t>N°</t>
  </si>
  <si>
    <t>User Name</t>
  </si>
  <si>
    <t>Community</t>
  </si>
  <si>
    <t>Fuel consumption during the test (sum of the 3 differences)</t>
  </si>
  <si>
    <t>Date of measurement</t>
  </si>
  <si>
    <t>Institution</t>
  </si>
  <si>
    <r>
      <t>U</t>
    </r>
    <r>
      <rPr>
        <b/>
        <vertAlign val="subscript"/>
        <sz val="18"/>
        <color theme="1"/>
        <rFont val="Calibri"/>
        <family val="2"/>
        <scheme val="minor"/>
      </rPr>
      <t>p,y</t>
    </r>
  </si>
  <si>
    <t>Usage rate</t>
  </si>
  <si>
    <t>Name</t>
  </si>
  <si>
    <t>Description</t>
  </si>
  <si>
    <t>Value</t>
  </si>
  <si>
    <t>Unit</t>
  </si>
  <si>
    <t>Data source</t>
  </si>
  <si>
    <r>
      <t>U</t>
    </r>
    <r>
      <rPr>
        <vertAlign val="subscript"/>
        <sz val="10"/>
        <color theme="1"/>
        <rFont val="Verdana"/>
        <family val="2"/>
      </rPr>
      <t>p,1</t>
    </r>
  </si>
  <si>
    <t>Usage rate for ICS in project scenario p - age category 1</t>
  </si>
  <si>
    <t>%</t>
  </si>
  <si>
    <r>
      <t>U</t>
    </r>
    <r>
      <rPr>
        <vertAlign val="subscript"/>
        <sz val="10"/>
        <color theme="1"/>
        <rFont val="Verdana"/>
        <family val="2"/>
      </rPr>
      <t>p,2</t>
    </r>
    <r>
      <rPr>
        <sz val="11"/>
        <color theme="1"/>
        <rFont val="Calibri"/>
        <family val="2"/>
        <scheme val="minor"/>
      </rPr>
      <t/>
    </r>
  </si>
  <si>
    <t>Usage rate for ICS in project scenario p - age category 2</t>
  </si>
  <si>
    <r>
      <t>U</t>
    </r>
    <r>
      <rPr>
        <vertAlign val="subscript"/>
        <sz val="10"/>
        <color theme="1"/>
        <rFont val="Verdana"/>
        <family val="2"/>
      </rPr>
      <t>p,3</t>
    </r>
    <r>
      <rPr>
        <sz val="11"/>
        <color theme="1"/>
        <rFont val="Calibri"/>
        <family val="2"/>
        <scheme val="minor"/>
      </rPr>
      <t/>
    </r>
  </si>
  <si>
    <t>Usage rate for ICS in project scenario p - age category 3</t>
  </si>
  <si>
    <r>
      <t>U</t>
    </r>
    <r>
      <rPr>
        <vertAlign val="subscript"/>
        <sz val="10"/>
        <color theme="1"/>
        <rFont val="Verdana"/>
        <family val="2"/>
      </rPr>
      <t>p,4</t>
    </r>
    <r>
      <rPr>
        <sz val="11"/>
        <color theme="1"/>
        <rFont val="Calibri"/>
        <family val="2"/>
        <scheme val="minor"/>
      </rPr>
      <t/>
    </r>
  </si>
  <si>
    <t>Usage rate for ICS in project scenario p - age category 4</t>
  </si>
  <si>
    <r>
      <t>U</t>
    </r>
    <r>
      <rPr>
        <vertAlign val="subscript"/>
        <sz val="10"/>
        <color theme="1"/>
        <rFont val="Verdana"/>
        <family val="2"/>
      </rPr>
      <t>p,5</t>
    </r>
    <r>
      <rPr>
        <sz val="11"/>
        <color theme="1"/>
        <rFont val="Calibri"/>
        <family val="2"/>
        <scheme val="minor"/>
      </rPr>
      <t/>
    </r>
  </si>
  <si>
    <t>Usage rate for ICS in project scenario p - age category 5</t>
  </si>
  <si>
    <r>
      <t>U</t>
    </r>
    <r>
      <rPr>
        <vertAlign val="subscript"/>
        <sz val="10"/>
        <color theme="1"/>
        <rFont val="Verdana"/>
        <family val="2"/>
      </rPr>
      <t>p,6</t>
    </r>
    <r>
      <rPr>
        <sz val="11"/>
        <color theme="1"/>
        <rFont val="Calibri"/>
        <family val="2"/>
        <scheme val="minor"/>
      </rPr>
      <t/>
    </r>
  </si>
  <si>
    <t>Usage rate for ICS in project scenario p - age category 6</t>
  </si>
  <si>
    <r>
      <t>U</t>
    </r>
    <r>
      <rPr>
        <vertAlign val="subscript"/>
        <sz val="10"/>
        <color theme="1"/>
        <rFont val="Verdana"/>
        <family val="2"/>
      </rPr>
      <t>p,7</t>
    </r>
    <r>
      <rPr>
        <sz val="11"/>
        <color theme="1"/>
        <rFont val="Calibri"/>
        <family val="2"/>
        <scheme val="minor"/>
      </rPr>
      <t/>
    </r>
  </si>
  <si>
    <t>Usage rate for ICS in project scenario p - age category 7</t>
  </si>
  <si>
    <r>
      <t>U</t>
    </r>
    <r>
      <rPr>
        <vertAlign val="subscript"/>
        <sz val="10"/>
        <color theme="1"/>
        <rFont val="Verdana"/>
        <family val="2"/>
      </rPr>
      <t>p,8</t>
    </r>
    <r>
      <rPr>
        <sz val="11"/>
        <color theme="1"/>
        <rFont val="Calibri"/>
        <family val="2"/>
        <scheme val="minor"/>
      </rPr>
      <t/>
    </r>
  </si>
  <si>
    <t>Usage rate for ICS in project scenario p - age category 8</t>
  </si>
  <si>
    <r>
      <t>U</t>
    </r>
    <r>
      <rPr>
        <vertAlign val="subscript"/>
        <sz val="10"/>
        <color theme="1"/>
        <rFont val="Verdana"/>
        <family val="2"/>
      </rPr>
      <t>p,9</t>
    </r>
    <r>
      <rPr>
        <sz val="11"/>
        <color theme="1"/>
        <rFont val="Calibri"/>
        <family val="2"/>
        <scheme val="minor"/>
      </rPr>
      <t/>
    </r>
  </si>
  <si>
    <t>Usage rate for ICS in project scenario p - age category 9</t>
  </si>
  <si>
    <r>
      <t>U</t>
    </r>
    <r>
      <rPr>
        <vertAlign val="subscript"/>
        <sz val="10"/>
        <color theme="1"/>
        <rFont val="Verdana"/>
        <family val="2"/>
      </rPr>
      <t>p,10</t>
    </r>
    <r>
      <rPr>
        <sz val="11"/>
        <color theme="1"/>
        <rFont val="Calibri"/>
        <family val="2"/>
        <scheme val="minor"/>
      </rPr>
      <t/>
    </r>
  </si>
  <si>
    <t>Usage rate for ICS in project scenario p - age category 10</t>
  </si>
  <si>
    <r>
      <t>U</t>
    </r>
    <r>
      <rPr>
        <vertAlign val="subscript"/>
        <sz val="10"/>
        <color theme="1"/>
        <rFont val="Verdana"/>
        <family val="2"/>
      </rPr>
      <t>p,11</t>
    </r>
    <r>
      <rPr>
        <sz val="11"/>
        <color theme="1"/>
        <rFont val="Calibri"/>
        <family val="2"/>
        <scheme val="minor"/>
      </rPr>
      <t/>
    </r>
  </si>
  <si>
    <t>Usage rate for ICS in project scenario p - age category 11</t>
  </si>
  <si>
    <r>
      <t>U</t>
    </r>
    <r>
      <rPr>
        <vertAlign val="subscript"/>
        <sz val="10"/>
        <color theme="1"/>
        <rFont val="Verdana"/>
        <family val="2"/>
      </rPr>
      <t>p,12</t>
    </r>
    <r>
      <rPr>
        <sz val="11"/>
        <color theme="1"/>
        <rFont val="Calibri"/>
        <family val="2"/>
        <scheme val="minor"/>
      </rPr>
      <t/>
    </r>
  </si>
  <si>
    <r>
      <t>U</t>
    </r>
    <r>
      <rPr>
        <vertAlign val="subscript"/>
        <sz val="10"/>
        <color theme="1"/>
        <rFont val="Verdana"/>
        <family val="2"/>
      </rPr>
      <t>p,13</t>
    </r>
    <r>
      <rPr>
        <sz val="11"/>
        <color theme="1"/>
        <rFont val="Calibri"/>
        <family val="2"/>
        <scheme val="minor"/>
      </rPr>
      <t/>
    </r>
  </si>
  <si>
    <t>Usage rate for ICS in project scenario p - age category 12</t>
  </si>
  <si>
    <t>Usage rate for ICS in project scenario p - age category 13</t>
  </si>
  <si>
    <t>kg/day/stove</t>
  </si>
  <si>
    <t>Baseline surveys</t>
  </si>
  <si>
    <t>kg/ICS/day</t>
  </si>
  <si>
    <t>SFSb,p,y,wet</t>
  </si>
  <si>
    <t>Value to use for daily wood savings during the WET season (kg/ICS/day)</t>
  </si>
  <si>
    <t>Pby,wet</t>
  </si>
  <si>
    <t>Quantity of fuel that is consumed in baseline scenario b during year y (wet season)</t>
  </si>
  <si>
    <t>SFSb,p,1,wet</t>
  </si>
  <si>
    <t>Wood savings for an individual ICS of the project against an individual stove of project p in year 1 in wet season</t>
  </si>
  <si>
    <t>SFSb,p,2,wet</t>
  </si>
  <si>
    <t>Wood savings for an individual ICS of the project against an individual stove of project p in year 2 in wet season</t>
  </si>
  <si>
    <t>SFSb,p,3,wet</t>
  </si>
  <si>
    <t>Wood savings for an individual ICS of the project against an individual stove of project p in year 3 in wet season</t>
  </si>
  <si>
    <t>SFSb,p,4,wet</t>
  </si>
  <si>
    <t>Wood savings for an individual ICS of the project against an individual stove of project p in year 4 in wet season</t>
  </si>
  <si>
    <t>SFSb,p,5,wet</t>
  </si>
  <si>
    <t>Wood savings for an individual ICS of the project against an individual stove of project p in year 5 in wet season</t>
  </si>
  <si>
    <t>SFSb,p,6,wet</t>
  </si>
  <si>
    <t>Wood savings for an individual ICS of the project against an individual stove of project p in year 6 in wet season</t>
  </si>
  <si>
    <t>SFSb,p,7,wet</t>
  </si>
  <si>
    <t>Wood savings for an individual ICS of the project against an individual stove of project p in year 7 in wet season</t>
  </si>
  <si>
    <t>SFSb,p,8,wet</t>
  </si>
  <si>
    <t>Wood savings for an individual ICS of the project against an individual stove of project p in year 8 in wet season</t>
  </si>
  <si>
    <t>SFSb,p,9,wet</t>
  </si>
  <si>
    <t>Wood savings for an individual ICS of the project against an individual stove of project p in year 9 in wet season</t>
  </si>
  <si>
    <t>SFSb,p,10,wet</t>
  </si>
  <si>
    <t>Wood savings for an individual ICS of the project against an individual stove of project p in year 10 in wet season</t>
  </si>
  <si>
    <t>SFSb,p,11,wet</t>
  </si>
  <si>
    <t>Wood savings for an individual ICS of the project against an individual stove of project p in year 11 in wet season</t>
  </si>
  <si>
    <t>Data from other WorkSheets (per age category):</t>
  </si>
  <si>
    <t>Wood savings WET (tons/ICS/day)</t>
  </si>
  <si>
    <t>Pby</t>
  </si>
  <si>
    <t>Average daily wood consumption of a stove in baseline scenario b during year y</t>
  </si>
  <si>
    <t>SFSb,p,12,wet</t>
  </si>
  <si>
    <t>SFSb,p,13,wet</t>
  </si>
  <si>
    <t>Wood savings for an individual ICS of the project against an individual stove of project p in year 12 in wet season</t>
  </si>
  <si>
    <t>Wood savings for an individual ICS of the project against an individual stove of project p in year 13 in wet season</t>
  </si>
  <si>
    <t>Np,y</t>
  </si>
  <si>
    <t>Cumulative number of project technology-days (ICS*days)</t>
  </si>
  <si>
    <t>Age categories</t>
  </si>
  <si>
    <t>Npy 2020</t>
  </si>
  <si>
    <t>Npy 2021</t>
  </si>
  <si>
    <t>Total</t>
  </si>
  <si>
    <t>Np,y (%)</t>
  </si>
  <si>
    <t>Proportion of ICS.days per age category and per year (%)</t>
  </si>
  <si>
    <t>Npy 2020 (%)</t>
  </si>
  <si>
    <t>Npy 2021 (%)</t>
  </si>
  <si>
    <t>Parameters (per year) :</t>
  </si>
  <si>
    <t>WS(p,b,y) (tons/ICS/day)</t>
  </si>
  <si>
    <t>U(p,y)</t>
  </si>
  <si>
    <t>Source: ITYF ER calculations (Microsol intern document)</t>
  </si>
  <si>
    <r>
      <t>tCO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e</t>
    </r>
  </si>
  <si>
    <t>Emission reductions in year 2021</t>
  </si>
  <si>
    <t>Emission reductions in year 2020</t>
  </si>
  <si>
    <t>Emission reductions in year y</t>
  </si>
  <si>
    <r>
      <t>ER</t>
    </r>
    <r>
      <rPr>
        <vertAlign val="subscript"/>
        <sz val="11"/>
        <color theme="1"/>
        <rFont val="Calibri"/>
        <family val="2"/>
        <scheme val="minor"/>
      </rPr>
      <t>y</t>
    </r>
  </si>
  <si>
    <t>Formula</t>
  </si>
  <si>
    <t>Calculation of emission reductions</t>
  </si>
  <si>
    <t>N/A</t>
  </si>
  <si>
    <t>Leakage in year 2021</t>
  </si>
  <si>
    <t>Leakage in year 2020</t>
  </si>
  <si>
    <t>Leakage in year y</t>
  </si>
  <si>
    <r>
      <t>LE</t>
    </r>
    <r>
      <rPr>
        <vertAlign val="subscript"/>
        <sz val="11"/>
        <color theme="1"/>
        <rFont val="Calibri"/>
        <family val="2"/>
        <scheme val="minor"/>
      </rPr>
      <t>y</t>
    </r>
    <r>
      <rPr>
        <sz val="11"/>
        <color theme="1"/>
        <rFont val="Calibri"/>
        <family val="2"/>
        <scheme val="minor"/>
      </rPr>
      <t xml:space="preserve"> </t>
    </r>
  </si>
  <si>
    <t>Leakage</t>
  </si>
  <si>
    <t>Project emissions in year 2021</t>
  </si>
  <si>
    <t>Project emissions in year 2020</t>
  </si>
  <si>
    <t>Project emissions in year y</t>
  </si>
  <si>
    <r>
      <t>PE</t>
    </r>
    <r>
      <rPr>
        <vertAlign val="subscript"/>
        <sz val="11"/>
        <color theme="1"/>
        <rFont val="Calibri"/>
        <family val="2"/>
        <scheme val="minor"/>
      </rPr>
      <t>y</t>
    </r>
    <r>
      <rPr>
        <sz val="11"/>
        <color theme="1"/>
        <rFont val="Calibri"/>
        <family val="2"/>
        <scheme val="minor"/>
      </rPr>
      <t xml:space="preserve"> </t>
    </r>
  </si>
  <si>
    <t>Calculation of project emissions</t>
  </si>
  <si>
    <t>Baseline emissions in year 2021</t>
  </si>
  <si>
    <t>Baseline emissions in year 2020</t>
  </si>
  <si>
    <t>Baseline emissions in year y</t>
  </si>
  <si>
    <r>
      <t>BE</t>
    </r>
    <r>
      <rPr>
        <vertAlign val="subscript"/>
        <sz val="11"/>
        <color theme="1"/>
        <rFont val="Calibri"/>
        <family val="2"/>
        <scheme val="minor"/>
      </rPr>
      <t>y</t>
    </r>
    <r>
      <rPr>
        <sz val="11"/>
        <color theme="1"/>
        <rFont val="Calibri"/>
        <family val="2"/>
        <scheme val="minor"/>
      </rPr>
      <t xml:space="preserve"> </t>
    </r>
  </si>
  <si>
    <t>Calculation of baseline emissions</t>
  </si>
  <si>
    <t>kg/household-day</t>
  </si>
  <si>
    <t>Wood savings for an individual ICS of the project against an individual stove of baseline b/project p pair in year y</t>
  </si>
  <si>
    <t>SFSb,p,y</t>
  </si>
  <si>
    <t>Average daily wood consumption of an ICS in project scenario p  during year y</t>
  </si>
  <si>
    <t>Ppy</t>
  </si>
  <si>
    <t>If the seasonality isn´t taken into account, put 1 or 0 depending of the season considered as the more conservative (1 if dry 0 if wet, 0.5 if dry and wet)</t>
  </si>
  <si>
    <t>Cumulative usage rate for ICS in project scenario p in year y, based on cumulative adoption rate and drop-off revealed by usage surveys</t>
  </si>
  <si>
    <r>
      <t>U</t>
    </r>
    <r>
      <rPr>
        <vertAlign val="subscript"/>
        <sz val="10"/>
        <color theme="1"/>
        <rFont val="Verdana"/>
        <family val="2"/>
      </rPr>
      <t>p,y</t>
    </r>
  </si>
  <si>
    <t>Eligibility factor of the technologies implemented in project scenario p</t>
  </si>
  <si>
    <t>Ep</t>
  </si>
  <si>
    <t>Calculation of reference emissions</t>
  </si>
  <si>
    <t>Non-renewability fraction of woody biomass fuel</t>
  </si>
  <si>
    <t>fNRB</t>
  </si>
  <si>
    <t>TJ/ton wood</t>
  </si>
  <si>
    <t>Net calorific value of the fuels used in the baseline</t>
  </si>
  <si>
    <t>NCV n,f,wood</t>
  </si>
  <si>
    <r>
      <t>tCO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e/TJ</t>
    </r>
  </si>
  <si>
    <t>Non-CO2 emission factor arising from use of fuels in baseline scenario</t>
  </si>
  <si>
    <r>
      <rPr>
        <sz val="11"/>
        <color theme="1"/>
        <rFont val="Calibri"/>
        <family val="2"/>
        <scheme val="minor"/>
      </rPr>
      <t>EFb,f, nonCO2</t>
    </r>
  </si>
  <si>
    <t>CO2 emission factor arising from use of fuels in baseline scenario</t>
  </si>
  <si>
    <r>
      <rPr>
        <sz val="11"/>
        <color theme="1"/>
        <rFont val="Calibri"/>
        <family val="2"/>
        <scheme val="minor"/>
      </rPr>
      <t>EFb,f, CO2</t>
    </r>
  </si>
  <si>
    <t xml:space="preserve">Unit </t>
  </si>
  <si>
    <t>Description of parameter</t>
  </si>
  <si>
    <t>Fixed parameters</t>
  </si>
  <si>
    <t>Proportion of  the DRY and WET season</t>
  </si>
  <si>
    <r>
      <t>BE</t>
    </r>
    <r>
      <rPr>
        <vertAlign val="subscript"/>
        <sz val="11"/>
        <color theme="1"/>
        <rFont val="Calibri"/>
        <family val="2"/>
        <scheme val="minor"/>
      </rPr>
      <t>y</t>
    </r>
    <r>
      <rPr>
        <sz val="11"/>
        <color theme="1"/>
        <rFont val="Calibri"/>
        <family val="2"/>
        <scheme val="minor"/>
      </rPr>
      <t xml:space="preserve"> 2020</t>
    </r>
    <r>
      <rPr>
        <sz val="11"/>
        <color theme="1"/>
        <rFont val="Calibri"/>
        <family val="2"/>
        <scheme val="minor"/>
      </rPr>
      <t/>
    </r>
  </si>
  <si>
    <r>
      <t>BE</t>
    </r>
    <r>
      <rPr>
        <vertAlign val="subscript"/>
        <sz val="11"/>
        <color theme="1"/>
        <rFont val="Calibri"/>
        <family val="2"/>
        <scheme val="minor"/>
      </rPr>
      <t>y</t>
    </r>
    <r>
      <rPr>
        <sz val="11"/>
        <color theme="1"/>
        <rFont val="Calibri"/>
        <family val="2"/>
        <scheme val="minor"/>
      </rPr>
      <t xml:space="preserve"> 2021</t>
    </r>
    <r>
      <rPr>
        <sz val="11"/>
        <color theme="1"/>
        <rFont val="Calibri"/>
        <family val="2"/>
        <scheme val="minor"/>
      </rPr>
      <t/>
    </r>
  </si>
  <si>
    <r>
      <t>PE</t>
    </r>
    <r>
      <rPr>
        <vertAlign val="subscript"/>
        <sz val="11"/>
        <color theme="1"/>
        <rFont val="Calibri"/>
        <family val="2"/>
        <scheme val="minor"/>
      </rPr>
      <t>y</t>
    </r>
    <r>
      <rPr>
        <sz val="11"/>
        <color theme="1"/>
        <rFont val="Calibri"/>
        <family val="2"/>
        <scheme val="minor"/>
      </rPr>
      <t xml:space="preserve"> 2020</t>
    </r>
    <r>
      <rPr>
        <sz val="11"/>
        <color theme="1"/>
        <rFont val="Calibri"/>
        <family val="2"/>
        <scheme val="minor"/>
      </rPr>
      <t/>
    </r>
  </si>
  <si>
    <r>
      <t>PE</t>
    </r>
    <r>
      <rPr>
        <vertAlign val="subscript"/>
        <sz val="11"/>
        <color theme="1"/>
        <rFont val="Calibri"/>
        <family val="2"/>
        <scheme val="minor"/>
      </rPr>
      <t>y</t>
    </r>
    <r>
      <rPr>
        <sz val="11"/>
        <color theme="1"/>
        <rFont val="Calibri"/>
        <family val="2"/>
        <scheme val="minor"/>
      </rPr>
      <t xml:space="preserve"> 2021</t>
    </r>
    <r>
      <rPr>
        <sz val="11"/>
        <color theme="1"/>
        <rFont val="Calibri"/>
        <family val="2"/>
        <scheme val="minor"/>
      </rPr>
      <t/>
    </r>
  </si>
  <si>
    <r>
      <t>LE</t>
    </r>
    <r>
      <rPr>
        <vertAlign val="subscript"/>
        <sz val="11"/>
        <color theme="1"/>
        <rFont val="Calibri"/>
        <family val="2"/>
        <scheme val="minor"/>
      </rPr>
      <t>y</t>
    </r>
    <r>
      <rPr>
        <sz val="11"/>
        <color theme="1"/>
        <rFont val="Calibri"/>
        <family val="2"/>
        <scheme val="minor"/>
      </rPr>
      <t xml:space="preserve"> 2020</t>
    </r>
    <r>
      <rPr>
        <sz val="11"/>
        <color theme="1"/>
        <rFont val="Calibri"/>
        <family val="2"/>
        <scheme val="minor"/>
      </rPr>
      <t/>
    </r>
  </si>
  <si>
    <r>
      <t>LE</t>
    </r>
    <r>
      <rPr>
        <vertAlign val="subscript"/>
        <sz val="11"/>
        <color theme="1"/>
        <rFont val="Calibri"/>
        <family val="2"/>
        <scheme val="minor"/>
      </rPr>
      <t>y</t>
    </r>
    <r>
      <rPr>
        <sz val="11"/>
        <color theme="1"/>
        <rFont val="Calibri"/>
        <family val="2"/>
        <scheme val="minor"/>
      </rPr>
      <t xml:space="preserve"> 2021</t>
    </r>
    <r>
      <rPr>
        <sz val="11"/>
        <color theme="1"/>
        <rFont val="Calibri"/>
        <family val="2"/>
        <scheme val="minor"/>
      </rPr>
      <t/>
    </r>
  </si>
  <si>
    <r>
      <t>ER</t>
    </r>
    <r>
      <rPr>
        <vertAlign val="subscript"/>
        <sz val="11"/>
        <color theme="1"/>
        <rFont val="Calibri"/>
        <family val="2"/>
        <scheme val="minor"/>
      </rPr>
      <t>y</t>
    </r>
    <r>
      <rPr>
        <sz val="11"/>
        <color theme="1"/>
        <rFont val="Calibri"/>
        <family val="2"/>
        <scheme val="minor"/>
      </rPr>
      <t xml:space="preserve"> 2020</t>
    </r>
    <r>
      <rPr>
        <sz val="11"/>
        <color theme="1"/>
        <rFont val="Calibri"/>
        <family val="2"/>
        <scheme val="minor"/>
      </rPr>
      <t/>
    </r>
  </si>
  <si>
    <r>
      <t>ER</t>
    </r>
    <r>
      <rPr>
        <vertAlign val="subscript"/>
        <sz val="11"/>
        <color theme="1"/>
        <rFont val="Calibri"/>
        <family val="2"/>
        <scheme val="minor"/>
      </rPr>
      <t>y</t>
    </r>
    <r>
      <rPr>
        <sz val="11"/>
        <color theme="1"/>
        <rFont val="Calibri"/>
        <family val="2"/>
        <scheme val="minor"/>
      </rPr>
      <t xml:space="preserve"> 2021</t>
    </r>
    <r>
      <rPr>
        <sz val="11"/>
        <color theme="1"/>
        <rFont val="Calibri"/>
        <family val="2"/>
        <scheme val="minor"/>
      </rPr>
      <t/>
    </r>
  </si>
  <si>
    <t>GS 1377</t>
  </si>
  <si>
    <t>Utsil Naj – Casa saludable para todos</t>
  </si>
  <si>
    <t>2nd Crediting period (27/12/2018 - 26/12/2025)</t>
  </si>
  <si>
    <t>2556 days</t>
  </si>
  <si>
    <t>Applied methodology: Gold Standard methodology: “Technologies and Practices to Displace Decentralized Thermal Energy Consumption – V.4”</t>
  </si>
  <si>
    <t>Country</t>
  </si>
  <si>
    <t>State/ Department</t>
  </si>
  <si>
    <t>Municipality</t>
  </si>
  <si>
    <r>
      <t>U</t>
    </r>
    <r>
      <rPr>
        <vertAlign val="subscript"/>
        <sz val="10"/>
        <color theme="1"/>
        <rFont val="Verdana"/>
        <family val="2"/>
      </rPr>
      <t>p,14</t>
    </r>
    <r>
      <rPr>
        <sz val="11"/>
        <color theme="1"/>
        <rFont val="Calibri"/>
        <family val="2"/>
        <scheme val="minor"/>
      </rPr>
      <t/>
    </r>
  </si>
  <si>
    <t>Usage rate for ICS in project scenario p - age category 14</t>
  </si>
  <si>
    <r>
      <t>U</t>
    </r>
    <r>
      <rPr>
        <vertAlign val="subscript"/>
        <sz val="10"/>
        <color theme="1"/>
        <rFont val="Verdana"/>
        <family val="2"/>
      </rPr>
      <t>p,15</t>
    </r>
    <r>
      <rPr>
        <sz val="11"/>
        <color theme="1"/>
        <rFont val="Calibri"/>
        <family val="2"/>
        <scheme val="minor"/>
      </rPr>
      <t/>
    </r>
  </si>
  <si>
    <t>Usage rate for ICS in project scenario p - age category 15</t>
  </si>
  <si>
    <t>Wood savings for an individual ICS of the project against an individual stove of project p in year 14 in wet season</t>
  </si>
  <si>
    <t>Wood savings for an individual ICS of the project against an individual stove of project p in year 15 in wet season</t>
  </si>
  <si>
    <t>SFSb,p,14,wet</t>
  </si>
  <si>
    <t>SFSb,p,15,wet</t>
  </si>
  <si>
    <t>Npy 2022</t>
  </si>
  <si>
    <t>Npy 2023</t>
  </si>
  <si>
    <t>Npy 2024</t>
  </si>
  <si>
    <t>Npy 2025</t>
  </si>
  <si>
    <t>Npy 2023 (%)</t>
  </si>
  <si>
    <t>Npy 2022 (%)</t>
  </si>
  <si>
    <t>Npy 2024 (%)</t>
  </si>
  <si>
    <t>Npy 2025 (%)</t>
  </si>
  <si>
    <r>
      <t>BE</t>
    </r>
    <r>
      <rPr>
        <vertAlign val="subscript"/>
        <sz val="11"/>
        <color theme="1"/>
        <rFont val="Calibri"/>
        <family val="2"/>
        <scheme val="minor"/>
      </rPr>
      <t>y</t>
    </r>
    <r>
      <rPr>
        <sz val="11"/>
        <color theme="1"/>
        <rFont val="Calibri"/>
        <family val="2"/>
        <scheme val="minor"/>
      </rPr>
      <t xml:space="preserve"> 2022</t>
    </r>
  </si>
  <si>
    <r>
      <t>BE</t>
    </r>
    <r>
      <rPr>
        <vertAlign val="subscript"/>
        <sz val="11"/>
        <color theme="1"/>
        <rFont val="Calibri"/>
        <family val="2"/>
        <scheme val="minor"/>
      </rPr>
      <t>y</t>
    </r>
    <r>
      <rPr>
        <sz val="11"/>
        <color theme="1"/>
        <rFont val="Calibri"/>
        <family val="2"/>
        <scheme val="minor"/>
      </rPr>
      <t xml:space="preserve"> 2023</t>
    </r>
  </si>
  <si>
    <r>
      <t>BE</t>
    </r>
    <r>
      <rPr>
        <vertAlign val="subscript"/>
        <sz val="11"/>
        <color theme="1"/>
        <rFont val="Calibri"/>
        <family val="2"/>
        <scheme val="minor"/>
      </rPr>
      <t>y</t>
    </r>
    <r>
      <rPr>
        <sz val="11"/>
        <color theme="1"/>
        <rFont val="Calibri"/>
        <family val="2"/>
        <scheme val="minor"/>
      </rPr>
      <t xml:space="preserve"> 2024</t>
    </r>
  </si>
  <si>
    <r>
      <t>BE</t>
    </r>
    <r>
      <rPr>
        <vertAlign val="subscript"/>
        <sz val="11"/>
        <color theme="1"/>
        <rFont val="Calibri"/>
        <family val="2"/>
        <scheme val="minor"/>
      </rPr>
      <t>y</t>
    </r>
    <r>
      <rPr>
        <sz val="11"/>
        <color theme="1"/>
        <rFont val="Calibri"/>
        <family val="2"/>
        <scheme val="minor"/>
      </rPr>
      <t xml:space="preserve"> 2025</t>
    </r>
  </si>
  <si>
    <t>Baseline emissions in year 2022</t>
  </si>
  <si>
    <t>Baseline emissions in year 2023</t>
  </si>
  <si>
    <t>Baseline emissions in year 2024</t>
  </si>
  <si>
    <t>Baseline emissions in year 2025</t>
  </si>
  <si>
    <r>
      <t>PE</t>
    </r>
    <r>
      <rPr>
        <vertAlign val="subscript"/>
        <sz val="11"/>
        <color theme="1"/>
        <rFont val="Calibri"/>
        <family val="2"/>
        <scheme val="minor"/>
      </rPr>
      <t>y</t>
    </r>
    <r>
      <rPr>
        <sz val="11"/>
        <color theme="1"/>
        <rFont val="Calibri"/>
        <family val="2"/>
        <scheme val="minor"/>
      </rPr>
      <t xml:space="preserve"> 2022</t>
    </r>
  </si>
  <si>
    <r>
      <t>PE</t>
    </r>
    <r>
      <rPr>
        <vertAlign val="subscript"/>
        <sz val="11"/>
        <color theme="1"/>
        <rFont val="Calibri"/>
        <family val="2"/>
        <scheme val="minor"/>
      </rPr>
      <t>y</t>
    </r>
    <r>
      <rPr>
        <sz val="11"/>
        <color theme="1"/>
        <rFont val="Calibri"/>
        <family val="2"/>
        <scheme val="minor"/>
      </rPr>
      <t xml:space="preserve"> 2023</t>
    </r>
  </si>
  <si>
    <r>
      <t>PE</t>
    </r>
    <r>
      <rPr>
        <vertAlign val="subscript"/>
        <sz val="11"/>
        <color theme="1"/>
        <rFont val="Calibri"/>
        <family val="2"/>
        <scheme val="minor"/>
      </rPr>
      <t>y</t>
    </r>
    <r>
      <rPr>
        <sz val="11"/>
        <color theme="1"/>
        <rFont val="Calibri"/>
        <family val="2"/>
        <scheme val="minor"/>
      </rPr>
      <t xml:space="preserve"> 2024</t>
    </r>
  </si>
  <si>
    <r>
      <t>PE</t>
    </r>
    <r>
      <rPr>
        <vertAlign val="subscript"/>
        <sz val="11"/>
        <color theme="1"/>
        <rFont val="Calibri"/>
        <family val="2"/>
        <scheme val="minor"/>
      </rPr>
      <t>y</t>
    </r>
    <r>
      <rPr>
        <sz val="11"/>
        <color theme="1"/>
        <rFont val="Calibri"/>
        <family val="2"/>
        <scheme val="minor"/>
      </rPr>
      <t xml:space="preserve"> 2025</t>
    </r>
  </si>
  <si>
    <t>Project emissions in year 2022</t>
  </si>
  <si>
    <t>Project emissions in year 2023</t>
  </si>
  <si>
    <t>Project emissions in year 2024</t>
  </si>
  <si>
    <t>Project emissions in year 2025</t>
  </si>
  <si>
    <r>
      <t>LE</t>
    </r>
    <r>
      <rPr>
        <vertAlign val="subscript"/>
        <sz val="11"/>
        <color theme="1"/>
        <rFont val="Calibri"/>
        <family val="2"/>
        <scheme val="minor"/>
      </rPr>
      <t>y</t>
    </r>
    <r>
      <rPr>
        <sz val="11"/>
        <color theme="1"/>
        <rFont val="Calibri"/>
        <family val="2"/>
        <scheme val="minor"/>
      </rPr>
      <t xml:space="preserve"> 2022</t>
    </r>
  </si>
  <si>
    <r>
      <t>LE</t>
    </r>
    <r>
      <rPr>
        <vertAlign val="subscript"/>
        <sz val="11"/>
        <color theme="1"/>
        <rFont val="Calibri"/>
        <family val="2"/>
        <scheme val="minor"/>
      </rPr>
      <t>y</t>
    </r>
    <r>
      <rPr>
        <sz val="11"/>
        <color theme="1"/>
        <rFont val="Calibri"/>
        <family val="2"/>
        <scheme val="minor"/>
      </rPr>
      <t xml:space="preserve"> 2023</t>
    </r>
  </si>
  <si>
    <r>
      <t>LE</t>
    </r>
    <r>
      <rPr>
        <vertAlign val="subscript"/>
        <sz val="11"/>
        <color theme="1"/>
        <rFont val="Calibri"/>
        <family val="2"/>
        <scheme val="minor"/>
      </rPr>
      <t>y</t>
    </r>
    <r>
      <rPr>
        <sz val="11"/>
        <color theme="1"/>
        <rFont val="Calibri"/>
        <family val="2"/>
        <scheme val="minor"/>
      </rPr>
      <t xml:space="preserve"> 2024</t>
    </r>
  </si>
  <si>
    <r>
      <t>LE</t>
    </r>
    <r>
      <rPr>
        <vertAlign val="subscript"/>
        <sz val="11"/>
        <color theme="1"/>
        <rFont val="Calibri"/>
        <family val="2"/>
        <scheme val="minor"/>
      </rPr>
      <t>y</t>
    </r>
    <r>
      <rPr>
        <sz val="11"/>
        <color theme="1"/>
        <rFont val="Calibri"/>
        <family val="2"/>
        <scheme val="minor"/>
      </rPr>
      <t xml:space="preserve"> 2025</t>
    </r>
  </si>
  <si>
    <t>Leakage in year 2022</t>
  </si>
  <si>
    <t>Leakage in year 2023</t>
  </si>
  <si>
    <t>Leakage in year 2024</t>
  </si>
  <si>
    <t>Leakage in year 2025</t>
  </si>
  <si>
    <r>
      <t>ER</t>
    </r>
    <r>
      <rPr>
        <vertAlign val="subscript"/>
        <sz val="11"/>
        <color theme="1"/>
        <rFont val="Calibri"/>
        <family val="2"/>
        <scheme val="minor"/>
      </rPr>
      <t>y</t>
    </r>
    <r>
      <rPr>
        <sz val="11"/>
        <color theme="1"/>
        <rFont val="Calibri"/>
        <family val="2"/>
        <scheme val="minor"/>
      </rPr>
      <t xml:space="preserve"> 2022</t>
    </r>
  </si>
  <si>
    <r>
      <t>ER</t>
    </r>
    <r>
      <rPr>
        <vertAlign val="subscript"/>
        <sz val="11"/>
        <color theme="1"/>
        <rFont val="Calibri"/>
        <family val="2"/>
        <scheme val="minor"/>
      </rPr>
      <t>y</t>
    </r>
    <r>
      <rPr>
        <sz val="11"/>
        <color theme="1"/>
        <rFont val="Calibri"/>
        <family val="2"/>
        <scheme val="minor"/>
      </rPr>
      <t xml:space="preserve"> 2023</t>
    </r>
  </si>
  <si>
    <r>
      <t>ER</t>
    </r>
    <r>
      <rPr>
        <vertAlign val="subscript"/>
        <sz val="11"/>
        <color theme="1"/>
        <rFont val="Calibri"/>
        <family val="2"/>
        <scheme val="minor"/>
      </rPr>
      <t>y</t>
    </r>
    <r>
      <rPr>
        <sz val="11"/>
        <color theme="1"/>
        <rFont val="Calibri"/>
        <family val="2"/>
        <scheme val="minor"/>
      </rPr>
      <t xml:space="preserve"> 2024</t>
    </r>
  </si>
  <si>
    <r>
      <t>ER</t>
    </r>
    <r>
      <rPr>
        <vertAlign val="subscript"/>
        <sz val="11"/>
        <color theme="1"/>
        <rFont val="Calibri"/>
        <family val="2"/>
        <scheme val="minor"/>
      </rPr>
      <t>y</t>
    </r>
    <r>
      <rPr>
        <sz val="11"/>
        <color theme="1"/>
        <rFont val="Calibri"/>
        <family val="2"/>
        <scheme val="minor"/>
      </rPr>
      <t xml:space="preserve"> 2025</t>
    </r>
  </si>
  <si>
    <t>Emission reductions in year 2022</t>
  </si>
  <si>
    <t>Emission reductions in year 2023</t>
  </si>
  <si>
    <t>Emission reductions in year 2024</t>
  </si>
  <si>
    <t>Emission reductions in year 2025</t>
  </si>
  <si>
    <t>Utsil Naj – Casa saludable para todos – VPA 4</t>
  </si>
  <si>
    <t>MEXICO</t>
  </si>
  <si>
    <t>Usage rate for ICS in project scenario p - age category 16</t>
  </si>
  <si>
    <t>Usage rate for ICS in project scenario p - age category 17</t>
  </si>
  <si>
    <r>
      <t>U</t>
    </r>
    <r>
      <rPr>
        <vertAlign val="subscript"/>
        <sz val="10"/>
        <color theme="1"/>
        <rFont val="Verdana"/>
        <family val="2"/>
      </rPr>
      <t>p,16</t>
    </r>
  </si>
  <si>
    <r>
      <t>U</t>
    </r>
    <r>
      <rPr>
        <vertAlign val="subscript"/>
        <sz val="10"/>
        <color theme="1"/>
        <rFont val="Verdana"/>
        <family val="2"/>
      </rPr>
      <t>p,17</t>
    </r>
  </si>
  <si>
    <t>SFSb,p,16,wet</t>
  </si>
  <si>
    <t>SFSb,p,17,wet</t>
  </si>
  <si>
    <t>Wood savings for an individual ICS of the project against an individual stove of project p in year 16 in wet season</t>
  </si>
  <si>
    <t>Wood savings for an individual ICS of the project against an individual stove of project p in year 17 in wet season</t>
  </si>
  <si>
    <t>GIRA</t>
  </si>
  <si>
    <t>MICHOACAN</t>
  </si>
  <si>
    <t>TARETAN</t>
  </si>
  <si>
    <t>Tomendan</t>
  </si>
  <si>
    <t>BEATRIZ RANGEL PEREZ</t>
  </si>
  <si>
    <t>GUADALUPE RICO HUERTA</t>
  </si>
  <si>
    <t>LILIA REYES PÉREZ</t>
  </si>
  <si>
    <t>ISAURA CAZARES TELLES</t>
  </si>
  <si>
    <t>LETICIA RAYA MENDOZA</t>
  </si>
  <si>
    <t>MARIANA SOTO REYES</t>
  </si>
  <si>
    <t>MARTHA PALOMARES TORRES</t>
  </si>
  <si>
    <t>MA DEL CARMEN HUERTA ROJA</t>
  </si>
  <si>
    <t>MA. DE LA LUZ GENOVEVA ROJAS CASTRO</t>
  </si>
  <si>
    <t>MARIA DE LOS ÁNGELES HUERTA ROJAS</t>
  </si>
  <si>
    <t>MARIA GUADALUPE PINEDA RANGEL</t>
  </si>
  <si>
    <t>MARIA JOSEFA ALVAREZ CERVANTES</t>
  </si>
  <si>
    <t>MARÍA SALUD CRUZ ESCOBEDO</t>
  </si>
  <si>
    <t>RUFINA RICO AGUILAR</t>
  </si>
  <si>
    <t>SUSANA ELIAS ORTIZ</t>
  </si>
  <si>
    <t>LEONOR CRUZ RICO</t>
  </si>
  <si>
    <t>La Purisima</t>
  </si>
  <si>
    <t>NANCY CALVILLO JUÁREZ</t>
  </si>
  <si>
    <t>La Florida</t>
  </si>
  <si>
    <t>IRENE RANGEL ÓRNELAS</t>
  </si>
  <si>
    <t>MARIA CANDELARIA TZINTZUN SOTO</t>
  </si>
  <si>
    <t>MARIA SALUD MARES CHÁVEZ</t>
  </si>
  <si>
    <t>CARMEN GUIDO ÓRNELAS</t>
  </si>
  <si>
    <t>MARTHA PATRICIA MARES CHAVEZ</t>
  </si>
  <si>
    <t>MARIA GUADALUPE JORGE NIETO</t>
  </si>
  <si>
    <t>ERONGARICUARO</t>
  </si>
  <si>
    <t>Napizaro</t>
  </si>
  <si>
    <t>ÁNGELA ANTONIO SEPTIMO</t>
  </si>
  <si>
    <t>Colonia Emiliano Zapata</t>
  </si>
  <si>
    <t>CECILIA ARREDONDO PIÑON</t>
  </si>
  <si>
    <t>HERNESTINA SOLORIO MENDOZA</t>
  </si>
  <si>
    <t>MARIA DE LA SALUD SANTOS RIVERA</t>
  </si>
  <si>
    <t>LAURA LEDEZMA SOLORIO</t>
  </si>
  <si>
    <t>MARTHA SANTOS RIVERA</t>
  </si>
  <si>
    <t>MORELIA</t>
  </si>
  <si>
    <t>BuenaVista 2</t>
  </si>
  <si>
    <t>MARIA SALUD LANDA FUENTES</t>
  </si>
  <si>
    <t>AUDELIA LANDA LEMUS</t>
  </si>
  <si>
    <t>CELINA PARRA DIMAS</t>
  </si>
  <si>
    <t>TERESA MENDOZA MARTÍNEZ</t>
  </si>
  <si>
    <t>MA CAROLINA AYALA CHAPINA</t>
  </si>
  <si>
    <t>TACAMBARO</t>
  </si>
  <si>
    <t>Pedernales</t>
  </si>
  <si>
    <t>MARIA ELENA COPADO ÓRNELAS</t>
  </si>
  <si>
    <t>MARÍA CONSUELO DE LA SALUD NÚÑEZ LIERA</t>
  </si>
  <si>
    <t>Parocho</t>
  </si>
  <si>
    <t>CECILIA MORENO AMBRIZ</t>
  </si>
  <si>
    <t>LUCINA ORNELAS BONILLA</t>
  </si>
  <si>
    <t>MARÍA RUTH CEDEÑO DOMÍNGUEZ</t>
  </si>
  <si>
    <t>MAGDALENA AYALA TADEO</t>
  </si>
  <si>
    <t>MERCEDARIA BARBOSA CASTAÑEDA</t>
  </si>
  <si>
    <t>CAROLINA GARCIA ROJAS</t>
  </si>
  <si>
    <t>ESTHER SUAREZ BARRERA</t>
  </si>
  <si>
    <t>IRENE RUBIO VILLA</t>
  </si>
  <si>
    <t>JUANA LEMUS CHAVEZ</t>
  </si>
  <si>
    <t>San Rafael Coapa</t>
  </si>
  <si>
    <t>CONSUELO GARCÍA FUERTE</t>
  </si>
  <si>
    <t>CATALINA RODRÍGUEZ PINEDA</t>
  </si>
  <si>
    <t>ARTEMIA CHÁVEZ SALTO</t>
  </si>
  <si>
    <t>MARÍA PRODIGIOS DUEÑAS CRUZ</t>
  </si>
  <si>
    <t>AURORA LANDA FUENTES</t>
  </si>
  <si>
    <t>MA ELENA TORRES CHAVEZ</t>
  </si>
  <si>
    <t>MAYRA FUENTES CHAVEZ</t>
  </si>
  <si>
    <t>ANA LILIA GIRON GARCIA</t>
  </si>
  <si>
    <t>LUZ ANITA HERRERA BARRIGA</t>
  </si>
  <si>
    <t>CLARA HERRERA LANDA</t>
  </si>
  <si>
    <t>MARIA ELENA LANDA LANDA</t>
  </si>
  <si>
    <t>M. EUGENIA PINEDA BARRIGA</t>
  </si>
  <si>
    <t>HERMINIA HERRERA LANDA</t>
  </si>
  <si>
    <t>BERTHA ALICIA CRUZ PIÑÓN</t>
  </si>
  <si>
    <t>RAQUEL JACINTO JAIMES SANCHEZ</t>
  </si>
  <si>
    <t>HUANDACAREO</t>
  </si>
  <si>
    <t>La Estancia</t>
  </si>
  <si>
    <t>CELIA GONZÁLEZ JUÁREZ</t>
  </si>
  <si>
    <t>ESPERANZA CAMPOS LEMUS</t>
  </si>
  <si>
    <t>GUADALUPE REYES AMBRIZ</t>
  </si>
  <si>
    <t>MARÍA CARMEN TAPIA HEREDIA</t>
  </si>
  <si>
    <t>MARÍA EUGENIA PRADO GUZMANM</t>
  </si>
  <si>
    <t>CHUCANDIRO</t>
  </si>
  <si>
    <t>Tanimireche</t>
  </si>
  <si>
    <t>YOLANDA BURGOS CADENAS</t>
  </si>
  <si>
    <t>HELDA LÓPEZ CADENAS</t>
  </si>
  <si>
    <t>DIOSELINA BERMÚDEZ ZAMUDIO</t>
  </si>
  <si>
    <t>ELVIRA BURGOS AYALA</t>
  </si>
  <si>
    <t>ROSALIA ACOSTA REYES</t>
  </si>
  <si>
    <t>MA ELENA GARCIA VILLASEÑOR</t>
  </si>
  <si>
    <t>MARGARITA LIVE LOPEZ</t>
  </si>
  <si>
    <t>MORELOS</t>
  </si>
  <si>
    <t>San Nicolas</t>
  </si>
  <si>
    <t>NANCY TINOCO GONZÁLEZ</t>
  </si>
  <si>
    <t>IRMA GONZÁLEZ GONZÁLEZ</t>
  </si>
  <si>
    <t>MARTÍN GONZÁLEZ GONZÁLEZ/ MARIA ELEAZAR GONZALEZ AVILA</t>
  </si>
  <si>
    <t>FELIMON LEÓN LEMUS</t>
  </si>
  <si>
    <t>MARIA ISABEL CARMEN GONZÁLEZ GARCIA</t>
  </si>
  <si>
    <t>DIOSELINA OROZCO HERNÁNDEZ</t>
  </si>
  <si>
    <t>MARÍA LEONOR TINOCO GUZMÁN</t>
  </si>
  <si>
    <t>MARTINA RODRÍGUEZ CADENAS</t>
  </si>
  <si>
    <t>OFELIA MEDINA CERVANTES</t>
  </si>
  <si>
    <t>MARÍA GUADALUPE VARGAS AMBRIS</t>
  </si>
  <si>
    <t>GABRIELA FLORES ALEJANDRE</t>
  </si>
  <si>
    <t>MARÍA DE LOURDES MEJÍA SOLORIO</t>
  </si>
  <si>
    <t>MARÍA ELVIA JARAMILLO HERNANDEZ</t>
  </si>
  <si>
    <t>MARÍA GUADALUPE MENDOZA FIGUEROA</t>
  </si>
  <si>
    <t>PATRICIA MARTÍNEZ RAMIREZ</t>
  </si>
  <si>
    <t>EDUVINA SERVIN JULIO</t>
  </si>
  <si>
    <t>ESMERALDA ESPINOZA GUZMAN</t>
  </si>
  <si>
    <t>MARÍA DOMITILA ASENCIO LEANDRO</t>
  </si>
  <si>
    <t>Utsil Naj  usage rate results from the LPP GIRA (Internal document)</t>
  </si>
  <si>
    <t>Utsil Naj wood savings results from the LPP GIRA (Internal document)</t>
  </si>
  <si>
    <t>Baseline emissions in year 2019</t>
  </si>
  <si>
    <r>
      <t>BE</t>
    </r>
    <r>
      <rPr>
        <vertAlign val="subscript"/>
        <sz val="11"/>
        <color theme="1"/>
        <rFont val="Calibri"/>
        <family val="2"/>
        <scheme val="minor"/>
      </rPr>
      <t>y</t>
    </r>
    <r>
      <rPr>
        <sz val="11"/>
        <color theme="1"/>
        <rFont val="Calibri"/>
        <family val="2"/>
        <scheme val="minor"/>
      </rPr>
      <t xml:space="preserve"> 2019</t>
    </r>
  </si>
  <si>
    <r>
      <t>PE</t>
    </r>
    <r>
      <rPr>
        <vertAlign val="subscript"/>
        <sz val="11"/>
        <color theme="1"/>
        <rFont val="Calibri"/>
        <family val="2"/>
        <scheme val="minor"/>
      </rPr>
      <t>y</t>
    </r>
    <r>
      <rPr>
        <sz val="11"/>
        <color theme="1"/>
        <rFont val="Calibri"/>
        <family val="2"/>
        <scheme val="minor"/>
      </rPr>
      <t xml:space="preserve"> 2019</t>
    </r>
  </si>
  <si>
    <t>Project emissions in year 2019</t>
  </si>
  <si>
    <r>
      <t>LE</t>
    </r>
    <r>
      <rPr>
        <vertAlign val="subscript"/>
        <sz val="11"/>
        <color theme="1"/>
        <rFont val="Calibri"/>
        <family val="2"/>
        <scheme val="minor"/>
      </rPr>
      <t>y</t>
    </r>
    <r>
      <rPr>
        <sz val="11"/>
        <color theme="1"/>
        <rFont val="Calibri"/>
        <family val="2"/>
        <scheme val="minor"/>
      </rPr>
      <t xml:space="preserve"> 2019</t>
    </r>
  </si>
  <si>
    <t>Leakage in year 2019</t>
  </si>
  <si>
    <r>
      <t>ER</t>
    </r>
    <r>
      <rPr>
        <vertAlign val="subscript"/>
        <sz val="11"/>
        <color theme="1"/>
        <rFont val="Calibri"/>
        <family val="2"/>
        <scheme val="minor"/>
      </rPr>
      <t>y</t>
    </r>
    <r>
      <rPr>
        <sz val="11"/>
        <color theme="1"/>
        <rFont val="Calibri"/>
        <family val="2"/>
        <scheme val="minor"/>
      </rPr>
      <t xml:space="preserve"> 2019</t>
    </r>
  </si>
  <si>
    <t>Emission reductions in year 2019</t>
  </si>
  <si>
    <t>GS 2441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</si>
</sst>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0"/>
    <numFmt numFmtId="165" formatCode="_ * #,##0.00_ ;_ * \-#,##0.00_ ;_ * &quot;-&quot;??_ ;_ @_ "/>
    <numFmt numFmtId="166" formatCode="_ * #,##0_ ;_ * \-#,##0_ ;_ * &quot;-&quot;??_ ;_ @_ "/>
    <numFmt numFmtId="167" formatCode="0.0000"/>
    <numFmt numFmtId="168" formatCode="0.000"/>
    <numFmt numFmtId="169" formatCode="dd/mm/yyyy;@"/>
  </numFmts>
  <fonts count="2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</font>
    <font>
      <b/>
      <sz val="18"/>
      <color theme="1"/>
      <name val="Calibri"/>
      <family val="2"/>
      <scheme val="minor"/>
    </font>
    <font>
      <b/>
      <vertAlign val="subscript"/>
      <sz val="18"/>
      <color theme="1"/>
      <name val="Calibri"/>
      <family val="2"/>
      <scheme val="minor"/>
    </font>
    <font>
      <sz val="10"/>
      <color theme="1"/>
      <name val="Verdana"/>
      <family val="2"/>
    </font>
    <font>
      <vertAlign val="subscript"/>
      <sz val="10"/>
      <color theme="1"/>
      <name val="Verdana"/>
      <family val="2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b/>
      <vertAlign val="subscript"/>
      <sz val="18"/>
      <color theme="1"/>
      <name val="Verdana"/>
      <family val="2"/>
    </font>
    <font>
      <sz val="11"/>
      <color indexed="8"/>
      <name val="Calibri"/>
      <family val="2"/>
    </font>
    <font>
      <b/>
      <sz val="1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Calibri"/>
      <family val="2"/>
    </font>
    <font>
      <sz val="10"/>
      <color theme="1"/>
      <name val="Calibri"/>
      <family val="2"/>
    </font>
    <font>
      <sz val="10"/>
      <color rgb="FF000000"/>
      <name val="Calibri"/>
      <family val="2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496685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9" fontId="3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136">
    <xf numFmtId="0" fontId="0" fillId="0" borderId="0" xfId="0"/>
    <xf numFmtId="0" fontId="0" fillId="2" borderId="0" xfId="0" applyFill="1"/>
    <xf numFmtId="0" fontId="1" fillId="2" borderId="0" xfId="0" applyFont="1" applyFill="1"/>
    <xf numFmtId="0" fontId="2" fillId="3" borderId="1" xfId="0" applyFont="1" applyFill="1" applyBorder="1" applyAlignment="1">
      <alignment horizontal="right" vertical="center"/>
    </xf>
    <xf numFmtId="0" fontId="1" fillId="0" borderId="1" xfId="0" applyFont="1" applyBorder="1" applyAlignment="1">
      <alignment horizontal="justify" vertical="center"/>
    </xf>
    <xf numFmtId="0" fontId="7" fillId="0" borderId="2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0" fillId="0" borderId="3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6" xfId="0" applyFont="1" applyBorder="1" applyAlignment="1">
      <alignment vertical="center" wrapText="1"/>
    </xf>
    <xf numFmtId="0" fontId="9" fillId="0" borderId="5" xfId="0" applyFont="1" applyBorder="1" applyAlignment="1">
      <alignment vertical="center"/>
    </xf>
    <xf numFmtId="10" fontId="0" fillId="0" borderId="0" xfId="1" applyNumberFormat="1" applyFont="1" applyBorder="1" applyAlignment="1">
      <alignment horizontal="right" vertical="center"/>
    </xf>
    <xf numFmtId="0" fontId="11" fillId="0" borderId="6" xfId="2" applyFont="1" applyBorder="1" applyAlignment="1">
      <alignment horizontal="left" vertical="center"/>
    </xf>
    <xf numFmtId="0" fontId="9" fillId="0" borderId="7" xfId="0" applyFont="1" applyBorder="1" applyAlignment="1">
      <alignment vertical="center"/>
    </xf>
    <xf numFmtId="0" fontId="0" fillId="0" borderId="8" xfId="0" applyBorder="1" applyAlignment="1">
      <alignment vertical="center" wrapText="1"/>
    </xf>
    <xf numFmtId="0" fontId="0" fillId="0" borderId="8" xfId="0" applyBorder="1" applyAlignment="1">
      <alignment vertical="center"/>
    </xf>
    <xf numFmtId="0" fontId="11" fillId="0" borderId="9" xfId="2" applyFont="1" applyBorder="1" applyAlignment="1">
      <alignment horizontal="left" vertical="center"/>
    </xf>
    <xf numFmtId="0" fontId="4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1" fillId="0" borderId="1" xfId="0" applyFont="1" applyBorder="1"/>
    <xf numFmtId="0" fontId="13" fillId="0" borderId="2" xfId="0" applyFont="1" applyBorder="1" applyAlignment="1">
      <alignment vertical="center"/>
    </xf>
    <xf numFmtId="0" fontId="10" fillId="0" borderId="5" xfId="0" applyFont="1" applyBorder="1" applyAlignment="1">
      <alignment vertical="center"/>
    </xf>
    <xf numFmtId="4" fontId="0" fillId="0" borderId="0" xfId="0" applyNumberFormat="1" applyAlignment="1">
      <alignment horizontal="right" vertical="center"/>
    </xf>
    <xf numFmtId="0" fontId="0" fillId="0" borderId="6" xfId="0" applyBorder="1" applyAlignment="1">
      <alignment vertical="center"/>
    </xf>
    <xf numFmtId="0" fontId="10" fillId="0" borderId="7" xfId="0" applyFont="1" applyBorder="1" applyAlignment="1">
      <alignment vertical="center"/>
    </xf>
    <xf numFmtId="4" fontId="0" fillId="0" borderId="8" xfId="0" applyNumberFormat="1" applyBorder="1" applyAlignment="1">
      <alignment horizontal="right" vertical="center"/>
    </xf>
    <xf numFmtId="0" fontId="0" fillId="0" borderId="4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5" xfId="0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10" fontId="11" fillId="0" borderId="16" xfId="1" applyNumberFormat="1" applyFont="1" applyFill="1" applyBorder="1" applyAlignment="1">
      <alignment horizontal="center" vertical="center"/>
    </xf>
    <xf numFmtId="4" fontId="4" fillId="0" borderId="8" xfId="0" applyNumberFormat="1" applyFont="1" applyBorder="1" applyAlignment="1">
      <alignment horizontal="right" vertical="center"/>
    </xf>
    <xf numFmtId="0" fontId="0" fillId="0" borderId="9" xfId="0" applyBorder="1" applyAlignment="1">
      <alignment vertical="center"/>
    </xf>
    <xf numFmtId="166" fontId="15" fillId="0" borderId="8" xfId="4" applyNumberFormat="1" applyFont="1" applyFill="1" applyBorder="1" applyAlignment="1">
      <alignment vertical="center"/>
    </xf>
    <xf numFmtId="0" fontId="15" fillId="0" borderId="8" xfId="0" applyFont="1" applyBorder="1" applyAlignment="1">
      <alignment vertical="center"/>
    </xf>
    <xf numFmtId="0" fontId="15" fillId="0" borderId="7" xfId="0" applyFont="1" applyBorder="1" applyAlignment="1">
      <alignment vertical="center"/>
    </xf>
    <xf numFmtId="166" fontId="0" fillId="0" borderId="3" xfId="4" applyNumberFormat="1" applyFont="1" applyBorder="1" applyAlignment="1">
      <alignment vertical="center"/>
    </xf>
    <xf numFmtId="0" fontId="4" fillId="0" borderId="6" xfId="0" applyFont="1" applyBorder="1" applyAlignment="1">
      <alignment vertical="center"/>
    </xf>
    <xf numFmtId="166" fontId="4" fillId="0" borderId="0" xfId="4" applyNumberFormat="1" applyFont="1" applyBorder="1" applyAlignment="1">
      <alignment vertical="center"/>
    </xf>
    <xf numFmtId="166" fontId="0" fillId="0" borderId="0" xfId="4" applyNumberFormat="1" applyFont="1" applyAlignment="1">
      <alignment vertical="center"/>
    </xf>
    <xf numFmtId="166" fontId="0" fillId="0" borderId="8" xfId="4" applyNumberFormat="1" applyFont="1" applyBorder="1" applyAlignment="1">
      <alignment vertical="center"/>
    </xf>
    <xf numFmtId="0" fontId="4" fillId="0" borderId="7" xfId="0" applyFont="1" applyBorder="1" applyAlignment="1">
      <alignment vertical="center"/>
    </xf>
    <xf numFmtId="166" fontId="15" fillId="0" borderId="0" xfId="4" applyNumberFormat="1" applyFont="1" applyFill="1" applyBorder="1" applyAlignment="1">
      <alignment vertical="center"/>
    </xf>
    <xf numFmtId="0" fontId="15" fillId="0" borderId="0" xfId="0" applyFont="1" applyAlignment="1">
      <alignment vertical="center"/>
    </xf>
    <xf numFmtId="0" fontId="15" fillId="0" borderId="5" xfId="0" applyFont="1" applyBorder="1" applyAlignment="1">
      <alignment vertical="center"/>
    </xf>
    <xf numFmtId="166" fontId="0" fillId="0" borderId="0" xfId="4" applyNumberFormat="1" applyFont="1" applyBorder="1" applyAlignment="1">
      <alignment vertical="center"/>
    </xf>
    <xf numFmtId="166" fontId="0" fillId="0" borderId="11" xfId="4" applyNumberFormat="1" applyFont="1" applyBorder="1" applyAlignment="1">
      <alignment vertical="center"/>
    </xf>
    <xf numFmtId="0" fontId="0" fillId="0" borderId="10" xfId="0" applyBorder="1" applyAlignment="1">
      <alignment vertical="center"/>
    </xf>
    <xf numFmtId="166" fontId="3" fillId="0" borderId="0" xfId="4" applyNumberFormat="1" applyFont="1" applyBorder="1" applyAlignment="1">
      <alignment vertical="center"/>
    </xf>
    <xf numFmtId="166" fontId="4" fillId="0" borderId="3" xfId="4" applyNumberFormat="1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0" fontId="4" fillId="0" borderId="0" xfId="0" applyFont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9" fillId="0" borderId="5" xfId="0" applyFont="1" applyBorder="1" applyAlignment="1">
      <alignment vertical="center" wrapText="1"/>
    </xf>
    <xf numFmtId="10" fontId="0" fillId="0" borderId="0" xfId="1" applyNumberFormat="1" applyFont="1" applyBorder="1" applyAlignment="1">
      <alignment vertical="center" wrapText="1"/>
    </xf>
    <xf numFmtId="0" fontId="0" fillId="0" borderId="0" xfId="0" applyAlignment="1">
      <alignment horizontal="left" vertical="center" wrapText="1"/>
    </xf>
    <xf numFmtId="9" fontId="0" fillId="0" borderId="0" xfId="0" applyNumberFormat="1" applyAlignment="1">
      <alignment vertical="center"/>
    </xf>
    <xf numFmtId="0" fontId="0" fillId="0" borderId="7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10" fontId="0" fillId="0" borderId="8" xfId="0" applyNumberFormat="1" applyBorder="1" applyAlignment="1">
      <alignment vertical="center" wrapText="1"/>
    </xf>
    <xf numFmtId="0" fontId="11" fillId="0" borderId="0" xfId="0" applyFont="1" applyAlignment="1">
      <alignment vertical="center"/>
    </xf>
    <xf numFmtId="166" fontId="0" fillId="0" borderId="0" xfId="4" applyNumberFormat="1" applyFont="1" applyFill="1" applyBorder="1" applyAlignment="1">
      <alignment vertical="center"/>
    </xf>
    <xf numFmtId="4" fontId="0" fillId="0" borderId="8" xfId="0" applyNumberFormat="1" applyBorder="1" applyAlignment="1">
      <alignment vertical="center" wrapText="1"/>
    </xf>
    <xf numFmtId="0" fontId="4" fillId="0" borderId="10" xfId="0" applyFont="1" applyBorder="1" applyAlignment="1">
      <alignment vertical="center"/>
    </xf>
    <xf numFmtId="168" fontId="0" fillId="0" borderId="0" xfId="0" applyNumberFormat="1" applyAlignment="1">
      <alignment vertical="center"/>
    </xf>
    <xf numFmtId="167" fontId="0" fillId="0" borderId="0" xfId="0" applyNumberFormat="1" applyAlignment="1">
      <alignment vertical="center"/>
    </xf>
    <xf numFmtId="0" fontId="0" fillId="0" borderId="9" xfId="0" applyBorder="1" applyAlignment="1">
      <alignment vertical="center" wrapText="1"/>
    </xf>
    <xf numFmtId="10" fontId="0" fillId="0" borderId="0" xfId="0" quotePrefix="1" applyNumberFormat="1" applyAlignment="1">
      <alignment vertical="center"/>
    </xf>
    <xf numFmtId="0" fontId="0" fillId="0" borderId="6" xfId="0" applyBorder="1" applyAlignment="1">
      <alignment vertical="center" wrapText="1"/>
    </xf>
    <xf numFmtId="2" fontId="0" fillId="0" borderId="0" xfId="0" applyNumberFormat="1" applyAlignment="1">
      <alignment vertical="center" wrapText="1"/>
    </xf>
    <xf numFmtId="0" fontId="2" fillId="0" borderId="0" xfId="0" applyFont="1" applyAlignment="1">
      <alignment horizontal="right" vertical="center"/>
    </xf>
    <xf numFmtId="0" fontId="1" fillId="0" borderId="0" xfId="0" applyFont="1" applyAlignment="1">
      <alignment horizontal="justify" vertical="center"/>
    </xf>
    <xf numFmtId="0" fontId="1" fillId="0" borderId="0" xfId="0" applyFont="1"/>
    <xf numFmtId="0" fontId="1" fillId="3" borderId="1" xfId="0" applyFont="1" applyFill="1" applyBorder="1"/>
    <xf numFmtId="14" fontId="1" fillId="0" borderId="1" xfId="0" applyNumberFormat="1" applyFont="1" applyBorder="1" applyAlignment="1">
      <alignment horizontal="left" vertical="center"/>
    </xf>
    <xf numFmtId="0" fontId="2" fillId="3" borderId="18" xfId="0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2" fontId="1" fillId="0" borderId="0" xfId="0" applyNumberFormat="1" applyFont="1"/>
    <xf numFmtId="14" fontId="1" fillId="0" borderId="0" xfId="0" applyNumberFormat="1" applyFont="1"/>
    <xf numFmtId="0" fontId="0" fillId="0" borderId="6" xfId="0" applyBorder="1"/>
    <xf numFmtId="10" fontId="0" fillId="0" borderId="8" xfId="1" applyNumberFormat="1" applyFont="1" applyBorder="1"/>
    <xf numFmtId="164" fontId="14" fillId="0" borderId="6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4" fontId="0" fillId="0" borderId="6" xfId="0" applyNumberFormat="1" applyBorder="1" applyAlignment="1">
      <alignment horizontal="right" vertical="center"/>
    </xf>
    <xf numFmtId="4" fontId="4" fillId="0" borderId="9" xfId="0" applyNumberFormat="1" applyFont="1" applyBorder="1" applyAlignment="1">
      <alignment horizontal="right" vertical="center"/>
    </xf>
    <xf numFmtId="164" fontId="11" fillId="0" borderId="1" xfId="0" applyNumberFormat="1" applyFont="1" applyBorder="1" applyAlignment="1">
      <alignment horizontal="center" vertical="center"/>
    </xf>
    <xf numFmtId="164" fontId="11" fillId="0" borderId="13" xfId="0" applyNumberFormat="1" applyFont="1" applyBorder="1" applyAlignment="1">
      <alignment horizontal="center" vertical="center"/>
    </xf>
    <xf numFmtId="10" fontId="11" fillId="0" borderId="17" xfId="1" applyNumberFormat="1" applyFont="1" applyFill="1" applyBorder="1" applyAlignment="1">
      <alignment horizontal="center" vertical="center"/>
    </xf>
    <xf numFmtId="164" fontId="11" fillId="0" borderId="19" xfId="0" applyNumberFormat="1" applyFont="1" applyBorder="1" applyAlignment="1">
      <alignment horizontal="center" vertical="center"/>
    </xf>
    <xf numFmtId="10" fontId="11" fillId="0" borderId="20" xfId="1" applyNumberFormat="1" applyFont="1" applyFill="1" applyBorder="1" applyAlignment="1">
      <alignment horizontal="center" vertical="center"/>
    </xf>
    <xf numFmtId="0" fontId="9" fillId="0" borderId="0" xfId="0" applyFont="1" applyAlignment="1">
      <alignment vertical="center"/>
    </xf>
    <xf numFmtId="10" fontId="0" fillId="0" borderId="0" xfId="1" applyNumberFormat="1" applyFont="1" applyBorder="1"/>
    <xf numFmtId="4" fontId="0" fillId="0" borderId="3" xfId="0" applyNumberFormat="1" applyBorder="1" applyAlignment="1">
      <alignment horizontal="right" vertical="center"/>
    </xf>
    <xf numFmtId="0" fontId="18" fillId="0" borderId="1" xfId="0" applyFont="1" applyBorder="1" applyAlignment="1">
      <alignment horizontal="center"/>
    </xf>
    <xf numFmtId="0" fontId="19" fillId="0" borderId="1" xfId="0" applyFont="1" applyBorder="1"/>
    <xf numFmtId="2" fontId="19" fillId="0" borderId="1" xfId="0" applyNumberFormat="1" applyFont="1" applyBorder="1" applyAlignment="1">
      <alignment horizontal="center"/>
    </xf>
    <xf numFmtId="169" fontId="19" fillId="0" borderId="1" xfId="0" applyNumberFormat="1" applyFont="1" applyBorder="1" applyAlignment="1">
      <alignment horizontal="center" vertical="center"/>
    </xf>
    <xf numFmtId="0" fontId="20" fillId="0" borderId="1" xfId="0" applyFont="1" applyBorder="1"/>
    <xf numFmtId="0" fontId="15" fillId="0" borderId="14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10" fontId="21" fillId="0" borderId="1" xfId="1" applyNumberFormat="1" applyFont="1" applyFill="1" applyBorder="1" applyAlignment="1">
      <alignment horizontal="right" vertical="center" wrapText="1"/>
    </xf>
    <xf numFmtId="10" fontId="21" fillId="0" borderId="13" xfId="1" applyNumberFormat="1" applyFont="1" applyFill="1" applyBorder="1" applyAlignment="1">
      <alignment horizontal="right" vertical="center" wrapText="1"/>
    </xf>
    <xf numFmtId="0" fontId="2" fillId="3" borderId="1" xfId="0" applyFont="1" applyFill="1" applyBorder="1" applyAlignment="1">
      <alignment horizontal="right" vertical="center" wrapText="1"/>
    </xf>
    <xf numFmtId="0" fontId="2" fillId="3" borderId="1" xfId="0" applyFont="1" applyFill="1" applyBorder="1" applyAlignment="1">
      <alignment horizontal="right" vertical="center"/>
    </xf>
    <xf numFmtId="0" fontId="1" fillId="2" borderId="0" xfId="0" applyFont="1" applyFill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17" fillId="0" borderId="5" xfId="0" applyFont="1" applyBorder="1" applyAlignment="1">
      <alignment horizontal="left" vertical="center" wrapText="1"/>
    </xf>
    <xf numFmtId="2" fontId="0" fillId="0" borderId="0" xfId="0" applyNumberFormat="1" applyAlignment="1">
      <alignment horizontal="right" vertical="center" wrapText="1"/>
    </xf>
    <xf numFmtId="0" fontId="0" fillId="0" borderId="6" xfId="0" applyBorder="1" applyAlignment="1">
      <alignment horizontal="left" vertical="center"/>
    </xf>
    <xf numFmtId="0" fontId="0" fillId="0" borderId="2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15" fillId="0" borderId="24" xfId="0" applyFont="1" applyBorder="1" applyAlignment="1">
      <alignment horizontal="center" vertical="center" wrapText="1"/>
    </xf>
    <xf numFmtId="0" fontId="15" fillId="0" borderId="25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4" fontId="0" fillId="0" borderId="0" xfId="0" applyNumberFormat="1" applyBorder="1" applyAlignment="1">
      <alignment horizontal="right" vertical="center"/>
    </xf>
    <xf numFmtId="0" fontId="4" fillId="0" borderId="7" xfId="0" applyFont="1" applyBorder="1" applyAlignment="1">
      <alignment horizontal="center" vertical="center"/>
    </xf>
  </cellXfs>
  <cellStyles count="6">
    <cellStyle name="Hipervínculo" xfId="2" builtinId="8"/>
    <cellStyle name="Millares 2" xfId="4" xr:uid="{3A986335-062E-4907-8CDE-582988C84FDD}"/>
    <cellStyle name="Normal" xfId="0" builtinId="0"/>
    <cellStyle name="Normal 11" xfId="3" xr:uid="{09786689-6C39-4F40-9881-D3BBAA075C3B}"/>
    <cellStyle name="Percent" xfId="5" xr:uid="{15CE6F4A-81D2-4622-A841-A27684E369D5}"/>
    <cellStyle name="Porcentaje" xfId="1" builtinId="5"/>
  </cellStyles>
  <dxfs count="1">
    <dxf>
      <fill>
        <patternFill patternType="mediumGray">
          <f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559594</xdr:colOff>
      <xdr:row>1</xdr:row>
      <xdr:rowOff>95249</xdr:rowOff>
    </xdr:from>
    <xdr:to>
      <xdr:col>3</xdr:col>
      <xdr:colOff>1920613</xdr:colOff>
      <xdr:row>1</xdr:row>
      <xdr:rowOff>744946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D722EDE-263F-42C0-B5F2-704CA6327D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47674" y="643889"/>
          <a:ext cx="1364829" cy="6458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5AD7A0-6D8A-4765-8BEB-04A9F96C6D38}">
  <dimension ref="A1:E22"/>
  <sheetViews>
    <sheetView showGridLines="0" tabSelected="1" topLeftCell="B1" zoomScale="80" zoomScaleNormal="80" workbookViewId="0">
      <selection activeCell="D4" sqref="D4"/>
    </sheetView>
  </sheetViews>
  <sheetFormatPr baseColWidth="10" defaultColWidth="0" defaultRowHeight="0" customHeight="1" zeroHeight="1" x14ac:dyDescent="0.3"/>
  <cols>
    <col min="1" max="1" width="11.44140625" hidden="1" customWidth="1"/>
    <col min="2" max="2" width="11.44140625" style="1" customWidth="1"/>
    <col min="3" max="3" width="42.33203125" style="115" customWidth="1"/>
    <col min="4" max="4" width="102" style="115" customWidth="1"/>
    <col min="5" max="5" width="11.44140625" customWidth="1"/>
    <col min="6" max="16384" width="11.44140625" hidden="1"/>
  </cols>
  <sheetData>
    <row r="1" spans="1:5" ht="43.2" customHeight="1" x14ac:dyDescent="0.3">
      <c r="A1" s="1"/>
      <c r="C1" s="1"/>
      <c r="D1" s="1"/>
      <c r="E1" s="1"/>
    </row>
    <row r="2" spans="1:5" ht="81" customHeight="1" x14ac:dyDescent="0.3">
      <c r="C2" s="82"/>
      <c r="D2" s="82"/>
      <c r="E2" s="2"/>
    </row>
    <row r="3" spans="1:5" ht="14.4" x14ac:dyDescent="0.3">
      <c r="C3" s="3" t="s">
        <v>0</v>
      </c>
      <c r="D3" s="4" t="s">
        <v>215</v>
      </c>
      <c r="E3" s="2"/>
    </row>
    <row r="4" spans="1:5" ht="14.4" x14ac:dyDescent="0.3">
      <c r="C4" s="3" t="s">
        <v>1</v>
      </c>
      <c r="D4" s="4" t="s">
        <v>346</v>
      </c>
      <c r="E4" s="2"/>
    </row>
    <row r="5" spans="1:5" ht="14.4" x14ac:dyDescent="0.3">
      <c r="C5" s="3" t="s">
        <v>2</v>
      </c>
      <c r="D5" s="22" t="s">
        <v>160</v>
      </c>
      <c r="E5" s="2"/>
    </row>
    <row r="6" spans="1:5" ht="14.4" x14ac:dyDescent="0.3">
      <c r="C6" s="3" t="s">
        <v>3</v>
      </c>
      <c r="D6" s="4" t="s">
        <v>159</v>
      </c>
      <c r="E6" s="2"/>
    </row>
    <row r="7" spans="1:5" ht="14.4" x14ac:dyDescent="0.3">
      <c r="C7" s="3" t="s">
        <v>4</v>
      </c>
      <c r="D7" s="4">
        <v>2</v>
      </c>
      <c r="E7" s="2"/>
    </row>
    <row r="8" spans="1:5" ht="14.4" x14ac:dyDescent="0.3">
      <c r="C8" s="3" t="s">
        <v>5</v>
      </c>
      <c r="D8" s="83">
        <v>45359</v>
      </c>
      <c r="E8" s="2"/>
    </row>
    <row r="9" spans="1:5" ht="14.4" x14ac:dyDescent="0.3">
      <c r="C9" s="113" t="s">
        <v>6</v>
      </c>
      <c r="D9" s="4" t="s">
        <v>161</v>
      </c>
      <c r="E9" s="2"/>
    </row>
    <row r="10" spans="1:5" ht="14.4" x14ac:dyDescent="0.3">
      <c r="C10" s="113"/>
      <c r="D10" s="4" t="s">
        <v>162</v>
      </c>
      <c r="E10" s="2"/>
    </row>
    <row r="11" spans="1:5" ht="14.4" x14ac:dyDescent="0.3">
      <c r="C11" s="114" t="s">
        <v>7</v>
      </c>
      <c r="D11" s="4" t="s">
        <v>225</v>
      </c>
      <c r="E11" s="2"/>
    </row>
    <row r="12" spans="1:5" ht="14.4" x14ac:dyDescent="0.3">
      <c r="C12" s="114"/>
      <c r="D12" s="4" t="s">
        <v>8</v>
      </c>
      <c r="E12" s="2"/>
    </row>
    <row r="13" spans="1:5" ht="14.4" x14ac:dyDescent="0.3">
      <c r="C13" s="3" t="s">
        <v>9</v>
      </c>
      <c r="D13" s="4" t="s">
        <v>216</v>
      </c>
      <c r="E13" s="2"/>
    </row>
    <row r="14" spans="1:5" ht="14.4" x14ac:dyDescent="0.3">
      <c r="C14" s="114" t="s">
        <v>10</v>
      </c>
      <c r="D14" s="4" t="s">
        <v>11</v>
      </c>
      <c r="E14" s="2"/>
    </row>
    <row r="15" spans="1:5" ht="27.6" x14ac:dyDescent="0.3">
      <c r="C15" s="114"/>
      <c r="D15" s="4" t="s">
        <v>163</v>
      </c>
      <c r="E15" s="2"/>
    </row>
    <row r="16" spans="1:5" ht="14.4" x14ac:dyDescent="0.3">
      <c r="B16"/>
      <c r="C16" s="79"/>
      <c r="D16" s="80"/>
      <c r="E16" s="81"/>
    </row>
    <row r="17" ht="14.4" hidden="1" customHeight="1" x14ac:dyDescent="0.3"/>
    <row r="18" ht="14.4" hidden="1" customHeight="1" x14ac:dyDescent="0.3"/>
    <row r="19" ht="14.4" hidden="1" customHeight="1" x14ac:dyDescent="0.3"/>
    <row r="20" ht="14.4" hidden="1" customHeight="1" x14ac:dyDescent="0.3"/>
    <row r="21" ht="14.4" hidden="1" customHeight="1" x14ac:dyDescent="0.3"/>
    <row r="22" ht="14.4" hidden="1" customHeight="1" x14ac:dyDescent="0.3"/>
  </sheetData>
  <mergeCells count="4">
    <mergeCell ref="C9:C10"/>
    <mergeCell ref="C11:C12"/>
    <mergeCell ref="C14:C15"/>
    <mergeCell ref="C17:D1048576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79142A-BB0C-4C15-B183-9E7E65AA5951}">
  <dimension ref="B3:J271"/>
  <sheetViews>
    <sheetView showGridLines="0" zoomScale="80" zoomScaleNormal="80" workbookViewId="0">
      <selection activeCell="B3" sqref="B3"/>
    </sheetView>
  </sheetViews>
  <sheetFormatPr baseColWidth="10" defaultRowHeight="14.4" x14ac:dyDescent="0.3"/>
  <cols>
    <col min="5" max="5" width="18.6640625" customWidth="1"/>
    <col min="6" max="6" width="16.33203125" customWidth="1"/>
    <col min="7" max="7" width="20" customWidth="1"/>
    <col min="8" max="8" width="26.5546875" customWidth="1"/>
    <col min="9" max="9" width="14.6640625" customWidth="1"/>
    <col min="10" max="10" width="18.33203125" customWidth="1"/>
  </cols>
  <sheetData>
    <row r="3" spans="2:10" ht="69" x14ac:dyDescent="0.3">
      <c r="B3" s="84" t="s">
        <v>12</v>
      </c>
      <c r="C3" s="84" t="s">
        <v>17</v>
      </c>
      <c r="D3" s="84" t="s">
        <v>164</v>
      </c>
      <c r="E3" s="84" t="s">
        <v>165</v>
      </c>
      <c r="F3" s="84" t="s">
        <v>166</v>
      </c>
      <c r="G3" s="84" t="s">
        <v>14</v>
      </c>
      <c r="H3" s="84" t="s">
        <v>13</v>
      </c>
      <c r="I3" s="85" t="s">
        <v>15</v>
      </c>
      <c r="J3" s="84" t="s">
        <v>16</v>
      </c>
    </row>
    <row r="4" spans="2:10" x14ac:dyDescent="0.3">
      <c r="B4" s="104">
        <v>1</v>
      </c>
      <c r="C4" s="105" t="s">
        <v>225</v>
      </c>
      <c r="D4" s="105" t="s">
        <v>216</v>
      </c>
      <c r="E4" s="105" t="s">
        <v>226</v>
      </c>
      <c r="F4" s="105" t="s">
        <v>227</v>
      </c>
      <c r="G4" s="105" t="s">
        <v>228</v>
      </c>
      <c r="H4" s="105" t="s">
        <v>229</v>
      </c>
      <c r="I4" s="106">
        <v>2.08</v>
      </c>
      <c r="J4" s="107">
        <v>44504</v>
      </c>
    </row>
    <row r="5" spans="2:10" x14ac:dyDescent="0.3">
      <c r="B5" s="104">
        <v>2</v>
      </c>
      <c r="C5" s="105" t="s">
        <v>225</v>
      </c>
      <c r="D5" s="105" t="s">
        <v>216</v>
      </c>
      <c r="E5" s="105" t="s">
        <v>226</v>
      </c>
      <c r="F5" s="105" t="s">
        <v>227</v>
      </c>
      <c r="G5" s="105" t="s">
        <v>228</v>
      </c>
      <c r="H5" s="105" t="s">
        <v>230</v>
      </c>
      <c r="I5" s="106">
        <v>7.31</v>
      </c>
      <c r="J5" s="107">
        <v>44504</v>
      </c>
    </row>
    <row r="6" spans="2:10" x14ac:dyDescent="0.3">
      <c r="B6" s="104">
        <v>3</v>
      </c>
      <c r="C6" s="105" t="s">
        <v>225</v>
      </c>
      <c r="D6" s="105" t="s">
        <v>216</v>
      </c>
      <c r="E6" s="105" t="s">
        <v>226</v>
      </c>
      <c r="F6" s="105" t="s">
        <v>227</v>
      </c>
      <c r="G6" s="105" t="s">
        <v>228</v>
      </c>
      <c r="H6" s="105" t="s">
        <v>231</v>
      </c>
      <c r="I6" s="106">
        <v>4.28</v>
      </c>
      <c r="J6" s="107">
        <v>44504</v>
      </c>
    </row>
    <row r="7" spans="2:10" x14ac:dyDescent="0.3">
      <c r="B7" s="104">
        <v>4</v>
      </c>
      <c r="C7" s="105" t="s">
        <v>225</v>
      </c>
      <c r="D7" s="105" t="s">
        <v>216</v>
      </c>
      <c r="E7" s="105" t="s">
        <v>226</v>
      </c>
      <c r="F7" s="105" t="s">
        <v>227</v>
      </c>
      <c r="G7" s="105" t="s">
        <v>228</v>
      </c>
      <c r="H7" s="105" t="s">
        <v>232</v>
      </c>
      <c r="I7" s="106">
        <v>4.3600000000000003</v>
      </c>
      <c r="J7" s="107">
        <v>44504</v>
      </c>
    </row>
    <row r="8" spans="2:10" x14ac:dyDescent="0.3">
      <c r="B8" s="104">
        <v>5</v>
      </c>
      <c r="C8" s="105" t="s">
        <v>225</v>
      </c>
      <c r="D8" s="105" t="s">
        <v>216</v>
      </c>
      <c r="E8" s="105" t="s">
        <v>226</v>
      </c>
      <c r="F8" s="105" t="s">
        <v>227</v>
      </c>
      <c r="G8" s="105" t="s">
        <v>228</v>
      </c>
      <c r="H8" s="105" t="s">
        <v>233</v>
      </c>
      <c r="I8" s="106">
        <v>3.61</v>
      </c>
      <c r="J8" s="107">
        <v>44504</v>
      </c>
    </row>
    <row r="9" spans="2:10" x14ac:dyDescent="0.3">
      <c r="B9" s="104">
        <v>6</v>
      </c>
      <c r="C9" s="105" t="s">
        <v>225</v>
      </c>
      <c r="D9" s="105" t="s">
        <v>216</v>
      </c>
      <c r="E9" s="105" t="s">
        <v>226</v>
      </c>
      <c r="F9" s="105" t="s">
        <v>227</v>
      </c>
      <c r="G9" s="105" t="s">
        <v>228</v>
      </c>
      <c r="H9" s="105" t="s">
        <v>234</v>
      </c>
      <c r="I9" s="106">
        <v>3.12</v>
      </c>
      <c r="J9" s="107">
        <v>44504</v>
      </c>
    </row>
    <row r="10" spans="2:10" x14ac:dyDescent="0.3">
      <c r="B10" s="104">
        <v>7</v>
      </c>
      <c r="C10" s="105" t="s">
        <v>225</v>
      </c>
      <c r="D10" s="105" t="s">
        <v>216</v>
      </c>
      <c r="E10" s="105" t="s">
        <v>226</v>
      </c>
      <c r="F10" s="105" t="s">
        <v>227</v>
      </c>
      <c r="G10" s="105" t="s">
        <v>228</v>
      </c>
      <c r="H10" s="105" t="s">
        <v>235</v>
      </c>
      <c r="I10" s="106">
        <v>2.1</v>
      </c>
      <c r="J10" s="107">
        <v>44504</v>
      </c>
    </row>
    <row r="11" spans="2:10" x14ac:dyDescent="0.3">
      <c r="B11" s="104">
        <v>8</v>
      </c>
      <c r="C11" s="105" t="s">
        <v>225</v>
      </c>
      <c r="D11" s="105" t="s">
        <v>216</v>
      </c>
      <c r="E11" s="105" t="s">
        <v>226</v>
      </c>
      <c r="F11" s="105" t="s">
        <v>227</v>
      </c>
      <c r="G11" s="105" t="s">
        <v>228</v>
      </c>
      <c r="H11" s="105" t="s">
        <v>236</v>
      </c>
      <c r="I11" s="106">
        <v>8.9600000000000009</v>
      </c>
      <c r="J11" s="107">
        <v>44504</v>
      </c>
    </row>
    <row r="12" spans="2:10" x14ac:dyDescent="0.3">
      <c r="B12" s="104">
        <v>9</v>
      </c>
      <c r="C12" s="105" t="s">
        <v>225</v>
      </c>
      <c r="D12" s="105" t="s">
        <v>216</v>
      </c>
      <c r="E12" s="105" t="s">
        <v>226</v>
      </c>
      <c r="F12" s="105" t="s">
        <v>227</v>
      </c>
      <c r="G12" s="105" t="s">
        <v>228</v>
      </c>
      <c r="H12" s="105" t="s">
        <v>237</v>
      </c>
      <c r="I12" s="106">
        <v>12.97</v>
      </c>
      <c r="J12" s="107">
        <v>44504</v>
      </c>
    </row>
    <row r="13" spans="2:10" x14ac:dyDescent="0.3">
      <c r="B13" s="104">
        <v>10</v>
      </c>
      <c r="C13" s="105" t="s">
        <v>225</v>
      </c>
      <c r="D13" s="105" t="s">
        <v>216</v>
      </c>
      <c r="E13" s="105" t="s">
        <v>226</v>
      </c>
      <c r="F13" s="105" t="s">
        <v>227</v>
      </c>
      <c r="G13" s="105" t="s">
        <v>228</v>
      </c>
      <c r="H13" s="105" t="s">
        <v>238</v>
      </c>
      <c r="I13" s="106">
        <v>12.08</v>
      </c>
      <c r="J13" s="107">
        <v>44504</v>
      </c>
    </row>
    <row r="14" spans="2:10" x14ac:dyDescent="0.3">
      <c r="B14" s="104">
        <v>11</v>
      </c>
      <c r="C14" s="105" t="s">
        <v>225</v>
      </c>
      <c r="D14" s="105" t="s">
        <v>216</v>
      </c>
      <c r="E14" s="105" t="s">
        <v>226</v>
      </c>
      <c r="F14" s="105" t="s">
        <v>227</v>
      </c>
      <c r="G14" s="105" t="s">
        <v>228</v>
      </c>
      <c r="H14" s="105" t="s">
        <v>239</v>
      </c>
      <c r="I14" s="106">
        <v>4.5599999999999996</v>
      </c>
      <c r="J14" s="107">
        <v>44504</v>
      </c>
    </row>
    <row r="15" spans="2:10" x14ac:dyDescent="0.3">
      <c r="B15" s="104">
        <v>12</v>
      </c>
      <c r="C15" s="105" t="s">
        <v>225</v>
      </c>
      <c r="D15" s="105" t="s">
        <v>216</v>
      </c>
      <c r="E15" s="105" t="s">
        <v>226</v>
      </c>
      <c r="F15" s="105" t="s">
        <v>227</v>
      </c>
      <c r="G15" s="105" t="s">
        <v>228</v>
      </c>
      <c r="H15" s="105" t="s">
        <v>240</v>
      </c>
      <c r="I15" s="106">
        <v>13.4</v>
      </c>
      <c r="J15" s="107">
        <v>44504</v>
      </c>
    </row>
    <row r="16" spans="2:10" x14ac:dyDescent="0.3">
      <c r="B16" s="104">
        <v>13</v>
      </c>
      <c r="C16" s="105" t="s">
        <v>225</v>
      </c>
      <c r="D16" s="105" t="s">
        <v>216</v>
      </c>
      <c r="E16" s="105" t="s">
        <v>226</v>
      </c>
      <c r="F16" s="105" t="s">
        <v>227</v>
      </c>
      <c r="G16" s="105" t="s">
        <v>228</v>
      </c>
      <c r="H16" s="105" t="s">
        <v>241</v>
      </c>
      <c r="I16" s="106">
        <v>9.98</v>
      </c>
      <c r="J16" s="107">
        <v>44504</v>
      </c>
    </row>
    <row r="17" spans="2:10" x14ac:dyDescent="0.3">
      <c r="B17" s="104">
        <v>14</v>
      </c>
      <c r="C17" s="105" t="s">
        <v>225</v>
      </c>
      <c r="D17" s="105" t="s">
        <v>216</v>
      </c>
      <c r="E17" s="105" t="s">
        <v>226</v>
      </c>
      <c r="F17" s="105" t="s">
        <v>227</v>
      </c>
      <c r="G17" s="105" t="s">
        <v>228</v>
      </c>
      <c r="H17" s="105" t="s">
        <v>242</v>
      </c>
      <c r="I17" s="106">
        <v>8.41</v>
      </c>
      <c r="J17" s="107">
        <v>44504</v>
      </c>
    </row>
    <row r="18" spans="2:10" x14ac:dyDescent="0.3">
      <c r="B18" s="104">
        <v>15</v>
      </c>
      <c r="C18" s="105" t="s">
        <v>225</v>
      </c>
      <c r="D18" s="105" t="s">
        <v>216</v>
      </c>
      <c r="E18" s="105" t="s">
        <v>226</v>
      </c>
      <c r="F18" s="105" t="s">
        <v>227</v>
      </c>
      <c r="G18" s="105" t="s">
        <v>228</v>
      </c>
      <c r="H18" s="105" t="s">
        <v>243</v>
      </c>
      <c r="I18" s="106">
        <v>13.5</v>
      </c>
      <c r="J18" s="107">
        <v>44504</v>
      </c>
    </row>
    <row r="19" spans="2:10" x14ac:dyDescent="0.3">
      <c r="B19" s="104">
        <v>16</v>
      </c>
      <c r="C19" s="105" t="s">
        <v>225</v>
      </c>
      <c r="D19" s="105" t="s">
        <v>216</v>
      </c>
      <c r="E19" s="105" t="s">
        <v>226</v>
      </c>
      <c r="F19" s="105" t="s">
        <v>227</v>
      </c>
      <c r="G19" s="105" t="s">
        <v>228</v>
      </c>
      <c r="H19" s="105" t="s">
        <v>244</v>
      </c>
      <c r="I19" s="106">
        <v>18.73</v>
      </c>
      <c r="J19" s="107">
        <v>44508</v>
      </c>
    </row>
    <row r="20" spans="2:10" x14ac:dyDescent="0.3">
      <c r="B20" s="104">
        <v>17</v>
      </c>
      <c r="C20" s="105" t="s">
        <v>225</v>
      </c>
      <c r="D20" s="105" t="s">
        <v>216</v>
      </c>
      <c r="E20" s="105" t="s">
        <v>226</v>
      </c>
      <c r="F20" s="105" t="s">
        <v>227</v>
      </c>
      <c r="G20" s="105" t="s">
        <v>245</v>
      </c>
      <c r="H20" s="105" t="s">
        <v>246</v>
      </c>
      <c r="I20" s="106">
        <v>26.34</v>
      </c>
      <c r="J20" s="107">
        <v>44509</v>
      </c>
    </row>
    <row r="21" spans="2:10" x14ac:dyDescent="0.3">
      <c r="B21" s="104">
        <v>18</v>
      </c>
      <c r="C21" s="105" t="s">
        <v>225</v>
      </c>
      <c r="D21" s="105" t="s">
        <v>216</v>
      </c>
      <c r="E21" s="105" t="s">
        <v>226</v>
      </c>
      <c r="F21" s="105" t="s">
        <v>227</v>
      </c>
      <c r="G21" s="105" t="s">
        <v>247</v>
      </c>
      <c r="H21" s="105" t="s">
        <v>248</v>
      </c>
      <c r="I21" s="106">
        <v>14.4</v>
      </c>
      <c r="J21" s="107">
        <v>44509</v>
      </c>
    </row>
    <row r="22" spans="2:10" x14ac:dyDescent="0.3">
      <c r="B22" s="104">
        <v>19</v>
      </c>
      <c r="C22" s="105" t="s">
        <v>225</v>
      </c>
      <c r="D22" s="105" t="s">
        <v>216</v>
      </c>
      <c r="E22" s="105" t="s">
        <v>226</v>
      </c>
      <c r="F22" s="105" t="s">
        <v>227</v>
      </c>
      <c r="G22" s="105" t="s">
        <v>247</v>
      </c>
      <c r="H22" s="105" t="s">
        <v>249</v>
      </c>
      <c r="I22" s="106">
        <v>7.08</v>
      </c>
      <c r="J22" s="107">
        <v>44509</v>
      </c>
    </row>
    <row r="23" spans="2:10" x14ac:dyDescent="0.3">
      <c r="B23" s="104">
        <v>20</v>
      </c>
      <c r="C23" s="105" t="s">
        <v>225</v>
      </c>
      <c r="D23" s="105" t="s">
        <v>216</v>
      </c>
      <c r="E23" s="105" t="s">
        <v>226</v>
      </c>
      <c r="F23" s="105" t="s">
        <v>227</v>
      </c>
      <c r="G23" s="105" t="s">
        <v>247</v>
      </c>
      <c r="H23" s="105" t="s">
        <v>250</v>
      </c>
      <c r="I23" s="106">
        <v>10.84</v>
      </c>
      <c r="J23" s="107">
        <v>44509</v>
      </c>
    </row>
    <row r="24" spans="2:10" x14ac:dyDescent="0.3">
      <c r="B24" s="104">
        <v>21</v>
      </c>
      <c r="C24" s="105" t="s">
        <v>225</v>
      </c>
      <c r="D24" s="105" t="s">
        <v>216</v>
      </c>
      <c r="E24" s="105" t="s">
        <v>226</v>
      </c>
      <c r="F24" s="105" t="s">
        <v>227</v>
      </c>
      <c r="G24" s="105" t="s">
        <v>247</v>
      </c>
      <c r="H24" s="105" t="s">
        <v>251</v>
      </c>
      <c r="I24" s="106">
        <v>8.07</v>
      </c>
      <c r="J24" s="107">
        <v>44509</v>
      </c>
    </row>
    <row r="25" spans="2:10" x14ac:dyDescent="0.3">
      <c r="B25" s="104">
        <v>22</v>
      </c>
      <c r="C25" s="105" t="s">
        <v>225</v>
      </c>
      <c r="D25" s="105" t="s">
        <v>216</v>
      </c>
      <c r="E25" s="105" t="s">
        <v>226</v>
      </c>
      <c r="F25" s="105" t="s">
        <v>227</v>
      </c>
      <c r="G25" s="105" t="s">
        <v>247</v>
      </c>
      <c r="H25" s="105" t="s">
        <v>252</v>
      </c>
      <c r="I25" s="106">
        <v>17.22</v>
      </c>
      <c r="J25" s="107">
        <v>44509</v>
      </c>
    </row>
    <row r="26" spans="2:10" x14ac:dyDescent="0.3">
      <c r="B26" s="104">
        <v>23</v>
      </c>
      <c r="C26" s="105" t="s">
        <v>225</v>
      </c>
      <c r="D26" s="105" t="s">
        <v>216</v>
      </c>
      <c r="E26" s="105" t="s">
        <v>226</v>
      </c>
      <c r="F26" s="105" t="s">
        <v>227</v>
      </c>
      <c r="G26" s="105" t="s">
        <v>228</v>
      </c>
      <c r="H26" s="105" t="s">
        <v>253</v>
      </c>
      <c r="I26" s="106">
        <v>7.65</v>
      </c>
      <c r="J26" s="107">
        <v>44509</v>
      </c>
    </row>
    <row r="27" spans="2:10" x14ac:dyDescent="0.3">
      <c r="B27" s="104">
        <v>24</v>
      </c>
      <c r="C27" s="105" t="s">
        <v>225</v>
      </c>
      <c r="D27" s="108" t="s">
        <v>216</v>
      </c>
      <c r="E27" s="108" t="s">
        <v>226</v>
      </c>
      <c r="F27" s="108" t="s">
        <v>254</v>
      </c>
      <c r="G27" s="108" t="s">
        <v>255</v>
      </c>
      <c r="H27" s="105" t="s">
        <v>256</v>
      </c>
      <c r="I27" s="106">
        <v>20.9</v>
      </c>
      <c r="J27" s="107">
        <v>44571</v>
      </c>
    </row>
    <row r="28" spans="2:10" x14ac:dyDescent="0.3">
      <c r="B28" s="104">
        <v>25</v>
      </c>
      <c r="C28" s="105" t="s">
        <v>225</v>
      </c>
      <c r="D28" s="105" t="s">
        <v>216</v>
      </c>
      <c r="E28" s="105" t="s">
        <v>226</v>
      </c>
      <c r="F28" s="105" t="s">
        <v>227</v>
      </c>
      <c r="G28" s="105" t="s">
        <v>257</v>
      </c>
      <c r="H28" s="105" t="s">
        <v>258</v>
      </c>
      <c r="I28" s="106">
        <v>5.36</v>
      </c>
      <c r="J28" s="107">
        <v>44512</v>
      </c>
    </row>
    <row r="29" spans="2:10" x14ac:dyDescent="0.3">
      <c r="B29" s="104">
        <v>26</v>
      </c>
      <c r="C29" s="105" t="s">
        <v>225</v>
      </c>
      <c r="D29" s="108" t="s">
        <v>216</v>
      </c>
      <c r="E29" s="108" t="s">
        <v>226</v>
      </c>
      <c r="F29" s="108" t="s">
        <v>254</v>
      </c>
      <c r="G29" s="108" t="s">
        <v>255</v>
      </c>
      <c r="H29" s="105" t="s">
        <v>259</v>
      </c>
      <c r="I29" s="106">
        <v>22.47</v>
      </c>
      <c r="J29" s="107">
        <v>44571</v>
      </c>
    </row>
    <row r="30" spans="2:10" x14ac:dyDescent="0.3">
      <c r="B30" s="104">
        <v>27</v>
      </c>
      <c r="C30" s="105" t="s">
        <v>225</v>
      </c>
      <c r="D30" s="105" t="s">
        <v>216</v>
      </c>
      <c r="E30" s="105" t="s">
        <v>226</v>
      </c>
      <c r="F30" s="105" t="s">
        <v>227</v>
      </c>
      <c r="G30" s="105" t="s">
        <v>257</v>
      </c>
      <c r="H30" s="105" t="s">
        <v>260</v>
      </c>
      <c r="I30" s="106">
        <v>5.21</v>
      </c>
      <c r="J30" s="107">
        <v>44512</v>
      </c>
    </row>
    <row r="31" spans="2:10" x14ac:dyDescent="0.3">
      <c r="B31" s="104">
        <v>28</v>
      </c>
      <c r="C31" s="105" t="s">
        <v>225</v>
      </c>
      <c r="D31" s="108" t="s">
        <v>216</v>
      </c>
      <c r="E31" s="108" t="s">
        <v>226</v>
      </c>
      <c r="F31" s="108" t="s">
        <v>254</v>
      </c>
      <c r="G31" s="108" t="s">
        <v>255</v>
      </c>
      <c r="H31" s="105" t="s">
        <v>261</v>
      </c>
      <c r="I31" s="106">
        <v>35.090000000000003</v>
      </c>
      <c r="J31" s="107">
        <v>44571</v>
      </c>
    </row>
    <row r="32" spans="2:10" x14ac:dyDescent="0.3">
      <c r="B32" s="104">
        <v>29</v>
      </c>
      <c r="C32" s="105" t="s">
        <v>225</v>
      </c>
      <c r="D32" s="105" t="s">
        <v>216</v>
      </c>
      <c r="E32" s="105" t="s">
        <v>226</v>
      </c>
      <c r="F32" s="105" t="s">
        <v>227</v>
      </c>
      <c r="G32" s="105" t="s">
        <v>257</v>
      </c>
      <c r="H32" s="105" t="s">
        <v>262</v>
      </c>
      <c r="I32" s="106">
        <v>7.8</v>
      </c>
      <c r="J32" s="107">
        <v>44512</v>
      </c>
    </row>
    <row r="33" spans="2:10" x14ac:dyDescent="0.3">
      <c r="B33" s="104">
        <v>30</v>
      </c>
      <c r="C33" s="105" t="s">
        <v>225</v>
      </c>
      <c r="D33" s="108" t="s">
        <v>216</v>
      </c>
      <c r="E33" s="108" t="s">
        <v>226</v>
      </c>
      <c r="F33" s="108" t="s">
        <v>263</v>
      </c>
      <c r="G33" s="108" t="s">
        <v>264</v>
      </c>
      <c r="H33" s="105" t="s">
        <v>265</v>
      </c>
      <c r="I33" s="106">
        <v>26</v>
      </c>
      <c r="J33" s="107">
        <v>44572</v>
      </c>
    </row>
    <row r="34" spans="2:10" x14ac:dyDescent="0.3">
      <c r="B34" s="104">
        <v>31</v>
      </c>
      <c r="C34" s="105" t="s">
        <v>225</v>
      </c>
      <c r="D34" s="108" t="s">
        <v>216</v>
      </c>
      <c r="E34" s="108" t="s">
        <v>226</v>
      </c>
      <c r="F34" s="108" t="s">
        <v>263</v>
      </c>
      <c r="G34" s="108" t="s">
        <v>264</v>
      </c>
      <c r="H34" s="105" t="s">
        <v>266</v>
      </c>
      <c r="I34" s="106">
        <v>20.68</v>
      </c>
      <c r="J34" s="107">
        <v>44572</v>
      </c>
    </row>
    <row r="35" spans="2:10" x14ac:dyDescent="0.3">
      <c r="B35" s="104">
        <v>32</v>
      </c>
      <c r="C35" s="105" t="s">
        <v>225</v>
      </c>
      <c r="D35" s="105" t="s">
        <v>216</v>
      </c>
      <c r="E35" s="105" t="s">
        <v>226</v>
      </c>
      <c r="F35" s="105" t="s">
        <v>227</v>
      </c>
      <c r="G35" s="105" t="s">
        <v>257</v>
      </c>
      <c r="H35" s="105" t="s">
        <v>267</v>
      </c>
      <c r="I35" s="106">
        <v>14.51</v>
      </c>
      <c r="J35" s="107">
        <v>44512</v>
      </c>
    </row>
    <row r="36" spans="2:10" x14ac:dyDescent="0.3">
      <c r="B36" s="104">
        <v>33</v>
      </c>
      <c r="C36" s="105" t="s">
        <v>225</v>
      </c>
      <c r="D36" s="105" t="s">
        <v>216</v>
      </c>
      <c r="E36" s="105" t="s">
        <v>226</v>
      </c>
      <c r="F36" s="105" t="s">
        <v>227</v>
      </c>
      <c r="G36" s="105" t="s">
        <v>245</v>
      </c>
      <c r="H36" s="105" t="s">
        <v>268</v>
      </c>
      <c r="I36" s="106">
        <v>7.01</v>
      </c>
      <c r="J36" s="107">
        <v>44515</v>
      </c>
    </row>
    <row r="37" spans="2:10" x14ac:dyDescent="0.3">
      <c r="B37" s="104">
        <v>34</v>
      </c>
      <c r="C37" s="105" t="s">
        <v>225</v>
      </c>
      <c r="D37" s="105" t="s">
        <v>216</v>
      </c>
      <c r="E37" s="105" t="s">
        <v>226</v>
      </c>
      <c r="F37" s="105" t="s">
        <v>227</v>
      </c>
      <c r="G37" s="105" t="s">
        <v>245</v>
      </c>
      <c r="H37" s="105" t="s">
        <v>269</v>
      </c>
      <c r="I37" s="106">
        <v>32.630000000000003</v>
      </c>
      <c r="J37" s="107">
        <v>44515</v>
      </c>
    </row>
    <row r="38" spans="2:10" x14ac:dyDescent="0.3">
      <c r="B38" s="104">
        <v>35</v>
      </c>
      <c r="C38" s="105" t="s">
        <v>225</v>
      </c>
      <c r="D38" s="105" t="s">
        <v>216</v>
      </c>
      <c r="E38" s="105" t="s">
        <v>226</v>
      </c>
      <c r="F38" s="105" t="s">
        <v>270</v>
      </c>
      <c r="G38" s="105" t="s">
        <v>271</v>
      </c>
      <c r="H38" s="105" t="s">
        <v>272</v>
      </c>
      <c r="I38" s="106">
        <v>12.39</v>
      </c>
      <c r="J38" s="107">
        <v>44516</v>
      </c>
    </row>
    <row r="39" spans="2:10" x14ac:dyDescent="0.3">
      <c r="B39" s="104">
        <v>36</v>
      </c>
      <c r="C39" s="105" t="s">
        <v>225</v>
      </c>
      <c r="D39" s="105" t="s">
        <v>216</v>
      </c>
      <c r="E39" s="105" t="s">
        <v>226</v>
      </c>
      <c r="F39" s="105" t="s">
        <v>270</v>
      </c>
      <c r="G39" s="105" t="s">
        <v>271</v>
      </c>
      <c r="H39" s="105" t="s">
        <v>273</v>
      </c>
      <c r="I39" s="106">
        <v>5.36</v>
      </c>
      <c r="J39" s="107">
        <v>44516</v>
      </c>
    </row>
    <row r="40" spans="2:10" x14ac:dyDescent="0.3">
      <c r="B40" s="104">
        <v>37</v>
      </c>
      <c r="C40" s="105" t="s">
        <v>225</v>
      </c>
      <c r="D40" s="105" t="s">
        <v>216</v>
      </c>
      <c r="E40" s="105" t="s">
        <v>226</v>
      </c>
      <c r="F40" s="105" t="s">
        <v>270</v>
      </c>
      <c r="G40" s="105" t="s">
        <v>274</v>
      </c>
      <c r="H40" s="105" t="s">
        <v>275</v>
      </c>
      <c r="I40" s="106">
        <v>25.24</v>
      </c>
      <c r="J40" s="107">
        <v>44516</v>
      </c>
    </row>
    <row r="41" spans="2:10" x14ac:dyDescent="0.3">
      <c r="B41" s="104">
        <v>38</v>
      </c>
      <c r="C41" s="105" t="s">
        <v>225</v>
      </c>
      <c r="D41" s="105" t="s">
        <v>216</v>
      </c>
      <c r="E41" s="105" t="s">
        <v>226</v>
      </c>
      <c r="F41" s="105" t="s">
        <v>270</v>
      </c>
      <c r="G41" s="105" t="s">
        <v>274</v>
      </c>
      <c r="H41" s="105" t="s">
        <v>276</v>
      </c>
      <c r="I41" s="106">
        <v>12.4</v>
      </c>
      <c r="J41" s="107">
        <v>44516</v>
      </c>
    </row>
    <row r="42" spans="2:10" x14ac:dyDescent="0.3">
      <c r="B42" s="104">
        <v>39</v>
      </c>
      <c r="C42" s="105" t="s">
        <v>225</v>
      </c>
      <c r="D42" s="105" t="s">
        <v>216</v>
      </c>
      <c r="E42" s="105" t="s">
        <v>226</v>
      </c>
      <c r="F42" s="105" t="s">
        <v>270</v>
      </c>
      <c r="G42" s="105" t="s">
        <v>271</v>
      </c>
      <c r="H42" s="105" t="s">
        <v>277</v>
      </c>
      <c r="I42" s="106">
        <v>84.6</v>
      </c>
      <c r="J42" s="107">
        <v>44516</v>
      </c>
    </row>
    <row r="43" spans="2:10" x14ac:dyDescent="0.3">
      <c r="B43" s="104">
        <v>40</v>
      </c>
      <c r="C43" s="105" t="s">
        <v>225</v>
      </c>
      <c r="D43" s="105" t="s">
        <v>216</v>
      </c>
      <c r="E43" s="105" t="s">
        <v>226</v>
      </c>
      <c r="F43" s="105" t="s">
        <v>270</v>
      </c>
      <c r="G43" s="105" t="s">
        <v>274</v>
      </c>
      <c r="H43" s="105" t="s">
        <v>278</v>
      </c>
      <c r="I43" s="106">
        <v>22.79</v>
      </c>
      <c r="J43" s="107">
        <v>44516</v>
      </c>
    </row>
    <row r="44" spans="2:10" x14ac:dyDescent="0.3">
      <c r="B44" s="104">
        <v>41</v>
      </c>
      <c r="C44" s="105" t="s">
        <v>225</v>
      </c>
      <c r="D44" s="105" t="s">
        <v>216</v>
      </c>
      <c r="E44" s="105" t="s">
        <v>226</v>
      </c>
      <c r="F44" s="105" t="s">
        <v>270</v>
      </c>
      <c r="G44" s="105" t="s">
        <v>274</v>
      </c>
      <c r="H44" s="105" t="s">
        <v>279</v>
      </c>
      <c r="I44" s="106">
        <v>21.83</v>
      </c>
      <c r="J44" s="107">
        <v>44516</v>
      </c>
    </row>
    <row r="45" spans="2:10" x14ac:dyDescent="0.3">
      <c r="B45" s="104">
        <v>42</v>
      </c>
      <c r="C45" s="105" t="s">
        <v>225</v>
      </c>
      <c r="D45" s="105" t="s">
        <v>216</v>
      </c>
      <c r="E45" s="105" t="s">
        <v>226</v>
      </c>
      <c r="F45" s="105" t="s">
        <v>270</v>
      </c>
      <c r="G45" s="105" t="s">
        <v>274</v>
      </c>
      <c r="H45" s="105" t="s">
        <v>280</v>
      </c>
      <c r="I45" s="106">
        <v>19.760000000000002</v>
      </c>
      <c r="J45" s="107">
        <v>44516</v>
      </c>
    </row>
    <row r="46" spans="2:10" x14ac:dyDescent="0.3">
      <c r="B46" s="104">
        <v>43</v>
      </c>
      <c r="C46" s="105" t="s">
        <v>225</v>
      </c>
      <c r="D46" s="105" t="s">
        <v>216</v>
      </c>
      <c r="E46" s="105" t="s">
        <v>226</v>
      </c>
      <c r="F46" s="105" t="s">
        <v>270</v>
      </c>
      <c r="G46" s="105" t="s">
        <v>274</v>
      </c>
      <c r="H46" s="105" t="s">
        <v>281</v>
      </c>
      <c r="I46" s="106">
        <v>18.059999999999999</v>
      </c>
      <c r="J46" s="107">
        <v>44516</v>
      </c>
    </row>
    <row r="47" spans="2:10" x14ac:dyDescent="0.3">
      <c r="B47" s="104">
        <v>44</v>
      </c>
      <c r="C47" s="105" t="s">
        <v>225</v>
      </c>
      <c r="D47" s="105" t="s">
        <v>216</v>
      </c>
      <c r="E47" s="105" t="s">
        <v>226</v>
      </c>
      <c r="F47" s="105" t="s">
        <v>270</v>
      </c>
      <c r="G47" s="105" t="s">
        <v>274</v>
      </c>
      <c r="H47" s="105" t="s">
        <v>282</v>
      </c>
      <c r="I47" s="106">
        <v>18.57</v>
      </c>
      <c r="J47" s="107">
        <v>44516</v>
      </c>
    </row>
    <row r="48" spans="2:10" x14ac:dyDescent="0.3">
      <c r="B48" s="104">
        <v>45</v>
      </c>
      <c r="C48" s="105" t="s">
        <v>225</v>
      </c>
      <c r="D48" s="105" t="s">
        <v>216</v>
      </c>
      <c r="E48" s="105" t="s">
        <v>226</v>
      </c>
      <c r="F48" s="105" t="s">
        <v>270</v>
      </c>
      <c r="G48" s="105" t="s">
        <v>274</v>
      </c>
      <c r="H48" s="105" t="s">
        <v>283</v>
      </c>
      <c r="I48" s="106">
        <v>23.75</v>
      </c>
      <c r="J48" s="107">
        <v>44516</v>
      </c>
    </row>
    <row r="49" spans="2:10" x14ac:dyDescent="0.3">
      <c r="B49" s="104">
        <v>46</v>
      </c>
      <c r="C49" s="105" t="s">
        <v>225</v>
      </c>
      <c r="D49" s="105" t="s">
        <v>216</v>
      </c>
      <c r="E49" s="105" t="s">
        <v>226</v>
      </c>
      <c r="F49" s="105" t="s">
        <v>263</v>
      </c>
      <c r="G49" s="105" t="s">
        <v>284</v>
      </c>
      <c r="H49" s="105" t="s">
        <v>285</v>
      </c>
      <c r="I49" s="106">
        <v>10.52</v>
      </c>
      <c r="J49" s="107">
        <v>44487</v>
      </c>
    </row>
    <row r="50" spans="2:10" x14ac:dyDescent="0.3">
      <c r="B50" s="104">
        <v>47</v>
      </c>
      <c r="C50" s="105" t="s">
        <v>225</v>
      </c>
      <c r="D50" s="105" t="s">
        <v>216</v>
      </c>
      <c r="E50" s="105" t="s">
        <v>226</v>
      </c>
      <c r="F50" s="105" t="s">
        <v>263</v>
      </c>
      <c r="G50" s="105" t="s">
        <v>284</v>
      </c>
      <c r="H50" s="105" t="s">
        <v>286</v>
      </c>
      <c r="I50" s="106">
        <v>13.51</v>
      </c>
      <c r="J50" s="107">
        <v>44487</v>
      </c>
    </row>
    <row r="51" spans="2:10" x14ac:dyDescent="0.3">
      <c r="B51" s="104">
        <v>48</v>
      </c>
      <c r="C51" s="105" t="s">
        <v>225</v>
      </c>
      <c r="D51" s="105" t="s">
        <v>216</v>
      </c>
      <c r="E51" s="105" t="s">
        <v>226</v>
      </c>
      <c r="F51" s="105" t="s">
        <v>263</v>
      </c>
      <c r="G51" s="105" t="s">
        <v>284</v>
      </c>
      <c r="H51" s="105" t="s">
        <v>287</v>
      </c>
      <c r="I51" s="106">
        <v>0.45</v>
      </c>
      <c r="J51" s="107">
        <v>44487</v>
      </c>
    </row>
    <row r="52" spans="2:10" x14ac:dyDescent="0.3">
      <c r="B52" s="104">
        <v>49</v>
      </c>
      <c r="C52" s="105" t="s">
        <v>225</v>
      </c>
      <c r="D52" s="105" t="s">
        <v>216</v>
      </c>
      <c r="E52" s="105" t="s">
        <v>226</v>
      </c>
      <c r="F52" s="105" t="s">
        <v>263</v>
      </c>
      <c r="G52" s="105" t="s">
        <v>284</v>
      </c>
      <c r="H52" s="105" t="s">
        <v>288</v>
      </c>
      <c r="I52" s="106">
        <v>8.5500000000000007</v>
      </c>
      <c r="J52" s="107">
        <v>44487</v>
      </c>
    </row>
    <row r="53" spans="2:10" x14ac:dyDescent="0.3">
      <c r="B53" s="104">
        <v>50</v>
      </c>
      <c r="C53" s="105" t="s">
        <v>225</v>
      </c>
      <c r="D53" s="105" t="s">
        <v>216</v>
      </c>
      <c r="E53" s="105" t="s">
        <v>226</v>
      </c>
      <c r="F53" s="105" t="s">
        <v>263</v>
      </c>
      <c r="G53" s="105" t="s">
        <v>264</v>
      </c>
      <c r="H53" s="105" t="s">
        <v>289</v>
      </c>
      <c r="I53" s="106">
        <v>19.12</v>
      </c>
      <c r="J53" s="107">
        <v>44488</v>
      </c>
    </row>
    <row r="54" spans="2:10" x14ac:dyDescent="0.3">
      <c r="B54" s="104">
        <v>51</v>
      </c>
      <c r="C54" s="105" t="s">
        <v>225</v>
      </c>
      <c r="D54" s="108" t="s">
        <v>216</v>
      </c>
      <c r="E54" s="108" t="s">
        <v>226</v>
      </c>
      <c r="F54" s="108" t="s">
        <v>227</v>
      </c>
      <c r="G54" s="108" t="s">
        <v>245</v>
      </c>
      <c r="H54" s="105" t="s">
        <v>290</v>
      </c>
      <c r="I54" s="106">
        <v>7.15</v>
      </c>
      <c r="J54" s="107">
        <v>44578</v>
      </c>
    </row>
    <row r="55" spans="2:10" x14ac:dyDescent="0.3">
      <c r="B55" s="104">
        <v>52</v>
      </c>
      <c r="C55" s="105" t="s">
        <v>225</v>
      </c>
      <c r="D55" s="105" t="s">
        <v>216</v>
      </c>
      <c r="E55" s="105" t="s">
        <v>226</v>
      </c>
      <c r="F55" s="105" t="s">
        <v>263</v>
      </c>
      <c r="G55" s="105" t="s">
        <v>264</v>
      </c>
      <c r="H55" s="105" t="s">
        <v>291</v>
      </c>
      <c r="I55" s="106">
        <v>7.51</v>
      </c>
      <c r="J55" s="107">
        <v>44488</v>
      </c>
    </row>
    <row r="56" spans="2:10" x14ac:dyDescent="0.3">
      <c r="B56" s="104">
        <v>53</v>
      </c>
      <c r="C56" s="105" t="s">
        <v>225</v>
      </c>
      <c r="D56" s="105" t="s">
        <v>216</v>
      </c>
      <c r="E56" s="105" t="s">
        <v>226</v>
      </c>
      <c r="F56" s="105" t="s">
        <v>263</v>
      </c>
      <c r="G56" s="105" t="s">
        <v>264</v>
      </c>
      <c r="H56" s="105" t="s">
        <v>292</v>
      </c>
      <c r="I56" s="106">
        <v>9.58</v>
      </c>
      <c r="J56" s="107">
        <v>44488</v>
      </c>
    </row>
    <row r="57" spans="2:10" x14ac:dyDescent="0.3">
      <c r="B57" s="104">
        <v>54</v>
      </c>
      <c r="C57" s="105" t="s">
        <v>225</v>
      </c>
      <c r="D57" s="105" t="s">
        <v>216</v>
      </c>
      <c r="E57" s="105" t="s">
        <v>226</v>
      </c>
      <c r="F57" s="105" t="s">
        <v>263</v>
      </c>
      <c r="G57" s="105" t="s">
        <v>264</v>
      </c>
      <c r="H57" s="105" t="s">
        <v>293</v>
      </c>
      <c r="I57" s="106">
        <v>32.39</v>
      </c>
      <c r="J57" s="107">
        <v>44488</v>
      </c>
    </row>
    <row r="58" spans="2:10" x14ac:dyDescent="0.3">
      <c r="B58" s="104">
        <v>55</v>
      </c>
      <c r="C58" s="105" t="s">
        <v>225</v>
      </c>
      <c r="D58" s="105" t="s">
        <v>216</v>
      </c>
      <c r="E58" s="105" t="s">
        <v>226</v>
      </c>
      <c r="F58" s="105" t="s">
        <v>263</v>
      </c>
      <c r="G58" s="105" t="s">
        <v>264</v>
      </c>
      <c r="H58" s="105" t="s">
        <v>294</v>
      </c>
      <c r="I58" s="106">
        <v>55.76</v>
      </c>
      <c r="J58" s="107">
        <v>44488</v>
      </c>
    </row>
    <row r="59" spans="2:10" x14ac:dyDescent="0.3">
      <c r="B59" s="104">
        <v>56</v>
      </c>
      <c r="C59" s="105" t="s">
        <v>225</v>
      </c>
      <c r="D59" s="105" t="s">
        <v>216</v>
      </c>
      <c r="E59" s="105" t="s">
        <v>226</v>
      </c>
      <c r="F59" s="105" t="s">
        <v>263</v>
      </c>
      <c r="G59" s="105" t="s">
        <v>264</v>
      </c>
      <c r="H59" s="105" t="s">
        <v>295</v>
      </c>
      <c r="I59" s="106">
        <v>32.380000000000003</v>
      </c>
      <c r="J59" s="107">
        <v>44488</v>
      </c>
    </row>
    <row r="60" spans="2:10" x14ac:dyDescent="0.3">
      <c r="B60" s="104">
        <v>57</v>
      </c>
      <c r="C60" s="105" t="s">
        <v>225</v>
      </c>
      <c r="D60" s="105" t="s">
        <v>216</v>
      </c>
      <c r="E60" s="105" t="s">
        <v>226</v>
      </c>
      <c r="F60" s="105" t="s">
        <v>263</v>
      </c>
      <c r="G60" s="105" t="s">
        <v>264</v>
      </c>
      <c r="H60" s="105" t="s">
        <v>296</v>
      </c>
      <c r="I60" s="106">
        <v>16.010000000000002</v>
      </c>
      <c r="J60" s="107">
        <v>44488</v>
      </c>
    </row>
    <row r="61" spans="2:10" x14ac:dyDescent="0.3">
      <c r="B61" s="104">
        <v>58</v>
      </c>
      <c r="C61" s="105" t="s">
        <v>225</v>
      </c>
      <c r="D61" s="105" t="s">
        <v>216</v>
      </c>
      <c r="E61" s="105" t="s">
        <v>226</v>
      </c>
      <c r="F61" s="105" t="s">
        <v>263</v>
      </c>
      <c r="G61" s="105" t="s">
        <v>264</v>
      </c>
      <c r="H61" s="105" t="s">
        <v>297</v>
      </c>
      <c r="I61" s="106">
        <v>10.62</v>
      </c>
      <c r="J61" s="107">
        <v>44488</v>
      </c>
    </row>
    <row r="62" spans="2:10" x14ac:dyDescent="0.3">
      <c r="B62" s="104">
        <v>59</v>
      </c>
      <c r="C62" s="105" t="s">
        <v>225</v>
      </c>
      <c r="D62" s="105" t="s">
        <v>216</v>
      </c>
      <c r="E62" s="105" t="s">
        <v>226</v>
      </c>
      <c r="F62" s="105" t="s">
        <v>263</v>
      </c>
      <c r="G62" s="105" t="s">
        <v>284</v>
      </c>
      <c r="H62" s="105" t="s">
        <v>298</v>
      </c>
      <c r="I62" s="106">
        <v>15.13</v>
      </c>
      <c r="J62" s="107">
        <v>44488</v>
      </c>
    </row>
    <row r="63" spans="2:10" x14ac:dyDescent="0.3">
      <c r="B63" s="104">
        <v>60</v>
      </c>
      <c r="C63" s="105" t="s">
        <v>225</v>
      </c>
      <c r="D63" s="105" t="s">
        <v>216</v>
      </c>
      <c r="E63" s="105" t="s">
        <v>226</v>
      </c>
      <c r="F63" s="105" t="s">
        <v>263</v>
      </c>
      <c r="G63" s="105" t="s">
        <v>284</v>
      </c>
      <c r="H63" s="105" t="s">
        <v>299</v>
      </c>
      <c r="I63" s="106">
        <v>40.18</v>
      </c>
      <c r="J63" s="107">
        <v>44488</v>
      </c>
    </row>
    <row r="64" spans="2:10" x14ac:dyDescent="0.3">
      <c r="B64" s="104">
        <v>61</v>
      </c>
      <c r="C64" s="105" t="s">
        <v>225</v>
      </c>
      <c r="D64" s="105" t="s">
        <v>216</v>
      </c>
      <c r="E64" s="105" t="s">
        <v>226</v>
      </c>
      <c r="F64" s="105" t="s">
        <v>300</v>
      </c>
      <c r="G64" s="105" t="s">
        <v>301</v>
      </c>
      <c r="H64" s="105" t="s">
        <v>302</v>
      </c>
      <c r="I64" s="106">
        <v>8.9600000000000009</v>
      </c>
      <c r="J64" s="107">
        <v>44489</v>
      </c>
    </row>
    <row r="65" spans="2:10" x14ac:dyDescent="0.3">
      <c r="B65" s="104">
        <v>62</v>
      </c>
      <c r="C65" s="105" t="s">
        <v>225</v>
      </c>
      <c r="D65" s="105" t="s">
        <v>216</v>
      </c>
      <c r="E65" s="105" t="s">
        <v>226</v>
      </c>
      <c r="F65" s="105" t="s">
        <v>300</v>
      </c>
      <c r="G65" s="105" t="s">
        <v>301</v>
      </c>
      <c r="H65" s="105" t="s">
        <v>303</v>
      </c>
      <c r="I65" s="106">
        <v>13.75</v>
      </c>
      <c r="J65" s="107">
        <v>44489</v>
      </c>
    </row>
    <row r="66" spans="2:10" x14ac:dyDescent="0.3">
      <c r="B66" s="104">
        <v>63</v>
      </c>
      <c r="C66" s="105" t="s">
        <v>225</v>
      </c>
      <c r="D66" s="105" t="s">
        <v>216</v>
      </c>
      <c r="E66" s="105" t="s">
        <v>226</v>
      </c>
      <c r="F66" s="105" t="s">
        <v>300</v>
      </c>
      <c r="G66" s="105" t="s">
        <v>301</v>
      </c>
      <c r="H66" s="105" t="s">
        <v>304</v>
      </c>
      <c r="I66" s="106">
        <v>9.36</v>
      </c>
      <c r="J66" s="107">
        <v>44489</v>
      </c>
    </row>
    <row r="67" spans="2:10" x14ac:dyDescent="0.3">
      <c r="B67" s="104">
        <v>64</v>
      </c>
      <c r="C67" s="105" t="s">
        <v>225</v>
      </c>
      <c r="D67" s="105" t="s">
        <v>216</v>
      </c>
      <c r="E67" s="105" t="s">
        <v>226</v>
      </c>
      <c r="F67" s="105" t="s">
        <v>300</v>
      </c>
      <c r="G67" s="105" t="s">
        <v>301</v>
      </c>
      <c r="H67" s="105" t="s">
        <v>305</v>
      </c>
      <c r="I67" s="106">
        <v>16.399999999999999</v>
      </c>
      <c r="J67" s="107">
        <v>44489</v>
      </c>
    </row>
    <row r="68" spans="2:10" x14ac:dyDescent="0.3">
      <c r="B68" s="104">
        <v>65</v>
      </c>
      <c r="C68" s="105" t="s">
        <v>225</v>
      </c>
      <c r="D68" s="105" t="s">
        <v>216</v>
      </c>
      <c r="E68" s="105" t="s">
        <v>226</v>
      </c>
      <c r="F68" s="105" t="s">
        <v>300</v>
      </c>
      <c r="G68" s="105" t="s">
        <v>301</v>
      </c>
      <c r="H68" s="105" t="s">
        <v>306</v>
      </c>
      <c r="I68" s="106">
        <v>8.31</v>
      </c>
      <c r="J68" s="107">
        <v>44489</v>
      </c>
    </row>
    <row r="69" spans="2:10" x14ac:dyDescent="0.3">
      <c r="B69" s="104">
        <v>66</v>
      </c>
      <c r="C69" s="105" t="s">
        <v>225</v>
      </c>
      <c r="D69" s="105" t="s">
        <v>216</v>
      </c>
      <c r="E69" s="105" t="s">
        <v>226</v>
      </c>
      <c r="F69" s="105" t="s">
        <v>307</v>
      </c>
      <c r="G69" s="105" t="s">
        <v>308</v>
      </c>
      <c r="H69" s="105" t="s">
        <v>309</v>
      </c>
      <c r="I69" s="106">
        <v>8.77</v>
      </c>
      <c r="J69" s="107">
        <v>44489</v>
      </c>
    </row>
    <row r="70" spans="2:10" x14ac:dyDescent="0.3">
      <c r="B70" s="104">
        <v>67</v>
      </c>
      <c r="C70" s="105" t="s">
        <v>225</v>
      </c>
      <c r="D70" s="105" t="s">
        <v>216</v>
      </c>
      <c r="E70" s="105" t="s">
        <v>226</v>
      </c>
      <c r="F70" s="105" t="s">
        <v>307</v>
      </c>
      <c r="G70" s="105" t="s">
        <v>308</v>
      </c>
      <c r="H70" s="105" t="s">
        <v>310</v>
      </c>
      <c r="I70" s="106">
        <v>8.6199999999999992</v>
      </c>
      <c r="J70" s="107">
        <v>44489</v>
      </c>
    </row>
    <row r="71" spans="2:10" x14ac:dyDescent="0.3">
      <c r="B71" s="104">
        <v>68</v>
      </c>
      <c r="C71" s="105" t="s">
        <v>225</v>
      </c>
      <c r="D71" s="105" t="s">
        <v>216</v>
      </c>
      <c r="E71" s="105" t="s">
        <v>226</v>
      </c>
      <c r="F71" s="105" t="s">
        <v>307</v>
      </c>
      <c r="G71" s="105" t="s">
        <v>308</v>
      </c>
      <c r="H71" s="105" t="s">
        <v>311</v>
      </c>
      <c r="I71" s="106">
        <v>11.4</v>
      </c>
      <c r="J71" s="107">
        <v>44489</v>
      </c>
    </row>
    <row r="72" spans="2:10" x14ac:dyDescent="0.3">
      <c r="B72" s="104">
        <v>69</v>
      </c>
      <c r="C72" s="105" t="s">
        <v>225</v>
      </c>
      <c r="D72" s="105" t="s">
        <v>216</v>
      </c>
      <c r="E72" s="105" t="s">
        <v>226</v>
      </c>
      <c r="F72" s="105" t="s">
        <v>307</v>
      </c>
      <c r="G72" s="105" t="s">
        <v>308</v>
      </c>
      <c r="H72" s="105" t="s">
        <v>312</v>
      </c>
      <c r="I72" s="106">
        <v>25.8</v>
      </c>
      <c r="J72" s="107">
        <v>44489</v>
      </c>
    </row>
    <row r="73" spans="2:10" x14ac:dyDescent="0.3">
      <c r="B73" s="104">
        <v>70</v>
      </c>
      <c r="C73" s="105" t="s">
        <v>225</v>
      </c>
      <c r="D73" s="105" t="s">
        <v>216</v>
      </c>
      <c r="E73" s="105" t="s">
        <v>226</v>
      </c>
      <c r="F73" s="105" t="s">
        <v>270</v>
      </c>
      <c r="G73" s="105" t="s">
        <v>271</v>
      </c>
      <c r="H73" s="105" t="s">
        <v>313</v>
      </c>
      <c r="I73" s="106">
        <v>4.97</v>
      </c>
      <c r="J73" s="107">
        <v>44522</v>
      </c>
    </row>
    <row r="74" spans="2:10" x14ac:dyDescent="0.3">
      <c r="B74" s="104">
        <v>71</v>
      </c>
      <c r="C74" s="105" t="s">
        <v>225</v>
      </c>
      <c r="D74" s="105" t="s">
        <v>216</v>
      </c>
      <c r="E74" s="105" t="s">
        <v>226</v>
      </c>
      <c r="F74" s="105" t="s">
        <v>270</v>
      </c>
      <c r="G74" s="105" t="s">
        <v>271</v>
      </c>
      <c r="H74" s="105" t="s">
        <v>314</v>
      </c>
      <c r="I74" s="106">
        <v>16.579999999999998</v>
      </c>
      <c r="J74" s="107">
        <v>44522</v>
      </c>
    </row>
    <row r="75" spans="2:10" x14ac:dyDescent="0.3">
      <c r="B75" s="104">
        <v>72</v>
      </c>
      <c r="C75" s="105" t="s">
        <v>225</v>
      </c>
      <c r="D75" s="105" t="s">
        <v>216</v>
      </c>
      <c r="E75" s="105" t="s">
        <v>226</v>
      </c>
      <c r="F75" s="105" t="s">
        <v>270</v>
      </c>
      <c r="G75" s="105" t="s">
        <v>271</v>
      </c>
      <c r="H75" s="105" t="s">
        <v>315</v>
      </c>
      <c r="I75" s="106">
        <v>7.14</v>
      </c>
      <c r="J75" s="107">
        <v>44522</v>
      </c>
    </row>
    <row r="76" spans="2:10" x14ac:dyDescent="0.3">
      <c r="B76" s="104">
        <v>73</v>
      </c>
      <c r="C76" s="105" t="s">
        <v>225</v>
      </c>
      <c r="D76" s="105" t="s">
        <v>216</v>
      </c>
      <c r="E76" s="105" t="s">
        <v>226</v>
      </c>
      <c r="F76" s="105" t="s">
        <v>316</v>
      </c>
      <c r="G76" s="105" t="s">
        <v>317</v>
      </c>
      <c r="H76" s="105" t="s">
        <v>318</v>
      </c>
      <c r="I76" s="106">
        <v>25.97</v>
      </c>
      <c r="J76" s="107">
        <v>44494</v>
      </c>
    </row>
    <row r="77" spans="2:10" x14ac:dyDescent="0.3">
      <c r="B77" s="104">
        <v>74</v>
      </c>
      <c r="C77" s="105" t="s">
        <v>225</v>
      </c>
      <c r="D77" s="105" t="s">
        <v>216</v>
      </c>
      <c r="E77" s="105" t="s">
        <v>226</v>
      </c>
      <c r="F77" s="105" t="s">
        <v>316</v>
      </c>
      <c r="G77" s="105" t="s">
        <v>317</v>
      </c>
      <c r="H77" s="105" t="s">
        <v>319</v>
      </c>
      <c r="I77" s="106">
        <v>2.5</v>
      </c>
      <c r="J77" s="107">
        <v>44494</v>
      </c>
    </row>
    <row r="78" spans="2:10" x14ac:dyDescent="0.3">
      <c r="B78" s="104">
        <v>75</v>
      </c>
      <c r="C78" s="105" t="s">
        <v>225</v>
      </c>
      <c r="D78" s="105" t="s">
        <v>216</v>
      </c>
      <c r="E78" s="105" t="s">
        <v>226</v>
      </c>
      <c r="F78" s="105" t="s">
        <v>316</v>
      </c>
      <c r="G78" s="105" t="s">
        <v>317</v>
      </c>
      <c r="H78" s="105" t="s">
        <v>320</v>
      </c>
      <c r="I78" s="106">
        <v>14.37</v>
      </c>
      <c r="J78" s="107">
        <v>44494</v>
      </c>
    </row>
    <row r="79" spans="2:10" x14ac:dyDescent="0.3">
      <c r="B79" s="104">
        <v>76</v>
      </c>
      <c r="C79" s="105" t="s">
        <v>225</v>
      </c>
      <c r="D79" s="105" t="s">
        <v>216</v>
      </c>
      <c r="E79" s="105" t="s">
        <v>226</v>
      </c>
      <c r="F79" s="105" t="s">
        <v>316</v>
      </c>
      <c r="G79" s="105" t="s">
        <v>317</v>
      </c>
      <c r="H79" s="105" t="s">
        <v>321</v>
      </c>
      <c r="I79" s="106">
        <v>4.25</v>
      </c>
      <c r="J79" s="107">
        <v>44494</v>
      </c>
    </row>
    <row r="80" spans="2:10" x14ac:dyDescent="0.3">
      <c r="B80" s="104">
        <v>77</v>
      </c>
      <c r="C80" s="105" t="s">
        <v>225</v>
      </c>
      <c r="D80" s="105" t="s">
        <v>216</v>
      </c>
      <c r="E80" s="105" t="s">
        <v>226</v>
      </c>
      <c r="F80" s="105" t="s">
        <v>316</v>
      </c>
      <c r="G80" s="105" t="s">
        <v>317</v>
      </c>
      <c r="H80" s="105" t="s">
        <v>322</v>
      </c>
      <c r="I80" s="106">
        <v>10.029999999999999</v>
      </c>
      <c r="J80" s="107">
        <v>44494</v>
      </c>
    </row>
    <row r="81" spans="2:10" x14ac:dyDescent="0.3">
      <c r="B81" s="104">
        <v>78</v>
      </c>
      <c r="C81" s="105" t="s">
        <v>225</v>
      </c>
      <c r="D81" s="105" t="s">
        <v>216</v>
      </c>
      <c r="E81" s="105" t="s">
        <v>226</v>
      </c>
      <c r="F81" s="105" t="s">
        <v>316</v>
      </c>
      <c r="G81" s="105" t="s">
        <v>317</v>
      </c>
      <c r="H81" s="105" t="s">
        <v>323</v>
      </c>
      <c r="I81" s="106">
        <v>6.83</v>
      </c>
      <c r="J81" s="107">
        <v>44494</v>
      </c>
    </row>
    <row r="82" spans="2:10" x14ac:dyDescent="0.3">
      <c r="B82" s="104">
        <v>79</v>
      </c>
      <c r="C82" s="105" t="s">
        <v>225</v>
      </c>
      <c r="D82" s="105" t="s">
        <v>216</v>
      </c>
      <c r="E82" s="105" t="s">
        <v>226</v>
      </c>
      <c r="F82" s="105" t="s">
        <v>316</v>
      </c>
      <c r="G82" s="105" t="s">
        <v>317</v>
      </c>
      <c r="H82" s="105" t="s">
        <v>324</v>
      </c>
      <c r="I82" s="106">
        <v>17.95</v>
      </c>
      <c r="J82" s="107">
        <v>44494</v>
      </c>
    </row>
    <row r="83" spans="2:10" x14ac:dyDescent="0.3">
      <c r="B83" s="104">
        <v>80</v>
      </c>
      <c r="C83" s="105" t="s">
        <v>225</v>
      </c>
      <c r="D83" s="105" t="s">
        <v>216</v>
      </c>
      <c r="E83" s="105" t="s">
        <v>226</v>
      </c>
      <c r="F83" s="105" t="s">
        <v>307</v>
      </c>
      <c r="G83" s="105" t="s">
        <v>308</v>
      </c>
      <c r="H83" s="105" t="s">
        <v>325</v>
      </c>
      <c r="I83" s="106">
        <v>8.74</v>
      </c>
      <c r="J83" s="107">
        <v>44495</v>
      </c>
    </row>
    <row r="84" spans="2:10" x14ac:dyDescent="0.3">
      <c r="B84" s="104">
        <v>81</v>
      </c>
      <c r="C84" s="105" t="s">
        <v>225</v>
      </c>
      <c r="D84" s="105" t="s">
        <v>216</v>
      </c>
      <c r="E84" s="105" t="s">
        <v>226</v>
      </c>
      <c r="F84" s="105" t="s">
        <v>307</v>
      </c>
      <c r="G84" s="105" t="s">
        <v>308</v>
      </c>
      <c r="H84" s="105" t="s">
        <v>326</v>
      </c>
      <c r="I84" s="106">
        <v>18.600000000000001</v>
      </c>
      <c r="J84" s="107">
        <v>44495</v>
      </c>
    </row>
    <row r="85" spans="2:10" x14ac:dyDescent="0.3">
      <c r="B85" s="104">
        <v>82</v>
      </c>
      <c r="C85" s="105" t="s">
        <v>225</v>
      </c>
      <c r="D85" s="105" t="s">
        <v>216</v>
      </c>
      <c r="E85" s="105" t="s">
        <v>226</v>
      </c>
      <c r="F85" s="105" t="s">
        <v>300</v>
      </c>
      <c r="G85" s="105" t="s">
        <v>301</v>
      </c>
      <c r="H85" s="105" t="s">
        <v>327</v>
      </c>
      <c r="I85" s="106">
        <v>18</v>
      </c>
      <c r="J85" s="107">
        <v>44495</v>
      </c>
    </row>
    <row r="86" spans="2:10" x14ac:dyDescent="0.3">
      <c r="B86" s="104">
        <v>83</v>
      </c>
      <c r="C86" s="105" t="s">
        <v>225</v>
      </c>
      <c r="D86" s="105" t="s">
        <v>216</v>
      </c>
      <c r="E86" s="105" t="s">
        <v>226</v>
      </c>
      <c r="F86" s="105" t="s">
        <v>254</v>
      </c>
      <c r="G86" s="105" t="s">
        <v>255</v>
      </c>
      <c r="H86" s="105" t="s">
        <v>328</v>
      </c>
      <c r="I86" s="106">
        <v>13.75</v>
      </c>
      <c r="J86" s="107">
        <v>44526</v>
      </c>
    </row>
    <row r="87" spans="2:10" x14ac:dyDescent="0.3">
      <c r="B87" s="104">
        <v>84</v>
      </c>
      <c r="C87" s="105" t="s">
        <v>225</v>
      </c>
      <c r="D87" s="105" t="s">
        <v>216</v>
      </c>
      <c r="E87" s="105" t="s">
        <v>226</v>
      </c>
      <c r="F87" s="105" t="s">
        <v>254</v>
      </c>
      <c r="G87" s="105" t="s">
        <v>255</v>
      </c>
      <c r="H87" s="105" t="s">
        <v>329</v>
      </c>
      <c r="I87" s="106">
        <v>39.299999999999997</v>
      </c>
      <c r="J87" s="107">
        <v>44526</v>
      </c>
    </row>
    <row r="88" spans="2:10" x14ac:dyDescent="0.3">
      <c r="B88" s="104">
        <v>85</v>
      </c>
      <c r="C88" s="105" t="s">
        <v>225</v>
      </c>
      <c r="D88" s="105" t="s">
        <v>216</v>
      </c>
      <c r="E88" s="105" t="s">
        <v>226</v>
      </c>
      <c r="F88" s="105" t="s">
        <v>254</v>
      </c>
      <c r="G88" s="105" t="s">
        <v>255</v>
      </c>
      <c r="H88" s="105" t="s">
        <v>330</v>
      </c>
      <c r="I88" s="106">
        <v>5.16</v>
      </c>
      <c r="J88" s="107">
        <v>44526</v>
      </c>
    </row>
    <row r="89" spans="2:10" x14ac:dyDescent="0.3">
      <c r="B89" s="104">
        <v>86</v>
      </c>
      <c r="C89" s="105" t="s">
        <v>225</v>
      </c>
      <c r="D89" s="105" t="s">
        <v>216</v>
      </c>
      <c r="E89" s="105" t="s">
        <v>226</v>
      </c>
      <c r="F89" s="105" t="s">
        <v>254</v>
      </c>
      <c r="G89" s="105" t="s">
        <v>255</v>
      </c>
      <c r="H89" s="105" t="s">
        <v>331</v>
      </c>
      <c r="I89" s="106">
        <v>6.46</v>
      </c>
      <c r="J89" s="107">
        <v>44526</v>
      </c>
    </row>
    <row r="90" spans="2:10" x14ac:dyDescent="0.3">
      <c r="B90" s="104">
        <v>87</v>
      </c>
      <c r="C90" s="105" t="s">
        <v>225</v>
      </c>
      <c r="D90" s="105" t="s">
        <v>216</v>
      </c>
      <c r="E90" s="105" t="s">
        <v>226</v>
      </c>
      <c r="F90" s="105" t="s">
        <v>254</v>
      </c>
      <c r="G90" s="105" t="s">
        <v>255</v>
      </c>
      <c r="H90" s="105" t="s">
        <v>332</v>
      </c>
      <c r="I90" s="106">
        <v>16.54</v>
      </c>
      <c r="J90" s="107">
        <v>44526</v>
      </c>
    </row>
    <row r="91" spans="2:10" x14ac:dyDescent="0.3">
      <c r="B91" s="104">
        <v>88</v>
      </c>
      <c r="C91" s="105" t="s">
        <v>225</v>
      </c>
      <c r="D91" s="105" t="s">
        <v>216</v>
      </c>
      <c r="E91" s="105" t="s">
        <v>226</v>
      </c>
      <c r="F91" s="105" t="s">
        <v>254</v>
      </c>
      <c r="G91" s="105" t="s">
        <v>255</v>
      </c>
      <c r="H91" s="105" t="s">
        <v>333</v>
      </c>
      <c r="I91" s="106">
        <v>8.93</v>
      </c>
      <c r="J91" s="107">
        <v>44526</v>
      </c>
    </row>
    <row r="92" spans="2:10" x14ac:dyDescent="0.3">
      <c r="B92" s="104">
        <v>89</v>
      </c>
      <c r="C92" s="105" t="s">
        <v>225</v>
      </c>
      <c r="D92" s="105" t="s">
        <v>216</v>
      </c>
      <c r="E92" s="105" t="s">
        <v>226</v>
      </c>
      <c r="F92" s="105" t="s">
        <v>254</v>
      </c>
      <c r="G92" s="105" t="s">
        <v>255</v>
      </c>
      <c r="H92" s="105" t="s">
        <v>334</v>
      </c>
      <c r="I92" s="106">
        <v>21.22</v>
      </c>
      <c r="J92" s="107">
        <v>44526</v>
      </c>
    </row>
    <row r="93" spans="2:10" x14ac:dyDescent="0.3">
      <c r="B93" s="104">
        <v>90</v>
      </c>
      <c r="C93" s="105" t="s">
        <v>225</v>
      </c>
      <c r="D93" s="105" t="s">
        <v>216</v>
      </c>
      <c r="E93" s="105" t="s">
        <v>226</v>
      </c>
      <c r="F93" s="105" t="s">
        <v>254</v>
      </c>
      <c r="G93" s="105" t="s">
        <v>255</v>
      </c>
      <c r="H93" s="105" t="s">
        <v>335</v>
      </c>
      <c r="I93" s="106">
        <v>27.1</v>
      </c>
      <c r="J93" s="107">
        <v>44526</v>
      </c>
    </row>
    <row r="259" spans="2:10" x14ac:dyDescent="0.3">
      <c r="B259" s="86"/>
      <c r="C259" s="87"/>
      <c r="D259" s="81"/>
      <c r="E259" s="81"/>
      <c r="F259" s="81"/>
      <c r="G259" s="81"/>
      <c r="H259" s="81"/>
      <c r="I259" s="88"/>
      <c r="J259" s="89"/>
    </row>
    <row r="260" spans="2:10" x14ac:dyDescent="0.3">
      <c r="B260" s="86"/>
      <c r="C260" s="87"/>
      <c r="D260" s="81"/>
      <c r="E260" s="81"/>
      <c r="F260" s="81"/>
      <c r="G260" s="81"/>
      <c r="H260" s="81"/>
      <c r="I260" s="88"/>
      <c r="J260" s="89"/>
    </row>
    <row r="261" spans="2:10" x14ac:dyDescent="0.3">
      <c r="B261" s="86"/>
      <c r="C261" s="87"/>
      <c r="D261" s="81"/>
      <c r="E261" s="81"/>
      <c r="F261" s="81"/>
      <c r="G261" s="81"/>
      <c r="H261" s="81"/>
      <c r="I261" s="88"/>
      <c r="J261" s="89"/>
    </row>
    <row r="262" spans="2:10" x14ac:dyDescent="0.3">
      <c r="B262" s="86"/>
      <c r="C262" s="87"/>
      <c r="D262" s="81"/>
      <c r="E262" s="81"/>
      <c r="F262" s="81"/>
      <c r="G262" s="81"/>
      <c r="H262" s="81"/>
      <c r="I262" s="88"/>
      <c r="J262" s="89"/>
    </row>
    <row r="263" spans="2:10" x14ac:dyDescent="0.3">
      <c r="B263" s="86"/>
      <c r="C263" s="87"/>
      <c r="D263" s="81"/>
      <c r="E263" s="81"/>
      <c r="F263" s="81"/>
      <c r="G263" s="81"/>
      <c r="H263" s="81"/>
      <c r="I263" s="88"/>
      <c r="J263" s="89"/>
    </row>
    <row r="264" spans="2:10" x14ac:dyDescent="0.3">
      <c r="B264" s="86"/>
      <c r="C264" s="87"/>
      <c r="D264" s="81"/>
      <c r="E264" s="81"/>
      <c r="F264" s="81"/>
      <c r="G264" s="81"/>
      <c r="H264" s="81"/>
      <c r="I264" s="88"/>
      <c r="J264" s="89"/>
    </row>
    <row r="265" spans="2:10" x14ac:dyDescent="0.3">
      <c r="B265" s="86"/>
      <c r="C265" s="87"/>
      <c r="D265" s="81"/>
      <c r="E265" s="81"/>
      <c r="F265" s="81"/>
      <c r="G265" s="81"/>
      <c r="H265" s="81"/>
      <c r="I265" s="88"/>
      <c r="J265" s="89"/>
    </row>
    <row r="266" spans="2:10" x14ac:dyDescent="0.3">
      <c r="B266" s="86"/>
      <c r="C266" s="87"/>
      <c r="D266" s="81"/>
      <c r="E266" s="81"/>
      <c r="F266" s="81"/>
      <c r="G266" s="81"/>
      <c r="H266" s="81"/>
      <c r="I266" s="88"/>
      <c r="J266" s="89"/>
    </row>
    <row r="267" spans="2:10" x14ac:dyDescent="0.3">
      <c r="B267" s="86"/>
      <c r="C267" s="87"/>
      <c r="D267" s="81"/>
      <c r="E267" s="81"/>
      <c r="F267" s="81"/>
      <c r="G267" s="81"/>
      <c r="H267" s="81"/>
      <c r="I267" s="88"/>
      <c r="J267" s="89"/>
    </row>
    <row r="268" spans="2:10" x14ac:dyDescent="0.3">
      <c r="B268" s="86"/>
      <c r="C268" s="87"/>
      <c r="D268" s="81"/>
      <c r="E268" s="81"/>
      <c r="F268" s="81"/>
      <c r="G268" s="81"/>
      <c r="H268" s="81"/>
      <c r="I268" s="88"/>
      <c r="J268" s="89"/>
    </row>
    <row r="269" spans="2:10" x14ac:dyDescent="0.3">
      <c r="B269" s="86"/>
      <c r="C269" s="87"/>
      <c r="D269" s="81"/>
      <c r="E269" s="81"/>
      <c r="F269" s="81"/>
      <c r="G269" s="81"/>
      <c r="H269" s="81"/>
      <c r="I269" s="88"/>
      <c r="J269" s="89"/>
    </row>
    <row r="270" spans="2:10" x14ac:dyDescent="0.3">
      <c r="B270" s="86"/>
      <c r="C270" s="87"/>
      <c r="D270" s="81"/>
      <c r="E270" s="81"/>
      <c r="F270" s="81"/>
      <c r="G270" s="81"/>
      <c r="H270" s="81"/>
      <c r="I270" s="88"/>
      <c r="J270" s="89"/>
    </row>
    <row r="271" spans="2:10" x14ac:dyDescent="0.3">
      <c r="B271" s="86"/>
      <c r="C271" s="87"/>
      <c r="D271" s="81"/>
      <c r="E271" s="81"/>
      <c r="F271" s="81"/>
      <c r="G271" s="81"/>
      <c r="H271" s="81"/>
      <c r="I271" s="88"/>
      <c r="J271" s="89"/>
    </row>
  </sheetData>
  <conditionalFormatting sqref="C259:C271">
    <cfRule type="expression" dxfId="0" priority="6">
      <formula>AND(#REF!="",COUNTA($C259:$AS259)&lt;&gt;0)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2C8DF4-B048-40B2-BD52-CD6C6C3E7D90}">
  <dimension ref="A1:F20"/>
  <sheetViews>
    <sheetView showGridLines="0" zoomScale="80" zoomScaleNormal="80" workbookViewId="0">
      <selection activeCell="B2" sqref="B2"/>
    </sheetView>
  </sheetViews>
  <sheetFormatPr baseColWidth="10" defaultRowHeight="14.4" x14ac:dyDescent="0.3"/>
  <cols>
    <col min="1" max="1" width="7" customWidth="1"/>
    <col min="3" max="3" width="49.44140625" bestFit="1" customWidth="1"/>
    <col min="6" max="6" width="64.44140625" customWidth="1"/>
  </cols>
  <sheetData>
    <row r="1" spans="1:6" ht="15" thickBot="1" x14ac:dyDescent="0.35"/>
    <row r="2" spans="1:6" ht="27" x14ac:dyDescent="0.3">
      <c r="B2" s="5" t="s">
        <v>18</v>
      </c>
      <c r="C2" s="6" t="s">
        <v>19</v>
      </c>
      <c r="D2" s="7"/>
      <c r="E2" s="8"/>
      <c r="F2" s="9"/>
    </row>
    <row r="3" spans="1:6" x14ac:dyDescent="0.3">
      <c r="B3" s="10" t="s">
        <v>20</v>
      </c>
      <c r="C3" s="19" t="s">
        <v>21</v>
      </c>
      <c r="D3" s="19" t="s">
        <v>22</v>
      </c>
      <c r="E3" s="19" t="s">
        <v>23</v>
      </c>
      <c r="F3" s="11" t="s">
        <v>24</v>
      </c>
    </row>
    <row r="4" spans="1:6" ht="15" x14ac:dyDescent="0.3">
      <c r="B4" s="12" t="s">
        <v>25</v>
      </c>
      <c r="C4" s="20" t="s">
        <v>26</v>
      </c>
      <c r="D4" s="13">
        <v>0.9</v>
      </c>
      <c r="E4" s="21" t="s">
        <v>27</v>
      </c>
      <c r="F4" s="14" t="s">
        <v>336</v>
      </c>
    </row>
    <row r="5" spans="1:6" ht="15" x14ac:dyDescent="0.3">
      <c r="B5" s="12" t="s">
        <v>28</v>
      </c>
      <c r="C5" s="20" t="s">
        <v>29</v>
      </c>
      <c r="D5" s="13">
        <v>0.9</v>
      </c>
      <c r="E5" s="21" t="s">
        <v>27</v>
      </c>
      <c r="F5" s="14" t="s">
        <v>336</v>
      </c>
    </row>
    <row r="6" spans="1:6" ht="15" x14ac:dyDescent="0.3">
      <c r="B6" s="12" t="s">
        <v>30</v>
      </c>
      <c r="C6" s="20" t="s">
        <v>31</v>
      </c>
      <c r="D6" s="13">
        <v>0.9</v>
      </c>
      <c r="E6" s="21" t="s">
        <v>27</v>
      </c>
      <c r="F6" s="14" t="s">
        <v>336</v>
      </c>
    </row>
    <row r="7" spans="1:6" ht="15" x14ac:dyDescent="0.3">
      <c r="B7" s="12" t="s">
        <v>32</v>
      </c>
      <c r="C7" s="20" t="s">
        <v>33</v>
      </c>
      <c r="D7" s="13">
        <v>0.9</v>
      </c>
      <c r="E7" s="21" t="s">
        <v>27</v>
      </c>
      <c r="F7" s="14" t="s">
        <v>336</v>
      </c>
    </row>
    <row r="8" spans="1:6" ht="15" x14ac:dyDescent="0.3">
      <c r="B8" s="12" t="s">
        <v>34</v>
      </c>
      <c r="C8" s="20" t="s">
        <v>35</v>
      </c>
      <c r="D8" s="13">
        <v>0.9</v>
      </c>
      <c r="E8" s="21" t="s">
        <v>27</v>
      </c>
      <c r="F8" s="14" t="s">
        <v>336</v>
      </c>
    </row>
    <row r="9" spans="1:6" ht="15" x14ac:dyDescent="0.3">
      <c r="B9" s="12" t="s">
        <v>36</v>
      </c>
      <c r="C9" s="20" t="s">
        <v>37</v>
      </c>
      <c r="D9" s="13">
        <v>0.9</v>
      </c>
      <c r="E9" s="21" t="s">
        <v>27</v>
      </c>
      <c r="F9" s="14" t="s">
        <v>336</v>
      </c>
    </row>
    <row r="10" spans="1:6" ht="15" x14ac:dyDescent="0.3">
      <c r="B10" s="12" t="s">
        <v>38</v>
      </c>
      <c r="C10" s="20" t="s">
        <v>39</v>
      </c>
      <c r="D10" s="13">
        <v>0.9</v>
      </c>
      <c r="E10" s="21" t="s">
        <v>27</v>
      </c>
      <c r="F10" s="14" t="s">
        <v>336</v>
      </c>
    </row>
    <row r="11" spans="1:6" ht="15" x14ac:dyDescent="0.3">
      <c r="B11" s="12" t="s">
        <v>40</v>
      </c>
      <c r="C11" s="20" t="s">
        <v>41</v>
      </c>
      <c r="D11" s="13">
        <v>0.9</v>
      </c>
      <c r="E11" s="21" t="s">
        <v>27</v>
      </c>
      <c r="F11" s="14" t="s">
        <v>336</v>
      </c>
    </row>
    <row r="12" spans="1:6" ht="15" x14ac:dyDescent="0.3">
      <c r="B12" s="12" t="s">
        <v>42</v>
      </c>
      <c r="C12" s="20" t="s">
        <v>43</v>
      </c>
      <c r="D12" s="13">
        <v>0.9</v>
      </c>
      <c r="E12" s="21" t="s">
        <v>27</v>
      </c>
      <c r="F12" s="14" t="s">
        <v>336</v>
      </c>
    </row>
    <row r="13" spans="1:6" ht="15" x14ac:dyDescent="0.3">
      <c r="B13" s="12" t="s">
        <v>44</v>
      </c>
      <c r="C13" s="20" t="s">
        <v>45</v>
      </c>
      <c r="D13" s="13">
        <v>0.9</v>
      </c>
      <c r="E13" s="21" t="s">
        <v>27</v>
      </c>
      <c r="F13" s="14" t="s">
        <v>336</v>
      </c>
    </row>
    <row r="14" spans="1:6" ht="15" x14ac:dyDescent="0.3">
      <c r="B14" s="12" t="s">
        <v>46</v>
      </c>
      <c r="C14" s="20" t="s">
        <v>47</v>
      </c>
      <c r="D14" s="13">
        <v>0.75</v>
      </c>
      <c r="E14" s="21" t="s">
        <v>27</v>
      </c>
      <c r="F14" s="14" t="s">
        <v>336</v>
      </c>
    </row>
    <row r="15" spans="1:6" ht="15" x14ac:dyDescent="0.3">
      <c r="B15" s="12" t="s">
        <v>48</v>
      </c>
      <c r="C15" s="20" t="s">
        <v>50</v>
      </c>
      <c r="D15" s="13">
        <v>0.9</v>
      </c>
      <c r="E15" s="21" t="s">
        <v>27</v>
      </c>
      <c r="F15" s="14" t="s">
        <v>336</v>
      </c>
    </row>
    <row r="16" spans="1:6" ht="15" x14ac:dyDescent="0.3">
      <c r="A16" s="90"/>
      <c r="B16" s="101" t="s">
        <v>49</v>
      </c>
      <c r="C16" s="20" t="s">
        <v>51</v>
      </c>
      <c r="D16" s="13">
        <v>0.9</v>
      </c>
      <c r="E16" s="21" t="s">
        <v>27</v>
      </c>
      <c r="F16" s="14" t="s">
        <v>336</v>
      </c>
    </row>
    <row r="17" spans="1:6" ht="15" x14ac:dyDescent="0.3">
      <c r="A17" s="90"/>
      <c r="B17" s="101" t="s">
        <v>167</v>
      </c>
      <c r="C17" s="20" t="s">
        <v>168</v>
      </c>
      <c r="D17" s="102">
        <v>0.9</v>
      </c>
      <c r="E17" s="21" t="s">
        <v>27</v>
      </c>
      <c r="F17" s="14" t="s">
        <v>336</v>
      </c>
    </row>
    <row r="18" spans="1:6" ht="15" x14ac:dyDescent="0.3">
      <c r="A18" s="90"/>
      <c r="B18" s="101" t="s">
        <v>169</v>
      </c>
      <c r="C18" s="20" t="s">
        <v>170</v>
      </c>
      <c r="D18" s="102">
        <v>0.9</v>
      </c>
      <c r="E18" s="21" t="s">
        <v>27</v>
      </c>
      <c r="F18" s="14" t="s">
        <v>336</v>
      </c>
    </row>
    <row r="19" spans="1:6" ht="15" x14ac:dyDescent="0.3">
      <c r="A19" s="90"/>
      <c r="B19" s="101" t="s">
        <v>219</v>
      </c>
      <c r="C19" s="20" t="s">
        <v>217</v>
      </c>
      <c r="D19" s="102">
        <v>0.9</v>
      </c>
      <c r="E19" s="21" t="s">
        <v>27</v>
      </c>
      <c r="F19" s="14" t="s">
        <v>336</v>
      </c>
    </row>
    <row r="20" spans="1:6" ht="15.6" thickBot="1" x14ac:dyDescent="0.35">
      <c r="A20" s="90"/>
      <c r="B20" s="15" t="s">
        <v>220</v>
      </c>
      <c r="C20" s="16" t="s">
        <v>218</v>
      </c>
      <c r="D20" s="91">
        <v>0.9</v>
      </c>
      <c r="E20" s="17" t="s">
        <v>27</v>
      </c>
      <c r="F20" s="18" t="s">
        <v>336</v>
      </c>
    </row>
  </sheetData>
  <phoneticPr fontId="1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8D4EF-9909-495A-A22B-ECBFF94EA0E4}">
  <dimension ref="A1:I40"/>
  <sheetViews>
    <sheetView showGridLines="0" zoomScale="80" zoomScaleNormal="80" workbookViewId="0">
      <selection activeCell="B2" sqref="B2"/>
    </sheetView>
  </sheetViews>
  <sheetFormatPr baseColWidth="10" defaultColWidth="11.5546875" defaultRowHeight="14.4" x14ac:dyDescent="0.3"/>
  <cols>
    <col min="1" max="1" width="11.5546875" style="21"/>
    <col min="2" max="2" width="18.33203125" style="21" customWidth="1"/>
    <col min="3" max="3" width="111.109375" style="21" bestFit="1" customWidth="1"/>
    <col min="4" max="4" width="18.109375" style="21" customWidth="1"/>
    <col min="5" max="5" width="14" style="21" customWidth="1"/>
    <col min="6" max="6" width="69.44140625" style="21" bestFit="1" customWidth="1"/>
    <col min="7" max="7" width="27.88671875" style="21" customWidth="1"/>
    <col min="8" max="8" width="26.5546875" style="21" customWidth="1"/>
    <col min="9" max="9" width="18.44140625" style="21" customWidth="1"/>
    <col min="10" max="16384" width="11.5546875" style="21"/>
  </cols>
  <sheetData>
    <row r="1" spans="1:9" ht="15" thickBot="1" x14ac:dyDescent="0.35"/>
    <row r="2" spans="1:9" ht="27.6" thickBot="1" x14ac:dyDescent="0.35">
      <c r="B2" s="23" t="s">
        <v>55</v>
      </c>
      <c r="C2" s="6" t="s">
        <v>56</v>
      </c>
      <c r="D2" s="6"/>
      <c r="E2" s="7"/>
      <c r="F2" s="29"/>
    </row>
    <row r="3" spans="1:9" ht="28.8" x14ac:dyDescent="0.3">
      <c r="B3" s="10" t="s">
        <v>20</v>
      </c>
      <c r="C3" s="19" t="s">
        <v>21</v>
      </c>
      <c r="D3" s="19" t="s">
        <v>22</v>
      </c>
      <c r="E3" s="19" t="s">
        <v>23</v>
      </c>
      <c r="F3" s="11" t="s">
        <v>24</v>
      </c>
      <c r="H3" s="32" t="s">
        <v>81</v>
      </c>
      <c r="I3" s="33" t="s">
        <v>82</v>
      </c>
    </row>
    <row r="4" spans="1:9" ht="17.399999999999999" customHeight="1" x14ac:dyDescent="0.3">
      <c r="B4" s="24" t="s">
        <v>57</v>
      </c>
      <c r="C4" s="20" t="s">
        <v>58</v>
      </c>
      <c r="D4" s="25">
        <v>3.8830246276761797</v>
      </c>
      <c r="E4" s="21" t="s">
        <v>52</v>
      </c>
      <c r="F4" s="26" t="s">
        <v>53</v>
      </c>
      <c r="H4" s="34"/>
      <c r="I4" s="26"/>
    </row>
    <row r="5" spans="1:9" ht="17.399999999999999" customHeight="1" x14ac:dyDescent="0.3">
      <c r="B5" s="24" t="s">
        <v>59</v>
      </c>
      <c r="C5" s="20" t="s">
        <v>60</v>
      </c>
      <c r="D5" s="25">
        <v>0</v>
      </c>
      <c r="E5" s="21" t="s">
        <v>54</v>
      </c>
      <c r="F5" s="14" t="s">
        <v>337</v>
      </c>
      <c r="H5" s="36">
        <v>1</v>
      </c>
      <c r="I5" s="92">
        <f t="shared" ref="I5:I21" si="0">IFERROR(D5/1000,0)</f>
        <v>0</v>
      </c>
    </row>
    <row r="6" spans="1:9" ht="17.399999999999999" customHeight="1" x14ac:dyDescent="0.3">
      <c r="B6" s="24" t="s">
        <v>61</v>
      </c>
      <c r="C6" s="20" t="s">
        <v>62</v>
      </c>
      <c r="D6" s="25">
        <v>0</v>
      </c>
      <c r="E6" s="21" t="s">
        <v>54</v>
      </c>
      <c r="F6" s="14" t="s">
        <v>337</v>
      </c>
      <c r="H6" s="36">
        <v>2</v>
      </c>
      <c r="I6" s="92">
        <f t="shared" si="0"/>
        <v>0</v>
      </c>
    </row>
    <row r="7" spans="1:9" ht="17.399999999999999" customHeight="1" x14ac:dyDescent="0.3">
      <c r="B7" s="24" t="s">
        <v>63</v>
      </c>
      <c r="C7" s="20" t="s">
        <v>64</v>
      </c>
      <c r="D7" s="25">
        <v>0</v>
      </c>
      <c r="E7" s="21" t="s">
        <v>54</v>
      </c>
      <c r="F7" s="14" t="s">
        <v>337</v>
      </c>
      <c r="H7" s="36">
        <v>3</v>
      </c>
      <c r="I7" s="92">
        <f t="shared" si="0"/>
        <v>0</v>
      </c>
    </row>
    <row r="8" spans="1:9" ht="17.399999999999999" customHeight="1" x14ac:dyDescent="0.3">
      <c r="B8" s="24" t="s">
        <v>65</v>
      </c>
      <c r="C8" s="20" t="s">
        <v>66</v>
      </c>
      <c r="D8" s="25">
        <v>0</v>
      </c>
      <c r="E8" s="21" t="s">
        <v>54</v>
      </c>
      <c r="F8" s="14" t="s">
        <v>337</v>
      </c>
      <c r="H8" s="36">
        <v>4</v>
      </c>
      <c r="I8" s="92">
        <f t="shared" si="0"/>
        <v>0</v>
      </c>
    </row>
    <row r="9" spans="1:9" ht="17.399999999999999" customHeight="1" x14ac:dyDescent="0.3">
      <c r="B9" s="24" t="s">
        <v>67</v>
      </c>
      <c r="C9" s="20" t="s">
        <v>68</v>
      </c>
      <c r="D9" s="25">
        <v>0</v>
      </c>
      <c r="E9" s="21" t="s">
        <v>54</v>
      </c>
      <c r="F9" s="14" t="s">
        <v>337</v>
      </c>
      <c r="H9" s="36">
        <v>5</v>
      </c>
      <c r="I9" s="92">
        <f t="shared" si="0"/>
        <v>0</v>
      </c>
    </row>
    <row r="10" spans="1:9" ht="17.399999999999999" customHeight="1" x14ac:dyDescent="0.3">
      <c r="B10" s="24" t="s">
        <v>69</v>
      </c>
      <c r="C10" s="20" t="s">
        <v>70</v>
      </c>
      <c r="D10" s="25">
        <v>0</v>
      </c>
      <c r="E10" s="21" t="s">
        <v>54</v>
      </c>
      <c r="F10" s="14" t="s">
        <v>337</v>
      </c>
      <c r="H10" s="36">
        <v>6</v>
      </c>
      <c r="I10" s="92">
        <f t="shared" si="0"/>
        <v>0</v>
      </c>
    </row>
    <row r="11" spans="1:9" ht="17.399999999999999" customHeight="1" x14ac:dyDescent="0.3">
      <c r="B11" s="24" t="s">
        <v>71</v>
      </c>
      <c r="C11" s="20" t="s">
        <v>72</v>
      </c>
      <c r="D11" s="25">
        <v>0</v>
      </c>
      <c r="E11" s="21" t="s">
        <v>54</v>
      </c>
      <c r="F11" s="14" t="s">
        <v>337</v>
      </c>
      <c r="H11" s="36">
        <v>7</v>
      </c>
      <c r="I11" s="92">
        <f t="shared" si="0"/>
        <v>0</v>
      </c>
    </row>
    <row r="12" spans="1:9" ht="18" customHeight="1" x14ac:dyDescent="0.3">
      <c r="B12" s="24" t="s">
        <v>73</v>
      </c>
      <c r="C12" s="20" t="s">
        <v>74</v>
      </c>
      <c r="D12" s="25">
        <v>0</v>
      </c>
      <c r="E12" s="21" t="s">
        <v>54</v>
      </c>
      <c r="F12" s="14" t="s">
        <v>337</v>
      </c>
      <c r="H12" s="36">
        <v>8</v>
      </c>
      <c r="I12" s="92">
        <f t="shared" si="0"/>
        <v>0</v>
      </c>
    </row>
    <row r="13" spans="1:9" ht="18" customHeight="1" x14ac:dyDescent="0.3">
      <c r="B13" s="24" t="s">
        <v>75</v>
      </c>
      <c r="C13" s="20" t="s">
        <v>76</v>
      </c>
      <c r="D13" s="25">
        <v>0</v>
      </c>
      <c r="E13" s="21" t="s">
        <v>54</v>
      </c>
      <c r="F13" s="14" t="s">
        <v>337</v>
      </c>
      <c r="H13" s="36">
        <v>9</v>
      </c>
      <c r="I13" s="92">
        <f t="shared" si="0"/>
        <v>0</v>
      </c>
    </row>
    <row r="14" spans="1:9" ht="18" customHeight="1" x14ac:dyDescent="0.3">
      <c r="B14" s="24" t="s">
        <v>77</v>
      </c>
      <c r="C14" s="20" t="s">
        <v>78</v>
      </c>
      <c r="D14" s="25">
        <v>6.6060635943941612</v>
      </c>
      <c r="E14" s="21" t="s">
        <v>54</v>
      </c>
      <c r="F14" s="14" t="s">
        <v>337</v>
      </c>
      <c r="H14" s="36">
        <v>10</v>
      </c>
      <c r="I14" s="92">
        <f t="shared" si="0"/>
        <v>6.6060635943941612E-3</v>
      </c>
    </row>
    <row r="15" spans="1:9" ht="18" customHeight="1" x14ac:dyDescent="0.3">
      <c r="B15" s="24" t="s">
        <v>79</v>
      </c>
      <c r="C15" s="20" t="s">
        <v>80</v>
      </c>
      <c r="D15" s="25">
        <v>10.236449267663366</v>
      </c>
      <c r="E15" s="21" t="s">
        <v>54</v>
      </c>
      <c r="F15" s="14" t="s">
        <v>337</v>
      </c>
      <c r="H15" s="36">
        <v>11</v>
      </c>
      <c r="I15" s="92">
        <f t="shared" si="0"/>
        <v>1.0236449267663365E-2</v>
      </c>
    </row>
    <row r="16" spans="1:9" ht="18" customHeight="1" x14ac:dyDescent="0.3">
      <c r="A16" s="26"/>
      <c r="B16" s="93" t="s">
        <v>85</v>
      </c>
      <c r="C16" s="20" t="s">
        <v>87</v>
      </c>
      <c r="D16" s="25">
        <v>7.6211224977522685</v>
      </c>
      <c r="E16" s="21" t="s">
        <v>54</v>
      </c>
      <c r="F16" s="14" t="s">
        <v>337</v>
      </c>
      <c r="H16" s="36">
        <v>12</v>
      </c>
      <c r="I16" s="92">
        <f t="shared" si="0"/>
        <v>7.6211224977522684E-3</v>
      </c>
    </row>
    <row r="17" spans="1:9" ht="15" x14ac:dyDescent="0.3">
      <c r="A17" s="26"/>
      <c r="B17" s="93" t="s">
        <v>86</v>
      </c>
      <c r="C17" s="20" t="s">
        <v>88</v>
      </c>
      <c r="D17" s="25">
        <v>7.6211224977522685</v>
      </c>
      <c r="E17" s="21" t="s">
        <v>54</v>
      </c>
      <c r="F17" s="14" t="s">
        <v>337</v>
      </c>
      <c r="H17" s="36">
        <v>13</v>
      </c>
      <c r="I17" s="92">
        <f t="shared" si="0"/>
        <v>7.6211224977522684E-3</v>
      </c>
    </row>
    <row r="18" spans="1:9" ht="15" x14ac:dyDescent="0.3">
      <c r="A18" s="26"/>
      <c r="B18" s="93" t="s">
        <v>173</v>
      </c>
      <c r="C18" s="20" t="s">
        <v>171</v>
      </c>
      <c r="D18" s="25">
        <v>7.6211224977522685</v>
      </c>
      <c r="E18" s="21" t="s">
        <v>54</v>
      </c>
      <c r="F18" s="14" t="s">
        <v>337</v>
      </c>
      <c r="H18" s="36">
        <v>14</v>
      </c>
      <c r="I18" s="92">
        <f t="shared" si="0"/>
        <v>7.6211224977522684E-3</v>
      </c>
    </row>
    <row r="19" spans="1:9" ht="15" x14ac:dyDescent="0.3">
      <c r="A19" s="26"/>
      <c r="B19" s="93" t="s">
        <v>174</v>
      </c>
      <c r="C19" s="20" t="s">
        <v>172</v>
      </c>
      <c r="D19" s="25">
        <v>7.6211224977522685</v>
      </c>
      <c r="E19" s="21" t="s">
        <v>54</v>
      </c>
      <c r="F19" s="14" t="s">
        <v>337</v>
      </c>
      <c r="H19" s="36">
        <v>15</v>
      </c>
      <c r="I19" s="92">
        <f t="shared" si="0"/>
        <v>7.6211224977522684E-3</v>
      </c>
    </row>
    <row r="20" spans="1:9" ht="15" x14ac:dyDescent="0.3">
      <c r="A20" s="26"/>
      <c r="B20" s="93" t="s">
        <v>221</v>
      </c>
      <c r="C20" s="20" t="s">
        <v>223</v>
      </c>
      <c r="D20" s="25">
        <v>7.6211224977522685</v>
      </c>
      <c r="E20" s="21" t="s">
        <v>54</v>
      </c>
      <c r="F20" s="14" t="s">
        <v>337</v>
      </c>
      <c r="H20" s="36">
        <v>16</v>
      </c>
      <c r="I20" s="92">
        <f t="shared" si="0"/>
        <v>7.6211224977522684E-3</v>
      </c>
    </row>
    <row r="21" spans="1:9" ht="15.6" thickBot="1" x14ac:dyDescent="0.35">
      <c r="A21" s="26"/>
      <c r="B21" s="27" t="s">
        <v>222</v>
      </c>
      <c r="C21" s="16" t="s">
        <v>224</v>
      </c>
      <c r="D21" s="28">
        <v>7.6211224977522685</v>
      </c>
      <c r="E21" s="17" t="s">
        <v>54</v>
      </c>
      <c r="F21" s="18" t="s">
        <v>337</v>
      </c>
      <c r="H21" s="36">
        <v>17</v>
      </c>
      <c r="I21" s="92">
        <f t="shared" si="0"/>
        <v>7.6211224977522684E-3</v>
      </c>
    </row>
    <row r="40" ht="49.95" customHeight="1" x14ac:dyDescent="0.3"/>
  </sheetData>
  <phoneticPr fontId="12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A37F70-2AE0-441D-B621-5542C2ACF535}">
  <dimension ref="B1:I44"/>
  <sheetViews>
    <sheetView showGridLines="0" zoomScale="80" zoomScaleNormal="80" workbookViewId="0">
      <selection activeCell="O24" sqref="O24"/>
    </sheetView>
  </sheetViews>
  <sheetFormatPr baseColWidth="10" defaultColWidth="11.5546875" defaultRowHeight="14.4" x14ac:dyDescent="0.3"/>
  <cols>
    <col min="1" max="1" width="11.5546875" style="21"/>
    <col min="2" max="2" width="14.44140625" style="21" customWidth="1"/>
    <col min="3" max="3" width="18.33203125" style="21" customWidth="1"/>
    <col min="4" max="8" width="14.109375" style="21" customWidth="1"/>
    <col min="9" max="9" width="24" style="21" customWidth="1"/>
    <col min="10" max="16384" width="11.5546875" style="21"/>
  </cols>
  <sheetData>
    <row r="1" spans="2:9" ht="15" thickBot="1" x14ac:dyDescent="0.35"/>
    <row r="2" spans="2:9" ht="25.2" customHeight="1" thickBot="1" x14ac:dyDescent="0.35">
      <c r="B2" s="37" t="s">
        <v>89</v>
      </c>
      <c r="C2" s="128" t="s">
        <v>90</v>
      </c>
      <c r="D2" s="129"/>
      <c r="E2" s="129"/>
      <c r="F2" s="129"/>
      <c r="G2" s="129"/>
      <c r="H2" s="129"/>
      <c r="I2" s="130"/>
    </row>
    <row r="3" spans="2:9" x14ac:dyDescent="0.3">
      <c r="B3" s="34"/>
      <c r="C3" s="131" t="s">
        <v>91</v>
      </c>
      <c r="D3" s="132" t="s">
        <v>92</v>
      </c>
      <c r="E3" s="132" t="s">
        <v>93</v>
      </c>
      <c r="F3" s="132" t="s">
        <v>175</v>
      </c>
      <c r="G3" s="132" t="s">
        <v>176</v>
      </c>
      <c r="H3" s="132" t="s">
        <v>177</v>
      </c>
      <c r="I3" s="133" t="s">
        <v>178</v>
      </c>
    </row>
    <row r="4" spans="2:9" x14ac:dyDescent="0.3">
      <c r="B4" s="34"/>
      <c r="C4" s="36">
        <v>1</v>
      </c>
      <c r="D4" s="134">
        <v>0</v>
      </c>
      <c r="E4" s="134">
        <v>0</v>
      </c>
      <c r="F4" s="134">
        <v>0</v>
      </c>
      <c r="G4" s="134">
        <v>91250</v>
      </c>
      <c r="H4" s="134">
        <v>183000</v>
      </c>
      <c r="I4" s="94">
        <v>182500</v>
      </c>
    </row>
    <row r="5" spans="2:9" x14ac:dyDescent="0.3">
      <c r="B5" s="34"/>
      <c r="C5" s="36">
        <v>2</v>
      </c>
      <c r="D5" s="134">
        <v>0</v>
      </c>
      <c r="E5" s="134">
        <v>0</v>
      </c>
      <c r="F5" s="134">
        <v>0</v>
      </c>
      <c r="G5" s="134">
        <v>0</v>
      </c>
      <c r="H5" s="134">
        <v>91500</v>
      </c>
      <c r="I5" s="94">
        <v>182500</v>
      </c>
    </row>
    <row r="6" spans="2:9" x14ac:dyDescent="0.3">
      <c r="B6" s="34"/>
      <c r="C6" s="36">
        <v>3</v>
      </c>
      <c r="D6" s="134">
        <v>0</v>
      </c>
      <c r="E6" s="134">
        <v>0</v>
      </c>
      <c r="F6" s="134">
        <v>0</v>
      </c>
      <c r="G6" s="134">
        <v>0</v>
      </c>
      <c r="H6" s="134">
        <v>0</v>
      </c>
      <c r="I6" s="94">
        <v>91250</v>
      </c>
    </row>
    <row r="7" spans="2:9" x14ac:dyDescent="0.3">
      <c r="B7" s="34"/>
      <c r="C7" s="36">
        <v>4</v>
      </c>
      <c r="D7" s="134">
        <v>0</v>
      </c>
      <c r="E7" s="134">
        <v>0</v>
      </c>
      <c r="F7" s="134">
        <v>0</v>
      </c>
      <c r="G7" s="134">
        <v>0</v>
      </c>
      <c r="H7" s="134">
        <v>0</v>
      </c>
      <c r="I7" s="94">
        <v>0</v>
      </c>
    </row>
    <row r="8" spans="2:9" x14ac:dyDescent="0.3">
      <c r="B8" s="34"/>
      <c r="C8" s="36">
        <v>5</v>
      </c>
      <c r="D8" s="134">
        <v>0</v>
      </c>
      <c r="E8" s="134">
        <v>0</v>
      </c>
      <c r="F8" s="134">
        <v>0</v>
      </c>
      <c r="G8" s="134">
        <v>0</v>
      </c>
      <c r="H8" s="134">
        <v>0</v>
      </c>
      <c r="I8" s="94">
        <v>0</v>
      </c>
    </row>
    <row r="9" spans="2:9" x14ac:dyDescent="0.3">
      <c r="B9" s="34"/>
      <c r="C9" s="36">
        <v>6</v>
      </c>
      <c r="D9" s="134">
        <v>449.18181818181819</v>
      </c>
      <c r="E9" s="134">
        <v>0</v>
      </c>
      <c r="F9" s="134">
        <v>0</v>
      </c>
      <c r="G9" s="134">
        <v>0</v>
      </c>
      <c r="H9" s="134">
        <v>0</v>
      </c>
      <c r="I9" s="94">
        <v>0</v>
      </c>
    </row>
    <row r="10" spans="2:9" x14ac:dyDescent="0.3">
      <c r="B10" s="34"/>
      <c r="C10" s="36">
        <v>7</v>
      </c>
      <c r="D10" s="134">
        <v>2545.363636363636</v>
      </c>
      <c r="E10" s="134">
        <v>1064.5833333333333</v>
      </c>
      <c r="F10" s="134">
        <v>0</v>
      </c>
      <c r="G10" s="134">
        <v>0</v>
      </c>
      <c r="H10" s="134">
        <v>0</v>
      </c>
      <c r="I10" s="94">
        <v>0</v>
      </c>
    </row>
    <row r="11" spans="2:9" x14ac:dyDescent="0.3">
      <c r="B11" s="34"/>
      <c r="C11" s="36">
        <v>8</v>
      </c>
      <c r="D11" s="134">
        <v>22668.709090909091</v>
      </c>
      <c r="E11" s="134">
        <v>7695.4166666666661</v>
      </c>
      <c r="F11" s="134">
        <v>1064.5833333333333</v>
      </c>
      <c r="G11" s="134">
        <v>0</v>
      </c>
      <c r="H11" s="134">
        <v>0</v>
      </c>
      <c r="I11" s="94">
        <v>0</v>
      </c>
    </row>
    <row r="12" spans="2:9" x14ac:dyDescent="0.3">
      <c r="B12" s="34"/>
      <c r="C12" s="36">
        <v>9</v>
      </c>
      <c r="D12" s="134">
        <v>16290.327272727272</v>
      </c>
      <c r="E12" s="134">
        <v>37807.916666666664</v>
      </c>
      <c r="F12" s="134">
        <v>7695.4166666666661</v>
      </c>
      <c r="G12" s="134">
        <v>1064.5833333333333</v>
      </c>
      <c r="H12" s="134">
        <v>0</v>
      </c>
      <c r="I12" s="94">
        <v>0</v>
      </c>
    </row>
    <row r="13" spans="2:9" x14ac:dyDescent="0.3">
      <c r="B13" s="34"/>
      <c r="C13" s="36">
        <v>10</v>
      </c>
      <c r="D13" s="134">
        <v>37521.654545454541</v>
      </c>
      <c r="E13" s="134">
        <v>26584.166666666664</v>
      </c>
      <c r="F13" s="134">
        <v>37807.916666666664</v>
      </c>
      <c r="G13" s="134">
        <v>7695.4166666666661</v>
      </c>
      <c r="H13" s="134">
        <v>1067.5</v>
      </c>
      <c r="I13" s="94">
        <v>0</v>
      </c>
    </row>
    <row r="14" spans="2:9" x14ac:dyDescent="0.3">
      <c r="B14" s="34"/>
      <c r="C14" s="36">
        <v>11</v>
      </c>
      <c r="D14" s="134">
        <v>10480.909090909092</v>
      </c>
      <c r="E14" s="134">
        <v>52316.666666666672</v>
      </c>
      <c r="F14" s="134">
        <v>26584.166666666664</v>
      </c>
      <c r="G14" s="134">
        <v>37807.916666666664</v>
      </c>
      <c r="H14" s="134">
        <v>7716.5</v>
      </c>
      <c r="I14" s="94">
        <v>1064.5833333333333</v>
      </c>
    </row>
    <row r="15" spans="2:9" x14ac:dyDescent="0.3">
      <c r="B15" s="34"/>
      <c r="C15" s="36">
        <v>12</v>
      </c>
      <c r="D15" s="134">
        <v>30813.872727272726</v>
      </c>
      <c r="E15" s="134">
        <v>14630.416666666668</v>
      </c>
      <c r="F15" s="134">
        <v>52316.666666666672</v>
      </c>
      <c r="G15" s="134">
        <v>26584.166666666664</v>
      </c>
      <c r="H15" s="134">
        <v>37911.5</v>
      </c>
      <c r="I15" s="94">
        <v>7695.4166666666661</v>
      </c>
    </row>
    <row r="16" spans="2:9" x14ac:dyDescent="0.3">
      <c r="B16" s="34"/>
      <c r="C16" s="36">
        <v>13</v>
      </c>
      <c r="D16" s="134">
        <v>23207.727272727272</v>
      </c>
      <c r="E16" s="134">
        <v>51404.166666666672</v>
      </c>
      <c r="F16" s="134">
        <v>14630.416666666668</v>
      </c>
      <c r="G16" s="134">
        <v>52316.666666666672</v>
      </c>
      <c r="H16" s="134">
        <v>26657</v>
      </c>
      <c r="I16" s="94">
        <v>37807.916666666664</v>
      </c>
    </row>
    <row r="17" spans="2:9" x14ac:dyDescent="0.3">
      <c r="B17" s="34"/>
      <c r="C17" s="36">
        <v>14</v>
      </c>
      <c r="D17" s="134">
        <v>0</v>
      </c>
      <c r="E17" s="134">
        <v>27861.666666666664</v>
      </c>
      <c r="F17" s="134">
        <v>51404.166666666672</v>
      </c>
      <c r="G17" s="134">
        <v>14630.416666666668</v>
      </c>
      <c r="H17" s="134">
        <v>52460</v>
      </c>
      <c r="I17" s="94">
        <v>26584.166666666664</v>
      </c>
    </row>
    <row r="18" spans="2:9" x14ac:dyDescent="0.3">
      <c r="B18" s="34"/>
      <c r="C18" s="36">
        <v>15</v>
      </c>
      <c r="D18" s="134">
        <v>0</v>
      </c>
      <c r="E18" s="134">
        <v>0</v>
      </c>
      <c r="F18" s="134">
        <v>27861.666666666664</v>
      </c>
      <c r="G18" s="134">
        <v>51404.166666666672</v>
      </c>
      <c r="H18" s="134">
        <v>14670.5</v>
      </c>
      <c r="I18" s="94">
        <v>52316.666666666672</v>
      </c>
    </row>
    <row r="19" spans="2:9" x14ac:dyDescent="0.3">
      <c r="B19" s="34"/>
      <c r="C19" s="36">
        <v>16</v>
      </c>
      <c r="D19" s="134">
        <v>0</v>
      </c>
      <c r="E19" s="134">
        <v>0</v>
      </c>
      <c r="F19" s="134">
        <v>0</v>
      </c>
      <c r="G19" s="134">
        <v>27861.666666666664</v>
      </c>
      <c r="H19" s="134">
        <v>51545</v>
      </c>
      <c r="I19" s="94">
        <v>14630.416666666668</v>
      </c>
    </row>
    <row r="20" spans="2:9" x14ac:dyDescent="0.3">
      <c r="B20" s="34"/>
      <c r="C20" s="36">
        <v>17</v>
      </c>
      <c r="D20" s="134">
        <v>0</v>
      </c>
      <c r="E20" s="134">
        <v>0</v>
      </c>
      <c r="F20" s="134">
        <v>0</v>
      </c>
      <c r="G20" s="134">
        <v>0</v>
      </c>
      <c r="H20" s="134">
        <v>27938</v>
      </c>
      <c r="I20" s="94">
        <v>51404.166666666672</v>
      </c>
    </row>
    <row r="21" spans="2:9" ht="15" thickBot="1" x14ac:dyDescent="0.35">
      <c r="B21" s="35"/>
      <c r="C21" s="135" t="s">
        <v>94</v>
      </c>
      <c r="D21" s="40">
        <f t="shared" ref="D21:I21" si="0">SUM(D4:D20)</f>
        <v>143977.74545454545</v>
      </c>
      <c r="E21" s="40">
        <f t="shared" si="0"/>
        <v>219364.99999999997</v>
      </c>
      <c r="F21" s="40">
        <f t="shared" si="0"/>
        <v>219364.99999999997</v>
      </c>
      <c r="G21" s="40">
        <f t="shared" si="0"/>
        <v>310615</v>
      </c>
      <c r="H21" s="40">
        <f t="shared" si="0"/>
        <v>494466</v>
      </c>
      <c r="I21" s="95">
        <f t="shared" si="0"/>
        <v>647753.33333333326</v>
      </c>
    </row>
    <row r="22" spans="2:9" x14ac:dyDescent="0.3">
      <c r="B22" s="38" t="s">
        <v>102</v>
      </c>
      <c r="C22" s="25"/>
      <c r="D22" s="25"/>
      <c r="E22" s="103"/>
      <c r="F22" s="25"/>
      <c r="G22" s="25"/>
      <c r="H22" s="25"/>
      <c r="I22" s="25"/>
    </row>
    <row r="23" spans="2:9" ht="15" thickBot="1" x14ac:dyDescent="0.35">
      <c r="B23" s="38"/>
      <c r="C23" s="25"/>
      <c r="D23" s="25"/>
      <c r="E23" s="25"/>
      <c r="F23" s="25"/>
      <c r="G23" s="25"/>
      <c r="H23" s="25"/>
      <c r="I23" s="25"/>
    </row>
    <row r="24" spans="2:9" ht="27.6" thickBot="1" x14ac:dyDescent="0.35">
      <c r="B24" s="37" t="s">
        <v>95</v>
      </c>
      <c r="C24" s="128" t="s">
        <v>96</v>
      </c>
      <c r="D24" s="129"/>
      <c r="E24" s="129"/>
      <c r="F24" s="129"/>
      <c r="G24" s="129"/>
      <c r="H24" s="129"/>
      <c r="I24" s="130"/>
    </row>
    <row r="25" spans="2:9" x14ac:dyDescent="0.3">
      <c r="B25" s="34"/>
      <c r="C25" s="125" t="s">
        <v>91</v>
      </c>
      <c r="D25" s="126" t="s">
        <v>97</v>
      </c>
      <c r="E25" s="126" t="s">
        <v>98</v>
      </c>
      <c r="F25" s="126" t="s">
        <v>180</v>
      </c>
      <c r="G25" s="126" t="s">
        <v>179</v>
      </c>
      <c r="H25" s="126" t="s">
        <v>181</v>
      </c>
      <c r="I25" s="127" t="s">
        <v>182</v>
      </c>
    </row>
    <row r="26" spans="2:9" x14ac:dyDescent="0.3">
      <c r="B26" s="34"/>
      <c r="C26" s="120">
        <v>1</v>
      </c>
      <c r="D26" s="111">
        <f>IF($D$21&lt;&gt;0,D4/$D$21,0)</f>
        <v>0</v>
      </c>
      <c r="E26" s="111">
        <f>IF($E$21&lt;&gt;0,E4/$E$21,0)</f>
        <v>0</v>
      </c>
      <c r="F26" s="111">
        <f>IF($F$21&lt;&gt;0,F4/$F$21,0)</f>
        <v>0</v>
      </c>
      <c r="G26" s="111">
        <f>IF($G$21&lt;&gt;0,G4/$G$21,0)</f>
        <v>0.29377203290246767</v>
      </c>
      <c r="H26" s="111">
        <f>IF($H$21&lt;&gt;0,H4/$H$21,0)</f>
        <v>0.37009622501850481</v>
      </c>
      <c r="I26" s="112">
        <f>IF($I$21&lt;&gt;0,I4/$I$21,0)</f>
        <v>0.28174305033809172</v>
      </c>
    </row>
    <row r="27" spans="2:9" x14ac:dyDescent="0.3">
      <c r="B27" s="34"/>
      <c r="C27" s="121">
        <v>2</v>
      </c>
      <c r="D27" s="111">
        <f t="shared" ref="D27:D42" si="1">IF($D$21&lt;&gt;0,D5/$D$21,0)</f>
        <v>0</v>
      </c>
      <c r="E27" s="111">
        <f t="shared" ref="E27:E42" si="2">IF($E$21&lt;&gt;0,E5/$E$21,0)</f>
        <v>0</v>
      </c>
      <c r="F27" s="111">
        <f t="shared" ref="F27:F42" si="3">IF($F$21&lt;&gt;0,F5/$F$21,0)</f>
        <v>0</v>
      </c>
      <c r="G27" s="111">
        <f t="shared" ref="G27:G42" si="4">IF($G$21&lt;&gt;0,G5/$G$21,0)</f>
        <v>0</v>
      </c>
      <c r="H27" s="111">
        <f t="shared" ref="H27:H42" si="5">IF($H$21&lt;&gt;0,H5/$H$21,0)</f>
        <v>0.1850481125092524</v>
      </c>
      <c r="I27" s="112">
        <f t="shared" ref="I27:I42" si="6">IF($I$21&lt;&gt;0,I5/$I$21,0)</f>
        <v>0.28174305033809172</v>
      </c>
    </row>
    <row r="28" spans="2:9" x14ac:dyDescent="0.3">
      <c r="B28" s="34"/>
      <c r="C28" s="121">
        <v>3</v>
      </c>
      <c r="D28" s="111">
        <f t="shared" si="1"/>
        <v>0</v>
      </c>
      <c r="E28" s="111">
        <f t="shared" si="2"/>
        <v>0</v>
      </c>
      <c r="F28" s="111">
        <f t="shared" si="3"/>
        <v>0</v>
      </c>
      <c r="G28" s="111">
        <f t="shared" si="4"/>
        <v>0</v>
      </c>
      <c r="H28" s="111">
        <f t="shared" si="5"/>
        <v>0</v>
      </c>
      <c r="I28" s="112">
        <f t="shared" si="6"/>
        <v>0.14087152516904586</v>
      </c>
    </row>
    <row r="29" spans="2:9" x14ac:dyDescent="0.3">
      <c r="B29" s="34"/>
      <c r="C29" s="121">
        <v>4</v>
      </c>
      <c r="D29" s="111">
        <f t="shared" si="1"/>
        <v>0</v>
      </c>
      <c r="E29" s="111">
        <f t="shared" si="2"/>
        <v>0</v>
      </c>
      <c r="F29" s="111">
        <f t="shared" si="3"/>
        <v>0</v>
      </c>
      <c r="G29" s="111">
        <f t="shared" si="4"/>
        <v>0</v>
      </c>
      <c r="H29" s="111">
        <f t="shared" si="5"/>
        <v>0</v>
      </c>
      <c r="I29" s="112">
        <f t="shared" si="6"/>
        <v>0</v>
      </c>
    </row>
    <row r="30" spans="2:9" x14ac:dyDescent="0.3">
      <c r="B30" s="34"/>
      <c r="C30" s="121">
        <v>5</v>
      </c>
      <c r="D30" s="111">
        <f t="shared" si="1"/>
        <v>0</v>
      </c>
      <c r="E30" s="111">
        <f t="shared" si="2"/>
        <v>0</v>
      </c>
      <c r="F30" s="111">
        <f t="shared" si="3"/>
        <v>0</v>
      </c>
      <c r="G30" s="111">
        <f t="shared" si="4"/>
        <v>0</v>
      </c>
      <c r="H30" s="111">
        <f t="shared" si="5"/>
        <v>0</v>
      </c>
      <c r="I30" s="112">
        <f t="shared" si="6"/>
        <v>0</v>
      </c>
    </row>
    <row r="31" spans="2:9" x14ac:dyDescent="0.3">
      <c r="B31" s="34"/>
      <c r="C31" s="121">
        <v>6</v>
      </c>
      <c r="D31" s="111">
        <f t="shared" si="1"/>
        <v>3.1198003327787024E-3</v>
      </c>
      <c r="E31" s="111">
        <f t="shared" si="2"/>
        <v>0</v>
      </c>
      <c r="F31" s="111">
        <f t="shared" si="3"/>
        <v>0</v>
      </c>
      <c r="G31" s="111">
        <f t="shared" si="4"/>
        <v>0</v>
      </c>
      <c r="H31" s="111">
        <f t="shared" si="5"/>
        <v>0</v>
      </c>
      <c r="I31" s="112">
        <f t="shared" si="6"/>
        <v>0</v>
      </c>
    </row>
    <row r="32" spans="2:9" x14ac:dyDescent="0.3">
      <c r="B32" s="34"/>
      <c r="C32" s="121">
        <v>7</v>
      </c>
      <c r="D32" s="111">
        <f t="shared" si="1"/>
        <v>1.7678868552412644E-2</v>
      </c>
      <c r="E32" s="111">
        <f t="shared" si="2"/>
        <v>4.8530227398779812E-3</v>
      </c>
      <c r="F32" s="111">
        <f t="shared" si="3"/>
        <v>0</v>
      </c>
      <c r="G32" s="111">
        <f t="shared" si="4"/>
        <v>0</v>
      </c>
      <c r="H32" s="111">
        <f t="shared" si="5"/>
        <v>0</v>
      </c>
      <c r="I32" s="112">
        <f t="shared" si="6"/>
        <v>0</v>
      </c>
    </row>
    <row r="33" spans="2:9" x14ac:dyDescent="0.3">
      <c r="B33" s="34"/>
      <c r="C33" s="121">
        <v>8</v>
      </c>
      <c r="D33" s="111">
        <f t="shared" si="1"/>
        <v>0.1574459234608985</v>
      </c>
      <c r="E33" s="111">
        <f t="shared" si="2"/>
        <v>3.508042151968941E-2</v>
      </c>
      <c r="F33" s="111">
        <f t="shared" si="3"/>
        <v>4.8530227398779812E-3</v>
      </c>
      <c r="G33" s="111">
        <f t="shared" si="4"/>
        <v>0</v>
      </c>
      <c r="H33" s="111">
        <f t="shared" si="5"/>
        <v>0</v>
      </c>
      <c r="I33" s="112">
        <f t="shared" si="6"/>
        <v>0</v>
      </c>
    </row>
    <row r="34" spans="2:9" x14ac:dyDescent="0.3">
      <c r="B34" s="34"/>
      <c r="C34" s="121">
        <v>9</v>
      </c>
      <c r="D34" s="111">
        <f t="shared" si="1"/>
        <v>0.11314475873544093</v>
      </c>
      <c r="E34" s="111">
        <f t="shared" si="2"/>
        <v>0.17235163616195232</v>
      </c>
      <c r="F34" s="111">
        <f t="shared" si="3"/>
        <v>3.508042151968941E-2</v>
      </c>
      <c r="G34" s="111">
        <f t="shared" si="4"/>
        <v>3.4273403838621227E-3</v>
      </c>
      <c r="H34" s="111">
        <f t="shared" si="5"/>
        <v>0</v>
      </c>
      <c r="I34" s="112">
        <f t="shared" si="6"/>
        <v>0</v>
      </c>
    </row>
    <row r="35" spans="2:9" x14ac:dyDescent="0.3">
      <c r="B35" s="34"/>
      <c r="C35" s="121">
        <v>10</v>
      </c>
      <c r="D35" s="111">
        <f t="shared" si="1"/>
        <v>0.26060732113144758</v>
      </c>
      <c r="E35" s="111">
        <f t="shared" si="2"/>
        <v>0.12118691070438159</v>
      </c>
      <c r="F35" s="111">
        <f t="shared" si="3"/>
        <v>0.17235163616195232</v>
      </c>
      <c r="G35" s="111">
        <f t="shared" si="4"/>
        <v>2.4774774774774772E-2</v>
      </c>
      <c r="H35" s="111">
        <f t="shared" si="5"/>
        <v>2.1588946459412781E-3</v>
      </c>
      <c r="I35" s="112">
        <f t="shared" si="6"/>
        <v>0</v>
      </c>
    </row>
    <row r="36" spans="2:9" x14ac:dyDescent="0.3">
      <c r="B36" s="34"/>
      <c r="C36" s="121">
        <v>11</v>
      </c>
      <c r="D36" s="111">
        <f t="shared" si="1"/>
        <v>7.2795341098169722E-2</v>
      </c>
      <c r="E36" s="111">
        <f t="shared" si="2"/>
        <v>0.23849140321686085</v>
      </c>
      <c r="F36" s="111">
        <f t="shared" si="3"/>
        <v>0.12118691070438159</v>
      </c>
      <c r="G36" s="111">
        <f t="shared" si="4"/>
        <v>0.1217195456325891</v>
      </c>
      <c r="H36" s="111">
        <f t="shared" si="5"/>
        <v>1.5605724154946952E-2</v>
      </c>
      <c r="I36" s="112">
        <f t="shared" si="6"/>
        <v>1.6435011269722015E-3</v>
      </c>
    </row>
    <row r="37" spans="2:9" x14ac:dyDescent="0.3">
      <c r="B37" s="34"/>
      <c r="C37" s="121">
        <v>12</v>
      </c>
      <c r="D37" s="111">
        <f t="shared" si="1"/>
        <v>0.21401830282861897</v>
      </c>
      <c r="E37" s="111">
        <f t="shared" si="2"/>
        <v>6.6694398225180265E-2</v>
      </c>
      <c r="F37" s="111">
        <f t="shared" si="3"/>
        <v>0.23849140321686085</v>
      </c>
      <c r="G37" s="111">
        <f t="shared" si="4"/>
        <v>8.5585585585585572E-2</v>
      </c>
      <c r="H37" s="111">
        <f t="shared" si="5"/>
        <v>7.667160128300024E-2</v>
      </c>
      <c r="I37" s="112">
        <f t="shared" si="6"/>
        <v>1.1880165289256199E-2</v>
      </c>
    </row>
    <row r="38" spans="2:9" x14ac:dyDescent="0.3">
      <c r="B38" s="34"/>
      <c r="C38" s="121">
        <v>13</v>
      </c>
      <c r="D38" s="111">
        <f t="shared" si="1"/>
        <v>0.16118968386023294</v>
      </c>
      <c r="E38" s="111">
        <f t="shared" si="2"/>
        <v>0.23433166943982256</v>
      </c>
      <c r="F38" s="111">
        <f t="shared" si="3"/>
        <v>6.6694398225180265E-2</v>
      </c>
      <c r="G38" s="111">
        <f t="shared" si="4"/>
        <v>0.16842929886408148</v>
      </c>
      <c r="H38" s="111">
        <f t="shared" si="5"/>
        <v>5.3910683444362201E-2</v>
      </c>
      <c r="I38" s="112">
        <f t="shared" si="6"/>
        <v>5.8367768595041322E-2</v>
      </c>
    </row>
    <row r="39" spans="2:9" x14ac:dyDescent="0.3">
      <c r="B39" s="34"/>
      <c r="C39" s="121">
        <v>14</v>
      </c>
      <c r="D39" s="111">
        <f t="shared" si="1"/>
        <v>0</v>
      </c>
      <c r="E39" s="111">
        <f t="shared" si="2"/>
        <v>0.12701053799223516</v>
      </c>
      <c r="F39" s="111">
        <f t="shared" si="3"/>
        <v>0.23433166943982256</v>
      </c>
      <c r="G39" s="111">
        <f t="shared" si="4"/>
        <v>4.710144927536232E-2</v>
      </c>
      <c r="H39" s="111">
        <f t="shared" si="5"/>
        <v>0.10609425117197138</v>
      </c>
      <c r="I39" s="112">
        <f t="shared" si="6"/>
        <v>4.1040570999248689E-2</v>
      </c>
    </row>
    <row r="40" spans="2:9" x14ac:dyDescent="0.3">
      <c r="B40" s="34"/>
      <c r="C40" s="121">
        <v>15</v>
      </c>
      <c r="D40" s="111">
        <f t="shared" si="1"/>
        <v>0</v>
      </c>
      <c r="E40" s="111">
        <f t="shared" si="2"/>
        <v>0</v>
      </c>
      <c r="F40" s="111">
        <f t="shared" si="3"/>
        <v>0.12701053799223516</v>
      </c>
      <c r="G40" s="111">
        <f t="shared" si="4"/>
        <v>0.1654915785350568</v>
      </c>
      <c r="H40" s="111">
        <f t="shared" si="5"/>
        <v>2.9669380705650134E-2</v>
      </c>
      <c r="I40" s="112">
        <f t="shared" si="6"/>
        <v>8.076634109691963E-2</v>
      </c>
    </row>
    <row r="41" spans="2:9" x14ac:dyDescent="0.3">
      <c r="B41" s="34"/>
      <c r="C41" s="122">
        <v>16</v>
      </c>
      <c r="D41" s="111">
        <f t="shared" si="1"/>
        <v>0</v>
      </c>
      <c r="E41" s="111">
        <f t="shared" si="2"/>
        <v>0</v>
      </c>
      <c r="F41" s="111">
        <f t="shared" si="3"/>
        <v>0</v>
      </c>
      <c r="G41" s="111">
        <f t="shared" si="4"/>
        <v>8.9698394046220126E-2</v>
      </c>
      <c r="H41" s="111">
        <f t="shared" si="5"/>
        <v>0.10424377004687886</v>
      </c>
      <c r="I41" s="112">
        <f t="shared" si="6"/>
        <v>2.2586401202103687E-2</v>
      </c>
    </row>
    <row r="42" spans="2:9" ht="15" thickBot="1" x14ac:dyDescent="0.35">
      <c r="B42" s="34"/>
      <c r="C42" s="122">
        <v>17</v>
      </c>
      <c r="D42" s="111">
        <f t="shared" si="1"/>
        <v>0</v>
      </c>
      <c r="E42" s="111">
        <f t="shared" si="2"/>
        <v>0</v>
      </c>
      <c r="F42" s="111">
        <f t="shared" si="3"/>
        <v>0</v>
      </c>
      <c r="G42" s="111">
        <f t="shared" si="4"/>
        <v>0</v>
      </c>
      <c r="H42" s="111">
        <f t="shared" si="5"/>
        <v>5.6501357019491737E-2</v>
      </c>
      <c r="I42" s="112">
        <f t="shared" si="6"/>
        <v>7.9357625845229166E-2</v>
      </c>
    </row>
    <row r="43" spans="2:9" ht="28.8" x14ac:dyDescent="0.3">
      <c r="B43" s="123" t="s">
        <v>99</v>
      </c>
      <c r="C43" s="109" t="s">
        <v>100</v>
      </c>
      <c r="D43" s="96">
        <f>SUMPRODUCT(D26:D42,'Wood savings'!I5:I21)</f>
        <v>5.3262603813234513E-3</v>
      </c>
      <c r="E43" s="96">
        <f>SUMPRODUCT(E26:E42,'Wood savings'!I5:I21)</f>
        <v>6.503992993960447E-3</v>
      </c>
      <c r="F43" s="96">
        <f>SUMPRODUCT(F26:F42,'Wood savings'!I5:I21)</f>
        <v>7.4587811362264115E-3</v>
      </c>
      <c r="G43" s="96">
        <f>SUMPRODUCT(G26:G42,'Wood savings'!I5:I21)</f>
        <v>5.6493181980824441E-3</v>
      </c>
      <c r="H43" s="99">
        <f>SUMPRODUCT(H26:H42,'Wood savings'!I5:I21)</f>
        <v>3.428922160434205E-3</v>
      </c>
      <c r="I43" s="97">
        <f>SUMPRODUCT(I26:I42,'Wood savings'!I5:I21)</f>
        <v>2.2574250414535675E-3</v>
      </c>
    </row>
    <row r="44" spans="2:9" ht="15" thickBot="1" x14ac:dyDescent="0.35">
      <c r="B44" s="124"/>
      <c r="C44" s="110" t="s">
        <v>101</v>
      </c>
      <c r="D44" s="39">
        <f>SUMPRODUCT(D26:D42,'Usage rate'!D4:D20)</f>
        <v>0.88908069883527463</v>
      </c>
      <c r="E44" s="39">
        <f>SUMPRODUCT(E26:E42,'Usage rate'!D4:D20)</f>
        <v>0.86422628951747105</v>
      </c>
      <c r="F44" s="39">
        <f>SUMPRODUCT(F26:F42,'Usage rate'!D4:D20)</f>
        <v>0.88182196339434282</v>
      </c>
      <c r="G44" s="39">
        <f>SUMPRODUCT(G26:G42,'Usage rate'!D4:D20)</f>
        <v>0.88174206815511169</v>
      </c>
      <c r="H44" s="100">
        <f>SUMPRODUCT(H26:H42,'Usage rate'!D4:D20)</f>
        <v>0.89765914137675806</v>
      </c>
      <c r="I44" s="98">
        <f>SUMPRODUCT(I26:I42,'Usage rate'!D4:D20)</f>
        <v>0.89975347483095414</v>
      </c>
    </row>
  </sheetData>
  <mergeCells count="3">
    <mergeCell ref="B43:B44"/>
    <mergeCell ref="C24:I24"/>
    <mergeCell ref="C2:I2"/>
  </mergeCells>
  <phoneticPr fontId="12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63F73A-8E9B-483D-B295-CAF477FB4043}">
  <dimension ref="A1:F69"/>
  <sheetViews>
    <sheetView showGridLines="0" zoomScale="80" zoomScaleNormal="80" workbookViewId="0">
      <selection activeCell="B2" sqref="B2"/>
    </sheetView>
  </sheetViews>
  <sheetFormatPr baseColWidth="10" defaultColWidth="11.44140625" defaultRowHeight="14.4" x14ac:dyDescent="0.3"/>
  <cols>
    <col min="1" max="1" width="3.6640625" style="21" customWidth="1"/>
    <col min="2" max="2" width="28.6640625" style="21" customWidth="1"/>
    <col min="3" max="3" width="70" style="21" bestFit="1" customWidth="1"/>
    <col min="4" max="4" width="31.88671875" style="21" customWidth="1"/>
    <col min="5" max="5" width="18.5546875" style="21" bestFit="1" customWidth="1"/>
    <col min="6" max="6" width="22.44140625" style="21" customWidth="1"/>
    <col min="7" max="16384" width="11.44140625" style="21"/>
  </cols>
  <sheetData>
    <row r="1" spans="1:6" ht="15" thickBot="1" x14ac:dyDescent="0.35"/>
    <row r="2" spans="1:6" ht="23.4" x14ac:dyDescent="0.3">
      <c r="B2" s="5" t="s">
        <v>149</v>
      </c>
      <c r="C2" s="8"/>
      <c r="D2" s="8"/>
      <c r="E2" s="9"/>
    </row>
    <row r="3" spans="1:6" x14ac:dyDescent="0.3">
      <c r="B3" s="10" t="s">
        <v>20</v>
      </c>
      <c r="C3" s="19" t="s">
        <v>148</v>
      </c>
      <c r="D3" s="19" t="s">
        <v>22</v>
      </c>
      <c r="E3" s="46" t="s">
        <v>147</v>
      </c>
    </row>
    <row r="4" spans="1:6" s="20" customFormat="1" ht="15.6" x14ac:dyDescent="0.3">
      <c r="B4" s="67" t="s">
        <v>146</v>
      </c>
      <c r="C4" s="64" t="s">
        <v>145</v>
      </c>
      <c r="D4" s="20">
        <v>112</v>
      </c>
      <c r="E4" s="26" t="s">
        <v>142</v>
      </c>
    </row>
    <row r="5" spans="1:6" ht="33.75" customHeight="1" x14ac:dyDescent="0.3">
      <c r="B5" s="67" t="s">
        <v>144</v>
      </c>
      <c r="C5" s="64" t="s">
        <v>143</v>
      </c>
      <c r="D5" s="21">
        <v>8.6920000000000002</v>
      </c>
      <c r="E5" s="26" t="s">
        <v>142</v>
      </c>
    </row>
    <row r="6" spans="1:6" ht="33.75" customHeight="1" x14ac:dyDescent="0.3">
      <c r="B6" s="67" t="s">
        <v>144</v>
      </c>
      <c r="C6" s="64" t="s">
        <v>143</v>
      </c>
      <c r="D6" s="73">
        <v>9.4600000000000009</v>
      </c>
      <c r="E6" s="26" t="s">
        <v>142</v>
      </c>
    </row>
    <row r="7" spans="1:6" ht="30" customHeight="1" x14ac:dyDescent="0.3">
      <c r="A7" s="20"/>
      <c r="B7" s="67" t="s">
        <v>141</v>
      </c>
      <c r="C7" s="64" t="s">
        <v>140</v>
      </c>
      <c r="D7" s="74">
        <v>1.5599999999999999E-2</v>
      </c>
      <c r="E7" s="26" t="s">
        <v>139</v>
      </c>
    </row>
    <row r="8" spans="1:6" ht="30" customHeight="1" thickBot="1" x14ac:dyDescent="0.35">
      <c r="A8" s="20"/>
      <c r="B8" s="66" t="s">
        <v>138</v>
      </c>
      <c r="C8" s="16" t="s">
        <v>137</v>
      </c>
      <c r="D8" s="68">
        <v>0.89139999999999997</v>
      </c>
      <c r="E8" s="75" t="s">
        <v>27</v>
      </c>
    </row>
    <row r="9" spans="1:6" x14ac:dyDescent="0.3">
      <c r="C9" s="64"/>
      <c r="D9" s="65"/>
    </row>
    <row r="10" spans="1:6" ht="15" thickBot="1" x14ac:dyDescent="0.35"/>
    <row r="11" spans="1:6" ht="23.4" x14ac:dyDescent="0.3">
      <c r="B11" s="5" t="s">
        <v>136</v>
      </c>
      <c r="C11" s="8"/>
      <c r="D11" s="8"/>
      <c r="E11" s="9"/>
    </row>
    <row r="12" spans="1:6" x14ac:dyDescent="0.3">
      <c r="B12" s="10" t="s">
        <v>20</v>
      </c>
      <c r="C12" s="19" t="s">
        <v>21</v>
      </c>
      <c r="D12" s="19" t="s">
        <v>108</v>
      </c>
      <c r="E12" s="46" t="s">
        <v>23</v>
      </c>
    </row>
    <row r="13" spans="1:6" x14ac:dyDescent="0.3">
      <c r="B13" s="34" t="s">
        <v>135</v>
      </c>
      <c r="C13" s="64" t="s">
        <v>134</v>
      </c>
      <c r="D13" s="76">
        <v>0.75680000000000003</v>
      </c>
      <c r="E13" s="26" t="s">
        <v>27</v>
      </c>
    </row>
    <row r="14" spans="1:6" ht="28.8" x14ac:dyDescent="0.3">
      <c r="B14" s="12" t="s">
        <v>133</v>
      </c>
      <c r="C14" s="20" t="s">
        <v>132</v>
      </c>
      <c r="D14" s="63">
        <f>AVERAGEIF('Usage rate'!D4:D16,"&lt;&gt;0")</f>
        <v>0.88846153846153864</v>
      </c>
      <c r="E14" s="77" t="s">
        <v>27</v>
      </c>
    </row>
    <row r="15" spans="1:6" ht="28.8" x14ac:dyDescent="0.3">
      <c r="B15" s="62" t="s">
        <v>150</v>
      </c>
      <c r="C15" s="20" t="s">
        <v>131</v>
      </c>
      <c r="D15" s="78">
        <v>0</v>
      </c>
      <c r="E15" s="77" t="s">
        <v>110</v>
      </c>
    </row>
    <row r="16" spans="1:6" s="60" customFormat="1" ht="26.4" customHeight="1" x14ac:dyDescent="0.3">
      <c r="A16" s="21"/>
      <c r="B16" s="117" t="s">
        <v>83</v>
      </c>
      <c r="C16" s="116" t="s">
        <v>84</v>
      </c>
      <c r="D16" s="118">
        <f>'Wood savings'!D4</f>
        <v>3.8830246276761797</v>
      </c>
      <c r="E16" s="119" t="s">
        <v>126</v>
      </c>
      <c r="F16" s="20"/>
    </row>
    <row r="17" spans="1:6" s="60" customFormat="1" x14ac:dyDescent="0.3">
      <c r="A17" s="21"/>
      <c r="B17" s="117"/>
      <c r="C17" s="116"/>
      <c r="D17" s="118"/>
      <c r="E17" s="119"/>
      <c r="F17" s="20"/>
    </row>
    <row r="18" spans="1:6" s="60" customFormat="1" ht="26.4" customHeight="1" x14ac:dyDescent="0.3">
      <c r="A18" s="21"/>
      <c r="B18" s="117" t="s">
        <v>130</v>
      </c>
      <c r="C18" s="116" t="s">
        <v>129</v>
      </c>
      <c r="D18" s="118">
        <f>+AVERAGEIF('Wood savings'!D5:D21,"&lt;&gt;0")</f>
        <v>7.8211559810713913</v>
      </c>
      <c r="E18" s="119" t="s">
        <v>126</v>
      </c>
      <c r="F18" s="20"/>
    </row>
    <row r="19" spans="1:6" s="60" customFormat="1" x14ac:dyDescent="0.3">
      <c r="A19" s="21"/>
      <c r="B19" s="117"/>
      <c r="C19" s="116"/>
      <c r="D19" s="118"/>
      <c r="E19" s="119"/>
      <c r="F19" s="20"/>
    </row>
    <row r="20" spans="1:6" s="60" customFormat="1" ht="28.2" thickBot="1" x14ac:dyDescent="0.35">
      <c r="A20" s="21"/>
      <c r="B20" s="27" t="s">
        <v>128</v>
      </c>
      <c r="C20" s="61" t="s">
        <v>127</v>
      </c>
      <c r="D20" s="71">
        <f>AVERAGEIF(Npy!D43:I43,"&lt;&gt;0")*1000</f>
        <v>5.1041166519134205</v>
      </c>
      <c r="E20" s="41" t="s">
        <v>126</v>
      </c>
      <c r="F20" s="20"/>
    </row>
    <row r="21" spans="1:6" ht="15" thickBot="1" x14ac:dyDescent="0.35">
      <c r="D21" s="48"/>
    </row>
    <row r="22" spans="1:6" ht="23.4" x14ac:dyDescent="0.3">
      <c r="B22" s="5" t="s">
        <v>125</v>
      </c>
      <c r="C22" s="7"/>
      <c r="D22" s="45"/>
      <c r="E22" s="29"/>
    </row>
    <row r="23" spans="1:6" ht="15" thickBot="1" x14ac:dyDescent="0.35">
      <c r="B23" s="10" t="s">
        <v>20</v>
      </c>
      <c r="C23" s="19" t="s">
        <v>21</v>
      </c>
      <c r="D23" s="47" t="s">
        <v>108</v>
      </c>
      <c r="E23" s="46" t="s">
        <v>23</v>
      </c>
    </row>
    <row r="24" spans="1:6" ht="16.2" thickBot="1" x14ac:dyDescent="0.35">
      <c r="B24" s="56" t="s">
        <v>124</v>
      </c>
      <c r="C24" s="30" t="s">
        <v>123</v>
      </c>
      <c r="D24" s="55">
        <f>AVERAGE(D25:D31)</f>
        <v>5734.1570263316216</v>
      </c>
      <c r="E24" s="59"/>
    </row>
    <row r="25" spans="1:6" ht="15.6" x14ac:dyDescent="0.3">
      <c r="B25" s="34" t="s">
        <v>339</v>
      </c>
      <c r="C25" s="20" t="s">
        <v>338</v>
      </c>
      <c r="D25" s="57">
        <v>0</v>
      </c>
      <c r="E25" s="26" t="s">
        <v>103</v>
      </c>
    </row>
    <row r="26" spans="1:6" ht="15.6" x14ac:dyDescent="0.3">
      <c r="B26" s="34" t="s">
        <v>151</v>
      </c>
      <c r="C26" s="20" t="s">
        <v>122</v>
      </c>
      <c r="D26" s="57">
        <v>2817.713858525352</v>
      </c>
      <c r="E26" s="26" t="s">
        <v>103</v>
      </c>
    </row>
    <row r="27" spans="1:6" ht="15.6" x14ac:dyDescent="0.3">
      <c r="B27" s="34" t="s">
        <v>152</v>
      </c>
      <c r="C27" s="20" t="s">
        <v>121</v>
      </c>
      <c r="D27" s="57">
        <v>4202.5962264706332</v>
      </c>
      <c r="E27" s="26" t="s">
        <v>103</v>
      </c>
    </row>
    <row r="28" spans="1:6" ht="15.6" x14ac:dyDescent="0.3">
      <c r="B28" s="34" t="s">
        <v>183</v>
      </c>
      <c r="C28" s="20" t="s">
        <v>187</v>
      </c>
      <c r="D28" s="57">
        <v>4288.1612151016052</v>
      </c>
      <c r="E28" s="26" t="s">
        <v>103</v>
      </c>
    </row>
    <row r="29" spans="1:6" ht="15.6" x14ac:dyDescent="0.3">
      <c r="B29" s="34" t="s">
        <v>184</v>
      </c>
      <c r="C29" s="20" t="s">
        <v>188</v>
      </c>
      <c r="D29" s="57">
        <v>6071.3719888045252</v>
      </c>
      <c r="E29" s="26" t="s">
        <v>103</v>
      </c>
    </row>
    <row r="30" spans="1:6" ht="15.6" x14ac:dyDescent="0.3">
      <c r="B30" s="34" t="s">
        <v>185</v>
      </c>
      <c r="C30" s="20" t="s">
        <v>189</v>
      </c>
      <c r="D30" s="57">
        <v>9839.448315384936</v>
      </c>
      <c r="E30" s="26" t="s">
        <v>103</v>
      </c>
    </row>
    <row r="31" spans="1:6" ht="15.6" x14ac:dyDescent="0.3">
      <c r="B31" s="34" t="s">
        <v>186</v>
      </c>
      <c r="C31" s="20" t="s">
        <v>190</v>
      </c>
      <c r="D31" s="57">
        <v>12919.807580034298</v>
      </c>
      <c r="E31" s="26" t="s">
        <v>103</v>
      </c>
    </row>
    <row r="32" spans="1:6" ht="16.2" thickBot="1" x14ac:dyDescent="0.35">
      <c r="B32" s="44" t="s">
        <v>94</v>
      </c>
      <c r="C32" s="43"/>
      <c r="D32" s="42">
        <f>+SUM(D26:D31)</f>
        <v>40139.099184321349</v>
      </c>
      <c r="E32" s="41" t="s">
        <v>103</v>
      </c>
    </row>
    <row r="33" spans="2:5" ht="15" thickBot="1" x14ac:dyDescent="0.35">
      <c r="D33" s="48"/>
    </row>
    <row r="34" spans="2:5" ht="23.4" x14ac:dyDescent="0.3">
      <c r="B34" s="5" t="s">
        <v>120</v>
      </c>
      <c r="C34" s="8"/>
      <c r="D34" s="58"/>
      <c r="E34" s="9"/>
    </row>
    <row r="35" spans="2:5" ht="15" thickBot="1" x14ac:dyDescent="0.35">
      <c r="B35" s="10" t="s">
        <v>20</v>
      </c>
      <c r="C35" s="19" t="s">
        <v>21</v>
      </c>
      <c r="D35" s="47" t="s">
        <v>108</v>
      </c>
      <c r="E35" s="46" t="s">
        <v>23</v>
      </c>
    </row>
    <row r="36" spans="2:5" ht="16.2" thickBot="1" x14ac:dyDescent="0.35">
      <c r="B36" s="56" t="s">
        <v>119</v>
      </c>
      <c r="C36" s="30" t="s">
        <v>118</v>
      </c>
      <c r="D36" s="55">
        <f>AVERAGE(D37:D43)</f>
        <v>4308.4427406173354</v>
      </c>
      <c r="E36" s="31" t="s">
        <v>103</v>
      </c>
    </row>
    <row r="37" spans="2:5" ht="15.6" x14ac:dyDescent="0.3">
      <c r="B37" s="34" t="s">
        <v>340</v>
      </c>
      <c r="C37" s="20" t="s">
        <v>341</v>
      </c>
      <c r="D37" s="57">
        <v>0</v>
      </c>
      <c r="E37" s="26" t="s">
        <v>103</v>
      </c>
    </row>
    <row r="38" spans="2:5" ht="15.6" x14ac:dyDescent="0.3">
      <c r="B38" s="34" t="s">
        <v>153</v>
      </c>
      <c r="C38" s="20" t="s">
        <v>117</v>
      </c>
      <c r="D38" s="57">
        <v>1944.713858525352</v>
      </c>
      <c r="E38" s="26" t="s">
        <v>103</v>
      </c>
    </row>
    <row r="39" spans="2:5" ht="15.6" x14ac:dyDescent="0.3">
      <c r="B39" s="34" t="s">
        <v>154</v>
      </c>
      <c r="C39" s="20" t="s">
        <v>116</v>
      </c>
      <c r="D39" s="57">
        <v>2612.5962264706332</v>
      </c>
      <c r="E39" s="26" t="s">
        <v>103</v>
      </c>
    </row>
    <row r="40" spans="2:5" ht="15.6" x14ac:dyDescent="0.3">
      <c r="B40" s="34" t="s">
        <v>191</v>
      </c>
      <c r="C40" s="20" t="s">
        <v>195</v>
      </c>
      <c r="D40" s="57">
        <v>2427.1612151016052</v>
      </c>
      <c r="E40" s="26" t="s">
        <v>103</v>
      </c>
    </row>
    <row r="41" spans="2:5" ht="15.6" x14ac:dyDescent="0.3">
      <c r="B41" s="34" t="s">
        <v>192</v>
      </c>
      <c r="C41" s="20" t="s">
        <v>196</v>
      </c>
      <c r="D41" s="57">
        <v>4075.3719888045252</v>
      </c>
      <c r="E41" s="26" t="s">
        <v>103</v>
      </c>
    </row>
    <row r="42" spans="2:5" ht="15.6" x14ac:dyDescent="0.3">
      <c r="B42" s="34" t="s">
        <v>193</v>
      </c>
      <c r="C42" s="20" t="s">
        <v>197</v>
      </c>
      <c r="D42" s="57">
        <v>7876.448315384936</v>
      </c>
      <c r="E42" s="26" t="s">
        <v>103</v>
      </c>
    </row>
    <row r="43" spans="2:5" ht="15.6" x14ac:dyDescent="0.3">
      <c r="B43" s="34" t="s">
        <v>194</v>
      </c>
      <c r="C43" s="20" t="s">
        <v>198</v>
      </c>
      <c r="D43" s="57">
        <v>11222.807580034298</v>
      </c>
      <c r="E43" s="26" t="s">
        <v>103</v>
      </c>
    </row>
    <row r="44" spans="2:5" ht="16.2" thickBot="1" x14ac:dyDescent="0.35">
      <c r="B44" s="44" t="s">
        <v>94</v>
      </c>
      <c r="C44" s="43"/>
      <c r="D44" s="42">
        <f>+SUM(D38:D43)</f>
        <v>30159.099184321349</v>
      </c>
      <c r="E44" s="41" t="s">
        <v>103</v>
      </c>
    </row>
    <row r="45" spans="2:5" ht="15" thickBot="1" x14ac:dyDescent="0.35">
      <c r="B45" s="19"/>
      <c r="C45" s="19"/>
      <c r="D45" s="47"/>
      <c r="E45" s="19"/>
    </row>
    <row r="46" spans="2:5" ht="23.4" x14ac:dyDescent="0.3">
      <c r="B46" s="5" t="s">
        <v>115</v>
      </c>
      <c r="C46" s="7"/>
      <c r="D46" s="45"/>
      <c r="E46" s="29"/>
    </row>
    <row r="47" spans="2:5" ht="15" thickBot="1" x14ac:dyDescent="0.35">
      <c r="B47" s="10" t="s">
        <v>20</v>
      </c>
      <c r="C47" s="19" t="s">
        <v>21</v>
      </c>
      <c r="D47" s="47" t="s">
        <v>108</v>
      </c>
      <c r="E47" s="46" t="s">
        <v>23</v>
      </c>
    </row>
    <row r="48" spans="2:5" ht="16.2" thickBot="1" x14ac:dyDescent="0.35">
      <c r="B48" s="56" t="s">
        <v>114</v>
      </c>
      <c r="C48" s="30" t="s">
        <v>113</v>
      </c>
      <c r="D48" s="55" t="str">
        <f>IFERROR(ROUNDDOWN(AVERAGEIF(D50:D51,"&lt;&gt;0"),0),"")</f>
        <v/>
      </c>
      <c r="E48" s="31" t="s">
        <v>103</v>
      </c>
    </row>
    <row r="49" spans="2:5" ht="15.6" x14ac:dyDescent="0.3">
      <c r="B49" s="34" t="s">
        <v>342</v>
      </c>
      <c r="C49" s="20" t="s">
        <v>343</v>
      </c>
      <c r="D49" s="54">
        <v>0</v>
      </c>
      <c r="E49" s="26" t="s">
        <v>103</v>
      </c>
    </row>
    <row r="50" spans="2:5" ht="15.6" x14ac:dyDescent="0.3">
      <c r="B50" s="34" t="s">
        <v>155</v>
      </c>
      <c r="C50" s="20" t="s">
        <v>112</v>
      </c>
      <c r="D50" s="54">
        <v>0</v>
      </c>
      <c r="E50" s="26" t="s">
        <v>103</v>
      </c>
    </row>
    <row r="51" spans="2:5" ht="15.6" x14ac:dyDescent="0.3">
      <c r="B51" s="34" t="s">
        <v>156</v>
      </c>
      <c r="C51" s="20" t="s">
        <v>111</v>
      </c>
      <c r="D51" s="54">
        <v>0</v>
      </c>
      <c r="E51" s="26" t="s">
        <v>103</v>
      </c>
    </row>
    <row r="52" spans="2:5" ht="15.6" x14ac:dyDescent="0.3">
      <c r="B52" s="34" t="s">
        <v>199</v>
      </c>
      <c r="C52" s="20" t="s">
        <v>203</v>
      </c>
      <c r="D52" s="54">
        <v>0</v>
      </c>
      <c r="E52" s="26" t="s">
        <v>103</v>
      </c>
    </row>
    <row r="53" spans="2:5" ht="15.6" x14ac:dyDescent="0.3">
      <c r="B53" s="34" t="s">
        <v>200</v>
      </c>
      <c r="C53" s="20" t="s">
        <v>204</v>
      </c>
      <c r="D53" s="54">
        <v>0</v>
      </c>
      <c r="E53" s="26" t="s">
        <v>103</v>
      </c>
    </row>
    <row r="54" spans="2:5" ht="15.6" x14ac:dyDescent="0.3">
      <c r="B54" s="34" t="s">
        <v>201</v>
      </c>
      <c r="C54" s="20" t="s">
        <v>205</v>
      </c>
      <c r="D54" s="54">
        <v>0</v>
      </c>
      <c r="E54" s="26" t="s">
        <v>103</v>
      </c>
    </row>
    <row r="55" spans="2:5" ht="15.6" x14ac:dyDescent="0.3">
      <c r="B55" s="34" t="s">
        <v>202</v>
      </c>
      <c r="C55" s="20" t="s">
        <v>206</v>
      </c>
      <c r="D55" s="54">
        <v>0</v>
      </c>
      <c r="E55" s="26" t="s">
        <v>103</v>
      </c>
    </row>
    <row r="56" spans="2:5" ht="15.6" x14ac:dyDescent="0.3">
      <c r="B56" s="53" t="s">
        <v>94</v>
      </c>
      <c r="C56" s="52"/>
      <c r="D56" s="51">
        <f>+SUM(D50:D51)</f>
        <v>0</v>
      </c>
      <c r="E56" s="26" t="s">
        <v>103</v>
      </c>
    </row>
    <row r="57" spans="2:5" ht="15" thickBot="1" x14ac:dyDescent="0.35">
      <c r="B57" s="50" t="s">
        <v>110</v>
      </c>
      <c r="C57" s="17"/>
      <c r="D57" s="49"/>
      <c r="E57" s="41"/>
    </row>
    <row r="58" spans="2:5" ht="15" thickBot="1" x14ac:dyDescent="0.35">
      <c r="D58" s="48"/>
    </row>
    <row r="59" spans="2:5" ht="23.4" x14ac:dyDescent="0.3">
      <c r="B59" s="5" t="s">
        <v>109</v>
      </c>
      <c r="C59" s="7"/>
      <c r="D59" s="45"/>
      <c r="E59" s="29"/>
    </row>
    <row r="60" spans="2:5" ht="15" thickBot="1" x14ac:dyDescent="0.35">
      <c r="B60" s="10" t="s">
        <v>20</v>
      </c>
      <c r="C60" s="19" t="s">
        <v>21</v>
      </c>
      <c r="D60" s="47" t="s">
        <v>108</v>
      </c>
      <c r="E60" s="46" t="s">
        <v>23</v>
      </c>
    </row>
    <row r="61" spans="2:5" ht="16.2" thickBot="1" x14ac:dyDescent="0.35">
      <c r="B61" s="72" t="s">
        <v>107</v>
      </c>
      <c r="C61" s="30" t="s">
        <v>106</v>
      </c>
      <c r="D61" s="55">
        <f>AVERAGE(D62:D68)</f>
        <v>1425.7142857142858</v>
      </c>
      <c r="E61" s="31" t="s">
        <v>103</v>
      </c>
    </row>
    <row r="62" spans="2:5" ht="15.6" x14ac:dyDescent="0.3">
      <c r="B62" s="34" t="s">
        <v>344</v>
      </c>
      <c r="C62" s="69" t="s">
        <v>345</v>
      </c>
      <c r="D62" s="70">
        <v>0</v>
      </c>
      <c r="E62" s="26" t="s">
        <v>103</v>
      </c>
    </row>
    <row r="63" spans="2:5" ht="15.6" x14ac:dyDescent="0.3">
      <c r="B63" s="34" t="s">
        <v>157</v>
      </c>
      <c r="C63" s="69" t="s">
        <v>105</v>
      </c>
      <c r="D63" s="70">
        <v>873</v>
      </c>
      <c r="E63" s="26" t="s">
        <v>103</v>
      </c>
    </row>
    <row r="64" spans="2:5" ht="15.6" x14ac:dyDescent="0.3">
      <c r="B64" s="34" t="s">
        <v>158</v>
      </c>
      <c r="C64" s="69" t="s">
        <v>104</v>
      </c>
      <c r="D64" s="70">
        <v>1590</v>
      </c>
      <c r="E64" s="26" t="s">
        <v>103</v>
      </c>
    </row>
    <row r="65" spans="2:5" ht="15.6" x14ac:dyDescent="0.3">
      <c r="B65" s="34" t="s">
        <v>207</v>
      </c>
      <c r="C65" s="69" t="s">
        <v>211</v>
      </c>
      <c r="D65" s="70">
        <v>1861</v>
      </c>
      <c r="E65" s="26" t="s">
        <v>103</v>
      </c>
    </row>
    <row r="66" spans="2:5" ht="15.6" x14ac:dyDescent="0.3">
      <c r="B66" s="34" t="s">
        <v>208</v>
      </c>
      <c r="C66" s="69" t="s">
        <v>212</v>
      </c>
      <c r="D66" s="70">
        <v>1996</v>
      </c>
      <c r="E66" s="26" t="s">
        <v>103</v>
      </c>
    </row>
    <row r="67" spans="2:5" ht="15.6" x14ac:dyDescent="0.3">
      <c r="B67" s="34" t="s">
        <v>209</v>
      </c>
      <c r="C67" s="69" t="s">
        <v>213</v>
      </c>
      <c r="D67" s="70">
        <v>1963</v>
      </c>
      <c r="E67" s="26" t="s">
        <v>103</v>
      </c>
    </row>
    <row r="68" spans="2:5" ht="15.6" x14ac:dyDescent="0.3">
      <c r="B68" s="34" t="s">
        <v>210</v>
      </c>
      <c r="C68" s="69" t="s">
        <v>214</v>
      </c>
      <c r="D68" s="70">
        <v>1697</v>
      </c>
      <c r="E68" s="26" t="s">
        <v>103</v>
      </c>
    </row>
    <row r="69" spans="2:5" ht="16.2" thickBot="1" x14ac:dyDescent="0.35">
      <c r="B69" s="44" t="s">
        <v>94</v>
      </c>
      <c r="C69" s="43"/>
      <c r="D69" s="42">
        <f>+SUM(D63:D68)</f>
        <v>9980</v>
      </c>
      <c r="E69" s="41" t="s">
        <v>103</v>
      </c>
    </row>
  </sheetData>
  <mergeCells count="8">
    <mergeCell ref="C16:C17"/>
    <mergeCell ref="B16:B17"/>
    <mergeCell ref="D16:D17"/>
    <mergeCell ref="E16:E17"/>
    <mergeCell ref="B18:B19"/>
    <mergeCell ref="C18:C19"/>
    <mergeCell ref="D18:D19"/>
    <mergeCell ref="E18:E19"/>
  </mergeCells>
  <phoneticPr fontId="12" type="noConversion"/>
  <pageMargins left="0.7" right="0.7" top="0.78740157499999996" bottom="0.78740157499999996" header="0.3" footer="0.3"/>
  <pageSetup paperSize="9" orientation="portrait" r:id="rId1"/>
  <ignoredErrors>
    <ignoredError sqref="D14:D19 D25:D32 D44 D50:D56 D48 D69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Intro</vt:lpstr>
      <vt:lpstr>PSKT</vt:lpstr>
      <vt:lpstr>Usage rate</vt:lpstr>
      <vt:lpstr>Wood savings</vt:lpstr>
      <vt:lpstr>Npy</vt:lpstr>
      <vt:lpstr>ER Calculation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Susan Bazalar</cp:lastModifiedBy>
  <dcterms:created xsi:type="dcterms:W3CDTF">2023-04-03T14:34:11Z</dcterms:created>
  <dcterms:modified xsi:type="dcterms:W3CDTF">2024-05-28T19:51:46Z</dcterms:modified>
</cp:coreProperties>
</file>