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Z:\Shared with Me\Monil Shrivastava_Ongoing Project\GS12220 GVVAL 137 - GVVER 195 Water filter project in Dindori, Madhya Pradesh, India\DOE Submission\Registry Review\Registry review R3 response_16.01.25\VPA validation\"/>
    </mc:Choice>
  </mc:AlternateContent>
  <xr:revisionPtr revIDLastSave="0" documentId="13_ncr:1_{B8BBD12A-4FAF-47CB-AEB7-8E291A114F6F}" xr6:coauthVersionLast="47" xr6:coauthVersionMax="47" xr10:uidLastSave="{00000000-0000-0000-0000-000000000000}"/>
  <bookViews>
    <workbookView xWindow="-120" yWindow="-120" windowWidth="20730" windowHeight="11040" tabRatio="605" activeTab="1" xr2:uid="{00000000-000D-0000-FFFF-FFFF0000000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4" i="12" l="1"/>
  <c r="H64" i="12"/>
  <c r="AK64" i="12"/>
  <c r="AO65" i="12"/>
  <c r="AN64" i="12"/>
  <c r="AO64" i="12"/>
  <c r="AM64" i="12"/>
  <c r="AK65" i="12"/>
  <c r="AJ64" i="12"/>
  <c r="AI64" i="12"/>
  <c r="AC65" i="12"/>
  <c r="AG65" i="12"/>
  <c r="AF64" i="12"/>
  <c r="AG64" i="12"/>
  <c r="AE64" i="12"/>
  <c r="Y65" i="12"/>
  <c r="C64" i="12"/>
  <c r="D64" i="12"/>
  <c r="I65" i="12"/>
  <c r="E59" i="12"/>
  <c r="E60" i="12"/>
  <c r="E61" i="12"/>
  <c r="E62" i="12"/>
  <c r="E58" i="12" l="1"/>
  <c r="E64" i="12" l="1"/>
  <c r="E65" i="12"/>
  <c r="N308" i="6"/>
  <c r="N307" i="6"/>
  <c r="N305" i="6"/>
  <c r="N306" i="6"/>
  <c r="N304" i="6"/>
  <c r="N303" i="6"/>
  <c r="N302" i="6"/>
  <c r="N301" i="6" l="1"/>
  <c r="N300" i="6"/>
  <c r="P138" i="6"/>
  <c r="AA274" i="8"/>
  <c r="AB272" i="8" s="1"/>
  <c r="AB302" i="8" s="1" a="1"/>
  <c r="AB302" i="8" s="1"/>
  <c r="AA336" i="8"/>
  <c r="A334" i="8" s="1"/>
  <c r="AB334" i="8"/>
  <c r="AB337" i="8" s="1" a="1"/>
  <c r="AB337" i="8" s="1"/>
  <c r="A337" i="8"/>
  <c r="A338" i="8"/>
  <c r="A339" i="8"/>
  <c r="A340" i="8"/>
  <c r="A341" i="8"/>
  <c r="A342" i="8"/>
  <c r="A343" i="8"/>
  <c r="A344" i="8"/>
  <c r="A345" i="8"/>
  <c r="A346" i="8"/>
  <c r="A347" i="8"/>
  <c r="A348" i="8"/>
  <c r="A349" i="8"/>
  <c r="A350" i="8"/>
  <c r="A351" i="8"/>
  <c r="A352" i="8"/>
  <c r="A353" i="8"/>
  <c r="N299" i="6"/>
  <c r="B26" i="12"/>
  <c r="AD26" i="12" s="1"/>
  <c r="B27" i="12"/>
  <c r="B36" i="12"/>
  <c r="B24" i="12"/>
  <c r="Z24" i="12" s="1"/>
  <c r="B23" i="12"/>
  <c r="AH23" i="12" s="1"/>
  <c r="XFD19" i="11" a="1"/>
  <c r="XFD19" i="11" s="1"/>
  <c r="P298" i="6"/>
  <c r="N298" i="6"/>
  <c r="A272" i="8"/>
  <c r="L4" i="6"/>
  <c r="P57" i="6"/>
  <c r="P58" i="6"/>
  <c r="P61" i="6"/>
  <c r="P59" i="6"/>
  <c r="P60" i="6"/>
  <c r="P200" i="6"/>
  <c r="P62" i="6"/>
  <c r="K30" i="5" s="1" a="1"/>
  <c r="K30" i="5" s="1"/>
  <c r="K39" i="5" s="1"/>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B27" i="11"/>
  <c r="AL27" i="11" s="1"/>
  <c r="AD27" i="11"/>
  <c r="Z26" i="11"/>
  <c r="AA50" i="11" s="1" a="1"/>
  <c r="AA50" i="11" s="1"/>
  <c r="B26" i="11"/>
  <c r="N26" i="11" s="1"/>
  <c r="O50" i="11" s="1" a="1"/>
  <c r="O50" i="11" s="1"/>
  <c r="V24" i="11"/>
  <c r="B24" i="11"/>
  <c r="AL24" i="11" s="1"/>
  <c r="N24" i="11"/>
  <c r="AD23" i="11"/>
  <c r="B23" i="11"/>
  <c r="Z23" i="11" s="1"/>
  <c r="V23" i="11"/>
  <c r="N136" i="6"/>
  <c r="F27" i="11"/>
  <c r="Z24" i="11"/>
  <c r="R26" i="11"/>
  <c r="S50" i="11" s="1" a="1"/>
  <c r="S50" i="11" s="1"/>
  <c r="J27" i="11"/>
  <c r="F23" i="11"/>
  <c r="V26" i="11"/>
  <c r="W50" i="11" s="1" a="1"/>
  <c r="W50" i="11" s="1"/>
  <c r="N27" i="11"/>
  <c r="N23" i="11"/>
  <c r="F24" i="11"/>
  <c r="V27" i="11"/>
  <c r="AH27" i="11"/>
  <c r="AH24" i="11"/>
  <c r="R27" i="11"/>
  <c r="J24" i="11"/>
  <c r="AH26" i="11"/>
  <c r="Z27" i="11"/>
  <c r="F26" i="11"/>
  <c r="G50" i="11" s="1" a="1"/>
  <c r="G50" i="11" s="1"/>
  <c r="AI50" i="11" a="1"/>
  <c r="AI50" i="11" s="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AD24" i="5" s="1"/>
  <c r="B27" i="5"/>
  <c r="R27" i="5" s="1"/>
  <c r="S50" i="5" s="1" a="1"/>
  <c r="S50" i="5" s="1"/>
  <c r="B26" i="5"/>
  <c r="AL26" i="5" s="1"/>
  <c r="AM50" i="5" s="1" a="1"/>
  <c r="AM50" i="5" s="1"/>
  <c r="B23" i="5"/>
  <c r="V23" i="5" s="1"/>
  <c r="C50" i="5" a="1"/>
  <c r="C50" i="5" s="1"/>
  <c r="R26" i="5"/>
  <c r="AH26" i="5"/>
  <c r="V26" i="5"/>
  <c r="AD26" i="5"/>
  <c r="Z26" i="5"/>
  <c r="AA50" i="5" s="1" a="1"/>
  <c r="AA50" i="5" s="1"/>
  <c r="N27" i="5"/>
  <c r="AL27" i="5"/>
  <c r="AD27" i="5"/>
  <c r="Z27" i="5"/>
  <c r="AL23" i="5"/>
  <c r="R23" i="5"/>
  <c r="N23" i="5"/>
  <c r="J26" i="5"/>
  <c r="N26" i="5"/>
  <c r="O50" i="5" s="1" a="1"/>
  <c r="O50" i="5" s="1"/>
  <c r="F26" i="5"/>
  <c r="F23" i="5"/>
  <c r="AE50" i="5" a="1"/>
  <c r="AE50" i="5" s="1"/>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B53" i="8" s="1"/>
  <c r="AB61" i="8" s="1" a="1"/>
  <c r="AB61" i="8" s="1"/>
  <c r="AA109" i="8"/>
  <c r="AB107" i="8" s="1"/>
  <c r="AB112" i="8" s="1" a="1"/>
  <c r="AB112" i="8" s="1"/>
  <c r="AF112" i="8" s="1"/>
  <c r="N57" i="6"/>
  <c r="A6" i="6"/>
  <c r="A4" i="6"/>
  <c r="S30" i="5" a="1"/>
  <c r="S30" i="5" s="1"/>
  <c r="AA219" i="8"/>
  <c r="AB217" i="8" s="1"/>
  <c r="AB255" i="8" s="1" a="1"/>
  <c r="AB255" i="8" s="1"/>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A164" i="8"/>
  <c r="A162" i="8"/>
  <c r="A53" i="8"/>
  <c r="AA3" i="8"/>
  <c r="A1" i="8" s="1"/>
  <c r="A109" i="8"/>
  <c r="A110" i="8"/>
  <c r="A111" i="8"/>
  <c r="A112" i="8"/>
  <c r="A113" i="8"/>
  <c r="A114" i="8"/>
  <c r="A115" i="8"/>
  <c r="A116" i="8"/>
  <c r="A117" i="8"/>
  <c r="A118" i="8"/>
  <c r="A119" i="8"/>
  <c r="A120" i="8"/>
  <c r="A121" i="8"/>
  <c r="A122" i="8"/>
  <c r="A123" i="8"/>
  <c r="A124" i="8"/>
  <c r="A125" i="8"/>
  <c r="A126" i="8"/>
  <c r="AB162" i="8"/>
  <c r="AB181" i="8" s="1" a="1"/>
  <c r="AB181" i="8" s="1"/>
  <c r="AE181" i="8" s="1"/>
  <c r="A107" i="8"/>
  <c r="A3" i="8"/>
  <c r="A4" i="8"/>
  <c r="A5" i="8"/>
  <c r="A6" i="8"/>
  <c r="A7" i="8"/>
  <c r="A8" i="8"/>
  <c r="A9" i="8"/>
  <c r="A10" i="8"/>
  <c r="A11" i="8"/>
  <c r="A12" i="8"/>
  <c r="A13" i="8"/>
  <c r="A14" i="8"/>
  <c r="A15" i="8"/>
  <c r="A16" i="8"/>
  <c r="A17" i="8"/>
  <c r="A18" i="8"/>
  <c r="A19" i="8"/>
  <c r="A20" i="8"/>
  <c r="XFD19" i="12" a="1"/>
  <c r="W50" i="5" l="1" a="1"/>
  <c r="W50" i="5" s="1"/>
  <c r="R24" i="5"/>
  <c r="AD23" i="5"/>
  <c r="J23" i="12"/>
  <c r="Z24" i="5"/>
  <c r="N24" i="5"/>
  <c r="AH24" i="5"/>
  <c r="V27" i="5"/>
  <c r="A217" i="8"/>
  <c r="AA217" i="8"/>
  <c r="F24" i="5"/>
  <c r="J24" i="5"/>
  <c r="AL24" i="5"/>
  <c r="C50" i="11" a="1"/>
  <c r="C50" i="11" s="1"/>
  <c r="R24" i="11"/>
  <c r="K30" i="11" a="1"/>
  <c r="K30" i="11" s="1"/>
  <c r="C30" i="5" a="1"/>
  <c r="C30" i="5" s="1"/>
  <c r="AH23" i="5"/>
  <c r="J23" i="5"/>
  <c r="F27" i="5"/>
  <c r="G50" i="5" s="1" a="1"/>
  <c r="G50" i="5" s="1"/>
  <c r="V24" i="5"/>
  <c r="Z23" i="5"/>
  <c r="AH27" i="5"/>
  <c r="AI50" i="5" s="1" a="1"/>
  <c r="AI50" i="5" s="1"/>
  <c r="AL26" i="11"/>
  <c r="AM50" i="11" s="1" a="1"/>
  <c r="AM50" i="11" s="1"/>
  <c r="AD26" i="11"/>
  <c r="AE50" i="11" s="1" a="1"/>
  <c r="AE50" i="11" s="1"/>
  <c r="AD24" i="11"/>
  <c r="AH23" i="11"/>
  <c r="J23" i="11"/>
  <c r="J26" i="11"/>
  <c r="K50" i="11" s="1" a="1"/>
  <c r="K50" i="11" s="1"/>
  <c r="AM30" i="11" a="1"/>
  <c r="AM30" i="11" s="1"/>
  <c r="AB1" i="8"/>
  <c r="AB3" i="8" s="1" a="1"/>
  <c r="AB3" i="8" s="1"/>
  <c r="AC3" i="8" s="1"/>
  <c r="J27" i="5"/>
  <c r="K50" i="5" s="1" a="1"/>
  <c r="K50" i="5" s="1"/>
  <c r="R23" i="11"/>
  <c r="AL23" i="11"/>
  <c r="W30" i="12" a="1"/>
  <c r="W30" i="12" s="1"/>
  <c r="W42" i="12" s="1"/>
  <c r="XFD19" i="12"/>
  <c r="F23" i="12"/>
  <c r="AE30" i="12" a="1"/>
  <c r="AE30" i="12" s="1"/>
  <c r="AE33" i="12" s="1"/>
  <c r="S30" i="11" a="1"/>
  <c r="S30" i="11" s="1"/>
  <c r="C30" i="12" a="1"/>
  <c r="C30" i="12" s="1"/>
  <c r="C39" i="12" s="1"/>
  <c r="AI30" i="12" a="1"/>
  <c r="AI30" i="12" s="1"/>
  <c r="AI39" i="12" s="1"/>
  <c r="W30" i="5" a="1"/>
  <c r="W30" i="5" s="1"/>
  <c r="W38" i="5" s="1"/>
  <c r="AE30" i="5" a="1"/>
  <c r="AE30" i="5" s="1"/>
  <c r="AE37" i="5" s="1"/>
  <c r="W30" i="11" a="1"/>
  <c r="W30" i="11" s="1"/>
  <c r="W38" i="11" s="1"/>
  <c r="G30" i="12" a="1"/>
  <c r="G30" i="12" s="1"/>
  <c r="G36" i="12" s="1"/>
  <c r="AM30" i="12" a="1"/>
  <c r="AM30" i="12" s="1"/>
  <c r="AM32" i="12" s="1"/>
  <c r="AA30" i="11" a="1"/>
  <c r="AA30" i="11" s="1"/>
  <c r="G30" i="5" a="1"/>
  <c r="G30" i="5" s="1"/>
  <c r="G39" i="5" s="1"/>
  <c r="AI30" i="5" a="1"/>
  <c r="AI30" i="5" s="1"/>
  <c r="AE30" i="11" a="1"/>
  <c r="AE30" i="11" s="1"/>
  <c r="AE32" i="11" s="1"/>
  <c r="O30" i="12" a="1"/>
  <c r="O30" i="12" s="1"/>
  <c r="O32" i="12" s="1"/>
  <c r="O30" i="5" a="1"/>
  <c r="O30" i="5" s="1"/>
  <c r="O30" i="11" a="1"/>
  <c r="O30" i="11" s="1"/>
  <c r="AA30" i="5" a="1"/>
  <c r="AA30" i="5" s="1"/>
  <c r="AA41" i="5" s="1"/>
  <c r="C30" i="11" a="1"/>
  <c r="C30" i="11" s="1"/>
  <c r="C39" i="11" s="1"/>
  <c r="AI30" i="11" a="1"/>
  <c r="AI30" i="11" s="1"/>
  <c r="AI39" i="11" s="1"/>
  <c r="S30" i="12" a="1"/>
  <c r="S30" i="12" s="1"/>
  <c r="S31" i="12" s="1"/>
  <c r="AA30" i="12" a="1"/>
  <c r="AA30" i="12" s="1"/>
  <c r="AA42" i="12" s="1"/>
  <c r="AM30" i="5" a="1"/>
  <c r="AM30" i="5" s="1"/>
  <c r="AM41" i="5" s="1"/>
  <c r="G30" i="11" a="1"/>
  <c r="G30" i="11" s="1"/>
  <c r="G39" i="11" s="1"/>
  <c r="AB197" i="8" a="1"/>
  <c r="AB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B40" i="8" a="1"/>
  <c r="AB40" i="8" s="1"/>
  <c r="AC40" i="8" s="1"/>
  <c r="AB13" i="8" a="1"/>
  <c r="AB13" i="8" s="1"/>
  <c r="AD13" i="8" s="1"/>
  <c r="AB5" i="8" a="1"/>
  <c r="AB5" i="8" s="1"/>
  <c r="AC5" i="8" s="1"/>
  <c r="AN3" i="8"/>
  <c r="AB47" i="8" a="1"/>
  <c r="AB47" i="8" s="1"/>
  <c r="AE47" i="8" s="1"/>
  <c r="AO3" i="8"/>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AK3" i="8"/>
  <c r="AE3" i="8"/>
  <c r="AI3" i="8"/>
  <c r="AJ3" i="8"/>
  <c r="AF3" i="8"/>
  <c r="W31" i="12"/>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F78" i="8"/>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D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C226" i="8" s="1"/>
  <c r="AB235" i="8" a="1"/>
  <c r="AB235" i="8" s="1"/>
  <c r="AB244" i="8" a="1"/>
  <c r="AB244" i="8" s="1"/>
  <c r="AB253" i="8" a="1"/>
  <c r="AB253" i="8" s="1"/>
  <c r="AD253" i="8" s="1"/>
  <c r="AB261" i="8" a="1"/>
  <c r="AB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B247" i="8" a="1"/>
  <c r="AB247" i="8" s="1"/>
  <c r="AB256" i="8" a="1"/>
  <c r="AB256" i="8" s="1"/>
  <c r="AC256" i="8" s="1"/>
  <c r="AB264" i="8" a="1"/>
  <c r="AB264" i="8" s="1"/>
  <c r="AF85" i="8"/>
  <c r="AF98" i="8"/>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D112" i="8"/>
  <c r="AC112" i="8"/>
  <c r="AE112" i="8"/>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C234" i="8"/>
  <c r="AE234" i="8"/>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W39" i="5"/>
  <c r="AB147" i="8" a="1"/>
  <c r="AB147" i="8" s="1"/>
  <c r="AC281" i="8"/>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F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V27" i="12"/>
  <c r="AD27" i="12"/>
  <c r="AE50" i="12" s="1" a="1"/>
  <c r="AE50" i="12" s="1"/>
  <c r="AL27" i="12"/>
  <c r="J27" i="12"/>
  <c r="R27" i="12"/>
  <c r="Z27" i="12"/>
  <c r="AA50" i="12" s="1" a="1"/>
  <c r="AA50" i="12" s="1"/>
  <c r="AH27" i="12"/>
  <c r="AI50" i="12" s="1" a="1"/>
  <c r="AI50" i="12" s="1"/>
  <c r="AF184" i="8"/>
  <c r="AE184" i="8"/>
  <c r="AD184" i="8"/>
  <c r="AC184" i="8"/>
  <c r="AD76" i="8"/>
  <c r="AF76" i="8"/>
  <c r="AC188" i="8"/>
  <c r="AD188" i="8"/>
  <c r="AD210" i="8"/>
  <c r="AF210" i="8"/>
  <c r="AE210" i="8"/>
  <c r="AC210" i="8"/>
  <c r="S31" i="5"/>
  <c r="S42" i="5"/>
  <c r="S37" i="5"/>
  <c r="S38" i="5"/>
  <c r="S39" i="5"/>
  <c r="AA37" i="11"/>
  <c r="AA31" i="11"/>
  <c r="AA38" i="11"/>
  <c r="AA36" i="11"/>
  <c r="AA34" i="11"/>
  <c r="AA41" i="11"/>
  <c r="AA40" i="11"/>
  <c r="AA32" i="11"/>
  <c r="S34" i="5"/>
  <c r="S36" i="5"/>
  <c r="AI38" i="5"/>
  <c r="AI40" i="5"/>
  <c r="AI41" i="5"/>
  <c r="AF94" i="8"/>
  <c r="AC238" i="8"/>
  <c r="AE238" i="8"/>
  <c r="AD238" i="8"/>
  <c r="AE41" i="11"/>
  <c r="AE31" i="11"/>
  <c r="AF92" i="8"/>
  <c r="AE68" i="8"/>
  <c r="AC68" i="8"/>
  <c r="AD68" i="8"/>
  <c r="AF145" i="8"/>
  <c r="C31" i="5"/>
  <c r="C41" i="5"/>
  <c r="AE35" i="11"/>
  <c r="AE38" i="11"/>
  <c r="K33" i="11"/>
  <c r="K34" i="11"/>
  <c r="K32" i="11"/>
  <c r="K39" i="11"/>
  <c r="K38" i="11"/>
  <c r="O38" i="11"/>
  <c r="O41" i="11"/>
  <c r="G35" i="5"/>
  <c r="G36" i="5"/>
  <c r="AM41" i="11"/>
  <c r="G37" i="5"/>
  <c r="G42" i="5"/>
  <c r="AD242" i="8"/>
  <c r="AC242" i="8"/>
  <c r="G41" i="5"/>
  <c r="AD230" i="8"/>
  <c r="AC230" i="8"/>
  <c r="AC349" i="8"/>
  <c r="AD364" i="8"/>
  <c r="AC358" i="8"/>
  <c r="AF197" i="8"/>
  <c r="AC197" i="8"/>
  <c r="AD197" i="8"/>
  <c r="AE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I31" i="11"/>
  <c r="AI36" i="11"/>
  <c r="AI38" i="11"/>
  <c r="AI35" i="11"/>
  <c r="AI40" i="11"/>
  <c r="AI34" i="11"/>
  <c r="AI41" i="11"/>
  <c r="AI37" i="11"/>
  <c r="AI32" i="11"/>
  <c r="AI42" i="11"/>
  <c r="AI33" i="11"/>
  <c r="AC185" i="8"/>
  <c r="AD185" i="8"/>
  <c r="AF185" i="8"/>
  <c r="AC181" i="8"/>
  <c r="AD181" i="8"/>
  <c r="AF181" i="8"/>
  <c r="AC165" i="8"/>
  <c r="AD198" i="8"/>
  <c r="AE42" i="5"/>
  <c r="AE36" i="5"/>
  <c r="O31" i="11"/>
  <c r="C34" i="11"/>
  <c r="C32" i="11"/>
  <c r="C37" i="11"/>
  <c r="C38" i="11"/>
  <c r="C33" i="11"/>
  <c r="C40" i="11"/>
  <c r="C36" i="11"/>
  <c r="C31" i="11"/>
  <c r="C41" i="11"/>
  <c r="AC90" i="8"/>
  <c r="AD90" i="8"/>
  <c r="AE90" i="8"/>
  <c r="AA35" i="5"/>
  <c r="K38" i="5"/>
  <c r="K35" i="5"/>
  <c r="K33" i="5"/>
  <c r="K37" i="5"/>
  <c r="K42" i="5"/>
  <c r="K32" i="5"/>
  <c r="K36" i="5"/>
  <c r="K40" i="5"/>
  <c r="K31" i="5"/>
  <c r="C42" i="11"/>
  <c r="AF196" i="8"/>
  <c r="K41" i="5"/>
  <c r="AA40" i="5"/>
  <c r="C35" i="11"/>
  <c r="AD88" i="8"/>
  <c r="AE175" i="8"/>
  <c r="AC175" i="8"/>
  <c r="AD175" i="8"/>
  <c r="AE188" i="8"/>
  <c r="AF188" i="8"/>
  <c r="AI34" i="5"/>
  <c r="AI32" i="5"/>
  <c r="AI37" i="5"/>
  <c r="AI36" i="5"/>
  <c r="AI35" i="5"/>
  <c r="AI39" i="5"/>
  <c r="AI42" i="5"/>
  <c r="AI33" i="5"/>
  <c r="AI31" i="5"/>
  <c r="AC61" i="8"/>
  <c r="AD61" i="8"/>
  <c r="AD151" i="8"/>
  <c r="AE151" i="8"/>
  <c r="AF192" i="8"/>
  <c r="AC192" i="8"/>
  <c r="AE192" i="8"/>
  <c r="K34" i="5"/>
  <c r="W35" i="5"/>
  <c r="W36" i="5"/>
  <c r="W42" i="5"/>
  <c r="W41" i="5"/>
  <c r="W40" i="5"/>
  <c r="W31" i="5"/>
  <c r="W34" i="5"/>
  <c r="W33" i="5"/>
  <c r="W37" i="5"/>
  <c r="AD97" i="8"/>
  <c r="AE97" i="8"/>
  <c r="AF97" i="8"/>
  <c r="AA32" i="5"/>
  <c r="AA39" i="5"/>
  <c r="AA37" i="5"/>
  <c r="AA31" i="5"/>
  <c r="AA42" i="5"/>
  <c r="AA38" i="5"/>
  <c r="AA36" i="5"/>
  <c r="AA34" i="5"/>
  <c r="AA33" i="5"/>
  <c r="AM35" i="5"/>
  <c r="AM42" i="5"/>
  <c r="O40" i="11"/>
  <c r="O42" i="11"/>
  <c r="O32" i="11"/>
  <c r="O33" i="11"/>
  <c r="O36" i="11"/>
  <c r="O39" i="11"/>
  <c r="O35" i="11"/>
  <c r="O34" i="11"/>
  <c r="O37" i="11"/>
  <c r="AD64" i="8"/>
  <c r="AD99" i="8"/>
  <c r="AE99" i="8"/>
  <c r="AC95" i="8"/>
  <c r="AF266" i="8"/>
  <c r="AD266" i="8"/>
  <c r="AC152" i="8"/>
  <c r="AF265" i="8"/>
  <c r="AD265" i="8"/>
  <c r="AF261" i="8"/>
  <c r="AD261" i="8"/>
  <c r="AD255" i="8"/>
  <c r="AC255" i="8"/>
  <c r="AD239" i="8"/>
  <c r="AC239" i="8"/>
  <c r="AD228" i="8"/>
  <c r="AF228" i="8"/>
  <c r="AD222" i="8"/>
  <c r="AE222" i="8"/>
  <c r="AD75" i="8"/>
  <c r="AC75" i="8"/>
  <c r="AF259" i="8"/>
  <c r="AD227" i="8"/>
  <c r="AE227" i="8"/>
  <c r="S41" i="5"/>
  <c r="C32" i="5"/>
  <c r="C42" i="5"/>
  <c r="C39" i="5"/>
  <c r="C38" i="5"/>
  <c r="C36" i="5"/>
  <c r="K36" i="11"/>
  <c r="AM31" i="11"/>
  <c r="AM36" i="11"/>
  <c r="AM38" i="11"/>
  <c r="AM35" i="11"/>
  <c r="AM40" i="11"/>
  <c r="AD263" i="8"/>
  <c r="AC263" i="8"/>
  <c r="AF263" i="8"/>
  <c r="AD247" i="8"/>
  <c r="AC247" i="8"/>
  <c r="AC78" i="8"/>
  <c r="C34" i="5"/>
  <c r="AM37" i="11"/>
  <c r="AA35" i="11"/>
  <c r="AA33" i="11"/>
  <c r="AA42" i="11"/>
  <c r="AA39" i="11"/>
  <c r="S40" i="5"/>
  <c r="S33" i="5"/>
  <c r="S32" i="5"/>
  <c r="S35" i="5"/>
  <c r="K37" i="11"/>
  <c r="K31" i="11"/>
  <c r="K40" i="11"/>
  <c r="K41" i="11"/>
  <c r="AD95" i="8"/>
  <c r="AD114" i="8"/>
  <c r="AE114" i="8"/>
  <c r="AF114" i="8"/>
  <c r="W41" i="12"/>
  <c r="W34" i="12"/>
  <c r="W35" i="12"/>
  <c r="W39" i="12"/>
  <c r="K30" i="12" a="1"/>
  <c r="AM42" i="12" l="1"/>
  <c r="AM38" i="12"/>
  <c r="AM36" i="12"/>
  <c r="AM40" i="12"/>
  <c r="AM33" i="12"/>
  <c r="AM37" i="12"/>
  <c r="W32" i="12"/>
  <c r="W36" i="12"/>
  <c r="W37" i="12"/>
  <c r="W33" i="12"/>
  <c r="W40" i="12"/>
  <c r="W38" i="12"/>
  <c r="S37" i="12"/>
  <c r="S42" i="12"/>
  <c r="S36" i="12"/>
  <c r="S33" i="12"/>
  <c r="S41" i="12"/>
  <c r="AC241" i="8"/>
  <c r="AF151" i="8"/>
  <c r="AE285" i="8"/>
  <c r="AD234" i="8"/>
  <c r="AC254" i="8"/>
  <c r="AG3" i="8"/>
  <c r="AC265" i="8"/>
  <c r="AC69" i="8"/>
  <c r="AC285" i="8"/>
  <c r="K30" i="12"/>
  <c r="S39" i="12"/>
  <c r="S38" i="12"/>
  <c r="S40" i="12"/>
  <c r="AM35" i="12"/>
  <c r="AM39" i="12"/>
  <c r="K50" i="12" a="1"/>
  <c r="K50" i="12" s="1"/>
  <c r="O50" i="12" a="1"/>
  <c r="O50" i="12" s="1"/>
  <c r="S32" i="12"/>
  <c r="S34" i="12"/>
  <c r="AM41" i="12"/>
  <c r="AM31" i="12"/>
  <c r="AM34" i="12"/>
  <c r="AE38" i="12"/>
  <c r="AE40" i="12"/>
  <c r="AE32" i="12"/>
  <c r="AE34" i="12"/>
  <c r="AE31" i="12"/>
  <c r="AE37" i="12"/>
  <c r="AE41" i="12"/>
  <c r="AE35" i="12"/>
  <c r="AE42" i="12"/>
  <c r="AE36" i="12"/>
  <c r="AE39" i="12"/>
  <c r="AI40" i="12"/>
  <c r="AI32" i="12"/>
  <c r="AI37" i="12"/>
  <c r="AI38" i="12"/>
  <c r="AI34" i="12"/>
  <c r="AI41" i="12"/>
  <c r="AI31" i="12"/>
  <c r="AI35" i="12"/>
  <c r="AI33" i="12"/>
  <c r="AI36" i="12"/>
  <c r="AI42" i="12"/>
  <c r="O41" i="12"/>
  <c r="K37" i="12"/>
  <c r="K39" i="12"/>
  <c r="K34" i="12"/>
  <c r="K41" i="12"/>
  <c r="K42" i="12"/>
  <c r="K31" i="12"/>
  <c r="K35" i="12"/>
  <c r="K33" i="12"/>
  <c r="K36" i="12"/>
  <c r="C38" i="12"/>
  <c r="C41" i="12"/>
  <c r="C36" i="12"/>
  <c r="C32" i="12"/>
  <c r="C34" i="12"/>
  <c r="C42" i="12"/>
  <c r="C37" i="12"/>
  <c r="C31" i="12"/>
  <c r="C40" i="12"/>
  <c r="C35" i="12"/>
  <c r="C33"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O33" i="12"/>
  <c r="O37" i="12"/>
  <c r="AM40" i="5"/>
  <c r="W35" i="11"/>
  <c r="W33" i="11"/>
  <c r="AE41" i="5"/>
  <c r="AE37" i="11"/>
  <c r="AE33" i="11"/>
  <c r="AA37" i="12"/>
  <c r="AM38" i="5"/>
  <c r="AA40" i="12"/>
  <c r="AM34" i="5"/>
  <c r="AE35" i="5"/>
  <c r="W31" i="11"/>
  <c r="AE31" i="5"/>
  <c r="AE32" i="5"/>
  <c r="O36" i="12"/>
  <c r="AE42" i="11"/>
  <c r="AA34" i="12"/>
  <c r="AA38" i="12"/>
  <c r="W32" i="11"/>
  <c r="O31" i="12"/>
  <c r="AA33" i="12"/>
  <c r="AA36" i="12"/>
  <c r="AA39" i="12"/>
  <c r="O34" i="12"/>
  <c r="AE34" i="11"/>
  <c r="AM36" i="5"/>
  <c r="W42" i="11"/>
  <c r="AE34" i="5"/>
  <c r="AM37" i="5"/>
  <c r="O35" i="12"/>
  <c r="AE40" i="11"/>
  <c r="AE39" i="5"/>
  <c r="W40" i="11"/>
  <c r="AA35" i="12"/>
  <c r="O42" i="12"/>
  <c r="W34" i="11"/>
  <c r="AM32" i="5"/>
  <c r="W37" i="11"/>
  <c r="AE33" i="5"/>
  <c r="O40" i="12"/>
  <c r="AE36" i="11"/>
  <c r="AE38" i="5"/>
  <c r="W41" i="11"/>
  <c r="AM31" i="5"/>
  <c r="AA32" i="12"/>
  <c r="AA31" i="12"/>
  <c r="AM39" i="5"/>
  <c r="W36" i="11"/>
  <c r="AE40" i="5"/>
  <c r="AE39" i="11"/>
  <c r="W39" i="11"/>
  <c r="AM33" i="5"/>
  <c r="O39" i="12"/>
  <c r="O38" i="12"/>
  <c r="AE194" i="8"/>
  <c r="AF195" i="8"/>
  <c r="G38" i="12"/>
  <c r="G41" i="12"/>
  <c r="G34" i="12"/>
  <c r="G37" i="12"/>
  <c r="G33" i="12"/>
  <c r="G39" i="12"/>
  <c r="G42" i="12"/>
  <c r="AF343" i="8"/>
  <c r="AF187" i="8"/>
  <c r="AC115" i="8"/>
  <c r="AD102" i="8"/>
  <c r="AD93" i="8"/>
  <c r="AF116" i="8"/>
  <c r="AD152" i="8"/>
  <c r="AD343" i="8"/>
  <c r="AC343" i="8"/>
  <c r="AE340" i="8"/>
  <c r="G35" i="12"/>
  <c r="G32" i="12"/>
  <c r="S35" i="12"/>
  <c r="G32" i="11"/>
  <c r="G42" i="11"/>
  <c r="G40" i="12"/>
  <c r="G36" i="11"/>
  <c r="G31" i="12"/>
  <c r="G38" i="11"/>
  <c r="G31" i="11"/>
  <c r="K40" i="12"/>
  <c r="O36" i="5"/>
  <c r="O40" i="5"/>
  <c r="O34" i="5"/>
  <c r="O42" i="5"/>
  <c r="O38" i="5"/>
  <c r="O32" i="5"/>
  <c r="O39" i="5"/>
  <c r="O35" i="5"/>
  <c r="O33" i="5"/>
  <c r="O31" i="5"/>
  <c r="O37" i="5"/>
  <c r="O41" i="5"/>
  <c r="AF131" i="8"/>
  <c r="AC131" i="8"/>
  <c r="AA41"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0" i="12" a="1"/>
  <c r="G50" i="12" s="1"/>
  <c r="AM50" i="12" a="1"/>
  <c r="AM50" i="12" s="1"/>
  <c r="W50" i="12" a="1"/>
  <c r="W50" i="12" s="1"/>
  <c r="S50" i="12" a="1"/>
  <c r="S50" i="12" s="1"/>
  <c r="K38" i="12" l="1"/>
  <c r="K32" i="12"/>
  <c r="BC53" i="8"/>
  <c r="BK53" i="8"/>
  <c r="BA334" i="8"/>
  <c r="BH272" i="8"/>
  <c r="BK217" i="8"/>
  <c r="BH162" i="8"/>
  <c r="BH186" i="8" s="1" a="1"/>
  <c r="BH186" i="8" s="1"/>
  <c r="BM162" i="8"/>
  <c r="BM170" i="8" s="1" a="1"/>
  <c r="BM170" i="8" s="1"/>
  <c r="BA217" i="8"/>
  <c r="BA255" i="8" s="1" a="1"/>
  <c r="BA255" i="8" s="1"/>
  <c r="BH53" i="8"/>
  <c r="BH68" i="8" s="1" a="1"/>
  <c r="BH68" i="8" s="1"/>
  <c r="BD162" i="8"/>
  <c r="BF162" i="8"/>
  <c r="BF196" i="8" s="1" a="1"/>
  <c r="BF196" i="8" s="1"/>
  <c r="BB217" i="8"/>
  <c r="BA162" i="8"/>
  <c r="BE107" i="8"/>
  <c r="BJ107" i="8"/>
  <c r="BJ123" i="8" s="1" a="1"/>
  <c r="BJ123" i="8" s="1"/>
  <c r="BI107" i="8"/>
  <c r="BI129" i="8" s="1" a="1"/>
  <c r="BI129" i="8" s="1"/>
  <c r="AY162" i="8"/>
  <c r="AY201" i="8" s="1" a="1"/>
  <c r="AY201" i="8" s="1"/>
  <c r="BC162" i="8"/>
  <c r="BL217" i="8"/>
  <c r="BC217" i="8"/>
  <c r="BM217" i="8"/>
  <c r="BL162" i="8"/>
  <c r="BN162" i="8"/>
  <c r="BN186" i="8" s="1" a="1"/>
  <c r="BN186" i="8" s="1"/>
  <c r="BC107" i="8"/>
  <c r="BK162" i="8"/>
  <c r="BK184" i="8" s="1" a="1"/>
  <c r="BK184" i="8" s="1"/>
  <c r="BN107" i="8"/>
  <c r="BG162" i="8"/>
  <c r="AZ162" i="8"/>
  <c r="BI162" i="8"/>
  <c r="BJ162" i="8"/>
  <c r="BE162" i="8"/>
  <c r="BB162" i="8"/>
  <c r="AX162" i="8"/>
  <c r="AX183" i="8" s="1" a="1"/>
  <c r="AX183" i="8" s="1"/>
  <c r="AZ217" i="8"/>
  <c r="AY107" i="8"/>
  <c r="J217" i="8"/>
  <c r="M162" i="8"/>
  <c r="N107" i="8"/>
  <c r="D162" i="8"/>
  <c r="D194" i="8" s="1" a="1"/>
  <c r="D194" i="8" s="1"/>
  <c r="N217" i="8"/>
  <c r="N266" i="8" s="1" a="1"/>
  <c r="N266" i="8" s="1"/>
  <c r="K53" i="8"/>
  <c r="K88" i="8" s="1" a="1"/>
  <c r="K88" i="8" s="1"/>
  <c r="G272" i="8"/>
  <c r="G300" i="8" s="1" a="1"/>
  <c r="G300" i="8" s="1"/>
  <c r="I162" i="8"/>
  <c r="Q217" i="8"/>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5" i="8" s="1" a="1"/>
  <c r="AX65"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F53" i="8"/>
  <c r="BF66" i="8" s="1" a="1"/>
  <c r="BF66" i="8" s="1"/>
  <c r="G53" i="8"/>
  <c r="G73" i="8" s="1" a="1"/>
  <c r="G73" i="8" s="1"/>
  <c r="H53" i="8"/>
  <c r="H94" i="8" s="1" a="1"/>
  <c r="H94" i="8" s="1"/>
  <c r="B53" i="8"/>
  <c r="BI334" i="8"/>
  <c r="BE334" i="8"/>
  <c r="S107" i="8"/>
  <c r="J107" i="8"/>
  <c r="J124" i="8" s="1" a="1"/>
  <c r="J124" i="8" s="1"/>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L107" i="8"/>
  <c r="L152" i="8" s="1" a="1"/>
  <c r="L152" i="8" s="1"/>
  <c r="BJ217" i="8"/>
  <c r="BD107" i="8"/>
  <c r="BD217" i="8"/>
  <c r="D334" i="8"/>
  <c r="BK334" i="8"/>
  <c r="BK363" i="8" s="1" a="1"/>
  <c r="BK363" i="8" s="1"/>
  <c r="BF334" i="8"/>
  <c r="M107" i="8"/>
  <c r="M147" i="8" s="1" a="1"/>
  <c r="M147" i="8" s="1"/>
  <c r="BF107" i="8"/>
  <c r="I107" i="8"/>
  <c r="O162" i="8"/>
  <c r="F162" i="8"/>
  <c r="O217" i="8"/>
  <c r="R107" i="8"/>
  <c r="BF217" i="8"/>
  <c r="BF251" i="8" s="1" a="1"/>
  <c r="BF251" i="8" s="1"/>
  <c r="BN217" i="8"/>
  <c r="AX88" i="8" a="1"/>
  <c r="AX88" i="8" s="1"/>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BL107" i="8"/>
  <c r="S217" i="8"/>
  <c r="S235" i="8" s="1" a="1"/>
  <c r="S235" i="8" s="1"/>
  <c r="B162" i="8"/>
  <c r="B176" i="8" s="1" a="1"/>
  <c r="B176" i="8" s="1"/>
  <c r="E162" i="8"/>
  <c r="E205" i="8" s="1" a="1"/>
  <c r="E205" i="8" s="1"/>
  <c r="B107" i="8"/>
  <c r="B148" i="8" s="1" a="1"/>
  <c r="B148" i="8" s="1"/>
  <c r="C217" i="8"/>
  <c r="C252" i="8" s="1" a="1"/>
  <c r="C252" i="8" s="1"/>
  <c r="BE217" i="8"/>
  <c r="BE262" i="8" s="1" a="1"/>
  <c r="BE262" i="8" s="1"/>
  <c r="M217" i="8"/>
  <c r="AX95" i="8" a="1"/>
  <c r="AX95" i="8" s="1"/>
  <c r="BJ272" i="8"/>
  <c r="BJ302" i="8" s="1" a="1"/>
  <c r="BJ302" i="8" s="1"/>
  <c r="Q162" i="8"/>
  <c r="AZ107" i="8"/>
  <c r="AZ153" i="8" s="1" a="1"/>
  <c r="AZ153" i="8" s="1"/>
  <c r="BA107" i="8"/>
  <c r="BA129" i="8" s="1" a="1"/>
  <c r="BA129" i="8" s="1"/>
  <c r="BB107" i="8"/>
  <c r="D107" i="8"/>
  <c r="K162" i="8"/>
  <c r="K208" i="8" s="1" a="1"/>
  <c r="K208" i="8" s="1"/>
  <c r="G162" i="8"/>
  <c r="G165" i="8" s="1" a="1"/>
  <c r="G165" i="8" s="1"/>
  <c r="F107" i="8"/>
  <c r="BI217" i="8"/>
  <c r="BI261" i="8" s="1" a="1"/>
  <c r="BI261" i="8" s="1"/>
  <c r="R217" i="8"/>
  <c r="AX63" i="8" a="1"/>
  <c r="AX63" i="8" s="1"/>
  <c r="AX101" i="8" a="1"/>
  <c r="AX101" i="8" s="1"/>
  <c r="AX57" i="8" a="1"/>
  <c r="AX57" i="8" s="1"/>
  <c r="BL334" i="8"/>
  <c r="BL344" i="8" s="1" a="1"/>
  <c r="BL344" i="8" s="1"/>
  <c r="K272" i="8"/>
  <c r="K300" i="8" s="1" a="1"/>
  <c r="K300" i="8" s="1"/>
  <c r="AY334" i="8"/>
  <c r="AY369" i="8" s="1" a="1"/>
  <c r="AY369" i="8" s="1"/>
  <c r="BJ334" i="8"/>
  <c r="BJ358" i="8" s="1" a="1"/>
  <c r="BJ358" i="8" s="1"/>
  <c r="P217" i="8"/>
  <c r="BG107" i="8"/>
  <c r="BG146" i="8" s="1" a="1"/>
  <c r="BG146" i="8" s="1"/>
  <c r="O107" i="8"/>
  <c r="O143" i="8" s="1" a="1"/>
  <c r="O143" i="8" s="1"/>
  <c r="J162" i="8"/>
  <c r="Q107" i="8"/>
  <c r="Q134" i="8" s="1" a="1"/>
  <c r="Q134" i="8" s="1"/>
  <c r="BH217" i="8"/>
  <c r="AX62" i="8" a="1"/>
  <c r="AX62" i="8" s="1"/>
  <c r="AX98" i="8" a="1"/>
  <c r="AX98" i="8" s="1"/>
  <c r="AX76" i="8" a="1"/>
  <c r="AX76"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B272" i="8"/>
  <c r="BB288" i="8" s="1" a="1"/>
  <c r="BB288" i="8" s="1"/>
  <c r="BA272" i="8"/>
  <c r="BI272" i="8"/>
  <c r="BI302" i="8" s="1" a="1"/>
  <c r="BI302" i="8" s="1"/>
  <c r="BL272" i="8"/>
  <c r="AY272" i="8"/>
  <c r="AY277" i="8" s="1" a="1"/>
  <c r="AY277" i="8" s="1"/>
  <c r="BM272" i="8"/>
  <c r="BM302" i="8" s="1" a="1"/>
  <c r="BM302" i="8" s="1"/>
  <c r="BD272" i="8"/>
  <c r="BD276" i="8" s="1" a="1"/>
  <c r="BD276" i="8" s="1"/>
  <c r="S272" i="8"/>
  <c r="S280" i="8" s="1" a="1"/>
  <c r="S280" i="8" s="1"/>
  <c r="BH107" i="8"/>
  <c r="BH145" i="8" s="1" a="1"/>
  <c r="BH145" i="8" s="1"/>
  <c r="BK107" i="8"/>
  <c r="BK130" i="8" s="1" a="1"/>
  <c r="BK130" i="8" s="1"/>
  <c r="H107" i="8"/>
  <c r="H132" i="8" s="1" a="1"/>
  <c r="H132" i="8" s="1"/>
  <c r="BL373" i="8" a="1"/>
  <c r="BL373" i="8" s="1"/>
  <c r="BF272" i="8"/>
  <c r="BF317" i="8" s="1" a="1"/>
  <c r="BF317" i="8" s="1"/>
  <c r="AX272" i="8"/>
  <c r="I334" i="8"/>
  <c r="M334" i="8"/>
  <c r="BG272" i="8"/>
  <c r="BG282" i="8" s="1" a="1"/>
  <c r="BG282" i="8" s="1"/>
  <c r="N334" i="8"/>
  <c r="I272" i="8"/>
  <c r="I299" i="8" s="1" a="1"/>
  <c r="I299" i="8" s="1"/>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9" i="8" a="1"/>
  <c r="BJ279" i="8" s="1"/>
  <c r="BJ290" i="8" a="1"/>
  <c r="BJ290" i="8" s="1"/>
  <c r="BJ295" i="8" a="1"/>
  <c r="BJ295" i="8" s="1"/>
  <c r="BJ282" i="8" a="1"/>
  <c r="BJ282" i="8" s="1"/>
  <c r="BJ288" i="8" a="1"/>
  <c r="BJ288" i="8" s="1"/>
  <c r="BJ301" i="8" a="1"/>
  <c r="BJ301" i="8" s="1"/>
  <c r="BJ309" i="8" a="1"/>
  <c r="BJ309" i="8" s="1"/>
  <c r="BJ285" i="8" a="1"/>
  <c r="BJ285" i="8" s="1"/>
  <c r="BJ305" i="8" a="1"/>
  <c r="BJ305" i="8" s="1"/>
  <c r="BJ312" i="8" a="1"/>
  <c r="BJ312" i="8" s="1"/>
  <c r="BJ286" i="8" a="1"/>
  <c r="BJ286" i="8" s="1"/>
  <c r="BJ306" i="8" a="1"/>
  <c r="BJ306" i="8" s="1"/>
  <c r="BJ313" i="8" a="1"/>
  <c r="BJ313" i="8" s="1"/>
  <c r="BJ300" i="8" a="1"/>
  <c r="BJ300" i="8" s="1"/>
  <c r="BJ311" i="8" a="1"/>
  <c r="BJ311" i="8" s="1"/>
  <c r="BJ293" i="8" a="1"/>
  <c r="BJ293" i="8" s="1"/>
  <c r="BJ304" i="8" a="1"/>
  <c r="BJ304" i="8" s="1"/>
  <c r="BJ316" i="8" a="1"/>
  <c r="BJ316" i="8" s="1"/>
  <c r="BJ297" i="8" a="1"/>
  <c r="BJ297" i="8" s="1"/>
  <c r="BJ310" i="8" a="1"/>
  <c r="BJ310" i="8" s="1"/>
  <c r="BJ307" i="8" a="1"/>
  <c r="BJ307" i="8" s="1"/>
  <c r="BJ314" i="8" a="1"/>
  <c r="BJ314" i="8" s="1"/>
  <c r="BJ275" i="8" a="1"/>
  <c r="BJ275" i="8" s="1"/>
  <c r="BJ318" i="8" a="1"/>
  <c r="BJ318" i="8" s="1"/>
  <c r="BJ299" i="8" a="1"/>
  <c r="BJ299" i="8" s="1"/>
  <c r="BJ281" i="8" a="1"/>
  <c r="BJ281"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S292" i="8" a="1"/>
  <c r="S292" i="8" s="1"/>
  <c r="S283" i="8" a="1"/>
  <c r="S283" i="8" s="1"/>
  <c r="S319" i="8" a="1"/>
  <c r="S319"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BH77" i="8" a="1"/>
  <c r="BH77" i="8" s="1"/>
  <c r="BC276" i="8" a="1"/>
  <c r="BC276" i="8" s="1"/>
  <c r="BC284" i="8" a="1"/>
  <c r="BC284" i="8" s="1"/>
  <c r="BC290" i="8" a="1"/>
  <c r="BC290" i="8" s="1"/>
  <c r="BC302" i="8" a="1"/>
  <c r="BC302"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7" i="8" a="1"/>
  <c r="C277" i="8" s="1"/>
  <c r="C313" i="8" a="1"/>
  <c r="C313" i="8" s="1"/>
  <c r="C315" i="8" a="1"/>
  <c r="C315" i="8" s="1"/>
  <c r="C316" i="8" a="1"/>
  <c r="C316" i="8" s="1"/>
  <c r="C291" i="8" a="1"/>
  <c r="C291" i="8" s="1"/>
  <c r="C276" i="8" a="1"/>
  <c r="C276" i="8" s="1"/>
  <c r="K277" i="8" a="1"/>
  <c r="K277" i="8" s="1"/>
  <c r="K318" i="8" a="1"/>
  <c r="K318" i="8" s="1"/>
  <c r="K313" i="8" a="1"/>
  <c r="K313" i="8" s="1"/>
  <c r="BM306" i="8" a="1"/>
  <c r="BM306" i="8" s="1"/>
  <c r="I301" i="8" a="1"/>
  <c r="I301" i="8" s="1"/>
  <c r="I275" i="8" a="1"/>
  <c r="I27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BH69" i="8" a="1"/>
  <c r="BH69" i="8" s="1"/>
  <c r="BG284" i="8" a="1"/>
  <c r="BG284" i="8" s="1"/>
  <c r="BG316" i="8" a="1"/>
  <c r="BG316" i="8" s="1"/>
  <c r="BG301" i="8" a="1"/>
  <c r="BG301" i="8" s="1"/>
  <c r="BG279" i="8" a="1"/>
  <c r="BG279" i="8" s="1"/>
  <c r="BG302" i="8" a="1"/>
  <c r="BG302" i="8" s="1"/>
  <c r="BG319" i="8" a="1"/>
  <c r="BG319" i="8" s="1"/>
  <c r="BG288" i="8" a="1"/>
  <c r="BG288" i="8" s="1"/>
  <c r="BG318" i="8" a="1"/>
  <c r="BG318" i="8" s="1"/>
  <c r="BG283" i="8" a="1"/>
  <c r="BG283" i="8" s="1"/>
  <c r="BG289" i="8" a="1"/>
  <c r="BG289" i="8" s="1"/>
  <c r="BG287" i="8" a="1"/>
  <c r="BG287" i="8" s="1"/>
  <c r="BG274" i="8" a="1"/>
  <c r="BG274" i="8" s="1"/>
  <c r="BG277" i="8" a="1"/>
  <c r="BG277" i="8" s="1"/>
  <c r="BG309" i="8" a="1"/>
  <c r="BG309" i="8" s="1"/>
  <c r="BG290" i="8" a="1"/>
  <c r="BG290" i="8" s="1"/>
  <c r="BG281" i="8" a="1"/>
  <c r="BG281" i="8" s="1"/>
  <c r="BG294" i="8" a="1"/>
  <c r="BG294" i="8" s="1"/>
  <c r="BG311" i="8" a="1"/>
  <c r="BG311" i="8" s="1"/>
  <c r="BG300" i="8" a="1"/>
  <c r="BG300" i="8" s="1"/>
  <c r="BG321" i="8" a="1"/>
  <c r="BG321" i="8" s="1"/>
  <c r="BG280" i="8" a="1"/>
  <c r="BG280" i="8" s="1"/>
  <c r="BG312" i="8" a="1"/>
  <c r="BG312" i="8" s="1"/>
  <c r="BG297" i="8" a="1"/>
  <c r="BG297" i="8" s="1"/>
  <c r="BG317" i="8" a="1"/>
  <c r="BG317"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BI282" i="8" a="1"/>
  <c r="BI282" i="8" s="1"/>
  <c r="BI307" i="8" a="1"/>
  <c r="BI307"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BH55" i="8" a="1"/>
  <c r="BH55" i="8" s="1"/>
  <c r="BB282" i="8" a="1"/>
  <c r="BB282" i="8" s="1"/>
  <c r="BB300" i="8" a="1"/>
  <c r="BB300" i="8" s="1"/>
  <c r="BB305" i="8" a="1"/>
  <c r="BB305" i="8" s="1"/>
  <c r="BB316" i="8" a="1"/>
  <c r="BB316" i="8" s="1"/>
  <c r="BB286" i="8" a="1"/>
  <c r="BB286" i="8" s="1"/>
  <c r="BB293" i="8" a="1"/>
  <c r="BB293" i="8" s="1"/>
  <c r="BB306" i="8" a="1"/>
  <c r="BB306" i="8" s="1"/>
  <c r="BB287" i="8" a="1"/>
  <c r="BB287" i="8" s="1"/>
  <c r="BB295" i="8" a="1"/>
  <c r="BB295" i="8" s="1"/>
  <c r="BB302" i="8" a="1"/>
  <c r="BB302" i="8" s="1"/>
  <c r="BB313" i="8" a="1"/>
  <c r="BB313" i="8" s="1"/>
  <c r="BB320" i="8" a="1"/>
  <c r="BB320" i="8" s="1"/>
  <c r="BB275" i="8" a="1"/>
  <c r="BB275" i="8" s="1"/>
  <c r="BB289" i="8" a="1"/>
  <c r="BB289" i="8" s="1"/>
  <c r="BB296" i="8" a="1"/>
  <c r="BB296" i="8" s="1"/>
  <c r="BB308" i="8" a="1"/>
  <c r="BB308" i="8" s="1"/>
  <c r="BB321" i="8" a="1"/>
  <c r="BB321" i="8" s="1"/>
  <c r="BB278" i="8" a="1"/>
  <c r="BB278" i="8" s="1"/>
  <c r="BB284" i="8" a="1"/>
  <c r="BB284" i="8" s="1"/>
  <c r="BB304" i="8" a="1"/>
  <c r="BB304" i="8" s="1"/>
  <c r="BB310" i="8" a="1"/>
  <c r="BB310" i="8" s="1"/>
  <c r="BB317" i="8" a="1"/>
  <c r="BB317" i="8" s="1"/>
  <c r="BB283" i="8" a="1"/>
  <c r="BB283" i="8" s="1"/>
  <c r="BB298" i="8" a="1"/>
  <c r="BB298" i="8" s="1"/>
  <c r="BB309" i="8" a="1"/>
  <c r="BB309" i="8" s="1"/>
  <c r="BB299" i="8" a="1"/>
  <c r="BB299" i="8" s="1"/>
  <c r="BB311" i="8" a="1"/>
  <c r="BB311" i="8" s="1"/>
  <c r="BB274" i="8" a="1"/>
  <c r="BB274" i="8" s="1"/>
  <c r="BB276" i="8" a="1"/>
  <c r="BB276" i="8" s="1"/>
  <c r="BB290" i="8" a="1"/>
  <c r="BB290" i="8" s="1"/>
  <c r="BB303" i="8" a="1"/>
  <c r="BB303" i="8" s="1"/>
  <c r="BB315" i="8" a="1"/>
  <c r="BB315" i="8" s="1"/>
  <c r="BB292" i="8" a="1"/>
  <c r="BB292" i="8" s="1"/>
  <c r="BB318" i="8" a="1"/>
  <c r="BB318"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307" i="8" a="1"/>
  <c r="O307" i="8" s="1"/>
  <c r="O317" i="8" a="1"/>
  <c r="O317" i="8" s="1"/>
  <c r="O319" i="8" a="1"/>
  <c r="O319" i="8" s="1"/>
  <c r="O311" i="8" a="1"/>
  <c r="O311" i="8" s="1"/>
  <c r="O313" i="8" a="1"/>
  <c r="O313" i="8" s="1"/>
  <c r="O304" i="8" a="1"/>
  <c r="O304" i="8" s="1"/>
  <c r="H318" i="8" a="1"/>
  <c r="H318" i="8" s="1"/>
  <c r="H300" i="8" a="1"/>
  <c r="H300" i="8" s="1"/>
  <c r="H294" i="8" a="1"/>
  <c r="H294" i="8" s="1"/>
  <c r="H316" i="8" a="1"/>
  <c r="H316"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S254" i="8" a="1"/>
  <c r="S254" i="8" s="1"/>
  <c r="BH125" i="8" a="1"/>
  <c r="BH125" i="8" s="1"/>
  <c r="BH112" i="8" a="1"/>
  <c r="BH112" i="8" s="1"/>
  <c r="BH150" i="8" a="1"/>
  <c r="BH150" i="8" s="1"/>
  <c r="BH126" i="8" a="1"/>
  <c r="BH126" i="8" s="1"/>
  <c r="BH134" i="8" a="1"/>
  <c r="BH134" i="8" s="1"/>
  <c r="BH151" i="8" a="1"/>
  <c r="BH151" i="8" s="1"/>
  <c r="BH152" i="8" a="1"/>
  <c r="BH152" i="8" s="1"/>
  <c r="BH111" i="8" a="1"/>
  <c r="BH111" i="8" s="1"/>
  <c r="BH143" i="8" a="1"/>
  <c r="BH143" i="8" s="1"/>
  <c r="BH148" i="8" a="1"/>
  <c r="BH148" i="8" s="1"/>
  <c r="BH121" i="8" a="1"/>
  <c r="BH121" i="8" s="1"/>
  <c r="BH153" i="8" a="1"/>
  <c r="BH153" i="8" s="1"/>
  <c r="BH140" i="8" a="1"/>
  <c r="BH140" i="8" s="1"/>
  <c r="BH128" i="8" a="1"/>
  <c r="BH128" i="8" s="1"/>
  <c r="BH117" i="8" a="1"/>
  <c r="BH117" i="8" s="1"/>
  <c r="BH116" i="8" a="1"/>
  <c r="BH116" i="8" s="1"/>
  <c r="BH142" i="8" a="1"/>
  <c r="BH142" i="8" s="1"/>
  <c r="BH109" i="8" a="1"/>
  <c r="BH109" i="8" s="1"/>
  <c r="BH132" i="8" a="1"/>
  <c r="BH132" i="8" s="1"/>
  <c r="BH130" i="8" a="1"/>
  <c r="BH130" i="8" s="1"/>
  <c r="BH118" i="8" a="1"/>
  <c r="BH118" i="8" s="1"/>
  <c r="BH141" i="8" a="1"/>
  <c r="BH141" i="8" s="1"/>
  <c r="BH114" i="8" a="1"/>
  <c r="BH114" i="8" s="1"/>
  <c r="BH123" i="8" a="1"/>
  <c r="BH123" i="8" s="1"/>
  <c r="BH149" i="8" a="1"/>
  <c r="BH149" i="8" s="1"/>
  <c r="BH137" i="8" a="1"/>
  <c r="BH137" i="8" s="1"/>
  <c r="BH133" i="8" a="1"/>
  <c r="BH133" i="8" s="1"/>
  <c r="BH124" i="8" a="1"/>
  <c r="BH124" i="8" s="1"/>
  <c r="BH129" i="8" a="1"/>
  <c r="BH129" i="8" s="1"/>
  <c r="BH136" i="8" a="1"/>
  <c r="BH136" i="8" s="1"/>
  <c r="BH120" i="8" a="1"/>
  <c r="BH120" i="8" s="1"/>
  <c r="BH139" i="8" a="1"/>
  <c r="BH139" i="8" s="1"/>
  <c r="BH144" i="8" a="1"/>
  <c r="BH144" i="8" s="1"/>
  <c r="BH127" i="8" a="1"/>
  <c r="BH127" i="8" s="1"/>
  <c r="BH156" i="8" a="1"/>
  <c r="BH156" i="8" s="1"/>
  <c r="BH119" i="8" a="1"/>
  <c r="BH119" i="8" s="1"/>
  <c r="BH146" i="8" a="1"/>
  <c r="BH146" i="8" s="1"/>
  <c r="BH138" i="8" a="1"/>
  <c r="BH138" i="8" s="1"/>
  <c r="BH110" i="8" a="1"/>
  <c r="BH110" i="8" s="1"/>
  <c r="BH154" i="8" a="1"/>
  <c r="BH154" i="8" s="1"/>
  <c r="BH147" i="8" a="1"/>
  <c r="BH147" i="8" s="1"/>
  <c r="BH131" i="8" a="1"/>
  <c r="BH131" i="8" s="1"/>
  <c r="B206" i="8" a="1"/>
  <c r="B206" i="8" s="1"/>
  <c r="B171" i="8" a="1"/>
  <c r="B171" i="8" s="1"/>
  <c r="E164" i="8" a="1"/>
  <c r="E164" i="8" s="1"/>
  <c r="H152" i="8" a="1"/>
  <c r="H152" i="8" s="1"/>
  <c r="H119" i="8" a="1"/>
  <c r="H119"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Y365" i="8" a="1"/>
  <c r="AY365" i="8" s="1"/>
  <c r="AY362" i="8" a="1"/>
  <c r="AY362" i="8" s="1"/>
  <c r="AY356" i="8" a="1"/>
  <c r="AY356" i="8" s="1"/>
  <c r="AY345" i="8" a="1"/>
  <c r="AY345" i="8" s="1"/>
  <c r="AY337" i="8" a="1"/>
  <c r="AY337" i="8" s="1"/>
  <c r="AY353" i="8" a="1"/>
  <c r="AY353" i="8" s="1"/>
  <c r="J138" i="8" a="1"/>
  <c r="J138" i="8" s="1"/>
  <c r="J123" i="8" a="1"/>
  <c r="J123" i="8" s="1"/>
  <c r="J154" i="8" a="1"/>
  <c r="J154" i="8" s="1"/>
  <c r="J117" i="8" a="1"/>
  <c r="J117" i="8" s="1"/>
  <c r="J151" i="8" a="1"/>
  <c r="J151" i="8" s="1"/>
  <c r="J135" i="8" a="1"/>
  <c r="J135"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D60" i="8" a="1"/>
  <c r="BD60"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H155" i="8" l="1" a="1"/>
  <c r="BH155" i="8" s="1"/>
  <c r="BH122" i="8" a="1"/>
  <c r="BH122" i="8" s="1"/>
  <c r="BH113" i="8" a="1"/>
  <c r="BH113" i="8" s="1"/>
  <c r="BH115" i="8" a="1"/>
  <c r="BH115" i="8" s="1"/>
  <c r="BH135" i="8" a="1"/>
  <c r="BH135" i="8" s="1"/>
  <c r="BB280" i="8" a="1"/>
  <c r="BB280" i="8" s="1"/>
  <c r="BB301" i="8" a="1"/>
  <c r="BB301" i="8" s="1"/>
  <c r="BB297" i="8" a="1"/>
  <c r="BB297" i="8" s="1"/>
  <c r="BB314" i="8" a="1"/>
  <c r="BB314" i="8" s="1"/>
  <c r="BB307" i="8" a="1"/>
  <c r="BB307" i="8" s="1"/>
  <c r="BB279" i="8" a="1"/>
  <c r="BB279" i="8" s="1"/>
  <c r="BG306" i="8" a="1"/>
  <c r="BG306" i="8" s="1"/>
  <c r="BG291" i="8" a="1"/>
  <c r="BG291" i="8" s="1"/>
  <c r="BG313" i="8" a="1"/>
  <c r="BG313" i="8" s="1"/>
  <c r="BG292" i="8" a="1"/>
  <c r="BG292" i="8" s="1"/>
  <c r="BG303" i="8" a="1"/>
  <c r="BG303" i="8" s="1"/>
  <c r="BG304" i="8" a="1"/>
  <c r="BG304" i="8" s="1"/>
  <c r="BF291" i="8" a="1"/>
  <c r="BF291" i="8" s="1"/>
  <c r="BJ321" i="8" a="1"/>
  <c r="BJ321" i="8" s="1"/>
  <c r="BJ284" i="8" a="1"/>
  <c r="BJ284" i="8" s="1"/>
  <c r="BJ303" i="8" a="1"/>
  <c r="BJ303" i="8" s="1"/>
  <c r="BJ280" i="8" a="1"/>
  <c r="BJ280" i="8" s="1"/>
  <c r="BJ294" i="8" a="1"/>
  <c r="BJ294" i="8" s="1"/>
  <c r="BJ274" i="8" a="1"/>
  <c r="BJ274" i="8" s="1"/>
  <c r="AX102" i="8" a="1"/>
  <c r="AX102" i="8" s="1"/>
  <c r="AX91" i="8" a="1"/>
  <c r="AX91" i="8" s="1"/>
  <c r="BG295" i="8" a="1"/>
  <c r="BG295" i="8" s="1"/>
  <c r="BG315" i="8" a="1"/>
  <c r="BG315" i="8" s="1"/>
  <c r="BG296" i="8" a="1"/>
  <c r="BG296" i="8" s="1"/>
  <c r="BG293" i="8" a="1"/>
  <c r="BG293" i="8" s="1"/>
  <c r="BG286" i="8" a="1"/>
  <c r="BG286" i="8" s="1"/>
  <c r="BG299" i="8" a="1"/>
  <c r="BG299" i="8" s="1"/>
  <c r="AY279" i="8" a="1"/>
  <c r="AY279" i="8" s="1"/>
  <c r="BG310" i="8" a="1"/>
  <c r="BG310" i="8" s="1"/>
  <c r="BG298" i="8" a="1"/>
  <c r="BG298" i="8" s="1"/>
  <c r="BG307" i="8" a="1"/>
  <c r="BG307" i="8" s="1"/>
  <c r="BG308" i="8" a="1"/>
  <c r="BG308" i="8" s="1"/>
  <c r="BG305" i="8" a="1"/>
  <c r="BG305" i="8" s="1"/>
  <c r="BG314" i="8" a="1"/>
  <c r="BG314" i="8" s="1"/>
  <c r="BJ296" i="8" a="1"/>
  <c r="BJ296" i="8" s="1"/>
  <c r="BJ287" i="8" a="1"/>
  <c r="BJ287" i="8" s="1"/>
  <c r="BJ289" i="8" a="1"/>
  <c r="BJ289" i="8" s="1"/>
  <c r="BJ298" i="8" a="1"/>
  <c r="BJ298" i="8" s="1"/>
  <c r="BJ276" i="8" a="1"/>
  <c r="BJ276" i="8" s="1"/>
  <c r="BB277" i="8" a="1"/>
  <c r="BB277" i="8" s="1"/>
  <c r="BB285" i="8" a="1"/>
  <c r="BB285" i="8" s="1"/>
  <c r="BB291" i="8" a="1"/>
  <c r="BB291" i="8" s="1"/>
  <c r="BB281" i="8" a="1"/>
  <c r="BB281" i="8" s="1"/>
  <c r="BB312" i="8" a="1"/>
  <c r="BB312" i="8" s="1"/>
  <c r="BG278" i="8" a="1"/>
  <c r="BG278" i="8" s="1"/>
  <c r="BG285" i="8" a="1"/>
  <c r="BG285" i="8" s="1"/>
  <c r="BG275" i="8" a="1"/>
  <c r="BG275" i="8" s="1"/>
  <c r="BG276" i="8" a="1"/>
  <c r="BG276" i="8" s="1"/>
  <c r="BG320" i="8" a="1"/>
  <c r="BG320" i="8" s="1"/>
  <c r="BJ317" i="8" a="1"/>
  <c r="BJ317" i="8" s="1"/>
  <c r="BJ277" i="8" a="1"/>
  <c r="BJ277" i="8" s="1"/>
  <c r="BJ319" i="8" a="1"/>
  <c r="BJ319" i="8" s="1"/>
  <c r="BJ291" i="8" a="1"/>
  <c r="BJ291" i="8" s="1"/>
  <c r="BJ308" i="8" a="1"/>
  <c r="BJ308" i="8" s="1"/>
  <c r="BE230" i="8"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<sst xmlns="http://schemas.openxmlformats.org/spreadsheetml/2006/main" count="3751" uniqueCount="1420">
  <si>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</si>
  <si>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</si>
  <si>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</si>
  <si>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</si>
  <si>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</si>
  <si>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</si>
  <si>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</si>
  <si>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</si>
  <si>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</si>
  <si>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</si>
  <si>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</si>
  <si>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</si>
  <si>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</si>
  <si>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</si>
  <si>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</si>
  <si>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</si>
  <si>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</si>
  <si>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</si>
  <si>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</si>
  <si>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</si>
  <si>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</si>
  <si>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</si>
  <si>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</si>
  <si>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</si>
  <si>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</si>
  <si>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</si>
  <si>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</si>
  <si>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</si>
  <si>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</si>
  <si>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</si>
  <si>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</si>
  <si>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</si>
  <si>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</si>
  <si>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</si>
  <si>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</si>
  <si>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</si>
  <si>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</si>
  <si>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</si>
  <si>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</si>
  <si>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</si>
  <si>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</si>
  <si>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</si>
  <si>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</si>
  <si>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</si>
  <si>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</si>
  <si>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</si>
  <si>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</si>
  <si>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</si>
  <si>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</si>
  <si>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</si>
  <si>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</si>
  <si>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</si>
  <si>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</si>
  <si>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</si>
  <si>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</si>
  <si>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</si>
  <si>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</si>
  <si>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</si>
  <si>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</si>
  <si>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</si>
  <si>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</si>
  <si>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</si>
  <si>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</si>
  <si>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</si>
  <si>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</si>
  <si>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</si>
  <si>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</si>
  <si>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</si>
  <si>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</si>
  <si>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</si>
  <si>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</si>
  <si>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</si>
  <si>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</si>
  <si>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</si>
  <si>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</si>
  <si>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</si>
  <si>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</si>
  <si>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</si>
  <si>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</si>
  <si>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</si>
  <si>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</si>
  <si>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</si>
  <si>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</si>
  <si>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</si>
  <si>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</si>
  <si>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</si>
  <si>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</si>
  <si>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</si>
  <si>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</si>
  <si>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</si>
  <si>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</si>
  <si>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</si>
  <si>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</si>
  <si>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</si>
  <si>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</si>
  <si>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</si>
  <si>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</si>
  <si>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</si>
  <si>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</si>
  <si>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</si>
  <si>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</si>
  <si>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</si>
  <si>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</si>
  <si>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</si>
  <si>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</si>
  <si>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</si>
  <si>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</si>
  <si>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</si>
  <si>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</si>
  <si>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</si>
  <si>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</si>
  <si>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</si>
  <si>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</si>
  <si>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</si>
  <si>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</si>
  <si>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</si>
  <si>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</si>
  <si>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</si>
  <si>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</si>
  <si>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</si>
  <si>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</si>
  <si>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</si>
  <si>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</si>
  <si>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</si>
  <si>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</si>
  <si>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</si>
  <si>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</si>
  <si>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</si>
  <si>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</si>
  <si>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</si>
  <si>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</si>
  <si>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</si>
  <si>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</si>
  <si>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</si>
  <si>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</si>
  <si>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</si>
  <si>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</si>
  <si>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</si>
  <si>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</si>
  <si>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</si>
  <si>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</si>
  <si>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</si>
  <si>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</si>
  <si>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</si>
  <si>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</si>
  <si>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</si>
  <si>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</si>
  <si>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</si>
  <si>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</si>
  <si>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</si>
  <si>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</si>
  <si>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</si>
  <si>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</si>
  <si>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</si>
  <si>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</si>
  <si>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</si>
  <si>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</si>
  <si>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</si>
  <si>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</si>
  <si>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</si>
  <si>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</si>
  <si>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</si>
  <si>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</si>
  <si>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</si>
  <si>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</si>
  <si>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</si>
  <si>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</si>
  <si>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</si>
  <si>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</si>
  <si>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</si>
  <si>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</si>
  <si>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</si>
  <si>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</si>
  <si>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</si>
  <si>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</si>
  <si>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</si>
  <si>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</si>
  <si>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</si>
  <si>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</si>
  <si>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</si>
  <si>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</si>
  <si>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</si>
  <si>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</si>
  <si>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</si>
  <si>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</si>
  <si>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</si>
  <si>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</si>
  <si>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</si>
  <si>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</si>
  <si>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</si>
  <si>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</si>
  <si>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</si>
  <si>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</si>
  <si>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</si>
  <si>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</si>
  <si>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</si>
  <si>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</si>
  <si>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</si>
  <si>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</si>
  <si>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</si>
  <si>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</si>
  <si>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</si>
  <si>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</si>
  <si>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</si>
  <si>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</si>
  <si>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</si>
  <si>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</si>
  <si>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</si>
  <si>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</si>
  <si>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</si>
  <si>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</si>
  <si>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</si>
  <si>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</si>
  <si>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</si>
  <si>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</si>
  <si>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</si>
  <si>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</si>
  <si>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</si>
  <si>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</si>
  <si>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</si>
  <si>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</si>
  <si>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</si>
  <si>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</si>
  <si>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</si>
  <si>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</si>
  <si>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</si>
  <si>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</si>
  <si>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</si>
  <si>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</si>
  <si>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</si>
  <si>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</si>
  <si>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</si>
  <si>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</si>
  <si>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</si>
  <si>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</si>
  <si>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</si>
  <si>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</si>
  <si>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</si>
  <si>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</si>
  <si>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</si>
  <si>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</si>
  <si>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</si>
  <si>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</si>
  <si>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</si>
  <si>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</si>
  <si>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</si>
  <si>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</si>
  <si>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</si>
  <si>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</si>
  <si>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</si>
  <si>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</si>
  <si>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</si>
  <si>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</si>
  <si>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</si>
  <si>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</si>
  <si>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</si>
  <si>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</si>
  <si>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</si>
  <si>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</si>
  <si>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</si>
  <si>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</si>
  <si>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</si>
  <si>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</si>
  <si>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</si>
  <si>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</si>
  <si>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</si>
  <si>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</si>
  <si>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</si>
  <si>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</si>
  <si>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</si>
  <si>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</si>
  <si>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</si>
  <si>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</si>
  <si>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</si>
  <si>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</si>
  <si>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</si>
  <si>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</si>
  <si>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</si>
  <si>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</si>
  <si>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</si>
  <si>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</si>
  <si>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</si>
  <si>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</si>
  <si>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</si>
  <si>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</si>
  <si>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</si>
  <si>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</si>
  <si>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</si>
  <si>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</si>
  <si>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</si>
  <si>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</si>
  <si>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</si>
  <si>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</si>
  <si>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</si>
  <si>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</si>
  <si>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</si>
  <si>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</si>
  <si>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</si>
  <si>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</si>
  <si>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</si>
  <si>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</si>
  <si>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</si>
  <si>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</si>
  <si>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</si>
  <si>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</si>
  <si>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</si>
  <si>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</si>
  <si>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</si>
  <si>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</si>
  <si>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</si>
  <si>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</si>
  <si>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</si>
  <si>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</si>
  <si>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</si>
  <si>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</si>
  <si>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</si>
  <si>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</si>
  <si>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</si>
  <si>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</si>
  <si>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</si>
  <si>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</si>
  <si>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</si>
  <si>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</si>
  <si>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</si>
  <si>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</si>
  <si>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</si>
  <si>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</si>
  <si>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</si>
  <si>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</si>
  <si>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</si>
  <si>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</si>
  <si>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</si>
  <si>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</si>
  <si>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</si>
  <si>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</si>
  <si>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</si>
  <si>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</si>
  <si>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</si>
  <si>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</si>
  <si>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</si>
  <si>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</si>
  <si>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</si>
  <si>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</si>
  <si>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</si>
  <si>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</si>
  <si>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</si>
  <si>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</si>
  <si>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</si>
  <si>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</si>
  <si>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</si>
  <si>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</si>
  <si>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</si>
  <si>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</si>
  <si>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</si>
  <si>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</si>
  <si>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</si>
  <si>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</si>
  <si>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</si>
  <si>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</si>
  <si>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</si>
  <si>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</si>
  <si>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</si>
  <si>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</si>
  <si>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</si>
  <si>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</si>
  <si>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</si>
  <si>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</si>
  <si>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</si>
  <si>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</si>
  <si>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</si>
  <si>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</si>
  <si>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</si>
  <si>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</si>
  <si>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</si>
  <si>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</si>
  <si>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</si>
  <si>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</si>
  <si>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</si>
  <si>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</si>
  <si>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</si>
  <si>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</si>
  <si>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</si>
  <si>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</si>
  <si>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</si>
  <si>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</si>
  <si>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</si>
  <si>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</si>
  <si>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</si>
  <si>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</si>
  <si>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</si>
  <si>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</si>
  <si>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</si>
  <si>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</si>
  <si>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</si>
  <si>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</si>
  <si>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</si>
  <si>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</si>
  <si>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</si>
  <si>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</si>
  <si>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</si>
  <si>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</si>
  <si>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</si>
  <si>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</si>
  <si>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</si>
  <si>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</si>
  <si>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</si>
  <si>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</si>
  <si>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</si>
  <si>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</si>
  <si>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</si>
  <si>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</si>
  <si>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</si>
  <si>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</si>
  <si>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</si>
  <si>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</si>
  <si>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</si>
  <si>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</si>
  <si>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</si>
  <si>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</si>
  <si>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</si>
  <si>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</si>
  <si>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</si>
  <si>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</si>
  <si>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</si>
  <si>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</si>
  <si>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</si>
  <si>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</si>
  <si>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</si>
  <si>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</si>
  <si>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</si>
  <si>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</si>
  <si>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</si>
  <si>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</si>
  <si>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</si>
  <si>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</si>
  <si>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</si>
  <si>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</si>
  <si>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</si>
  <si>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</si>
  <si>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</si>
  <si>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</si>
  <si>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</si>
  <si>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</si>
  <si>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</si>
  <si>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</si>
  <si>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</si>
  <si>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</si>
  <si>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</si>
  <si>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</si>
  <si>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</si>
  <si>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</si>
  <si>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</si>
  <si>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</si>
  <si>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</si>
  <si>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</si>
  <si>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</si>
  <si>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</si>
  <si>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</si>
  <si>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</si>
  <si>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</si>
  <si>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</si>
  <si>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</si>
  <si>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</si>
  <si>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</si>
  <si>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</si>
  <si>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</si>
  <si>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</si>
  <si>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</si>
  <si>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</si>
  <si>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</si>
  <si>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</si>
  <si>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</si>
  <si>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</si>
  <si>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</si>
  <si>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</si>
  <si>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</si>
  <si>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</si>
  <si>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</si>
  <si>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</si>
  <si>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</si>
  <si>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</si>
  <si>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</si>
  <si>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</si>
  <si>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</si>
  <si>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</si>
  <si>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</si>
  <si>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</si>
  <si>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</si>
  <si>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</si>
  <si>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</si>
  <si>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</si>
  <si>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</si>
  <si>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</si>
  <si>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</si>
  <si>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</si>
  <si>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</si>
  <si>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</si>
  <si>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</si>
  <si>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</si>
  <si>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</si>
  <si>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</si>
  <si>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</si>
  <si>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</si>
  <si>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</si>
  <si>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</si>
  <si>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</si>
  <si>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</si>
  <si>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</si>
  <si>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</si>
  <si>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</si>
  <si>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</si>
  <si>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</si>
  <si>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</si>
  <si>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</si>
  <si>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</si>
  <si>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</si>
  <si>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</si>
  <si>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</si>
  <si>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</si>
  <si>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</si>
  <si>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</si>
  <si>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</si>
  <si>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</si>
  <si>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</si>
  <si>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</si>
  <si>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</si>
  <si>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</si>
  <si>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</si>
  <si>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</si>
  <si>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</si>
  <si>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</si>
  <si>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</si>
  <si>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</si>
  <si>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</si>
  <si>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</si>
  <si>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</si>
  <si>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</si>
  <si>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</si>
  <si>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</si>
  <si>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</si>
  <si>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</si>
  <si>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</si>
  <si>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</si>
  <si>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</si>
  <si>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</si>
  <si>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</si>
  <si>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</si>
  <si>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</si>
  <si>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</si>
  <si>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</si>
  <si>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</si>
  <si>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</si>
  <si>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</si>
  <si>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</si>
  <si>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</si>
  <si>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</si>
  <si>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</si>
  <si>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</si>
  <si>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</si>
  <si>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</si>
  <si>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</si>
  <si>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</si>
  <si>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</si>
  <si>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</si>
  <si>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</si>
  <si>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</si>
  <si>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</si>
  <si>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</si>
  <si>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</si>
  <si>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</si>
  <si>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</si>
  <si>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</si>
  <si>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</si>
  <si>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</si>
  <si>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</si>
  <si>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</si>
  <si>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</si>
  <si>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</si>
  <si>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</si>
  <si>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</si>
  <si>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</si>
  <si>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</si>
  <si>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</si>
  <si>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</si>
  <si>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</si>
  <si>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</si>
  <si>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</si>
  <si>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</si>
  <si>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</si>
  <si>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</si>
  <si>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</si>
  <si>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</si>
  <si>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</si>
  <si>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</si>
  <si>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</si>
  <si>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</si>
  <si>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</si>
  <si>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</si>
  <si>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</si>
  <si>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</si>
  <si>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</si>
  <si>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</si>
  <si>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</si>
  <si>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</si>
  <si>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</si>
  <si>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</si>
  <si>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</si>
  <si>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</si>
  <si>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</si>
  <si>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</si>
  <si>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</si>
  <si>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</si>
  <si>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</si>
  <si>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</si>
  <si>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</si>
  <si>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</si>
  <si>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</si>
  <si>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</si>
  <si>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</si>
  <si>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</si>
  <si>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</si>
  <si>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</si>
  <si>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</si>
  <si>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</si>
  <si>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</si>
  <si>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</si>
  <si>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</si>
  <si>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</si>
  <si>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</si>
  <si>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</si>
  <si>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</si>
  <si>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</si>
  <si>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</si>
  <si>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</si>
  <si>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</si>
  <si>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</si>
  <si>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</si>
  <si>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</si>
  <si>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</si>
  <si>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</si>
  <si>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</si>
  <si>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</si>
  <si>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</si>
  <si>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</si>
  <si>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</si>
  <si>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</si>
  <si>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</si>
  <si>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</si>
  <si>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</si>
  <si>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</si>
  <si>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</si>
  <si>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</si>
  <si>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</si>
  <si>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</si>
  <si>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</si>
  <si>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</si>
  <si>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</si>
  <si>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</si>
  <si>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</si>
  <si>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</si>
  <si>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</si>
  <si>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</si>
  <si>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</si>
  <si>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</si>
  <si>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</si>
  <si>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</si>
  <si>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</si>
  <si>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</si>
  <si>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</si>
  <si>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</si>
  <si>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</si>
  <si>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</si>
  <si>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</si>
  <si>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</si>
  <si>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</si>
  <si>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</si>
  <si>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</si>
  <si>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</si>
  <si>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</si>
  <si>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</si>
  <si>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</si>
  <si>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</si>
  <si>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</si>
  <si>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</si>
  <si>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</si>
  <si>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</si>
  <si>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</si>
  <si>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</si>
  <si>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</si>
  <si>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</si>
  <si>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</si>
  <si>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</si>
  <si>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</si>
  <si>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</si>
  <si>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</si>
  <si>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</si>
  <si>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</si>
  <si>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</si>
  <si>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</si>
  <si>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</si>
  <si>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</si>
  <si>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</si>
  <si>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</si>
  <si>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</si>
  <si>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</si>
  <si>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</si>
  <si>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</si>
  <si>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</si>
  <si>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</si>
  <si>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</si>
  <si>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</si>
  <si>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</si>
  <si>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</si>
  <si>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</si>
  <si>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</si>
  <si>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</si>
  <si>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</si>
  <si>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</si>
  <si>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</si>
  <si>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</si>
  <si>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</si>
  <si>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</si>
  <si>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</si>
  <si>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</si>
  <si>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</si>
  <si>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</si>
  <si>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</si>
  <si>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</si>
  <si>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</si>
  <si>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</si>
  <si>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</si>
  <si>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</si>
  <si>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</si>
  <si>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</si>
  <si>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</si>
  <si>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</si>
  <si>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</si>
  <si>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</si>
  <si>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</si>
  <si>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</si>
  <si>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</si>
  <si>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</si>
  <si>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</si>
  <si>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</si>
  <si>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</si>
  <si>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</si>
  <si>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</si>
  <si>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</si>
  <si>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</si>
  <si>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</si>
  <si>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</si>
  <si>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</si>
  <si>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</si>
  <si>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</si>
  <si>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</si>
  <si>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</si>
  <si>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</si>
  <si>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</si>
  <si>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</si>
  <si>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</si>
  <si>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</si>
  <si>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</si>
  <si>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</si>
  <si>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</si>
  <si>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</si>
  <si>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</si>
  <si>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</si>
  <si>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</si>
  <si>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</si>
  <si>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</si>
  <si>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</si>
  <si>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</si>
  <si>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</si>
  <si>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</si>
  <si>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</si>
  <si>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</si>
  <si>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</si>
  <si>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</si>
  <si>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</si>
  <si>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</si>
  <si>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</si>
  <si>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</si>
  <si>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</si>
  <si>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</si>
  <si>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</si>
  <si>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</si>
  <si>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</si>
  <si>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</si>
  <si>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</si>
  <si>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</si>
  <si>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</si>
  <si>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</si>
  <si>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</si>
  <si>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</si>
  <si>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</si>
  <si>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</si>
  <si>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</si>
  <si>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</si>
  <si>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</si>
  <si>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</si>
  <si>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</si>
  <si>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</si>
  <si>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</si>
  <si>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</si>
  <si>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</si>
  <si>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</si>
  <si>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</si>
  <si>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</si>
  <si>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</si>
  <si>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</si>
  <si>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</si>
  <si>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</si>
  <si>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</si>
  <si>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</si>
  <si>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</si>
  <si>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</si>
  <si>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</si>
  <si>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</si>
  <si>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</si>
  <si>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</si>
  <si>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</si>
  <si>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</si>
  <si>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</si>
  <si>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</si>
  <si>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</si>
  <si>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</si>
  <si>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</si>
  <si>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</si>
  <si>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</si>
  <si>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</si>
  <si>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</si>
  <si>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</si>
  <si>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</si>
  <si>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</si>
  <si>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</si>
  <si>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</si>
  <si>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</si>
  <si>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</si>
  <si>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</si>
  <si>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</si>
  <si>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</si>
  <si>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</si>
  <si>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</si>
  <si>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</si>
  <si>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</si>
  <si>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</si>
  <si>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</si>
  <si>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</si>
  <si>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</si>
  <si>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</si>
  <si>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</si>
  <si>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</si>
  <si>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</si>
  <si>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</si>
  <si>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</si>
  <si>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</si>
  <si>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</si>
  <si>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</si>
  <si>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</si>
  <si>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</si>
  <si>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</si>
  <si>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</si>
  <si>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</si>
  <si>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</si>
  <si>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</si>
  <si>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</si>
  <si>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</si>
  <si>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</si>
  <si>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</si>
  <si>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</si>
  <si>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</si>
  <si>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</si>
  <si>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</si>
  <si>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</si>
  <si>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</si>
  <si>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</si>
  <si>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</si>
  <si>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</si>
  <si>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</si>
  <si>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</si>
  <si>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</si>
  <si>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</si>
  <si>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</si>
  <si>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</si>
  <si>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</si>
  <si>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</si>
  <si>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</si>
  <si>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</si>
  <si>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</si>
  <si>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</si>
  <si>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</si>
  <si>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</si>
  <si>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</si>
  <si>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</si>
  <si>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</si>
  <si>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</si>
  <si>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</si>
  <si>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</si>
  <si>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</si>
  <si>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</si>
  <si>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</si>
  <si>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</si>
  <si>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</si>
  <si>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</si>
  <si>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</si>
  <si>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</si>
  <si>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</si>
  <si>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</si>
  <si>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</si>
  <si>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</si>
  <si>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</si>
  <si>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</si>
  <si>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</si>
  <si>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</si>
  <si>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</si>
  <si>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</si>
  <si>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</si>
  <si>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</si>
  <si>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</si>
  <si>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</si>
  <si>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</si>
  <si>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</si>
  <si>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</si>
  <si>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</si>
  <si>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</si>
  <si>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</si>
  <si>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</si>
  <si>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</si>
  <si>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</si>
  <si>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</si>
  <si>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</si>
  <si>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</si>
  <si>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</si>
  <si>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</si>
  <si>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</si>
  <si>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</si>
  <si>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</si>
  <si>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</si>
  <si>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</si>
  <si>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</si>
  <si>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</si>
  <si>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</si>
  <si>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</si>
  <si>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</si>
  <si>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</si>
  <si>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</si>
  <si>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</si>
  <si>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</si>
  <si>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</si>
  <si>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</si>
  <si>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</si>
  <si>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</si>
  <si>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</si>
  <si>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</si>
  <si>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</si>
  <si>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</si>
  <si>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</si>
  <si>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</si>
  <si>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</si>
  <si>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</si>
  <si>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</si>
  <si>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</si>
  <si>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</si>
  <si>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</si>
  <si>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</si>
  <si>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</si>
  <si>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</si>
  <si>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</si>
  <si>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</si>
  <si>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</si>
  <si>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</si>
  <si>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</si>
  <si>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</si>
  <si>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</si>
  <si>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</si>
  <si>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</si>
  <si>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</si>
  <si>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</si>
  <si>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</si>
  <si>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</si>
  <si>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</si>
  <si>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</si>
  <si>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</si>
  <si>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</si>
  <si>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</si>
  <si>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</si>
  <si>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</si>
  <si>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</si>
  <si>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</si>
  <si>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</si>
  <si>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</si>
  <si>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</si>
  <si>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</si>
  <si>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</si>
  <si>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</si>
  <si>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</si>
  <si>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</si>
  <si>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</si>
  <si>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</si>
  <si>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</si>
  <si>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</si>
  <si>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</si>
  <si>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</si>
  <si>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</si>
  <si>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</si>
  <si>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</si>
  <si>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</si>
  <si>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</si>
  <si>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</si>
  <si>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</si>
  <si>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</si>
  <si>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</si>
  <si>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</si>
  <si>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</si>
  <si>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</si>
  <si>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</si>
  <si>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</si>
  <si>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</si>
  <si>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</si>
  <si>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</si>
  <si>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</si>
  <si>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</si>
  <si>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</si>
  <si>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</si>
  <si>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</si>
  <si>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</si>
  <si>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</si>
  <si>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</si>
  <si>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</si>
  <si>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</si>
  <si>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</si>
  <si>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</si>
  <si>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</si>
  <si>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</si>
  <si>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</si>
  <si>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</si>
  <si>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</si>
  <si>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</si>
  <si>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</si>
  <si>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</si>
  <si>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</si>
  <si>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</si>
  <si>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</si>
  <si>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</si>
  <si>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</si>
  <si>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</si>
  <si>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</si>
  <si>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</si>
  <si>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</si>
  <si>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</si>
  <si>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</si>
  <si>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</si>
  <si>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</si>
  <si>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</si>
  <si>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</si>
  <si>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</si>
  <si>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</si>
  <si>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</si>
  <si>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</si>
  <si>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</si>
  <si>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</si>
  <si>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</si>
  <si>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</si>
  <si>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</si>
  <si>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</si>
  <si>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</si>
  <si>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</si>
  <si>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</si>
  <si>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</si>
  <si>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</si>
  <si>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</si>
  <si>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</si>
  <si>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</si>
  <si>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</si>
  <si>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</si>
  <si>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</si>
  <si>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</si>
  <si>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</si>
  <si>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</si>
  <si>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</si>
  <si>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</si>
  <si>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</si>
  <si>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</si>
  <si>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</si>
  <si>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</si>
  <si>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</si>
  <si>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</si>
  <si>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</si>
  <si>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</si>
  <si>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</si>
  <si>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</si>
  <si>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</si>
  <si>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</si>
  <si>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</si>
  <si>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</si>
  <si>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</si>
  <si>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</si>
  <si>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</si>
  <si>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</si>
  <si>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</si>
  <si>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</si>
  <si>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</si>
  <si>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</si>
  <si>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</si>
  <si>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</si>
  <si>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</si>
  <si>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</si>
  <si>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</si>
  <si>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</si>
  <si>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</si>
  <si>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</si>
  <si>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</si>
  <si>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</si>
  <si>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</si>
  <si>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</si>
  <si>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</si>
  <si>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</si>
  <si>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</si>
  <si>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</si>
  <si>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</si>
  <si>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</si>
  <si>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</si>
  <si>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</si>
  <si>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</si>
  <si>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</si>
  <si>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</si>
  <si>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</si>
  <si>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</si>
  <si>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</si>
  <si>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</si>
  <si>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</si>
  <si>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</si>
  <si>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</si>
  <si>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</si>
  <si>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</si>
  <si>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</si>
  <si>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</si>
  <si>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</si>
  <si>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</si>
  <si>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</si>
  <si>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</si>
  <si>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</si>
  <si>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</si>
  <si>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</si>
  <si>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</si>
  <si>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</si>
  <si>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</si>
  <si>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</si>
  <si>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</si>
  <si>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</si>
  <si>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</si>
  <si>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</si>
  <si>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</si>
  <si>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</si>
  <si>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</si>
  <si>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</si>
  <si>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</si>
  <si>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</si>
  <si>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</si>
  <si>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</si>
  <si>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</si>
  <si>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</si>
  <si>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</si>
  <si>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</si>
  <si>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</si>
  <si>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</si>
  <si>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</si>
  <si>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</si>
  <si>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</si>
  <si>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</si>
  <si>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</si>
  <si>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</si>
  <si>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</si>
  <si>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</si>
  <si>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</si>
  <si>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</si>
  <si>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</si>
  <si>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</si>
  <si>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</si>
  <si>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</si>
  <si>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</si>
  <si>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</si>
  <si>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</si>
  <si>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</si>
  <si>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</si>
  <si>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</si>
  <si>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</si>
  <si>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</si>
  <si>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</si>
  <si>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</si>
  <si>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</si>
  <si>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</si>
  <si>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</si>
  <si>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</si>
  <si>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</si>
  <si>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</si>
  <si>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</si>
  <si>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</si>
  <si>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</si>
  <si>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</si>
  <si>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</si>
  <si>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</si>
  <si>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</si>
  <si>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</si>
  <si>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</si>
  <si>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</si>
  <si>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</si>
  <si>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</si>
  <si>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</si>
  <si>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</si>
  <si>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</si>
  <si>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</si>
  <si>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</si>
  <si>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</si>
  <si>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</si>
  <si>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</si>
  <si>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</si>
  <si>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</si>
  <si>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</si>
  <si>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</si>
  <si>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</si>
  <si>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</si>
  <si>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</si>
  <si>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</si>
  <si>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</si>
  <si>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</si>
  <si>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</si>
  <si>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</si>
  <si>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</si>
  <si>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</si>
  <si>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</si>
  <si>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</si>
  <si>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</si>
  <si>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</si>
  <si>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</si>
  <si>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</si>
  <si>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</si>
  <si>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</si>
  <si>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</si>
  <si>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</si>
  <si>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</si>
  <si>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</si>
  <si>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</si>
  <si>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</si>
  <si>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</si>
  <si>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</si>
  <si>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</si>
  <si>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</si>
  <si>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</si>
  <si>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</si>
  <si>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</si>
  <si>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</si>
  <si>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</si>
  <si>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</si>
  <si>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</si>
  <si>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</si>
  <si>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</si>
  <si>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</si>
  <si>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</si>
  <si>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</si>
  <si>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</si>
  <si>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</si>
  <si>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</si>
  <si>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</si>
  <si>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</si>
  <si>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</si>
  <si>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</si>
  <si>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</si>
  <si>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</si>
  <si>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</si>
  <si>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</si>
  <si>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</si>
  <si>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</si>
  <si>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</si>
  <si>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</si>
  <si>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</si>
  <si>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</si>
  <si>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</si>
  <si>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</si>
  <si>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</si>
  <si>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</si>
  <si>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</si>
  <si>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</si>
  <si>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</si>
  <si>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</si>
  <si>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</si>
  <si>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</si>
  <si>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</si>
  <si>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</si>
  <si>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</si>
  <si>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</si>
  <si>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</si>
  <si>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</si>
  <si>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</si>
  <si>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</si>
  <si>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</si>
  <si>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</si>
  <si>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</si>
  <si>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</si>
  <si>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</si>
  <si>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</si>
  <si>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</si>
  <si>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</si>
  <si>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</si>
  <si>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</si>
  <si>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</si>
  <si>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</si>
  <si>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</si>
  <si>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</si>
  <si>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</si>
  <si>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</si>
  <si>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</si>
  <si>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</si>
  <si>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</si>
  <si>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</si>
  <si>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</si>
  <si>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</si>
  <si>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</si>
  <si>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</si>
  <si>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</si>
  <si>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</si>
  <si>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</si>
  <si>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</si>
  <si>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</si>
  <si>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</si>
  <si>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</si>
  <si>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</si>
  <si>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</si>
  <si>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</si>
  <si>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</si>
  <si>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</si>
  <si>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</si>
  <si>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</si>
  <si>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</si>
  <si>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</si>
  <si>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</si>
  <si>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</si>
  <si>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</si>
  <si>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</si>
  <si>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</si>
  <si>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</si>
  <si>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</si>
  <si>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</si>
  <si>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</si>
  <si>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</si>
  <si>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</si>
  <si>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</si>
  <si>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</si>
  <si>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</si>
  <si>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</si>
  <si>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</si>
  <si>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</si>
  <si>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</si>
  <si>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</si>
  <si>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</si>
  <si>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</si>
  <si>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</si>
  <si>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</si>
  <si>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</si>
  <si>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</si>
  <si>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</si>
  <si>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</si>
  <si>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</si>
  <si>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</si>
  <si>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</si>
  <si>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</si>
  <si>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</si>
  <si>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</si>
  <si>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</si>
  <si>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</si>
  <si>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</si>
  <si>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</si>
  <si>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</si>
  <si>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</si>
  <si>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</si>
  <si>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</si>
  <si>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</si>
  <si>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</si>
  <si>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</si>
  <si>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</si>
  <si>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</si>
  <si>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</si>
  <si>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</si>
  <si>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</si>
  <si>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</si>
  <si>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</si>
  <si>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</si>
  <si>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</si>
  <si>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</si>
  <si>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tCO2e/year</t>
  </si>
  <si>
    <t>As per actual ER sheet</t>
  </si>
  <si>
    <t>As per monitoring period</t>
  </si>
  <si>
    <t>Not Applicable</t>
  </si>
  <si>
    <t>The final Values are the average value of employment for the year 2019 and 2020.</t>
  </si>
  <si>
    <t>Calculated value as per the applied methodology</t>
  </si>
  <si>
    <t>Data will be archived in paper &amp; electronic form for two years after the end of crediting period or of the last issuance of GS-VERs for this project activity, whichever occurs later.</t>
  </si>
  <si>
    <t>Percent</t>
  </si>
  <si>
    <t>Monitoring Surveys data to record % users reporting a reduction in incidences of waterborne diseases such as skin rashes, diarrhea, foot sores, parasites, eye problems and other waterborne diseases</t>
  </si>
  <si>
    <t xml:space="preserve">The value has been established based on Sampling project survey across a randomly selected number of beneficiaries conducted as per details mentioned in Section D.4 of the MR. The result has been applied to all the beneficiaries of the VPA. </t>
  </si>
  <si>
    <t>No of water filter</t>
  </si>
  <si>
    <t>Econeer water filter distribution/sales record</t>
  </si>
  <si>
    <t xml:space="preserve">The data can be obtained from the Econeer water filter sales/distribution record. </t>
  </si>
  <si>
    <t>training/annum</t>
  </si>
  <si>
    <t>Number of awareness programs/training in a year</t>
  </si>
  <si>
    <t>Number of Awareness program/training for using project scenario</t>
  </si>
  <si>
    <t>Monitoring survey data for the % users reporting time-saving due to reduction in collection of fuel wood/ boiling water time in the project</t>
  </si>
  <si>
    <t>Percentage</t>
  </si>
  <si>
    <t xml:space="preserve">The measurement of the parameter is based on qualitative information collected during Monitoring surveys. The end users are being asked whether they spent less time for collection of wood fuel for the boiled water. </t>
  </si>
  <si>
    <t>No of person</t>
  </si>
  <si>
    <t>Monitoring survey report</t>
  </si>
  <si>
    <t>The measurement of the parameter is be based on quantitative information collected during Monitoring surveys. 
The total no of population has access to improved source of water= Total no of water filter work x Average no of members in household.
The total no of population has access to improved source of water= Total no of water filter work x Average no of members in household.</t>
  </si>
  <si>
    <t xml:space="preserve">The measurement of the parameter will be based on quantitative information collected during Monitoring surveys. </t>
  </si>
  <si>
    <t>Recording the number of employees (male/female) in the project under administrative, distribution, and management positions</t>
  </si>
  <si>
    <t>Tonnes</t>
  </si>
  <si>
    <t>Calculated using the below formula
[Qy*(360.83/nwb)/15.6*10^6]*fNRB,f,y</t>
  </si>
  <si>
    <t>11/06/2023 to 10/06/2024</t>
  </si>
  <si>
    <t>11/06/2024 to 10/06/2025</t>
  </si>
  <si>
    <t>11/06/2025 to 10/06/2026</t>
  </si>
  <si>
    <t>11/06/2026 to 10/06/2027</t>
  </si>
  <si>
    <t>11/06/2027 to 10/06/2028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</si>
</sst>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8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
      <sz val="11"/>
      <color theme="1"/>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0" fontId="80" fillId="0" borderId="0"/>
    <xf numFmtId="9" fontId="80" fillId="0" borderId="0" applyFont="0" applyFill="0" applyBorder="0" applyAlignment="0" applyProtection="0"/>
  </cellStyleXfs>
  <cellXfs count="345">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164" fontId="66" fillId="19" borderId="1" xfId="0" applyNumberFormat="1" applyFont="1" applyFill="1" applyBorder="1" applyAlignment="1">
      <alignment horizontal="left"/>
    </xf>
    <xf numFmtId="2" fontId="59" fillId="0" borderId="1" xfId="0" applyNumberFormat="1" applyFont="1" applyBorder="1" applyAlignment="1">
      <alignment horizontal="center"/>
    </xf>
    <xf numFmtId="9" fontId="59" fillId="0" borderId="1" xfId="5" applyFont="1" applyBorder="1" applyAlignment="1">
      <alignment horizontal="center"/>
    </xf>
    <xf numFmtId="9" fontId="59" fillId="0" borderId="1" xfId="0" applyNumberFormat="1" applyFont="1" applyBorder="1" applyAlignment="1">
      <alignment horizontal="center"/>
    </xf>
    <xf numFmtId="1" fontId="59" fillId="0" borderId="1" xfId="0" applyNumberFormat="1" applyFont="1" applyBorder="1" applyAlignment="1">
      <alignment horizontal="center"/>
    </xf>
    <xf numFmtId="3" fontId="59" fillId="0" borderId="1" xfId="0" applyNumberFormat="1" applyFont="1" applyBorder="1" applyAlignment="1">
      <alignment horizontal="center"/>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70" fillId="0" borderId="0" xfId="0" applyFont="1" applyAlignment="1">
      <alignment horizontal="left" wrapText="1"/>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62" fillId="0" borderId="0" xfId="2" applyFont="1" applyFill="1" applyAlignment="1">
      <alignment wrapText="1"/>
    </xf>
    <xf numFmtId="0" fontId="56" fillId="19" borderId="26" xfId="0" applyFont="1" applyFill="1" applyBorder="1" applyAlignment="1">
      <alignment horizontal="center" wrapText="1"/>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60" fillId="0" borderId="2" xfId="0" applyFont="1" applyBorder="1" applyAlignment="1">
      <alignment horizontal="left" vertical="top" wrapText="1"/>
    </xf>
    <xf numFmtId="0" fontId="60" fillId="0" borderId="0" xfId="0" applyFont="1" applyAlignment="1">
      <alignment horizontal="left" vertical="top" wrapText="1"/>
    </xf>
    <xf numFmtId="0" fontId="60" fillId="0" borderId="15" xfId="0" applyFont="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29"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36" fillId="0" borderId="0" xfId="2" applyFont="1" applyFill="1" applyAlignment="1">
      <alignment wrapText="1"/>
    </xf>
    <xf numFmtId="0" fontId="37" fillId="0" borderId="0" xfId="0" applyFont="1" applyAlignment="1">
      <alignment vertical="top" wrapText="1"/>
    </xf>
    <xf numFmtId="0" fontId="47" fillId="21" borderId="0" xfId="0" applyFont="1" applyFill="1" applyAlignment="1">
      <alignment horizontal="center" wrapText="1"/>
    </xf>
    <xf numFmtId="0" fontId="37" fillId="0" borderId="0" xfId="0" applyFont="1" applyAlignment="1">
      <alignment horizontal="left"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cellXfs>
  <cellStyles count="6">
    <cellStyle name="Hyperlink" xfId="2" builtinId="8"/>
    <cellStyle name="Normal" xfId="0" builtinId="0"/>
    <cellStyle name="Normal 16" xfId="4" xr:uid="{00000000-0005-0000-0000-000002000000}"/>
    <cellStyle name="Normal 2" xfId="1" xr:uid="{00000000-0005-0000-0000-000003000000}"/>
    <cellStyle name="Percent" xfId="5" builtinId="5"/>
    <cellStyle name="Style 1" xfId="3" xr:uid="{00000000-0005-0000-0000-000005000000}"/>
  </cellStyles>
  <dxfs count="421">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aa-ET"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5" displayName="Table5" ref="A2:S50" totalsRowShown="0" headerRowDxfId="420" dataDxfId="419">
  <autoFilter ref="A2:S50"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000-000001000000}" name="IMPACT" dataDxfId="418">
      <calculatedColumnFormula>Background!L7</calculatedColumnFormula>
    </tableColumn>
    <tableColumn id="2" xr3:uid="{00000000-0010-0000-0000-000002000000}" name="Climate change mitigation" dataDxfId="417">
      <calculatedColumnFormula array="1">IF(ROWS($AC$2:AC2)&lt;=B$1,INDEX($AB$2:$AB$50,_xlfn.AGGREGATE(15,3,($AC$2:$AC$50=Mapping!$B$2)/($AC$2:$AC$50=Mapping!$B$2)*ROW($AC$2:$AC$50)-ROWS($AC$2),ROWS($AC$2:AC2))),"")</calculatedColumnFormula>
    </tableColumn>
    <tableColumn id="3" xr3:uid="{00000000-0010-0000-0000-000003000000}" name="Climate change adaptation" dataDxfId="416">
      <calculatedColumnFormula array="1">IF(ROWS($AC$2:AC2)&lt;=C$1,INDEX($AB$2:$AB$50,_xlfn.AGGREGATE(15,3,($AC$2:$AC$50=Mapping!$C$2)/($AC$2:$AC$50=Mapping!$C$2)*ROW($AC$2:$AC$50)-ROWS($AC$2),ROWS($AC$2:AC2))),"")</calculatedColumnFormula>
    </tableColumn>
    <tableColumn id="4" xr3:uid="{00000000-0010-0000-0000-000004000000}" name="Air quality" dataDxfId="415">
      <calculatedColumnFormula array="1">IF(ROWS($AC$2:AC2)&lt;=D$1,INDEX($AB$2:$AB$50,_xlfn.AGGREGATE(15,3,($AC$2:$AC$50=Mapping!$D$2)/($AC$2:$AC$50=Mapping!$D$2)*ROW($AC$2:$AC$50)-ROWS($AC$2),ROWS($AC$2:AC2))),"")</calculatedColumnFormula>
    </tableColumn>
    <tableColumn id="5" xr3:uid="{00000000-0010-0000-0000-000005000000}" name="Water quality, quantity and service" dataDxfId="414">
      <calculatedColumnFormula array="1">IF(ROWS($AC$2:AC2)&lt;=E$1,INDEX($AB$2:$AB$50,_xlfn.AGGREGATE(15,3,($AC$2:$AC$50=Mapping!$E$2)/($AC$2:$AC$50=Mapping!$E$2)*ROW($AC$2:$AC$50)-ROWS($AC$2),ROWS($AC$2:AC2))),"")</calculatedColumnFormula>
    </tableColumn>
    <tableColumn id="6" xr3:uid="{00000000-0010-0000-0000-000006000000}" name="Soil quality" dataDxfId="413">
      <calculatedColumnFormula array="1">IF(ROWS($AC$2:AC2)&lt;=F$1,INDEX($AB$2:$AB$50,_xlfn.AGGREGATE(15,3,($AC$2:$AC$50=Mapping!$F$2)/($AC$2:$AC$50=Mapping!$F$2)*ROW($AC$2:$AC$50)-ROWS($AC$2),ROWS($AC$2:AC2))),"")</calculatedColumnFormula>
    </tableColumn>
    <tableColumn id="7" xr3:uid="{00000000-0010-0000-0000-000007000000}" name="Waste" dataDxfId="412">
      <calculatedColumnFormula array="1">IF(ROWS($AC$2:AC2)&lt;=G$1,INDEX($AB$2:$AB$50,_xlfn.AGGREGATE(15,3,($AC$2:$AC$50=Mapping!$G$2)/($AC$2:$AC$50=Mapping!$G$2)*ROW($AC$2:$AC$50)-ROWS($AC$2),ROWS($AC$2:AC2))),"")</calculatedColumnFormula>
    </tableColumn>
    <tableColumn id="8" xr3:uid="{00000000-0010-0000-0000-000008000000}" name="Natural resource and Sustainable Forest Management" dataDxfId="411">
      <calculatedColumnFormula array="1">IF(ROWS($AC$2:AC2)&lt;=H$1,INDEX($AB$2:$AB$50,_xlfn.AGGREGATE(15,3,($AC$2:$AC$50=Mapping!$H$2)/($AC$2:$AC$50=Mapping!$H$2)*ROW($AC$2:$AC$50)-ROWS($AC$2),ROWS($AC$2:AC2))),"")</calculatedColumnFormula>
    </tableColumn>
    <tableColumn id="10" xr3:uid="{00000000-0010-0000-0000-00000A000000}" name="Health &amp; safety" dataDxfId="410">
      <calculatedColumnFormula array="1">IF(ROWS($AC$2:AC2)&lt;=I$1,INDEX($AB$2:$AB$50,_xlfn.AGGREGATE(15,3,($AC$2:$AC$50=Mapping!$I$2)/($AC$2:$AC$50=Mapping!$I$2)*ROW($AC$2:$AC$50)-ROWS($AC$2),ROWS($AC$2:AC2))),"")</calculatedColumnFormula>
    </tableColumn>
    <tableColumn id="9" xr3:uid="{00000000-0010-0000-0000-000009000000}" name="Employment" dataDxfId="409">
      <calculatedColumnFormula array="1">IF(ROWS($AC$2:AC2)&lt;=J$1,INDEX($AB$2:$AB$50,_xlfn.AGGREGATE(15,3,($AC$2:$AC$50=Mapping!$J$2)/($AC$2:$AC$50=Mapping!$J$2)*ROW($AC$2:$AC$50)-ROWS($AC$2),ROWS($AC$2:AC2))),"")</calculatedColumnFormula>
    </tableColumn>
    <tableColumn id="11" xr3:uid="{00000000-0010-0000-0000-00000B000000}" name="Livelihood" dataDxfId="408">
      <calculatedColumnFormula array="1">IF(ROWS($AC$2:AC2)&lt;=K$1,INDEX($AB$2:$AB$50,_xlfn.AGGREGATE(15,3,($AC$2:$AC$50=Mapping!$K$2)/($AC$2:$AC$50=Mapping!$K$2)*ROW($AC$2:$AC$50)-ROWS($AC$2),ROWS($AC$2:AC2))),"")</calculatedColumnFormula>
    </tableColumn>
    <tableColumn id="12" xr3:uid="{00000000-0010-0000-0000-00000C000000}" name="Gender" dataDxfId="407">
      <calculatedColumnFormula array="1">IF(ROWS($AC$2:AC2)&lt;=L$1,INDEX($AB$2:$AB$50,_xlfn.AGGREGATE(15,3,($AC$2:$AC$50=Mapping!$L$2)/($AC$2:$AC$50=Mapping!$L$2)*ROW($AC$2:$AC$50)-ROWS($AC$2),ROWS($AC$2:AC2))),"")</calculatedColumnFormula>
    </tableColumn>
    <tableColumn id="13" xr3:uid="{00000000-0010-0000-0000-00000D000000}" name="Energy generation, efficiency &amp; access" dataDxfId="406">
      <calculatedColumnFormula array="1">IF(ROWS($AC$2:AC2)&lt;=M$1,INDEX($AB$2:$AB$50,_xlfn.AGGREGATE(15,3,($AC$2:$AC$50=Mapping!$M$2)/($AC$2:$AC$50=Mapping!$M$2)*ROW($AC$2:$AC$50)-ROWS($AC$2),ROWS($AC$2:AC2))),"")</calculatedColumnFormula>
    </tableColumn>
    <tableColumn id="14" xr3:uid="{00000000-0010-0000-0000-00000E000000}" name="Access to basic services" dataDxfId="405">
      <calculatedColumnFormula array="1">IF(ROWS($AC$2:AC2)&lt;=N$1,INDEX($AB$2:$AB$50,_xlfn.AGGREGATE(15,3,($AC$2:$AC$50=Mapping!$N$2)/($AC$2:$AC$50=Mapping!$N$2)*ROW($AC$2:$AC$50)-ROWS($AC$2),ROWS($AC$2:AC2))),"")</calculatedColumnFormula>
    </tableColumn>
    <tableColumn id="15" xr3:uid="{00000000-0010-0000-0000-00000F000000}" name="Access to infrastructure" dataDxfId="404">
      <calculatedColumnFormula array="1">IF(ROWS($AC$2:AC2)&lt;=O$1,INDEX($AB$2:$AB$50,_xlfn.AGGREGATE(15,3,($AC$2:$AC$50=Mapping!$O$2)/($AC$2:$AC$50=Mapping!$O$2)*ROW($AC$2:$AC$50)-ROWS($AC$2),ROWS($AC$2:AC2))),"")</calculatedColumnFormula>
    </tableColumn>
    <tableColumn id="16" xr3:uid="{00000000-0010-0000-0000-000010000000}" name="Food security" dataDxfId="403">
      <calculatedColumnFormula array="1">IF(ROWS($AC$2:AC2)&lt;=P$1,INDEX($AB$2:$AB$50,_xlfn.AGGREGATE(15,3,($AC$2:$AC$50=Mapping!$P$2)/($AC$2:$AC$50=Mapping!$P$2)*ROW($AC$2:$AC$50)-ROWS($AC$2),ROWS($AC$2:AC2))),"")</calculatedColumnFormula>
    </tableColumn>
    <tableColumn id="17" xr3:uid="{00000000-0010-0000-0000-000011000000}" name="Technology transfer" dataDxfId="402">
      <calculatedColumnFormula array="1">IF(ROWS($AC$2:AC2)&lt;=Q$1,INDEX($AB$2:$AB$50,_xlfn.AGGREGATE(15,3,($AC$2:$AC$50=Mapping!$Q$2)/($AC$2:$AC$50=Mapping!$Q$2)*ROW($AC$2:$AC$50)-ROWS($AC$2),ROWS($AC$2:AC2))),"")</calculatedColumnFormula>
    </tableColumn>
    <tableColumn id="19" xr3:uid="{00000000-0010-0000-0000-000013000000}" name="Capacity building" dataDxfId="401">
      <calculatedColumnFormula array="1">IF(ROWS($AC$2:AC2)&lt;=R$1,INDEX($AB$2:$AB$50,_xlfn.AGGREGATE(15,3,($AC$2:$AC$50=Mapping!$R$2)/($AC$2:$AC$50=Mapping!$R$2)*ROW($AC$2:$AC$50)-ROWS($AC$2),ROWS($AC$2:AC2))),"")</calculatedColumnFormula>
    </tableColumn>
    <tableColumn id="20" xr3:uid="{00000000-0010-0000-0000-000014000000}"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791013" displayName="Table791013" ref="AX163:BN211" totalsRowShown="0" headerRowDxfId="239" dataDxfId="238" dataCellStyle="Normal 2">
  <autoFilter ref="AX163:BN211" xr:uid="{00000000-0009-0000-0100-00000C000000}"/>
  <tableColumns count="17">
    <tableColumn id="1" xr3:uid="{00000000-0010-0000-0900-000001000000}" name="1. No poverty" dataDxfId="237" dataCellStyle="Normal 2">
      <calculatedColumnFormula array="1">IF(ROWS($AD$163:AD163)&lt;=AX$162,INDEX($AB$163:$AB$211,_xlfn.AGGREGATE(15,3,($AD$163:$AD$211=Mapping!$AX$163)/($AD$163:$AD$211=Mapping!$AX$163)*ROW($AD$2:$AD$50)-ROWS($AD$163),ROWS($AD$163:AD163))),"")</calculatedColumnFormula>
    </tableColumn>
    <tableColumn id="2" xr3:uid="{00000000-0010-0000-0900-000002000000}" name="2. Zero Hunger" dataDxfId="236" dataCellStyle="Normal 2">
      <calculatedColumnFormula array="1">IF(ROWS($AD$163:AD163)&lt;=AY$162,INDEX($AB$163:$AB$211,_xlfn.AGGREGATE(15,3,($AD$163:$AD$211=Mapping!$AY$163)/($AD$163:$AD$211=Mapping!$AY$163)*ROW($AD$2:$AD$50)-ROWS($AD$163),ROWS($AD$163:AD163))),"")</calculatedColumnFormula>
    </tableColumn>
    <tableColumn id="3" xr3:uid="{00000000-0010-0000-0900-000003000000}"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00000000-0010-0000-0900-000004000000}"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00000000-0010-0000-0900-000005000000}" name="5. Gender Equality " dataDxfId="233" dataCellStyle="Normal 2">
      <calculatedColumnFormula array="1">IF(ROWS($AD$163:AG163)&lt;=BB$162,INDEX($AB$163:$AB$211,_xlfn.AGGREGATE(15,3,($AD$163:$AD$211=Mapping!$BB$163)/($AD$163:$AD$211=Mapping!$BB$163)*ROW($AD$2:$AD$50)-ROWS($AD$163),ROWS($AD$163:AG163))),"")</calculatedColumnFormula>
    </tableColumn>
    <tableColumn id="6" xr3:uid="{00000000-0010-0000-0900-000006000000}"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00000000-0010-0000-0900-000007000000}"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00000000-0010-0000-0900-000008000000}"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00000000-0010-0000-0900-000009000000}"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00000000-0010-0000-0900-00000A000000}"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00000000-0010-0000-0900-00000B000000}"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00000000-0010-0000-0900-00000C000000}"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00000000-0010-0000-0900-00000D000000}" name="13. Climate action" dataDxfId="225" dataCellStyle="Normal 2">
      <calculatedColumnFormula array="1">IF(ROWS($AD$163:AO163)&lt;=BJ$162,INDEX($AB$163:$AB$211,_xlfn.AGGREGATE(15,3,($AD$163:$AD$211=Mapping!$BJ$163)/($AD$163:$AD$211=Mapping!$BJ$163)*ROW($AD$2:$AD$50)-ROWS($AD$163),ROWS($AD$163:AO163))),"")</calculatedColumnFormula>
    </tableColumn>
    <tableColumn id="14" xr3:uid="{00000000-0010-0000-0900-00000E000000}"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00000000-0010-0000-0900-00000F000000}" name="15. Life on land" dataDxfId="223" dataCellStyle="Normal 2">
      <calculatedColumnFormula array="1">IF(ROWS($AD$163:AQ163)&lt;=BL$162,INDEX($AB$163:$AB$211,_xlfn.AGGREGATE(15,3,($AD$163:$AD$211=Mapping!$BL$163)/($AD$163:$AD$211=Mapping!$BL$163)*ROW($AD$2:$AD$50)-ROWS($AD$163),ROWS($AD$163:AQ163))),"")</calculatedColumnFormula>
    </tableColumn>
    <tableColumn id="16" xr3:uid="{00000000-0010-0000-0900-000010000000}"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00000000-0010-0000-0900-000011000000}"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531114" displayName="Table531114" ref="A163:S211" totalsRowShown="0" headerRowDxfId="220" dataDxfId="219" dataCellStyle="Normal 2">
  <autoFilter ref="A163:S211" xr:uid="{00000000-0009-0000-0100-00000D000000}"/>
  <tableColumns count="19">
    <tableColumn id="1" xr3:uid="{00000000-0010-0000-0A00-000001000000}" name="IMPACT" dataDxfId="218" dataCellStyle="Normal 2">
      <calculatedColumnFormula>Background!L7</calculatedColumnFormula>
    </tableColumn>
    <tableColumn id="2" xr3:uid="{00000000-0010-0000-0A00-000002000000}"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00000000-0010-0000-0A00-000003000000}"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00000000-0010-0000-0A00-000004000000}" name="Air quality" dataDxfId="215" dataCellStyle="Normal 2">
      <calculatedColumnFormula array="1">IF(ROWS($AC$163:AC163)&lt;=D$162,INDEX($AB$163:$AB$211,_xlfn.AGGREGATE(15,3,($AC$163:$AC$211=Mapping!$D$163)/($AC$163:$AC$211=Mapping!$D$163)*ROW($AC$2:$AC$50)-ROWS($AC$163),ROWS($AC$163:AC163))),"")</calculatedColumnFormula>
    </tableColumn>
    <tableColumn id="5" xr3:uid="{00000000-0010-0000-0A00-00000500000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00000000-0010-0000-0A00-000006000000}" name="Soil quality" dataDxfId="213" dataCellStyle="Normal 2">
      <calculatedColumnFormula array="1">IF(ROWS($AC$163:AC163)&lt;=F$162,INDEX($AB$163:$AB$211,_xlfn.AGGREGATE(15,3,($AC$163:$AC$211=Mapping!$F$163)/($AC$163:$AC$211=Mapping!$F$163)*ROW($AC$2:$AC$50)-ROWS($AC$163),ROWS($AC$163:AC163))),"")</calculatedColumnFormula>
    </tableColumn>
    <tableColumn id="7" xr3:uid="{00000000-0010-0000-0A00-000007000000}" name="Waste" dataDxfId="212" dataCellStyle="Normal 2">
      <calculatedColumnFormula array="1">IF(ROWS($AC$163:AC163)&lt;=G$162,INDEX($AB$163:$AB$211,_xlfn.AGGREGATE(15,3,($AC$163:$AC$211=Mapping!$G$163)/($AC$163:$AC$211=Mapping!$G$163)*ROW($AC$2:$AC$50)-ROWS($AC$163),ROWS($AC$163:AC163))),"")</calculatedColumnFormula>
    </tableColumn>
    <tableColumn id="8" xr3:uid="{00000000-0010-0000-0A00-000008000000}"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0000000-0010-0000-0A00-00000A000000}" name="Health &amp; safety" dataDxfId="210" dataCellStyle="Normal 2">
      <calculatedColumnFormula array="1">IF(ROWS($AC$163:AC163)&lt;=I$162,INDEX($AB$163:$AB$211,_xlfn.AGGREGATE(15,3,($AC$163:$AC$211=Mapping!$I$163)/($AC$163:$AC$211=Mapping!$I$163)*ROW($AC$2:$AC$50)-ROWS($AC$163),ROWS($AC$163:AC163))),"")</calculatedColumnFormula>
    </tableColumn>
    <tableColumn id="9" xr3:uid="{00000000-0010-0000-0A00-000009000000}" name="Employment" dataDxfId="209" dataCellStyle="Normal 2">
      <calculatedColumnFormula array="1">IF(ROWS($AC$163:AC163)&lt;=J$162,INDEX($AB$163:$AB$211,_xlfn.AGGREGATE(15,3,($AC$163:$AC$211=Mapping!$J$163)/($AC$163:$AC$211=Mapping!$J$163)*ROW($AC$2:$AC$50)-ROWS($AC$163),ROWS($AC$163:AC163))),"")</calculatedColumnFormula>
    </tableColumn>
    <tableColumn id="11" xr3:uid="{00000000-0010-0000-0A00-00000B000000}" name="Livelihood" dataDxfId="208" dataCellStyle="Normal 2">
      <calculatedColumnFormula array="1">IF(ROWS($AC$163:AC163)&lt;=K$162,INDEX($AB$163:$AB$211,_xlfn.AGGREGATE(15,3,($AC$163:$AC$211=Mapping!$K$163)/($AC$163:$AC$211=Mapping!$K$163)*ROW($AC$2:$AC$50)-ROWS($AC$163),ROWS($AC$163:AC163))),"")</calculatedColumnFormula>
    </tableColumn>
    <tableColumn id="12" xr3:uid="{00000000-0010-0000-0A00-00000C000000}" name="Gender" dataDxfId="207" dataCellStyle="Normal 2">
      <calculatedColumnFormula array="1">IF(ROWS($AC$163:AC163)&lt;=L$162,INDEX($AB$163:$AB$211,_xlfn.AGGREGATE(15,3,($AC$163:$AC$211=Mapping!$L$163)/($AC$163:$AC$211=Mapping!$L$163)*ROW($AC$2:$AC$50)-ROWS($AC$163),ROWS($AC$163:AC163))),"")</calculatedColumnFormula>
    </tableColumn>
    <tableColumn id="13" xr3:uid="{00000000-0010-0000-0A00-00000D000000}"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00000000-0010-0000-0A00-00000E000000}"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00000000-0010-0000-0A00-00000F000000}"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00000000-0010-0000-0A00-000010000000}" name="Food security" dataDxfId="203" dataCellStyle="Normal 2">
      <calculatedColumnFormula array="1">IF(ROWS($AC$163:AC163)&lt;=P$162,INDEX($AB$163:$AB$211,_xlfn.AGGREGATE(15,3,($AC$163:$AC$211=Mapping!$P$163)/($AC$163:$AC$211=Mapping!$P$163)*ROW($AC$2:$AC$50)-ROWS($AC$163),ROWS($AC$163:AC163))),"")</calculatedColumnFormula>
    </tableColumn>
    <tableColumn id="17" xr3:uid="{00000000-0010-0000-0A00-000011000000}" name="Technology transfer" dataDxfId="202" dataCellStyle="Normal 2">
      <calculatedColumnFormula array="1">IF(ROWS($AC$163:AC163)&lt;=Q$162,INDEX($AB$163:$AB$211,_xlfn.AGGREGATE(15,3,($AC$163:$AC$211=Mapping!$Q$163)/($AC$163:$AC$211=Mapping!$Q$163)*ROW($AC$2:$AC$50)-ROWS($AC$163),ROWS($AC$163:AC163))),"")</calculatedColumnFormula>
    </tableColumn>
    <tableColumn id="19" xr3:uid="{00000000-0010-0000-0A00-000013000000}" name="Capacity building" dataDxfId="201" dataCellStyle="Normal 2">
      <calculatedColumnFormula array="1">IF(ROWS($AC$163:AC163)&lt;=R$162,INDEX($AB$163:$AB$211,_xlfn.AGGREGATE(15,3,($AC$163:$AC$211=Mapping!$R$163)/($AC$163:$AC$211=Mapping!$R$163)*ROW($AC$2:$AC$50)-ROWS($AC$163),ROWS($AC$163:AC163))),"")</calculatedColumnFormula>
    </tableColumn>
    <tableColumn id="20" xr3:uid="{00000000-0010-0000-0A00-000014000000}"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46715" displayName="Table46715" ref="AA218:AR266" totalsRowShown="0" headerRowDxfId="199" dataDxfId="198" headerRowCellStyle="Normal 2" dataCellStyle="Normal 2">
  <autoFilter ref="AA218:AR266" xr:uid="{00000000-0009-0000-0100-00000E000000}"/>
  <tableColumns count="18">
    <tableColumn id="2" xr3:uid="{00000000-0010-0000-0B00-000002000000}" name="Type" dataDxfId="197" dataCellStyle="Normal 2">
      <calculatedColumnFormula array="1">IF(ROWS(BA!$L$2:L257)&lt;=B$1,INDEX(BA!$P$2:$P$63,_xlfn.AGGREGATE(15,3,(BA!$L$2:$L$63=Mapping!$A$3)/(BA!$L$2:$L$63=Mapping!$A$3)*ROW(BA!$L$2:$L$247)-ROWS(BA!$L$2),ROWS(BA!$L$2:L257))),"")</calculatedColumnFormula>
    </tableColumn>
    <tableColumn id="3" xr3:uid="{00000000-0010-0000-0B00-000003000000}" name="Indicator" dataDxfId="196" dataCellStyle="Normal 2">
      <calculatedColumnFormula array="1">IF(ROWS(BA!$E$2:E2)&lt;=AB$217,INDEX(BA!$P$2:$P$961,_xlfn.AGGREGATE(15,3,(BA!$E$2:$E$961=Mapping!$AA$219)/(BA!$E$2:$E$961=Mapping!$AA$219)*ROW(BA!$E$2:$E$961)-ROWS(BA!$E$2),ROWS(BA!$E$2:E2))),"")</calculatedColumnFormula>
    </tableColumn>
    <tableColumn id="4" xr3:uid="{00000000-0010-0000-0B00-000004000000}" name="Impact_area" dataDxfId="195" dataCellStyle="Normal 2">
      <calculatedColumnFormula>IFERROR(INDEX(BA!$L$2:$L$961,MATCH($AB219,BA!$P$2:$P$961,0)),"")</calculatedColumnFormula>
    </tableColumn>
    <tableColumn id="5" xr3:uid="{00000000-0010-0000-0B00-000005000000}" name="SDG" dataDxfId="194" dataCellStyle="Normal 2">
      <calculatedColumnFormula>IFERROR(INDEX(BA!$M$2:$M$961,MATCH($AB219,BA!$P$2:$P$961,0)),"")</calculatedColumnFormula>
    </tableColumn>
    <tableColumn id="6" xr3:uid="{00000000-0010-0000-0B00-000006000000}" name="Imapct indicator" dataDxfId="193" dataCellStyle="Normal 2">
      <calculatedColumnFormula>IFERROR(INDEX(BA!$O$2:$O$961,MATCH($AB219,BA!$P$2:$P$961,0)),"")</calculatedColumnFormula>
    </tableColumn>
    <tableColumn id="7" xr3:uid="{00000000-0010-0000-0B00-000007000000}" name="SDG_Target" dataDxfId="192" dataCellStyle="Normal 2">
      <calculatedColumnFormula>IFERROR(INDEX(BA!$N$2:$N$961,MATCH($AB219,BA!$P$2:$P$961,0)),"")</calculatedColumnFormula>
    </tableColumn>
    <tableColumn id="8" xr3:uid="{00000000-0010-0000-0B00-000008000000}" name="Column1" dataDxfId="191" dataCellStyle="Normal 2"/>
    <tableColumn id="9" xr3:uid="{00000000-0010-0000-0B00-000009000000}" name="Column2" dataDxfId="190" dataCellStyle="Normal 2"/>
    <tableColumn id="10" xr3:uid="{00000000-0010-0000-0B00-00000A000000}" name="Column3" dataDxfId="189" dataCellStyle="Normal 2"/>
    <tableColumn id="11" xr3:uid="{00000000-0010-0000-0B00-00000B000000}" name="Column4" dataDxfId="188" dataCellStyle="Normal 2"/>
    <tableColumn id="12" xr3:uid="{00000000-0010-0000-0B00-00000C000000}" name="Column5" dataDxfId="187" dataCellStyle="Normal 2"/>
    <tableColumn id="13" xr3:uid="{00000000-0010-0000-0B00-00000D000000}" name="Column6" dataDxfId="186" dataCellStyle="Normal 2"/>
    <tableColumn id="14" xr3:uid="{00000000-0010-0000-0B00-00000E000000}" name="Column7" dataDxfId="185" dataCellStyle="Normal 2"/>
    <tableColumn id="15" xr3:uid="{00000000-0010-0000-0B00-00000F000000}" name="Column8" dataDxfId="184" dataCellStyle="Normal 2"/>
    <tableColumn id="16" xr3:uid="{00000000-0010-0000-0B00-000010000000}" name="Column9" dataDxfId="183" dataCellStyle="Normal 2"/>
    <tableColumn id="17" xr3:uid="{00000000-0010-0000-0B00-000011000000}" name="Column10" dataDxfId="182" dataCellStyle="Normal 2"/>
    <tableColumn id="18" xr3:uid="{00000000-0010-0000-0B00-000012000000}" name="Column11" dataDxfId="181" dataCellStyle="Normal 2"/>
    <tableColumn id="19" xr3:uid="{00000000-0010-0000-0B00-000013000000}"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791016" displayName="Table791016" ref="AX218:BN266" totalsRowShown="0" headerRowDxfId="179" dataDxfId="178" dataCellStyle="Normal 2">
  <autoFilter ref="AX218:BN266" xr:uid="{00000000-0009-0000-0100-00000F000000}"/>
  <tableColumns count="17">
    <tableColumn id="1" xr3:uid="{00000000-0010-0000-0C00-000001000000}" name="1. No poverty" dataDxfId="177" dataCellStyle="Normal 2">
      <calculatedColumnFormula array="1">IF(ROWS($AD$218:AD218)&lt;=AX$217,INDEX($AB$218:$AB$266,_xlfn.AGGREGATE(15,3,($AD$218:$AD$266=Mapping!$AX$218)/($AD$218:$AD$266=Mapping!$AX$218)*ROW($AD$2:$AD$50)-ROWS($AD$218),ROWS($AD$218:AD218))),"")</calculatedColumnFormula>
    </tableColumn>
    <tableColumn id="2" xr3:uid="{00000000-0010-0000-0C00-000002000000}" name="2. Zero Hunger" dataDxfId="176" dataCellStyle="Normal 2">
      <calculatedColumnFormula array="1">IF(ROWS($AD$218:AE218)&lt;=AY$217,INDEX($AB$218:$AB$266,_xlfn.AGGREGATE(15,3,($AD$218:$AD$266=Mapping!$AY$218)/($AD$218:$AD$266=Mapping!$AY$218)*ROW($AD$2:$AD$50)-ROWS($AD$218),ROWS($AD$218:AE218))),"")</calculatedColumnFormula>
    </tableColumn>
    <tableColumn id="3" xr3:uid="{00000000-0010-0000-0C00-000003000000}"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00000000-0010-0000-0C00-000004000000}"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00000000-0010-0000-0C00-000005000000}" name="5. Gender Equality " dataDxfId="173" dataCellStyle="Normal 2">
      <calculatedColumnFormula array="1">IF(ROWS($AD$218:AH218)&lt;=BB$217,INDEX($AB$218:$AB$266,_xlfn.AGGREGATE(15,3,($AD$218:$AD$266=Mapping!$BB$218)/($AD$218:$AD$266=Mapping!$BB$218)*ROW($AD$2:$AD$50)-ROWS($AD$218),ROWS($AD$218:AH218))),"")</calculatedColumnFormula>
    </tableColumn>
    <tableColumn id="6" xr3:uid="{00000000-0010-0000-0C00-000006000000}"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00000000-0010-0000-0C00-000007000000}"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00000000-0010-0000-0C00-000008000000}"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00000000-0010-0000-0C00-000009000000}"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00000000-0010-0000-0C00-00000A000000}"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00000000-0010-0000-0C00-00000B000000}"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00000000-0010-0000-0C00-00000C000000}"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00000000-0010-0000-0C00-00000D000000}" name="13. Climate action" dataDxfId="165" dataCellStyle="Normal 2">
      <calculatedColumnFormula array="1">IF(ROWS($AD$218:AP218)&lt;=BJ$217,INDEX($AB$218:$AB$266,_xlfn.AGGREGATE(15,3,($AD$218:$AD$266=Mapping!$BJ$218)/($AD$218:$AD$266=Mapping!$BJ$218)*ROW($AD$2:$AD$50)-ROWS($AD$218),ROWS($AD$218:AP218))),"")</calculatedColumnFormula>
    </tableColumn>
    <tableColumn id="14" xr3:uid="{00000000-0010-0000-0C00-00000E000000}"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0000000-0010-0000-0C00-00000F000000}" name="15. Life on land" dataDxfId="163" dataCellStyle="Normal 2">
      <calculatedColumnFormula array="1">IF(ROWS($AD$218:AR218)&lt;=BL$217,INDEX($AB$218:$AB$266,_xlfn.AGGREGATE(15,3,($AD$218:$AD$266=Mapping!$BL$218)/($AD$218:$AD$266=Mapping!$BL$218)*ROW($AD$2:$AD$50)-ROWS($AD$218),ROWS($AD$218:AR218))),"")</calculatedColumnFormula>
    </tableColumn>
    <tableColumn id="16" xr3:uid="{00000000-0010-0000-0C00-000010000000}"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00000000-0010-0000-0C00-000011000000}"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531117" displayName="Table531117" ref="A218:S266" totalsRowShown="0" headerRowDxfId="160" dataDxfId="159" dataCellStyle="Normal 2">
  <autoFilter ref="A218:S266" xr:uid="{00000000-0009-0000-0100-000010000000}"/>
  <tableColumns count="19">
    <tableColumn id="1" xr3:uid="{00000000-0010-0000-0D00-000001000000}" name="IMPACT" dataDxfId="158" dataCellStyle="Normal 2">
      <calculatedColumnFormula>Background!L7</calculatedColumnFormula>
    </tableColumn>
    <tableColumn id="2" xr3:uid="{00000000-0010-0000-0D00-000002000000}"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00000000-0010-0000-0D00-00000300000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00000000-0010-0000-0D00-000004000000}" name="Air quality" dataDxfId="155" dataCellStyle="Normal 2">
      <calculatedColumnFormula array="1">IF(ROWS($AC$219:AD219)&lt;=D$217,INDEX($AB$219:$AB$266,_xlfn.AGGREGATE(15,3,($AC$219:$AC$266=Mapping!$D$218)/($AC$219:$AC$266=Mapping!$D$218)*ROW($AC$2:$AC$50)-ROWS($AC$219),ROWS($AC$219:AD219))),"")</calculatedColumnFormula>
    </tableColumn>
    <tableColumn id="5" xr3:uid="{00000000-0010-0000-0D00-000005000000}"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00000000-0010-0000-0D00-000006000000}" name="Soil quality" dataDxfId="153" dataCellStyle="Normal 2">
      <calculatedColumnFormula array="1">IF(ROWS($AC$219:AF219)&lt;=F$217,INDEX($AB$219:$AB$266,_xlfn.AGGREGATE(15,3,($AC$219:$AC$266=Mapping!$F$218)/($AC$219:$AC$266=Mapping!$F$218)*ROW($AC$2:$AC$50)-ROWS($AC$219),ROWS($AC$219:AF219))),"")</calculatedColumnFormula>
    </tableColumn>
    <tableColumn id="7" xr3:uid="{00000000-0010-0000-0D00-000007000000}" name="Waste" dataDxfId="152" dataCellStyle="Normal 2">
      <calculatedColumnFormula array="1">IF(ROWS($AC$219:AG219)&lt;=G$217,INDEX($AB$219:$AB$266,_xlfn.AGGREGATE(15,3,($AC$219:$AC$266=Mapping!$G$218)/($AC$219:$AC$266=Mapping!$G$218)*ROW($AC$2:$AC$50)-ROWS($AC$219),ROWS($AC$219:AG219))),"")</calculatedColumnFormula>
    </tableColumn>
    <tableColumn id="8" xr3:uid="{00000000-0010-0000-0D00-000008000000}"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00000000-0010-0000-0D00-00000A000000}" name="Health &amp; safety" dataDxfId="150" dataCellStyle="Normal 2">
      <calculatedColumnFormula array="1">IF(ROWS($AC$219:AI219)&lt;=I$217,INDEX($AB$219:$AB$266,_xlfn.AGGREGATE(15,3,($AC$219:$AC$266=Mapping!$I$218)/($AC$219:$AC$266=Mapping!$I$218)*ROW($AC$2:$AC$50)-ROWS($AC$219),ROWS($AC$219:AI219))),"")</calculatedColumnFormula>
    </tableColumn>
    <tableColumn id="9" xr3:uid="{00000000-0010-0000-0D00-000009000000}" name="Employment" dataDxfId="149" dataCellStyle="Normal 2">
      <calculatedColumnFormula array="1">IF(ROWS($AC$219:AJ219)&lt;=J$217,INDEX($AB$219:$AB$266,_xlfn.AGGREGATE(15,3,($AC$219:$AC$266=Mapping!$J$218)/($AC$219:$AC$266=Mapping!$J$218)*ROW($AC$2:$AC$50)-ROWS($AC$219),ROWS($AC$219:AJ219))),"")</calculatedColumnFormula>
    </tableColumn>
    <tableColumn id="11" xr3:uid="{00000000-0010-0000-0D00-00000B000000}" name="Livelihood" dataDxfId="148" dataCellStyle="Normal 2">
      <calculatedColumnFormula array="1">IF(ROWS($AC$219:AK219)&lt;=K$217,INDEX($AB$219:$AB$266,_xlfn.AGGREGATE(15,3,($AC$219:$AC$266=Mapping!$K$218)/($AC$219:$AC$266=Mapping!$K$218)*ROW($AC$2:$AC$50)-ROWS($AC$219),ROWS($AC$219:AK219))),"")</calculatedColumnFormula>
    </tableColumn>
    <tableColumn id="12" xr3:uid="{00000000-0010-0000-0D00-00000C000000}" name="Gender" dataDxfId="147" dataCellStyle="Normal 2">
      <calculatedColumnFormula array="1">IF(ROWS($AC$219:AL219)&lt;=L$217,INDEX($AB$219:$AB$266,_xlfn.AGGREGATE(15,3,($AC$219:$AC$266=Mapping!$L$218)/($AC$219:$AC$266=Mapping!$L$218)*ROW($AC$2:$AC$50)-ROWS($AC$219),ROWS($AC$219:AL219))),"")</calculatedColumnFormula>
    </tableColumn>
    <tableColumn id="13" xr3:uid="{00000000-0010-0000-0D00-00000D000000}"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00000000-0010-0000-0D00-00000E000000}"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00000000-0010-0000-0D00-00000F000000}"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00000000-0010-0000-0D00-000010000000}" name="Food security" dataDxfId="143" dataCellStyle="Normal 2">
      <calculatedColumnFormula array="1">IF(ROWS($AC$219:AP219)&lt;=P$217,INDEX($AB$219:$AB$266,_xlfn.AGGREGATE(15,3,($AC$219:$AC$266=Mapping!$P$218)/($AC$219:$AC$266=Mapping!$P$218)*ROW($AC$2:$AC$50)-ROWS($AC$219),ROWS($AC$219:AP219))),"")</calculatedColumnFormula>
    </tableColumn>
    <tableColumn id="17" xr3:uid="{00000000-0010-0000-0D00-000011000000}" name="Technology transfer" dataDxfId="142" dataCellStyle="Normal 2">
      <calculatedColumnFormula array="1">IF(ROWS($AC$219:AQ219)&lt;=Q$217,INDEX($AB$219:$AB$266,_xlfn.AGGREGATE(15,3,($AC$219:$AC$266=Mapping!$Q$218)/($AC$219:$AC$266=Mapping!$Q$218)*ROW($AC$2:$AC$50)-ROWS($AC$219),ROWS($AC$219:AQ219))),"")</calculatedColumnFormula>
    </tableColumn>
    <tableColumn id="19" xr3:uid="{00000000-0010-0000-0D00-000013000000}" name="Capacity building" dataDxfId="141" dataCellStyle="Normal 2">
      <calculatedColumnFormula array="1">IF(ROWS($AC$219:AR219)&lt;=R$217,INDEX($AB$219:$AB$266,_xlfn.AGGREGATE(15,3,($AC$219:$AC$266=Mapping!$R$218)/($AC$219:$AC$266=Mapping!$R$218)*ROW($AC$2:$AC$50)-ROWS($AC$219),ROWS($AC$219:AR219))),"")</calculatedColumnFormula>
    </tableColumn>
    <tableColumn id="20" xr3:uid="{00000000-0010-0000-0D00-000014000000}"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46718" displayName="Table46718" ref="AA273:AR321" totalsRowShown="0" headerRowDxfId="139" dataDxfId="138" headerRowCellStyle="Normal 2" dataCellStyle="Normal 2">
  <autoFilter ref="AA273:AR321" xr:uid="{00000000-0009-0000-0100-000011000000}"/>
  <tableColumns count="18">
    <tableColumn id="2" xr3:uid="{00000000-0010-0000-0E00-000002000000}" name="Type" dataDxfId="137" dataCellStyle="Normal 2">
      <calculatedColumnFormula array="1">IF(ROWS(BA!$L$2:L312)&lt;=B$1,INDEX(BA!$P$2:$P$63,_xlfn.AGGREGATE(15,3,(BA!$L$2:$L$63=Mapping!$A$3)/(BA!$L$2:$L$63=Mapping!$A$3)*ROW(BA!$L$2:$L$247)-ROWS(BA!$L$2),ROWS(BA!$L$2:L312))),"")</calculatedColumnFormula>
    </tableColumn>
    <tableColumn id="3" xr3:uid="{00000000-0010-0000-0E00-000003000000}" name="Indicator" dataDxfId="136" dataCellStyle="Normal 2">
      <calculatedColumnFormula array="1">IF(ROWS(BA!$F$4:F4)&lt;=AB$272,INDEX(BA!$P$2:$P$547,_xlfn.AGGREGATE(15,3,(BA!$F$2:$F$547=Mapping!$AA$274)/(BA!$F$2:$F$547=Mapping!$AA$274)*ROW(BA!$F$2:$F$547)-ROWS(BA!$F$2),ROWS(BA!$F$2:F2))),"")</calculatedColumnFormula>
    </tableColumn>
    <tableColumn id="4" xr3:uid="{00000000-0010-0000-0E00-000004000000}" name="Impact_area" dataDxfId="135" dataCellStyle="Normal 2">
      <calculatedColumnFormula>IFERROR(INDEX(BA!$L$2:$L$1001,MATCH($AB274,BA!$P$2:$P$1001,0)),"")</calculatedColumnFormula>
    </tableColumn>
    <tableColumn id="5" xr3:uid="{00000000-0010-0000-0E00-000005000000}" name="SDG" dataDxfId="134" dataCellStyle="Normal 2">
      <calculatedColumnFormula>INDEX(BA!$M$2:$M$1001,MATCH($AB274,BA!$P$2:$P$1001,0))</calculatedColumnFormula>
    </tableColumn>
    <tableColumn id="6" xr3:uid="{00000000-0010-0000-0E00-000006000000}" name="Impact indicator" dataDxfId="133" dataCellStyle="Normal 2">
      <calculatedColumnFormula>INDEX(BA!$O$2:$O$1001,MATCH($AB274,BA!$P$2:$P$1001,0))</calculatedColumnFormula>
    </tableColumn>
    <tableColumn id="7" xr3:uid="{00000000-0010-0000-0E00-000007000000}" name="SDG_Target" dataDxfId="132" dataCellStyle="Normal 2">
      <calculatedColumnFormula>INDEX(BA!$N$2:$N$1001,MATCH($AB274,BA!$P$2:$P$1001,0))</calculatedColumnFormula>
    </tableColumn>
    <tableColumn id="8" xr3:uid="{00000000-0010-0000-0E00-000008000000}" name="SDG_Indicator " dataDxfId="131" dataCellStyle="Normal 2"/>
    <tableColumn id="9" xr3:uid="{00000000-0010-0000-0E00-000009000000}" name="Indicator2" dataDxfId="130" dataCellStyle="Normal 2"/>
    <tableColumn id="10" xr3:uid="{00000000-0010-0000-0E00-00000A000000}" name="Indicator_description " dataDxfId="129" dataCellStyle="Normal 2"/>
    <tableColumn id="11" xr3:uid="{00000000-0010-0000-0E00-00000B000000}" name="Assessment_method" dataDxfId="128" dataCellStyle="Normal 2"/>
    <tableColumn id="12" xr3:uid="{00000000-0010-0000-0E00-00000C000000}" name="Data disaggregation" dataDxfId="127" dataCellStyle="Normal 2"/>
    <tableColumn id="13" xr3:uid="{00000000-0010-0000-0E00-00000D000000}" name="Example_methods" dataDxfId="126" dataCellStyle="Normal 2"/>
    <tableColumn id="14" xr3:uid="{00000000-0010-0000-0E00-00000E000000}" name="Monitoring_frequency" dataDxfId="125" dataCellStyle="Normal 2"/>
    <tableColumn id="15" xr3:uid="{00000000-0010-0000-0E00-00000F000000}" name="Guidance" dataDxfId="124" dataCellStyle="Normal 2"/>
    <tableColumn id="16" xr3:uid="{00000000-0010-0000-0E00-000010000000}" name="References" dataDxfId="123" dataCellStyle="Normal 2"/>
    <tableColumn id="17" xr3:uid="{00000000-0010-0000-0E00-000011000000}" name="Column4" dataDxfId="122" dataCellStyle="Normal 2"/>
    <tableColumn id="18" xr3:uid="{00000000-0010-0000-0E00-000012000000}" name="Column5" dataDxfId="121" dataCellStyle="Normal 2"/>
    <tableColumn id="19" xr3:uid="{00000000-0010-0000-0E00-000013000000}"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791019" displayName="Table791019" ref="AX273:BN321" totalsRowShown="0" headerRowDxfId="119" dataDxfId="118" dataCellStyle="Normal 2">
  <autoFilter ref="AX273:BN321" xr:uid="{00000000-0009-0000-0100-000012000000}"/>
  <tableColumns count="17">
    <tableColumn id="1" xr3:uid="{00000000-0010-0000-0F00-000001000000}" name="1. No poverty" dataDxfId="117" dataCellStyle="Normal 2">
      <calculatedColumnFormula array="1">IF(ROWS($AD$273:AD273)&lt;=AX$272,INDEX($AB$273:$AB$321,_xlfn.AGGREGATE(15,3,($AD$273:$AD$321=Mapping!$AX$273)/($AD$273:$AD$321=Mapping!$AX$273)*ROW($AD$2:$AD$50)-ROWS($AD$273),ROWS($AD273:AD$273))),"")</calculatedColumnFormula>
    </tableColumn>
    <tableColumn id="2" xr3:uid="{00000000-0010-0000-0F00-000002000000}" name="2. Zero Hunger" dataDxfId="116" dataCellStyle="Normal 2">
      <calculatedColumnFormula array="1">IF(ROWS($AD$273:AE273)&lt;=AY$272,INDEX($AB$273:$AB$321,_xlfn.AGGREGATE(15,3,($AD$273:$AD$321=Mapping!$AY$273)/($AD$273:$AD$321=Mapping!$AY$273)*ROW($AD$2:$AD$50)-ROWS($AD$273),ROWS($AD273:AE$273))),"")</calculatedColumnFormula>
    </tableColumn>
    <tableColumn id="3" xr3:uid="{00000000-0010-0000-0F00-000003000000}"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00000000-0010-0000-0F00-000004000000}"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00000000-0010-0000-0F00-000005000000}" name="5. Gender Equality " dataDxfId="113" dataCellStyle="Normal 2">
      <calculatedColumnFormula array="1">IF(ROWS($AD$273:AH273)&lt;=BB$272,INDEX($AB$273:$AB$321,_xlfn.AGGREGATE(15,3,($AD$273:$AD$321=Mapping!$BB$273)/($AD$273:$AD$321=Mapping!$BB$273)*ROW($AD$2:$AD$50)-ROWS($AD$273),ROWS($AD273:AH$273))),"")</calculatedColumnFormula>
    </tableColumn>
    <tableColumn id="6" xr3:uid="{00000000-0010-0000-0F00-000006000000}"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00000000-0010-0000-0F00-000007000000}"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00000000-0010-0000-0F00-00000800000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00000000-0010-0000-0F00-000009000000}"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00000000-0010-0000-0F00-00000A00000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00000000-0010-0000-0F00-00000B000000}"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00000000-0010-0000-0F00-00000C000000}"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00000000-0010-0000-0F00-00000D000000}" name="13. Climate action" dataDxfId="105" dataCellStyle="Normal 2">
      <calculatedColumnFormula array="1">IF(ROWS($AD$273:AP273)&lt;=BJ$272,INDEX($AB$273:$AB$321,_xlfn.AGGREGATE(15,3,($AD$273:$AD$321=Mapping!$BJ$273)/($AD$273:$AD$321=Mapping!$BJ$273)*ROW($AD$2:$AD$50)-ROWS($AD$273),ROWS($AD273:AP$273))),"")</calculatedColumnFormula>
    </tableColumn>
    <tableColumn id="14" xr3:uid="{00000000-0010-0000-0F00-00000E000000}"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00000000-0010-0000-0F00-00000F000000}" name="15. Life on land" dataDxfId="103" dataCellStyle="Normal 2">
      <calculatedColumnFormula array="1">IF(ROWS($AD$273:AR273)&lt;=BL$272,INDEX($AB$273:$AB$321,_xlfn.AGGREGATE(15,3,($AD$273:$AD$321=Mapping!$BL$273)/($AD$273:$AD$321=Mapping!$BL$273)*ROW($AD$2:$AD$50)-ROWS($AD$273),ROWS($AD273:AR$273))),"")</calculatedColumnFormula>
    </tableColumn>
    <tableColumn id="16" xr3:uid="{00000000-0010-0000-0F00-000010000000}"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00000000-0010-0000-0F00-000011000000}"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531120" displayName="Table531120" ref="A273:S321" totalsRowShown="0" headerRowDxfId="100" dataDxfId="99" dataCellStyle="Normal 2">
  <autoFilter ref="A273:S321" xr:uid="{00000000-0009-0000-0100-000013000000}"/>
  <tableColumns count="19">
    <tableColumn id="1" xr3:uid="{00000000-0010-0000-1000-000001000000}" name="IMPACT" dataDxfId="98" dataCellStyle="Normal 2">
      <calculatedColumnFormula>Background!L7</calculatedColumnFormula>
    </tableColumn>
    <tableColumn id="2" xr3:uid="{00000000-0010-0000-1000-000002000000}"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00000000-0010-0000-1000-000003000000}"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00000000-0010-0000-1000-000004000000}" name="Air quality" dataDxfId="95" dataCellStyle="Normal 2">
      <calculatedColumnFormula array="1">IF(ROWS($AC$273:AE273)&lt;=D$272,INDEX($AB$273:$AB$310,_xlfn.AGGREGATE(15,3,($AC$273:$AC$310=Mapping!$D$273)/($AC$273:$AC$310=Mapping!$D$273)*ROW($AC$2:$AC$50)-ROWS($AC$273),ROWS($AC$273:AE273))),"")</calculatedColumnFormula>
    </tableColumn>
    <tableColumn id="5" xr3:uid="{00000000-0010-0000-1000-000005000000}"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00000000-0010-0000-1000-000006000000}" name="Soil quality" dataDxfId="93" dataCellStyle="Normal 2">
      <calculatedColumnFormula array="1">IF(ROWS($AC$273:AG273)&lt;=F$272,INDEX($AB$273:$AB$310,_xlfn.AGGREGATE(15,3,($AC$273:$AC$310=Mapping!$F$273)/($AC$273:$AC$310=Mapping!$F$273)*ROW($AC$2:$AC$50)-ROWS($AC$273),ROWS($AC$273:AG273))),"")</calculatedColumnFormula>
    </tableColumn>
    <tableColumn id="7" xr3:uid="{00000000-0010-0000-1000-000007000000}" name="Waste" dataDxfId="92" dataCellStyle="Normal 2">
      <calculatedColumnFormula array="1">IF(ROWS($AC$273:AH273)&lt;=G$272,INDEX($AB$273:$AB$310,_xlfn.AGGREGATE(15,3,($AC$273:$AC$310=Mapping!$G$273)/($AC$273:$AC$310=Mapping!$G$273)*ROW($AC$2:$AC$50)-ROWS($AC$273),ROWS($AC$273:AH273))),"")</calculatedColumnFormula>
    </tableColumn>
    <tableColumn id="8" xr3:uid="{00000000-0010-0000-1000-000008000000}"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00000000-0010-0000-1000-00000A000000}" name="Health &amp; safety" dataDxfId="90" dataCellStyle="Normal 2">
      <calculatedColumnFormula array="1">IF(ROWS($AC$273:AJ273)&lt;=I$272,INDEX($AB$273:$AB$310,_xlfn.AGGREGATE(15,3,($AC$273:$AC$310=Mapping!$I$273)/($AC$273:$AC$310=Mapping!$I$273)*ROW($AC$2:$AC$50)-ROWS($AC$273),ROWS($AC$273:AJ273))),"")</calculatedColumnFormula>
    </tableColumn>
    <tableColumn id="9" xr3:uid="{00000000-0010-0000-1000-000009000000}" name="Employment" dataDxfId="89" dataCellStyle="Normal 2">
      <calculatedColumnFormula array="1">IF(ROWS($AC$273:AK273)&lt;=J$272,INDEX($AB$273:$AB$310,_xlfn.AGGREGATE(15,3,($AC$273:$AC$310=Mapping!$J$273)/($AC$273:$AC$310=Mapping!$J$273)*ROW($AC$2:$AC$50)-ROWS($AC$273),ROWS($AC$273:AK273))),"")</calculatedColumnFormula>
    </tableColumn>
    <tableColumn id="11" xr3:uid="{00000000-0010-0000-1000-00000B000000}" name="Livelihood" dataDxfId="88" dataCellStyle="Normal 2">
      <calculatedColumnFormula array="1">IF(ROWS($AC$273:AL273)&lt;=K$272,INDEX($AB$273:$AB$310,_xlfn.AGGREGATE(15,3,($AC$273:$AC$310=Mapping!$K$273)/($AC$273:$AC$310=Mapping!$K$273)*ROW($AC$2:$AC$50)-ROWS($AC$273),ROWS($AC$273:AL273))),"")</calculatedColumnFormula>
    </tableColumn>
    <tableColumn id="12" xr3:uid="{00000000-0010-0000-1000-00000C000000}" name="Gender" dataDxfId="87" dataCellStyle="Normal 2">
      <calculatedColumnFormula array="1">IF(ROWS($AC$273:AM273)&lt;=L$272,INDEX($AB$273:$AB$310,_xlfn.AGGREGATE(15,3,($AC$273:$AC$310=Mapping!$L$273)/($AC$273:$AC$310=Mapping!$L$273)*ROW($AC$2:$AC$50)-ROWS($AC$273),ROWS($AC$273:AM273))),"")</calculatedColumnFormula>
    </tableColumn>
    <tableColumn id="13" xr3:uid="{00000000-0010-0000-1000-00000D000000}"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00000000-0010-0000-1000-00000E000000}"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00000000-0010-0000-1000-00000F000000}"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00000000-0010-0000-1000-000010000000}" name="Food security" dataDxfId="83" dataCellStyle="Normal 2">
      <calculatedColumnFormula array="1">IF(ROWS($AC$273:AQ273)&lt;=P$272,INDEX($AB$273:$AB$310,_xlfn.AGGREGATE(15,3,($AC$273:$AC$310=Mapping!$P$273)/($AC$273:$AC$310=Mapping!$P$273)*ROW($AC$2:$AC$50)-ROWS($AC$273),ROWS($AC$273:AQ273))),"")</calculatedColumnFormula>
    </tableColumn>
    <tableColumn id="17" xr3:uid="{00000000-0010-0000-1000-000011000000}" name="Technology transfer" dataDxfId="82" dataCellStyle="Normal 2">
      <calculatedColumnFormula array="1">IF(ROWS($AC$273:AR273)&lt;=Q$272,INDEX($AB$273:$AB$310,_xlfn.AGGREGATE(15,3,($AC$273:$AC$310=Mapping!$Q$273)/($AC$273:$AC$310=Mapping!$Q$273)*ROW($AC$2:$AC$50)-ROWS($AC$273),ROWS($AC$273:AR273))),"")</calculatedColumnFormula>
    </tableColumn>
    <tableColumn id="19" xr3:uid="{00000000-0010-0000-1000-000013000000}" name="Capacity building" dataDxfId="81" dataCellStyle="Normal 2">
      <calculatedColumnFormula array="1">IF(ROWS($AC$273:AS273)&lt;=R$272,INDEX($AB$273:$AB$310,_xlfn.AGGREGATE(15,3,($AC$273:$AC$310=Mapping!$R$273)/($AC$273:$AC$310=Mapping!$R$273)*ROW($AC$2:$AC$50)-ROWS($AC$273),ROWS($AC$273:AS273))),"")</calculatedColumnFormula>
    </tableColumn>
    <tableColumn id="20" xr3:uid="{00000000-0010-0000-1000-000014000000}"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46721" displayName="Table46721" ref="AA335:AR383" totalsRowShown="0" headerRowDxfId="79" dataDxfId="78" headerRowCellStyle="Normal 2" dataCellStyle="Normal 2">
  <autoFilter ref="AA335:AR383" xr:uid="{00000000-0009-0000-0100-000014000000}"/>
  <tableColumns count="18">
    <tableColumn id="2" xr3:uid="{00000000-0010-0000-1100-000002000000}" name="Type" dataDxfId="77" dataCellStyle="Normal 2">
      <calculatedColumnFormula array="1">IF(ROWS(BA!$L$2:L374)&lt;=B$1,INDEX(BA!$P$2:$P$63,_xlfn.AGGREGATE(15,3,(BA!$L$2:$L$63=Mapping!$A$3)/(BA!$L$2:$L$63=Mapping!$A$3)*ROW(BA!$L$2:$L$247)-ROWS(BA!$L$2),ROWS(BA!$L$2:L374))),"")</calculatedColumnFormula>
    </tableColumn>
    <tableColumn id="3" xr3:uid="{00000000-0010-0000-1100-000003000000}" name="Indicator" dataDxfId="76" dataCellStyle="Normal 2">
      <calculatedColumnFormula array="1">IF(ROWS(BA!$G$4:G4)&lt;=AB$334,INDEX(BA!$P$2:$P$547,_xlfn.AGGREGATE(15,3,(BA!$G$2:$G$547=Mapping!$AA$336)/(BA!$G$2:$G$547=Mapping!$AA$336)*ROW(BA!$G$2:$G$547)-ROWS(BA!$G$2),ROWS(BA!$G$2:G2))),"")</calculatedColumnFormula>
    </tableColumn>
    <tableColumn id="4" xr3:uid="{00000000-0010-0000-1100-000004000000}" name="Impact_area" dataDxfId="75" dataCellStyle="Normal 2">
      <calculatedColumnFormula>IFERROR(INDEX(BA!$L$4:$L$1001,MATCH($AB336,BA!$P$4:$P$1001,0)),"")</calculatedColumnFormula>
    </tableColumn>
    <tableColumn id="5" xr3:uid="{00000000-0010-0000-1100-000005000000}" name="SDG" dataDxfId="74" dataCellStyle="Normal 2">
      <calculatedColumnFormula>INDEX(BA!$M$4:$M$1001,MATCH($AB336,BA!$P$4:$P$1001,0))</calculatedColumnFormula>
    </tableColumn>
    <tableColumn id="6" xr3:uid="{00000000-0010-0000-1100-000006000000}" name="Impact indicator" dataDxfId="73" dataCellStyle="Normal 2">
      <calculatedColumnFormula>INDEX(BA!$O$4:$O$1001,MATCH($AB336,BA!$P$4:$P$1001,0))</calculatedColumnFormula>
    </tableColumn>
    <tableColumn id="7" xr3:uid="{00000000-0010-0000-1100-000007000000}" name="SDG_Target" dataDxfId="72" dataCellStyle="Normal 2">
      <calculatedColumnFormula>INDEX(BA!$N$4:$N$1001,MATCH($AB336,BA!$P$4:$P$1001,0))</calculatedColumnFormula>
    </tableColumn>
    <tableColumn id="8" xr3:uid="{00000000-0010-0000-1100-000008000000}" name="SDG_Indicator " dataDxfId="71" dataCellStyle="Normal 2"/>
    <tableColumn id="9" xr3:uid="{00000000-0010-0000-1100-000009000000}" name="Indicator2" dataDxfId="70" dataCellStyle="Normal 2"/>
    <tableColumn id="10" xr3:uid="{00000000-0010-0000-1100-00000A000000}" name="Indicator_description " dataDxfId="69" dataCellStyle="Normal 2"/>
    <tableColumn id="11" xr3:uid="{00000000-0010-0000-1100-00000B000000}" name="Assessment_method" dataDxfId="68" dataCellStyle="Normal 2"/>
    <tableColumn id="12" xr3:uid="{00000000-0010-0000-1100-00000C000000}" name="Data disaggregation" dataDxfId="67" dataCellStyle="Normal 2"/>
    <tableColumn id="13" xr3:uid="{00000000-0010-0000-1100-00000D000000}" name="Example_methods" dataDxfId="66" dataCellStyle="Normal 2"/>
    <tableColumn id="14" xr3:uid="{00000000-0010-0000-1100-00000E000000}" name="Monitoring_frequency" dataDxfId="65" dataCellStyle="Normal 2"/>
    <tableColumn id="15" xr3:uid="{00000000-0010-0000-1100-00000F000000}" name="Guidance" dataDxfId="64" dataCellStyle="Normal 2"/>
    <tableColumn id="16" xr3:uid="{00000000-0010-0000-1100-000010000000}" name="References" dataDxfId="63" dataCellStyle="Normal 2"/>
    <tableColumn id="17" xr3:uid="{00000000-0010-0000-1100-000011000000}" name="Column4" dataDxfId="62" dataCellStyle="Normal 2"/>
    <tableColumn id="18" xr3:uid="{00000000-0010-0000-1100-000012000000}" name="Column5" dataDxfId="61" dataCellStyle="Normal 2"/>
    <tableColumn id="19" xr3:uid="{00000000-0010-0000-1100-000013000000}"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791022" displayName="Table791022" ref="AX335:BN383" totalsRowShown="0" headerRowDxfId="59" dataDxfId="58" dataCellStyle="Normal 2">
  <autoFilter ref="AX335:BN383" xr:uid="{00000000-0009-0000-0100-000015000000}"/>
  <tableColumns count="17">
    <tableColumn id="1" xr3:uid="{00000000-0010-0000-1200-000001000000}" name="1. No poverty" dataDxfId="57" dataCellStyle="Normal 2">
      <calculatedColumnFormula array="1">IF(ROWS($AD$335:AD335)&lt;=AX$334,INDEX($AB$335:$AB$386,_xlfn.AGGREGATE(15,3,($AD$335:$AD$386=Mapping!$AX$335)/($AD$335:$AD$386=Mapping!$AX$335)*ROW($AD$2:$AD$50)-ROWS($AD$335),ROWS($AD$335:AD335))),"")</calculatedColumnFormula>
    </tableColumn>
    <tableColumn id="2" xr3:uid="{00000000-0010-0000-1200-000002000000}" name="2. Zero Hunger" dataDxfId="56" dataCellStyle="Normal 2">
      <calculatedColumnFormula array="1">IF(ROWS($AD$335:AE335)&lt;=AY$334,INDEX($AB$335:$AB$386,_xlfn.AGGREGATE(15,3,($AD$335:$AD$386=Mapping!$AY$335)/($AD$335:$AD$386=Mapping!$AY$335)*ROW($AD$2:$AD$50)-ROWS($AD$335),ROWS($AD$335:AE335))),"")</calculatedColumnFormula>
    </tableColumn>
    <tableColumn id="3" xr3:uid="{00000000-0010-0000-1200-000003000000}"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0000000-0010-0000-1200-000004000000}" name="4. Quality education" dataDxfId="54" dataCellStyle="Normal 2">
      <calculatedColumnFormula array="1">IF(ROWS($AD$335:AG335)&lt;=BA$334,INDEX($AB$335:$AB$386,_xlfn.AGGREGATE(15,3,($AD$335:$AD$386=Mapping!$BA$335)/($AD$335:$AD$386=Mapping!$BA$335)*ROW($AD$2:$AD$50)-ROWS($AD$335),ROWS($AD$335:AG335))),"")</calculatedColumnFormula>
    </tableColumn>
    <tableColumn id="5" xr3:uid="{00000000-0010-0000-1200-000005000000}" name="5. Gender Equality " dataDxfId="53" dataCellStyle="Normal 2">
      <calculatedColumnFormula array="1">IF(ROWS($AD$335:AH335)&lt;=BB$334,INDEX($AB$335:$AB$386,_xlfn.AGGREGATE(15,3,($AD$335:$AD$386=Mapping!$BB$335)/($AD$335:$AD$386=Mapping!$BB$335)*ROW($AD$2:$AD$50)-ROWS($AD$335),ROWS($AD$335:AH335))),"")</calculatedColumnFormula>
    </tableColumn>
    <tableColumn id="6" xr3:uid="{00000000-0010-0000-1200-000006000000}"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00000000-0010-0000-1200-00000700000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00000000-0010-0000-1200-000008000000}"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00000000-0010-0000-1200-000009000000}"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00000000-0010-0000-1200-00000A000000}"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00000000-0010-0000-1200-00000B000000}"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00000000-0010-0000-1200-00000C000000}"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0000000-0010-0000-1200-00000D000000}" name="13. Climate action" dataDxfId="45" dataCellStyle="Normal 2">
      <calculatedColumnFormula array="1">IF(ROWS($AD$335:AP335)&lt;=BJ$334,INDEX($AB$335:$AB$386,_xlfn.AGGREGATE(15,3,($AD$335:$AD$386=Mapping!$BJ$335)/($AD$335:$AD$386=Mapping!$BJ$335)*ROW($AD$2:$AD$50)-ROWS($AD$335),ROWS($AD$335:AP335))),"")</calculatedColumnFormula>
    </tableColumn>
    <tableColumn id="14" xr3:uid="{00000000-0010-0000-1200-00000E000000}"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00000000-0010-0000-1200-00000F000000}" name="15. Life on land" dataDxfId="43" dataCellStyle="Normal 2">
      <calculatedColumnFormula array="1">IF(ROWS($AD$335:AR335)&lt;=BL$334,INDEX($AB$335:$AB$386,_xlfn.AGGREGATE(15,3,($AD$335:$AD$386=Mapping!$BL$335)/($AD$335:$AD$386=Mapping!$BL$335)*ROW($AD$2:$AD$50)-ROWS($AD$335),ROWS($AD$335:AR335))),"")</calculatedColumnFormula>
    </tableColumn>
    <tableColumn id="16" xr3:uid="{00000000-0010-0000-1200-00001000000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00000000-0010-0000-1200-000011000000}"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53" displayName="Table53" ref="A54:S102" totalsRowShown="0" headerRowDxfId="399" dataDxfId="398" dataCellStyle="Normal 2">
  <autoFilter ref="A54:S102"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100-000001000000}" name="IMPACT" dataDxfId="397" dataCellStyle="Normal 2">
      <calculatedColumnFormula>Background!L7</calculatedColumnFormula>
    </tableColumn>
    <tableColumn id="2" xr3:uid="{00000000-0010-0000-0100-000002000000}" name="Climate change mitigation" dataDxfId="396" dataCellStyle="Normal 2">
      <calculatedColumnFormula array="1">IF(ROWS($AC$54:AC54)&lt;=B$53,INDEX($AB$54:$AB$102,_xlfn.AGGREGATE(15,3,($AC$54:$AC$102=Mapping!$B$54)/($AC$54:$AC$102=Mapping!$B$54)*ROW($AC$2:$AC$50)-ROWS($AC$54),ROWS($AC$54:AC54))),"")</calculatedColumnFormula>
    </tableColumn>
    <tableColumn id="3" xr3:uid="{00000000-0010-0000-0100-000003000000}" name="Climate change adaptation" dataDxfId="395" dataCellStyle="Normal 2">
      <calculatedColumnFormula array="1">IF(ROWS($AC$54:AC54)&lt;=C$53,INDEX($AB$54:$AB$102,_xlfn.AGGREGATE(15,3,($AC$54:$AC$102=Mapping!$C$54)/($AC$54:$AC$102=Mapping!$C$54)*ROW($AC$2:$AC$50)-ROWS($AC$54),ROWS($AC$54:AC54))),"")</calculatedColumnFormula>
    </tableColumn>
    <tableColumn id="4" xr3:uid="{00000000-0010-0000-0100-000004000000}" name="Air quality" dataDxfId="394" dataCellStyle="Normal 2">
      <calculatedColumnFormula array="1">IF(ROWS($AC$54:AC54)&lt;=D$53,INDEX($AB$54:$AB$102,_xlfn.AGGREGATE(15,3,($AC$54:$AC$102=Mapping!$D$54)/($AC$54:$AC$102=Mapping!$D$54)*ROW($AC$2:$AC$50)-ROWS($AC$54),ROWS($AC$54:AC54))),"")</calculatedColumnFormula>
    </tableColumn>
    <tableColumn id="5" xr3:uid="{00000000-0010-0000-0100-000005000000}" name="Water quality, quantity and service" dataDxfId="393" dataCellStyle="Normal 2">
      <calculatedColumnFormula array="1">IF(ROWS($AC$2:AC2)&lt;=E$53,INDEX($AB$54:$AB$102,_xlfn.AGGREGATE(15,3,($AC$54:$AC$102=Mapping!$E$54)/($AC$54:$AC$102=Mapping!$E$54)*ROW($AC$2:$AC$50)-ROWS($AC$54),ROWS($AC$54:AC54))),"")</calculatedColumnFormula>
    </tableColumn>
    <tableColumn id="6" xr3:uid="{00000000-0010-0000-0100-000006000000}" name="Soil quality" dataDxfId="392" dataCellStyle="Normal 2">
      <calculatedColumnFormula array="1">IF(ROWS($AC$2:AC2)&lt;=F$53,INDEX($AB$54:$AB$102,_xlfn.AGGREGATE(15,3,($AC$54:$AC$102=Mapping!$F$54)/($AC$54:$AC$102=Mapping!$F$54)*ROW($AC$2:$AC$50)-ROWS($AC$54),ROWS($AC$54:AC54))),"")</calculatedColumnFormula>
    </tableColumn>
    <tableColumn id="7" xr3:uid="{00000000-0010-0000-0100-000007000000}" name="Waste" dataDxfId="391" dataCellStyle="Normal 2">
      <calculatedColumnFormula array="1">IF(ROWS($AC$2:AC2)&lt;=G$53,INDEX($AB$54:$AB$102,_xlfn.AGGREGATE(15,3,($AC$54:$AC$102=Mapping!$G$54)/($AC$54:$AC$102=Mapping!$G$54)*ROW($AC$2:$AC$50)-ROWS($AC$54),ROWS($AC$54:AC54))),"")</calculatedColumnFormula>
    </tableColumn>
    <tableColumn id="8" xr3:uid="{00000000-0010-0000-0100-000008000000}"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00000000-0010-0000-0100-00000A000000}" name="Health &amp; safety" dataDxfId="389" dataCellStyle="Normal 2">
      <calculatedColumnFormula array="1">IF(ROWS($AC$2:AC2)&lt;=I$53,INDEX($AB$54:$AB$102,_xlfn.AGGREGATE(15,3,($AC$54:$AC$102=Mapping!$I$54)/($AC$54:$AC$102=Mapping!$I$54)*ROW($AC$2:$AC$50)-ROWS($AC$54),ROWS($AC$54:AC54))),"")</calculatedColumnFormula>
    </tableColumn>
    <tableColumn id="9" xr3:uid="{00000000-0010-0000-0100-000009000000}" name="Employment" dataDxfId="388" dataCellStyle="Normal 2">
      <calculatedColumnFormula array="1">IF(ROWS($AC$2:AC2)&lt;=J$53,INDEX($AB$54:$AB$102,_xlfn.AGGREGATE(15,3,($AC$54:$AC$102=Mapping!$J$54)/($AC$54:$AC$102=Mapping!$J$54)*ROW($AC$2:$AC$50)-ROWS($AC$54),ROWS($AC$54:AC54))),"")</calculatedColumnFormula>
    </tableColumn>
    <tableColumn id="11" xr3:uid="{00000000-0010-0000-0100-00000B000000}" name="Livelihood" dataDxfId="387" dataCellStyle="Normal 2">
      <calculatedColumnFormula array="1">IF(ROWS($AC$2:AC2)&lt;=K$53,INDEX($AB$54:$AB$102,_xlfn.AGGREGATE(15,3,($AC$54:$AC$102=Mapping!$K$54)/($AC$54:$AC$102=Mapping!$K$54)*ROW($AC$2:$AC$50)-ROWS($AC$54),ROWS($AC$54:AC54))),"")</calculatedColumnFormula>
    </tableColumn>
    <tableColumn id="12" xr3:uid="{00000000-0010-0000-0100-00000C000000}" name="Gender" dataDxfId="386" dataCellStyle="Normal 2">
      <calculatedColumnFormula array="1">IF(ROWS($AC$2:AC2)&lt;=L$53,INDEX($AB$54:$AB$102,_xlfn.AGGREGATE(15,3,($AC$54:$AC$102=Mapping!$L$54)/($AC$54:$AC$102=Mapping!$L$54)*ROW($AC$2:$AC$50)-ROWS($AC$54),ROWS($AC$54:AC54))),"")</calculatedColumnFormula>
    </tableColumn>
    <tableColumn id="13" xr3:uid="{00000000-0010-0000-0100-00000D000000}"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00000000-0010-0000-0100-00000E000000}" name="Access to basic services" dataDxfId="384" dataCellStyle="Normal 2">
      <calculatedColumnFormula array="1">IF(ROWS($AC$2:AC2)&lt;=N$53,INDEX($AB$54:$AB$102,_xlfn.AGGREGATE(15,3,($AC$54:$AC$102=Mapping!$N$54)/($AC$54:$AC$102=Mapping!$N$54)*ROW($AC$2:$AC$50)-ROWS($AC$54),ROWS($AC$54:AC54))),"")</calculatedColumnFormula>
    </tableColumn>
    <tableColumn id="15" xr3:uid="{00000000-0010-0000-0100-00000F000000}" name="Access to infrastructure" dataDxfId="383" dataCellStyle="Normal 2">
      <calculatedColumnFormula array="1">IF(ROWS($AC$2:AC2)&lt;=O$53,INDEX($AB$54:$AB$102,_xlfn.AGGREGATE(15,3,($AC$54:$AC$102=Mapping!$O$54)/($AC$54:$AC$102=Mapping!$O$54)*ROW($AC$2:$AC$50)-ROWS($AC$54),ROWS($AC$54:AC54))),"")</calculatedColumnFormula>
    </tableColumn>
    <tableColumn id="16" xr3:uid="{00000000-0010-0000-0100-000010000000}" name="Food security" dataDxfId="382" dataCellStyle="Normal 2">
      <calculatedColumnFormula array="1">IF(ROWS($AC$2:AC2)&lt;=P$53,INDEX($AB$54:$AB$102,_xlfn.AGGREGATE(15,3,($AC$54:$AC$102=Mapping!$P$54)/($AC$54:$AC$102=Mapping!$P$54)*ROW($AC$2:$AC$50)-ROWS($AC$54),ROWS($AC$54:AC54))),"")</calculatedColumnFormula>
    </tableColumn>
    <tableColumn id="17" xr3:uid="{00000000-0010-0000-0100-000011000000}" name="Technology transfer" dataDxfId="381" dataCellStyle="Normal 2">
      <calculatedColumnFormula array="1">IF(ROWS($AC$2:AC2)&lt;=Q$53,INDEX($AB$54:$AB$102,_xlfn.AGGREGATE(15,3,($AC$54:$AC$102=Mapping!$Q$54)/($AC$54:$AC$102=Mapping!$Q$54)*ROW($AC$2:$AC$50)-ROWS($AC$54),ROWS($AC$54:AC54))),"")</calculatedColumnFormula>
    </tableColumn>
    <tableColumn id="19" xr3:uid="{00000000-0010-0000-0100-000013000000}" name="Capacity building" dataDxfId="380" dataCellStyle="Normal 2">
      <calculatedColumnFormula array="1">IF(ROWS($AC$2:AC2)&lt;=R$53,INDEX($AB$54:$AB$102,_xlfn.AGGREGATE(15,3,($AC$54:$AC$102=Mapping!$R$54)/($AC$54:$AC$102=Mapping!$R$54)*ROW($AC$2:$AC$50)-ROWS($AC$54),ROWS($AC$54:AC54))),"")</calculatedColumnFormula>
    </tableColumn>
    <tableColumn id="20" xr3:uid="{00000000-0010-0000-0100-000014000000}"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531123" displayName="Table531123" ref="A335:S383" totalsRowShown="0" headerRowDxfId="40" dataDxfId="39" dataCellStyle="Normal 2">
  <autoFilter ref="A335:S383" xr:uid="{00000000-0009-0000-0100-000016000000}"/>
  <tableColumns count="19">
    <tableColumn id="1" xr3:uid="{00000000-0010-0000-1300-000001000000}" name="IMPACT" dataDxfId="38" dataCellStyle="Normal 2">
      <calculatedColumnFormula>Background!L7</calculatedColumnFormula>
    </tableColumn>
    <tableColumn id="2" xr3:uid="{00000000-0010-0000-1300-000002000000}"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00000000-0010-0000-1300-000003000000}"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00000000-0010-0000-1300-000004000000}" name="Air quality" dataDxfId="35" dataCellStyle="Normal 2">
      <calculatedColumnFormula array="1">IF(ROWS($AC$335:AE335)&lt;=D$334,INDEX($AB$335:$AB$386,_xlfn.AGGREGATE(15,3,($AC$335:$AC$386=Mapping!$D$335)/($AC$335:$AC$386=Mapping!$D$335)*ROW($AC$2:$AC$50)-ROWS($AC$335),ROWS($AC$335:AE335))),"")</calculatedColumnFormula>
    </tableColumn>
    <tableColumn id="5" xr3:uid="{00000000-0010-0000-1300-000005000000}"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00000000-0010-0000-1300-000006000000}" name="Soil quality" dataDxfId="33" dataCellStyle="Normal 2">
      <calculatedColumnFormula array="1">IF(ROWS($AC$335:AG335)&lt;=F$334,INDEX($AB$335:$AB$386,_xlfn.AGGREGATE(15,3,($AC$335:$AC$386=Mapping!$F$335)/($AC$335:$AC$386=Mapping!$F$335)*ROW($AC$2:$AC$50)-ROWS($AC$335),ROWS($AC$335:AG335))),"")</calculatedColumnFormula>
    </tableColumn>
    <tableColumn id="7" xr3:uid="{00000000-0010-0000-1300-000007000000}" name="Waste" dataDxfId="32" dataCellStyle="Normal 2">
      <calculatedColumnFormula array="1">IF(ROWS($AC$335:AH335)&lt;=G$334,INDEX($AB$335:$AB$386,_xlfn.AGGREGATE(15,3,($AC$335:$AC$386=Mapping!$G$335)/($AC$335:$AC$386=Mapping!$G$335)*ROW($AC$2:$AC$50)-ROWS($AC$335),ROWS($AC$335:AH335))),"")</calculatedColumnFormula>
    </tableColumn>
    <tableColumn id="8" xr3:uid="{00000000-0010-0000-1300-000008000000}"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00000000-0010-0000-1300-00000A000000}" name="Health &amp; safety" dataDxfId="30" dataCellStyle="Normal 2">
      <calculatedColumnFormula array="1">IF(ROWS($AC$335:AJ335)&lt;=I$334,INDEX($AB$335:$AB$386,_xlfn.AGGREGATE(15,3,($AC$335:$AC$386=Mapping!$I$335)/($AC$335:$AC$386=Mapping!$I$335)*ROW($AC$2:$AC$50)-ROWS($AC$335),ROWS($AC$335:AJ335))),"")</calculatedColumnFormula>
    </tableColumn>
    <tableColumn id="9" xr3:uid="{00000000-0010-0000-1300-000009000000}" name="Employment" dataDxfId="29" dataCellStyle="Normal 2">
      <calculatedColumnFormula array="1">IF(ROWS($AC$335:AK335)&lt;=J$334,INDEX($AB$335:$AB$386,_xlfn.AGGREGATE(15,3,($AC$335:$AC$386=Mapping!$J$335)/($AC$335:$AC$386=Mapping!$J$335)*ROW($AC$2:$AC$50)-ROWS($AC$335),ROWS($AC$335:AK335))),"")</calculatedColumnFormula>
    </tableColumn>
    <tableColumn id="11" xr3:uid="{00000000-0010-0000-1300-00000B000000}" name="Livelihood" dataDxfId="28" dataCellStyle="Normal 2">
      <calculatedColumnFormula array="1">IF(ROWS($AC$335:AL335)&lt;=K$334,INDEX($AB$335:$AB$386,_xlfn.AGGREGATE(15,3,($AC$335:$AC$386=Mapping!$K$335)/($AC$335:$AC$386=Mapping!$K$335)*ROW($AC$2:$AC$50)-ROWS($AC$335),ROWS($AC$335:AL335))),"")</calculatedColumnFormula>
    </tableColumn>
    <tableColumn id="12" xr3:uid="{00000000-0010-0000-1300-00000C000000}" name="Gender" dataDxfId="27" dataCellStyle="Normal 2">
      <calculatedColumnFormula array="1">IF(ROWS($AC$335:AM335)&lt;=L$334,INDEX($AB$335:$AB$386,_xlfn.AGGREGATE(15,3,($AC$335:$AC$386=Mapping!$L$335)/($AC$335:$AC$386=Mapping!$L$335)*ROW($AC$2:$AC$50)-ROWS($AC$335),ROWS($AC$335:AM335))),"")</calculatedColumnFormula>
    </tableColumn>
    <tableColumn id="13" xr3:uid="{00000000-0010-0000-1300-00000D000000}"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00000000-0010-0000-1300-00000E000000}"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00000000-0010-0000-1300-00000F000000}"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00000000-0010-0000-1300-000010000000}" name="Food security" dataDxfId="23" dataCellStyle="Normal 2">
      <calculatedColumnFormula array="1">IF(ROWS($AC$335:AQ335)&lt;=P$334,INDEX($AB$335:$AB$386,_xlfn.AGGREGATE(15,3,($AC$335:$AC$386=Mapping!$P$335)/($AC$335:$AC$386=Mapping!$P$335)*ROW($AC$2:$AC$50)-ROWS($AC$335),ROWS($AC$335:AQ335))),"")</calculatedColumnFormula>
    </tableColumn>
    <tableColumn id="17" xr3:uid="{00000000-0010-0000-1300-000011000000}" name="Technology transfer" dataDxfId="22" dataCellStyle="Normal 2">
      <calculatedColumnFormula array="1">IF(ROWS($AC$335:AR335)&lt;=Q$334,INDEX($AB$335:$AB$386,_xlfn.AGGREGATE(15,3,($AC$335:$AC$386=Mapping!$Q$335)/($AC$335:$AC$386=Mapping!$Q$335)*ROW($AC$2:$AC$50)-ROWS($AC$335),ROWS($AC$335:AR335))),"")</calculatedColumnFormula>
    </tableColumn>
    <tableColumn id="19" xr3:uid="{00000000-0010-0000-1300-000013000000}" name="Capacity building" dataDxfId="21" dataCellStyle="Normal 2">
      <calculatedColumnFormula array="1">IF(ROWS($AC$335:AS335)&lt;=R$334,INDEX($AB$335:$AB$386,_xlfn.AGGREGATE(15,3,($AC$335:$AC$386=Mapping!$R$335)/($AC$335:$AC$386=Mapping!$R$335)*ROW($AC$2:$AC$50)-ROWS($AC$335),ROWS($AC$335:AS335))),"")</calculatedColumnFormula>
    </tableColumn>
    <tableColumn id="20" xr3:uid="{00000000-0010-0000-1300-000014000000}"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4000000}" name="Table1" displayName="Table1" ref="AX2:BN50" totalsRowShown="0" headerRowDxfId="19" dataDxfId="18" tableBorderDxfId="17" dataCellStyle="Normal 2">
  <autoFilter ref="AX2:BN50" xr:uid="{00000000-0009-0000-0100-000001000000}"/>
  <tableColumns count="17">
    <tableColumn id="1" xr3:uid="{00000000-0010-0000-1400-000001000000}" name="1. No poverty" dataDxfId="16" dataCellStyle="Normal 2">
      <calculatedColumnFormula array="1">IF(ROWS($AD$2:AD2)&lt;=AX$1,INDEX($AB$2:$AB$50,_xlfn.AGGREGATE(15,3,($AD$2:$AD$50=Mapping!$AX$2)/($AD$2:$AD$50=Mapping!$AX$2)*ROW($AD$2:$AD$50)-ROWS($AD$2),ROWS($AD$2:AD2))),"")</calculatedColumnFormula>
    </tableColumn>
    <tableColumn id="2" xr3:uid="{00000000-0010-0000-1400-000002000000}" name="2. Zero Hunger" dataDxfId="15" dataCellStyle="Normal 2">
      <calculatedColumnFormula array="1">IF(ROWS($AC$2:AD2)&lt;=AY$1,INDEX($AB$2:$AB$50,_xlfn.AGGREGATE(15,3,($AD$2:$AD$50=Mapping!$AY$2)/($AD$2:$AD$50=Mapping!$AY$2)*ROW($AD$2:$AD$50)-ROWS($AD$2),ROWS($AD$2:AD2))),"")</calculatedColumnFormula>
    </tableColumn>
    <tableColumn id="3" xr3:uid="{00000000-0010-0000-1400-000003000000}" name="3. Good Health and well being" dataDxfId="14" dataCellStyle="Normal 2">
      <calculatedColumnFormula array="1">IF(ROWS($AC$2:AD2)&lt;=AZ$1,INDEX($AB$2:$AB$50,_xlfn.AGGREGATE(15,3,($AD$2:$AD$50=Mapping!$AZ$2)/($AD$2:$AD$50=Mapping!$AZ$2)*ROW($AD$2:$AD$50)-ROWS($AD$2),ROWS($AD$2:AD2))),"")</calculatedColumnFormula>
    </tableColumn>
    <tableColumn id="4" xr3:uid="{00000000-0010-0000-1400-000004000000}" name="4. Quality education" dataDxfId="13" dataCellStyle="Normal 2">
      <calculatedColumnFormula array="1">IF(ROWS($AC$2:AD2)&lt;=BA$1,INDEX($AB$2:$AB$50,_xlfn.AGGREGATE(15,3,($AD$2:$AD$50=Mapping!$BA$2)/($AD$2:$AD$50=Mapping!$BA$2)*ROW($AD$2:$AD$50)-ROWS($AD$2),ROWS($AD$2:AD2))),"")</calculatedColumnFormula>
    </tableColumn>
    <tableColumn id="5" xr3:uid="{00000000-0010-0000-1400-000005000000}" name="5. Gender Equality " dataDxfId="12" dataCellStyle="Normal 2">
      <calculatedColumnFormula array="1">IF(ROWS($AC$2:AD2)&lt;=BB$1,INDEX($AB$2:$AB$50,_xlfn.AGGREGATE(15,3,($AD$2:$AD$50=Mapping!$BB$2)/($AD$2:$AD$50=Mapping!$BB$2)*ROW($AD$2:$AD$50)-ROWS($AD$2),ROWS($AD$2:AD2))),"")</calculatedColumnFormula>
    </tableColumn>
    <tableColumn id="6" xr3:uid="{00000000-0010-0000-1400-000006000000}" name="6. Clean water and sanitation " dataDxfId="11" dataCellStyle="Normal 2">
      <calculatedColumnFormula array="1">IF(ROWS($AC$2:AD2)&lt;=BC$1,INDEX($AB$2:$AB$50,_xlfn.AGGREGATE(15,3,($AD$2:$AD$50=Mapping!$BC$2)/($AD$2:$AD$50=Mapping!$BC$2)*ROW($AD$2:$AD$50)-ROWS($AD$2),ROWS($AD$2:AD2))),"")</calculatedColumnFormula>
    </tableColumn>
    <tableColumn id="7" xr3:uid="{00000000-0010-0000-1400-000007000000}" name="7. Affordable and clean energy " dataDxfId="10" dataCellStyle="Normal 2">
      <calculatedColumnFormula array="1">IF(ROWS($AC$2:AD2)&lt;=BD$1,INDEX($AB$2:$AB$50,_xlfn.AGGREGATE(15,3,($AD$2:$AD$50=Mapping!$BD$2)/($AD$2:$AD$50=Mapping!$BD$2)*ROW($AD$2:$AD$50)-ROWS($AD$2),ROWS($AD$2:AD2))),"")</calculatedColumnFormula>
    </tableColumn>
    <tableColumn id="8" xr3:uid="{00000000-0010-0000-1400-000008000000}" name="8. Decent work and economic growth" dataDxfId="9" dataCellStyle="Normal 2">
      <calculatedColumnFormula array="1">IF(ROWS($AC$2:AD2)&lt;=BE$1,INDEX($AB$2:$AB$50,_xlfn.AGGREGATE(15,3,($AD$2:$AD$50=Mapping!$BE$2)/($AD$2:$AD$50=Mapping!$BE$2)*ROW($AD$2:$AD$50)-ROWS($AD$2),ROWS($AD$2:AD2))),"")</calculatedColumnFormula>
    </tableColumn>
    <tableColumn id="9" xr3:uid="{00000000-0010-0000-1400-000009000000}" name="9. Industry, innovation and infrastructure" dataDxfId="8" dataCellStyle="Normal 2">
      <calculatedColumnFormula array="1">IF(ROWS($AC$2:AD2)&lt;=BF$1,INDEX($AB$2:$AB$50,_xlfn.AGGREGATE(15,3,($AD$2:$AD$50=Mapping!$BF$2)/($AD$2:$AD$50=Mapping!$BF$2)*ROW($AD$2:$AD$50)-ROWS($AD$2),ROWS($AD$2:AD2))),"")</calculatedColumnFormula>
    </tableColumn>
    <tableColumn id="10" xr3:uid="{00000000-0010-0000-1400-00000A000000}" name="10. Reduced inequalities" dataDxfId="7" dataCellStyle="Normal 2">
      <calculatedColumnFormula array="1">IF(ROWS($AC$2:AD2)&lt;=BG$1,INDEX($AB$2:$AB$50,_xlfn.AGGREGATE(15,3,($AD$2:$AD$50=Mapping!$BG$2)/($AD$2:$AD$50=Mapping!$BG$2)*ROW($AD$2:$AD$50)-ROWS($AD$2),ROWS($AD$2:AD2))),"")</calculatedColumnFormula>
    </tableColumn>
    <tableColumn id="11" xr3:uid="{00000000-0010-0000-1400-00000B000000}" name="11. Sustainable cities and communities " dataDxfId="6" dataCellStyle="Normal 2">
      <calculatedColumnFormula array="1">IF(ROWS($AC$2:AD2)&lt;=BH$1,INDEX($AB$2:$AB$50,_xlfn.AGGREGATE(15,3,($AD$2:$AD$50=Mapping!$BH$2)/($AD$2:$AD$50=Mapping!$BH$2)*ROW($AD$2:$AD$50)-ROWS($AD$2),ROWS($AD$2:AD2))),"")</calculatedColumnFormula>
    </tableColumn>
    <tableColumn id="12" xr3:uid="{00000000-0010-0000-1400-00000C000000}" name="12. Responsible consumption and production " dataDxfId="5" dataCellStyle="Normal 2"/>
    <tableColumn id="13" xr3:uid="{00000000-0010-0000-1400-00000D000000}" name="13. Climate action" dataDxfId="4" dataCellStyle="Normal 2">
      <calculatedColumnFormula array="1">IF(ROWS($AC$2:AD2)&lt;=BJ$1,INDEX($AB$2:$AB$50,_xlfn.AGGREGATE(15,3,($AD$2:$AD$50=Mapping!$BJ$2)/($AD$2:$AD$50=Mapping!$BJ$2)*ROW($AD$2:$AD$50)-ROWS($AD$2),ROWS($AD$2:AD2))),"")</calculatedColumnFormula>
    </tableColumn>
    <tableColumn id="14" xr3:uid="{00000000-0010-0000-1400-00000E000000}" name="14. Life below water" dataDxfId="3" dataCellStyle="Normal 2">
      <calculatedColumnFormula array="1">IF(ROWS($AC$2:AD2)&lt;=BK$1,INDEX($AB$2:$AB$50,_xlfn.AGGREGATE(15,3,($AD$2:$AD$50=Mapping!$BK$2)/($AD$2:$AD$50=Mapping!$BK$2)*ROW($AD$2:$AD$50)-ROWS($AD$2),ROWS($AD$2:AD2))),"")</calculatedColumnFormula>
    </tableColumn>
    <tableColumn id="15" xr3:uid="{00000000-0010-0000-1400-00000F000000}" name="15. Life on land" dataDxfId="2" dataCellStyle="Normal 2">
      <calculatedColumnFormula array="1">IF(ROWS($AC$2:AD2)&lt;=BL$1,INDEX($AB$2:$AB$50,_xlfn.AGGREGATE(15,3,($AD$2:$AD$50=Mapping!$BL$2)/($AD$2:$AD$50=Mapping!$BL$2)*ROW($AD$2:$AD$50)-ROWS($AD$2),ROWS($AD$2:AD2))),"")</calculatedColumnFormula>
    </tableColumn>
    <tableColumn id="16" xr3:uid="{00000000-0010-0000-1400-000010000000}"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00000000-0010-0000-1400-000011000000}"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4" displayName="Table4" ref="AA2:AR50" totalsRowShown="0" headerRowDxfId="378" dataDxfId="377" headerRowCellStyle="Normal 2" dataCellStyle="Normal 2">
  <autoFilter ref="AA2:AR50" xr:uid="{00000000-0009-0000-0100-000004000000}"/>
  <tableColumns count="18">
    <tableColumn id="2" xr3:uid="{00000000-0010-0000-0200-000002000000}" name="IMPACT" dataDxfId="376" dataCellStyle="Normal 2">
      <calculatedColumnFormula array="1">IF(ROWS(BA!$L$2:L2)&lt;=B$1,INDEX(BA!$P$2:$P$63,_xlfn.AGGREGATE(15,3,(BA!$L$2:$L$63=Mapping!$A$3)/(BA!$L$2:$L$63=Mapping!$A$3)*ROW(BA!$L$2:$L$247)-ROWS(BA!$L$2),ROWS(BA!$L$2:L2))),"")</calculatedColumnFormula>
    </tableColumn>
    <tableColumn id="3" xr3:uid="{00000000-0010-0000-0200-000003000000}" name="Indicator" dataDxfId="375" dataCellStyle="Normal 2">
      <calculatedColumnFormula array="1">IF(ROWS(BA!$A$2:A2)&lt;=AB$1,INDEX(BA!$P$2:$P$961,_xlfn.AGGREGATE(15,3,(BA!$A$2:$A$961=Mapping!$AA$3)/(BA!$A$2:$A$961=Mapping!$AA$3)*ROW(BA!$A$2:$A$961)-ROWS(BA!$A$2),ROWS(BA!$A$2:A2))),"")</calculatedColumnFormula>
    </tableColumn>
    <tableColumn id="4" xr3:uid="{00000000-0010-0000-0200-000004000000}" name="Impact_area" dataDxfId="374" dataCellStyle="Normal 2">
      <calculatedColumnFormula>IFERROR(INDEX(BA!$L$2:$L$961,MATCH($AB3,BA!$P$2:$P$961,0)),"")</calculatedColumnFormula>
    </tableColumn>
    <tableColumn id="5" xr3:uid="{00000000-0010-0000-0200-000005000000}" name="SDG" dataDxfId="373" dataCellStyle="Normal 2">
      <calculatedColumnFormula>IFERROR(INDEX(BA!$M$2:$M$961,MATCH($AB3,BA!$P$2:$P$961,0)),"")</calculatedColumnFormula>
    </tableColumn>
    <tableColumn id="6" xr3:uid="{00000000-0010-0000-0200-000006000000}" name="Impact indicator " dataDxfId="372" dataCellStyle="Normal 2">
      <calculatedColumnFormula>IFERROR(INDEX(BA!$O$2:$O$961,MATCH($AB3,BA!$P$2:$P$961,0)),"")</calculatedColumnFormula>
    </tableColumn>
    <tableColumn id="7" xr3:uid="{00000000-0010-0000-0200-000007000000}" name="SDG_Target" dataDxfId="371" dataCellStyle="Normal 2">
      <calculatedColumnFormula>IFERROR(INDEX(BA!$N$2:$N$961,MATCH($AB3,BA!$P$2:$P$961,0)),"")</calculatedColumnFormula>
    </tableColumn>
    <tableColumn id="8" xr3:uid="{00000000-0010-0000-0200-000008000000}" name="Column1" dataDxfId="370" dataCellStyle="Normal 2">
      <calculatedColumnFormula>IFERROR(INDEX(BA!#REF!,MATCH($AB3,BA!$P$57:$P$547,0)),"")</calculatedColumnFormula>
    </tableColumn>
    <tableColumn id="9" xr3:uid="{00000000-0010-0000-0200-000009000000}" name="Indicator2" dataDxfId="369" dataCellStyle="Normal 2">
      <calculatedColumnFormula>IFERROR(INDEX(BA!$Q$57:$Q$547,MATCH($AB3,BA!$P$57:$P$547,0)),"")</calculatedColumnFormula>
    </tableColumn>
    <tableColumn id="10" xr3:uid="{00000000-0010-0000-0200-00000A000000}" name="Indicator_description " dataDxfId="368" dataCellStyle="Normal 2">
      <calculatedColumnFormula>IFERROR(INDEX(BA!$S$57:$S$547,MATCH($AB3,BA!$P$57:$P$547,0)),"")</calculatedColumnFormula>
    </tableColumn>
    <tableColumn id="11" xr3:uid="{00000000-0010-0000-0200-00000B000000}" name="Assessment_method" dataDxfId="367" dataCellStyle="Normal 2">
      <calculatedColumnFormula>IFERROR(INDEX(BA!$T$57:$T$547,MATCH($AB3,BA!$P$57:$P$547,0)),"")</calculatedColumnFormula>
    </tableColumn>
    <tableColumn id="12" xr3:uid="{00000000-0010-0000-0200-00000C000000}" name="Data disaggregation" dataDxfId="366" dataCellStyle="Normal 2">
      <calculatedColumnFormula>IFERROR(INDEX(BA!$U$57:$U$547,MATCH($AB3,BA!$P$57:$P$547,0)),"")</calculatedColumnFormula>
    </tableColumn>
    <tableColumn id="13" xr3:uid="{00000000-0010-0000-0200-00000D000000}" name="Example_methods" dataDxfId="365" dataCellStyle="Normal 2">
      <calculatedColumnFormula>IFERROR(INDEX(BA!$V$57:$V$547,MATCH($AB3,BA!$P$57:$P$547,0)),"")</calculatedColumnFormula>
    </tableColumn>
    <tableColumn id="14" xr3:uid="{00000000-0010-0000-0200-00000E000000}" name="Monitoring_frequency" dataDxfId="364" dataCellStyle="Normal 2">
      <calculatedColumnFormula>IFERROR(INDEX(BA!$W$57:$W$547,MATCH($AB3,BA!$P$57:$P$547,0)),"")</calculatedColumnFormula>
    </tableColumn>
    <tableColumn id="15" xr3:uid="{00000000-0010-0000-0200-00000F000000}" name="Guidance" dataDxfId="363" dataCellStyle="Normal 2">
      <calculatedColumnFormula>IFERROR(INDEX(BA!$R$57:$R$547,MATCH($AB3,BA!$P$57:$P$547,0)),"")</calculatedColumnFormula>
    </tableColumn>
    <tableColumn id="16" xr3:uid="{00000000-0010-0000-0200-000010000000}" name="References" dataDxfId="362" dataCellStyle="Normal 2">
      <calculatedColumnFormula>IFERROR(INDEX(BA!$Y$57:$Y$547,MATCH($AB3,BA!$P$57:$P$547,0)),"")</calculatedColumnFormula>
    </tableColumn>
    <tableColumn id="17" xr3:uid="{00000000-0010-0000-0200-000011000000}" name="Column4" dataDxfId="361" dataCellStyle="Normal 2">
      <calculatedColumnFormula>IFERROR(INDEX(BA!$Z$57:$Z$547,MATCH($AB3,BA!$P$57:$P$547,0)),"")</calculatedColumnFormula>
    </tableColumn>
    <tableColumn id="18" xr3:uid="{00000000-0010-0000-0200-000012000000}" name="Column5" dataDxfId="360" dataCellStyle="Normal 2"/>
    <tableColumn id="19" xr3:uid="{00000000-0010-0000-0200-000013000000}"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46" displayName="Table46" ref="AA54:AR102" totalsRowShown="0" headerRowDxfId="358" dataDxfId="357" headerRowCellStyle="Normal 2" dataCellStyle="Normal 2">
  <autoFilter ref="AA54:AR102"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00000000-0010-0000-0300-000002000000}" name="Type" dataDxfId="356" dataCellStyle="Normal 2">
      <calculatedColumnFormula array="1">IF(ROWS(BA!$L$2:L93)&lt;=B$1,INDEX(BA!$P$2:$P$63,_xlfn.AGGREGATE(15,3,(BA!$L$2:$L$63=Mapping!$A$3)/(BA!$L$2:$L$63=Mapping!$A$3)*ROW(BA!$L$2:$L$247)-ROWS(BA!$L$2),ROWS(BA!$L$2:L93))),"")</calculatedColumnFormula>
    </tableColumn>
    <tableColumn id="3" xr3:uid="{00000000-0010-0000-0300-000003000000}" name="Indicator" dataDxfId="355" dataCellStyle="Normal 2">
      <calculatedColumnFormula array="1">IF(ROWS(BA!$B$2:B2)&lt;=AB$53,INDEX(BA!$P$2:$P$961,_xlfn.AGGREGATE(15,3,(BA!$B$2:$B$961=Mapping!$AA$55)/(BA!$B$2:$B$961=Mapping!$AA$55)*ROW(BA!$B$2:$B$961)-ROWS(BA!$B$2),ROWS(BA!$B$2:B2))),"")</calculatedColumnFormula>
    </tableColumn>
    <tableColumn id="4" xr3:uid="{00000000-0010-0000-0300-000004000000}" name="Impact_area" dataDxfId="354" dataCellStyle="Normal 2">
      <calculatedColumnFormula>IFERROR(INDEX(BA!$L$2:$L$961,MATCH($AB55,BA!$P$2:$P$961,0)),"")</calculatedColumnFormula>
    </tableColumn>
    <tableColumn id="5" xr3:uid="{00000000-0010-0000-0300-000005000000}" name="SDG" dataDxfId="353" dataCellStyle="Normal 2">
      <calculatedColumnFormula>IFERROR(INDEX(BA!$M$2:$M$547,MATCH($AB55,BA!$P$2:$P$547,0)),"")</calculatedColumnFormula>
    </tableColumn>
    <tableColumn id="6" xr3:uid="{00000000-0010-0000-0300-000006000000}" name="Imapct indicator" dataDxfId="352" dataCellStyle="Normal 2">
      <calculatedColumnFormula>IFERROR(INDEX(BA!$O$2:$O$547,MATCH($AB55,BA!$P$2:$P$547,0)),"")</calculatedColumnFormula>
    </tableColumn>
    <tableColumn id="7" xr3:uid="{00000000-0010-0000-0300-000007000000}" name="SDG_Target" dataDxfId="351" dataCellStyle="Normal 2">
      <calculatedColumnFormula>IFERROR(INDEX(BA!$N$2:$N$547,MATCH($AB55,BA!$P$2:$P$547,0)),"")</calculatedColumnFormula>
    </tableColumn>
    <tableColumn id="8" xr3:uid="{00000000-0010-0000-0300-000008000000}" name="SDG_Indicator " dataDxfId="350" dataCellStyle="Normal 2"/>
    <tableColumn id="9" xr3:uid="{00000000-0010-0000-0300-000009000000}" name="Indicator2" dataDxfId="349" dataCellStyle="Normal 2"/>
    <tableColumn id="10" xr3:uid="{00000000-0010-0000-0300-00000A000000}" name="Indicator_description " dataDxfId="348" dataCellStyle="Normal 2"/>
    <tableColumn id="11" xr3:uid="{00000000-0010-0000-0300-00000B000000}" name="Assessment_method" dataDxfId="347" dataCellStyle="Normal 2"/>
    <tableColumn id="12" xr3:uid="{00000000-0010-0000-0300-00000C000000}" name="Data disaggregation" dataDxfId="346" dataCellStyle="Normal 2"/>
    <tableColumn id="13" xr3:uid="{00000000-0010-0000-0300-00000D000000}" name="Example_methods" dataDxfId="345" dataCellStyle="Normal 2"/>
    <tableColumn id="14" xr3:uid="{00000000-0010-0000-0300-00000E000000}" name="Monitoring_frequency" dataDxfId="344" dataCellStyle="Normal 2"/>
    <tableColumn id="15" xr3:uid="{00000000-0010-0000-0300-00000F000000}" name="Guidance" dataDxfId="343" dataCellStyle="Normal 2"/>
    <tableColumn id="16" xr3:uid="{00000000-0010-0000-0300-000010000000}" name="References" dataDxfId="342" dataCellStyle="Normal 2"/>
    <tableColumn id="17" xr3:uid="{00000000-0010-0000-0300-000011000000}" name="Column4" dataDxfId="341" dataCellStyle="Normal 2"/>
    <tableColumn id="18" xr3:uid="{00000000-0010-0000-0300-000012000000}" name="Column5" dataDxfId="340" dataCellStyle="Normal 2"/>
    <tableColumn id="19" xr3:uid="{00000000-0010-0000-0300-000013000000}"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467" displayName="Table467" ref="AA108:AR156" totalsRowShown="0" headerRowDxfId="338" dataDxfId="337" headerRowCellStyle="Normal 2" dataCellStyle="Normal 2">
  <autoFilter ref="AA108:AR156" xr:uid="{00000000-0009-0000-0100-000006000000}"/>
  <tableColumns count="18">
    <tableColumn id="2" xr3:uid="{00000000-0010-0000-0400-000002000000}" name="Type" dataDxfId="336" dataCellStyle="Normal 2">
      <calculatedColumnFormula array="1">IF(ROWS(BA!$L$2:L151)&lt;=B$1,INDEX(BA!$P$2:$P$63,_xlfn.AGGREGATE(15,3,(BA!$L$2:$L$63=Mapping!$A$3)/(BA!$L$2:$L$63=Mapping!$A$3)*ROW(BA!$L$2:$L$247)-ROWS(BA!$L$2),ROWS(BA!$L$2:L151))),"")</calculatedColumnFormula>
    </tableColumn>
    <tableColumn id="3" xr3:uid="{00000000-0010-0000-0400-000003000000}" name="Indicator" dataDxfId="335" dataCellStyle="Normal 2">
      <calculatedColumnFormula array="1">IF(ROWS(BA!$C$2:C2)&lt;=AB$107,INDEX(BA!$P$2:$P$547,_xlfn.AGGREGATE(15,3,(BA!$C$2:$C$547=Mapping!$AA$109)/(BA!$C$2:$C$547=Mapping!$AA$109)*ROW(BA!$C$2:$C$547)-ROWS(BA!$C$2),ROWS(BA!$C$2:C2))),"")</calculatedColumnFormula>
    </tableColumn>
    <tableColumn id="4" xr3:uid="{00000000-0010-0000-0400-000004000000}" name="Impact_area" dataDxfId="334" dataCellStyle="Normal 2">
      <calculatedColumnFormula>IFERROR(INDEX(BA!$L$2:$L$961,MATCH($AB109,BA!$P$2:$P$961,0)),"")</calculatedColumnFormula>
    </tableColumn>
    <tableColumn id="5" xr3:uid="{00000000-0010-0000-0400-000005000000}" name="SDG" dataDxfId="333" dataCellStyle="Normal 2">
      <calculatedColumnFormula>IFERROR(INDEX(BA!$M$2:$M$961,MATCH($AB109,BA!$P$2:$P$961,0)),"")</calculatedColumnFormula>
    </tableColumn>
    <tableColumn id="6" xr3:uid="{00000000-0010-0000-0400-000006000000}" name="Imapct indicator" dataDxfId="332" dataCellStyle="Normal 2">
      <calculatedColumnFormula>IFERROR(INDEX(BA!$O$2:$O$961,MATCH($AB109,BA!$P$2:$P$961,0)),"")</calculatedColumnFormula>
    </tableColumn>
    <tableColumn id="7" xr3:uid="{00000000-0010-0000-0400-000007000000}" name="SDG_Target" dataDxfId="331" dataCellStyle="Normal 2">
      <calculatedColumnFormula>IFERROR(INDEX(BA!$N$2:$N$547,MATCH($AB109,BA!$P$2:$P$547,0)),"")</calculatedColumnFormula>
    </tableColumn>
    <tableColumn id="8" xr3:uid="{00000000-0010-0000-0400-000008000000}" name="SDG_Indicator " dataDxfId="330" dataCellStyle="Normal 2"/>
    <tableColumn id="9" xr3:uid="{00000000-0010-0000-0400-000009000000}" name="Indicator2" dataDxfId="329" dataCellStyle="Normal 2"/>
    <tableColumn id="10" xr3:uid="{00000000-0010-0000-0400-00000A000000}" name="Indicator_description " dataDxfId="328" dataCellStyle="Normal 2"/>
    <tableColumn id="11" xr3:uid="{00000000-0010-0000-0400-00000B000000}" name="Assessment_method" dataDxfId="327" dataCellStyle="Normal 2"/>
    <tableColumn id="12" xr3:uid="{00000000-0010-0000-0400-00000C000000}" name="Data disaggregation" dataDxfId="326" dataCellStyle="Normal 2"/>
    <tableColumn id="13" xr3:uid="{00000000-0010-0000-0400-00000D000000}" name="Example_methods" dataDxfId="325" dataCellStyle="Normal 2"/>
    <tableColumn id="14" xr3:uid="{00000000-0010-0000-0400-00000E000000}" name="Monitoring_frequency" dataDxfId="324" dataCellStyle="Normal 2"/>
    <tableColumn id="15" xr3:uid="{00000000-0010-0000-0400-00000F000000}" name="Guidance" dataDxfId="323" dataCellStyle="Normal 2"/>
    <tableColumn id="16" xr3:uid="{00000000-0010-0000-0400-000010000000}" name="References" dataDxfId="322" dataCellStyle="Normal 2"/>
    <tableColumn id="17" xr3:uid="{00000000-0010-0000-0400-000011000000}" name="Column4" dataDxfId="321" dataCellStyle="Normal 2"/>
    <tableColumn id="18" xr3:uid="{00000000-0010-0000-0400-000012000000}" name="Column5" dataDxfId="320" dataCellStyle="Normal 2"/>
    <tableColumn id="19" xr3:uid="{00000000-0010-0000-0400-000013000000}"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79" displayName="Table79" ref="AX54:BN102" totalsRowShown="0" headerRowDxfId="318" dataDxfId="317" dataCellStyle="Normal 2">
  <autoFilter ref="AX54:BN102"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500-000001000000}" name="1. No poverty" dataDxfId="316" dataCellStyle="Normal 2">
      <calculatedColumnFormula array="1">IF(ROWS($AD$54:AD54)&lt;=AX$53,INDEX($AB$54:$AB$102,_xlfn.AGGREGATE(15,3,($AD$54:$AD$102=Mapping!$AX$54)/($AD$54:$AD$102=Mapping!$AX$54)*ROW($AD$2:$AD$50)-ROWS($AD$54),ROWS($AD$54:AD54))),"")</calculatedColumnFormula>
    </tableColumn>
    <tableColumn id="2" xr3:uid="{00000000-0010-0000-0500-000002000000}" name="2. Zero Hunger" dataDxfId="315" dataCellStyle="Normal 2">
      <calculatedColumnFormula array="1">IF(ROWS($AD$54:AD54)&lt;=AY$53,INDEX($AB$54:$AB$102,_xlfn.AGGREGATE(15,3,($AD$54:$AD$102=Mapping!$AY$54)/($AD$54:$AD$102=Mapping!$AY$54)*ROW($AD$2:$AD$50)-ROWS($AD$54),ROWS($AD$54:AD54))),"")</calculatedColumnFormula>
    </tableColumn>
    <tableColumn id="3" xr3:uid="{00000000-0010-0000-0500-000003000000}" name="3. Good Health and well being" dataDxfId="314" dataCellStyle="Normal 2">
      <calculatedColumnFormula array="1">IF(ROWS($AD$54:AD54)&lt;=AZ$53,INDEX($AB$54:$AB$102,_xlfn.AGGREGATE(15,3,($AD$54:$AD$102=Mapping!$AZ$54)/($AD$54:$AD$102=Mapping!$AZ$54)*ROW($AD$2:$AD$50)-ROWS($AD$54),ROWS($AD$54:AD54))),"")</calculatedColumnFormula>
    </tableColumn>
    <tableColumn id="4" xr3:uid="{00000000-0010-0000-0500-000004000000}" name="4. Quality education" dataDxfId="313" dataCellStyle="Normal 2">
      <calculatedColumnFormula array="1">IF(ROWS($AD$54:AD54)&lt;=BA$53,INDEX($AB$54:$AB$102,_xlfn.AGGREGATE(15,3,($AD$54:$AD$102=Mapping!$BA$54)/($AD$54:$AD$102=Mapping!$BA$54)*ROW($AD$2:$AD$50)-ROWS($AD$54),ROWS($AD$54:AD54))),"")</calculatedColumnFormula>
    </tableColumn>
    <tableColumn id="5" xr3:uid="{00000000-0010-0000-0500-000005000000}" name="5. Gender Equality " dataDxfId="312" dataCellStyle="Normal 2">
      <calculatedColumnFormula array="1">IF(ROWS($AD$54:AD54)&lt;=BB$53,INDEX($AB$54:$AB$102,_xlfn.AGGREGATE(15,3,($AD$54:$AD$102=Mapping!$BB$54)/($AD$54:$AD$102=Mapping!$BB$54)*ROW($AD$2:$AD$50)-ROWS($AD$54),ROWS($AD$54:AD54))),"")</calculatedColumnFormula>
    </tableColumn>
    <tableColumn id="6" xr3:uid="{00000000-0010-0000-0500-000006000000}" name="6. Clean water and sanitation " dataDxfId="311" dataCellStyle="Normal 2">
      <calculatedColumnFormula array="1">IF(ROWS($AD$54:AD54)&lt;=BC$53,INDEX($AB$54:$AB$102,_xlfn.AGGREGATE(15,3,($AD$54:$AD$102=Mapping!$BC$54)/($AD$54:$AD$102=Mapping!$BC$54)*ROW($AD$2:$AD$50)-ROWS($AD$54),ROWS($AD$54:AD54))),"")</calculatedColumnFormula>
    </tableColumn>
    <tableColumn id="7" xr3:uid="{00000000-0010-0000-0500-000007000000}"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00000000-0010-0000-0500-000008000000}"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00000000-0010-0000-0500-000009000000}"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00000000-0010-0000-0500-00000A000000}" name="10. Reduced inequalities" dataDxfId="307" dataCellStyle="Normal 2">
      <calculatedColumnFormula array="1">IF(ROWS($AD$54:AD54)&lt;=BG$53,INDEX($AB$54:$AB$102,_xlfn.AGGREGATE(15,3,($AD$54:$AD$102=Mapping!$BG$54)/($AD$54:$AD$102=Mapping!$BG$54)*ROW($AD$2:$AD$50)-ROWS($AD$54),ROWS($AD$54:AD54))),"")</calculatedColumnFormula>
    </tableColumn>
    <tableColumn id="11" xr3:uid="{00000000-0010-0000-0500-00000B00000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00000000-0010-0000-0500-00000C000000}"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00000000-0010-0000-0500-00000D000000}" name="13. Climate action" dataDxfId="304" dataCellStyle="Normal 2">
      <calculatedColumnFormula array="1">IF(ROWS($AD$54:AD54)&lt;=BJ$53,INDEX($AB$54:$AB$102,_xlfn.AGGREGATE(15,3,($AD$54:$AD$102=Mapping!$BJ$54)/($AD$54:$AD$102=Mapping!$BJ$54)*ROW($AD$2:$AD$50)-ROWS($AD$54),ROWS($AD$54:AD54))),"")</calculatedColumnFormula>
    </tableColumn>
    <tableColumn id="14" xr3:uid="{00000000-0010-0000-0500-00000E000000}" name="14. Life below water" dataDxfId="303" dataCellStyle="Normal 2">
      <calculatedColumnFormula array="1">IF(ROWS($AD$54:AD54)&lt;=BK$53,INDEX($AB$54:$AB$102,_xlfn.AGGREGATE(15,3,($AD$54:$AD$102=Mapping!$BK$54)/($AD$54:$AD$102=Mapping!$BK$54)*ROW($AD$2:$AD$50)-ROWS($AD$54),ROWS($AD$54:AD54))),"")</calculatedColumnFormula>
    </tableColumn>
    <tableColumn id="15" xr3:uid="{00000000-0010-0000-0500-00000F000000}" name="15. Life on land" dataDxfId="302" dataCellStyle="Normal 2">
      <calculatedColumnFormula array="1">IF(ROWS($AD$54:AD54)&lt;=BL$53,INDEX($AB$54:$AB$102,_xlfn.AGGREGATE(15,3,($AD$54:$AD$102=Mapping!$BL$54)/($AD$54:$AD$102=Mapping!$BL$54)*ROW($AD$2:$AD$50)-ROWS($AD$54),ROWS($AD$54:AD54))),"")</calculatedColumnFormula>
    </tableColumn>
    <tableColumn id="16" xr3:uid="{00000000-0010-0000-0500-000010000000}"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00000000-0010-0000-0500-000011000000}"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7910" displayName="Table7910" ref="AX108:BN156" totalsRowShown="0" headerRowDxfId="299" dataDxfId="298" dataCellStyle="Normal 2">
  <autoFilter ref="AX108:BN156" xr:uid="{00000000-0009-0000-0100-000009000000}"/>
  <tableColumns count="17">
    <tableColumn id="1" xr3:uid="{00000000-0010-0000-0600-000001000000}" name="1. No poverty" dataDxfId="297" dataCellStyle="Normal 2">
      <calculatedColumnFormula array="1">IF(ROWS($AD$108:AD108)&lt;=AX$107,INDEX($AB$108:$AB$157,_xlfn.AGGREGATE(15,3,($AD$108:$AD$157=Mapping!$AX$108)/($AD$108:$AD$157=Mapping!$AX$108)*ROW($AD$2:$AD$50)-ROWS($AD$108),ROWS($AD$108:AD108))),"")</calculatedColumnFormula>
    </tableColumn>
    <tableColumn id="2" xr3:uid="{00000000-0010-0000-0600-000002000000}" name="2. Zero Hunger" dataDxfId="296" dataCellStyle="Normal 2">
      <calculatedColumnFormula array="1">IF(ROWS($AD$108:AD108)&lt;=AY$107,INDEX($AB$108:$AB$157,_xlfn.AGGREGATE(15,3,($AD$108:$AD$157=Mapping!$AY$108)/($AD$108:$AD$157=Mapping!$AY$108)*ROW($AD$2:$AD$50)-ROWS($AD$108),ROWS($AD$108:AD108))),"")</calculatedColumnFormula>
    </tableColumn>
    <tableColumn id="3" xr3:uid="{00000000-0010-0000-0600-000003000000}"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00000000-0010-0000-0600-000004000000}"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00000000-0010-0000-0600-000005000000}" name="5. Gender Equality " dataDxfId="293" dataCellStyle="Normal 2">
      <calculatedColumnFormula array="1">IF(ROWS($AD$108:AG108)&lt;=BB$107,INDEX($AB$108:$AB$157,_xlfn.AGGREGATE(15,3,($AD$108:$AD$157=Mapping!$BB$108)/($AD$108:$AD$157=Mapping!$BB$108)*ROW($AD$2:$AD$50)-ROWS($AD$108),ROWS($AD$108:AG108))),"")</calculatedColumnFormula>
    </tableColumn>
    <tableColumn id="6" xr3:uid="{00000000-0010-0000-0600-000006000000}"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00000000-0010-0000-0600-000007000000}"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00000000-0010-0000-0600-000008000000}"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00000000-0010-0000-0600-000009000000}"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0000000-0010-0000-0600-00000A000000}"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00000000-0010-0000-0600-00000B000000}"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00000000-0010-0000-0600-00000C000000}"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00000000-0010-0000-0600-00000D000000}" name="13. Climate action" dataDxfId="285" dataCellStyle="Normal 2">
      <calculatedColumnFormula array="1">IF(ROWS($AD$108:AO108)&lt;=BJ$107,INDEX($AB$108:$AB$157,_xlfn.AGGREGATE(15,3,($AD$108:$AD$157=Mapping!$BJ$108)/($AD$108:$AD$157=Mapping!$BJ$108)*ROW($AD$2:$AD$50)-ROWS($AD$108),ROWS($AD$108:AO108))),"")</calculatedColumnFormula>
    </tableColumn>
    <tableColumn id="14" xr3:uid="{00000000-0010-0000-0600-00000E000000}"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00000000-0010-0000-0600-00000F000000}" name="15. Life on land" dataDxfId="283" dataCellStyle="Normal 2">
      <calculatedColumnFormula array="1">IF(ROWS($AD$108:AQ108)&lt;=BL$107,INDEX($AB$108:$AB$157,_xlfn.AGGREGATE(15,3,($AD$108:$AD$157=Mapping!$BL$108)/($AD$108:$AD$157=Mapping!$BL$108)*ROW($AD$2:$AD$50)-ROWS($AD$108),ROWS($AD$108:AQ108))),"")</calculatedColumnFormula>
    </tableColumn>
    <tableColumn id="16" xr3:uid="{00000000-0010-0000-0600-000010000000}"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00000000-0010-0000-0600-000011000000}"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5311" displayName="Table5311" ref="A108:S156" totalsRowShown="0" headerRowDxfId="280" dataDxfId="279" dataCellStyle="Normal 2">
  <autoFilter ref="A108:S156"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00000000-0010-0000-0700-000001000000}" name="IMPACT" dataDxfId="278" dataCellStyle="Normal 2">
      <calculatedColumnFormula>Background!L7</calculatedColumnFormula>
    </tableColumn>
    <tableColumn id="2" xr3:uid="{00000000-0010-0000-0700-000002000000}"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00000000-0010-0000-0700-00000300000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00000000-0010-0000-0700-000004000000}" name="Air quality" dataDxfId="275" dataCellStyle="Normal 2">
      <calculatedColumnFormula array="1">IF(ROWS($AC$108:AC108)&lt;=D$107,INDEX($AB$108:$AB$156,_xlfn.AGGREGATE(15,3,($AC$108:$AC$156=Mapping!$D$108)/($AC$108:$AC$156=Mapping!$D$108)*ROW($AC$2:$AC$50)-ROWS($AC$108),ROWS($AC$108:AC108))),"")</calculatedColumnFormula>
    </tableColumn>
    <tableColumn id="5" xr3:uid="{00000000-0010-0000-0700-000005000000}"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00000000-0010-0000-0700-000006000000}" name="Soil quality" dataDxfId="273" dataCellStyle="Normal 2">
      <calculatedColumnFormula array="1">IF(ROWS($AC$108:AC108)&lt;=F$107,INDEX($AB$108:$AB$156,_xlfn.AGGREGATE(15,3,($AC$108:$AC$156=Mapping!$F$108)/($AC$108:$AC$156=Mapping!$F$108)*ROW($AC$2:$AC$50)-ROWS($AC$108),ROWS($AC$108:AC108))),"")</calculatedColumnFormula>
    </tableColumn>
    <tableColumn id="7" xr3:uid="{00000000-0010-0000-0700-000007000000}" name="Waste" dataDxfId="272" dataCellStyle="Normal 2">
      <calculatedColumnFormula array="1">IF(ROWS($AC$108:AC108)&lt;=G$107,INDEX($AB$108:$AB$156,_xlfn.AGGREGATE(15,3,($AC$108:$AC$156=Mapping!$G$108)/($AC$108:$AC$156=Mapping!$G$108)*ROW($AC$2:$AC$50)-ROWS($AC$108),ROWS($AC$108:AC108))),"")</calculatedColumnFormula>
    </tableColumn>
    <tableColumn id="8" xr3:uid="{00000000-0010-0000-0700-000008000000}"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00000000-0010-0000-0700-00000A000000}" name="Health &amp; safety" dataDxfId="270" dataCellStyle="Normal 2">
      <calculatedColumnFormula array="1">IF(ROWS($AC$108:AC108)&lt;=I$107,INDEX($AB$108:$AB$156,_xlfn.AGGREGATE(15,3,($AC$108:$AC$156=Mapping!$I$108)/($AC$108:$AC$156=Mapping!$I$108)*ROW($AC$2:$AC$50)-ROWS($AC$108),ROWS($AC$108:AC108))),"")</calculatedColumnFormula>
    </tableColumn>
    <tableColumn id="9" xr3:uid="{00000000-0010-0000-0700-000009000000}" name="Employment" dataDxfId="269" dataCellStyle="Normal 2">
      <calculatedColumnFormula array="1">IF(ROWS($AC$108:AC108)&lt;=J$107,INDEX($AB$108:$AB$156,_xlfn.AGGREGATE(15,3,($AC$108:$AC$156=Mapping!$J$108)/($AC$108:$AC$156=Mapping!$J$108)*ROW($AC$2:$AC$50)-ROWS($AC$108),ROWS($AC$108:AC108))),"")</calculatedColumnFormula>
    </tableColumn>
    <tableColumn id="11" xr3:uid="{00000000-0010-0000-0700-00000B000000}" name="Livelihood" dataDxfId="268" dataCellStyle="Normal 2">
      <calculatedColumnFormula array="1">IF(ROWS($AC$108:AC108)&lt;=K$107,INDEX($AB$108:$AB$156,_xlfn.AGGREGATE(15,3,($AC$108:$AC$156=Mapping!$K$108)/($AC$108:$AC$156=Mapping!$K$108)*ROW($AC$2:$AC$50)-ROWS($AC$108),ROWS($AC$108:AC108))),"")</calculatedColumnFormula>
    </tableColumn>
    <tableColumn id="12" xr3:uid="{00000000-0010-0000-0700-00000C000000}" name="Gender" dataDxfId="267" dataCellStyle="Normal 2">
      <calculatedColumnFormula array="1">IF(ROWS($AC$108:AC108)&lt;=L$107,INDEX($AB$108:$AB$156,_xlfn.AGGREGATE(15,3,($AC$108:$AC$156=Mapping!$L$108)/($AC$108:$AC$156=Mapping!$L$108)*ROW($AC$2:$AC$50)-ROWS($AC$108),ROWS($AC$108:AC108))),"")</calculatedColumnFormula>
    </tableColumn>
    <tableColumn id="13" xr3:uid="{00000000-0010-0000-0700-00000D000000}"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00000000-0010-0000-0700-00000E000000}"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00000000-0010-0000-0700-00000F000000}"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00000000-0010-0000-0700-000010000000}" name="Food security" dataDxfId="263" dataCellStyle="Normal 2">
      <calculatedColumnFormula array="1">IF(ROWS($AC$108:AC108)&lt;=P$107,INDEX($AB$108:$AB$156,_xlfn.AGGREGATE(15,3,($AC$108:$AC$156=Mapping!$P$108)/($AC$108:$AC$156=Mapping!$P$108)*ROW($AC$2:$AC$50)-ROWS($AC$108),ROWS($AC$108:AC108))),"")</calculatedColumnFormula>
    </tableColumn>
    <tableColumn id="17" xr3:uid="{00000000-0010-0000-0700-000011000000}" name="Technology transfer" dataDxfId="262" dataCellStyle="Normal 2">
      <calculatedColumnFormula array="1">IF(ROWS($AC$108:AC108)&lt;=Q$107,INDEX($AB$108:$AB$156,_xlfn.AGGREGATE(15,3,($AC$108:$AC$156=Mapping!$Q$108)/($AC$108:$AC$156=Mapping!$Q$108)*ROW($AC$2:$AC$50)-ROWS($AC$108),ROWS($AC$108:AC108))),"")</calculatedColumnFormula>
    </tableColumn>
    <tableColumn id="19" xr3:uid="{00000000-0010-0000-0700-000013000000}" name="Capacity building" dataDxfId="261" dataCellStyle="Normal 2">
      <calculatedColumnFormula array="1">IF(ROWS($AC$108:AC108)&lt;=R$107,INDEX($AB$108:$AB$156,_xlfn.AGGREGATE(15,3,($AC$108:$AC$156=Mapping!$R$108)/($AC$108:$AC$156=Mapping!$R$108)*ROW($AC$2:$AC$50)-ROWS($AC$108),ROWS($AC$108:AC108))),"")</calculatedColumnFormula>
    </tableColumn>
    <tableColumn id="20" xr3:uid="{00000000-0010-0000-0700-000014000000}"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46712" displayName="Table46712" ref="AA163:AR211" totalsRowShown="0" headerRowDxfId="259" dataDxfId="258" headerRowCellStyle="Normal 2" dataCellStyle="Normal 2">
  <autoFilter ref="AA163:AR211" xr:uid="{00000000-0009-0000-0100-00000B000000}"/>
  <tableColumns count="18">
    <tableColumn id="2" xr3:uid="{00000000-0010-0000-0800-000002000000}" name="Type" dataDxfId="257" dataCellStyle="Normal 2">
      <calculatedColumnFormula array="1">IF(ROWS(BA!$L$2:L205)&lt;=B$1,INDEX(BA!$P$2:$P$63,_xlfn.AGGREGATE(15,3,(BA!$L$2:$L$63=Mapping!$A$3)/(BA!$L$2:$L$63=Mapping!$A$3)*ROW(BA!$L$2:$L$247)-ROWS(BA!$L$2),ROWS(BA!$L$2:L205))),"")</calculatedColumnFormula>
    </tableColumn>
    <tableColumn id="3" xr3:uid="{00000000-0010-0000-0800-000003000000}" name="Indicator" dataDxfId="256" dataCellStyle="Normal 2">
      <calculatedColumnFormula array="1">IF(ROWS(BA!$D$2:D2)&lt;=AB$162,INDEX(BA!$P$2:$P$547,_xlfn.AGGREGATE(15,3,(BA!$D$2:$D$547=Mapping!$AA$164)/(BA!$D$2:$D$547=Mapping!$AA$164)*ROW(BA!$D$2:$D$547)-ROWS(BA!$D$2),ROWS(BA!$D$2:D2))),"")</calculatedColumnFormula>
    </tableColumn>
    <tableColumn id="4" xr3:uid="{00000000-0010-0000-0800-000004000000}" name="Impact_area" dataDxfId="255" dataCellStyle="Normal 2">
      <calculatedColumnFormula>IFERROR(INDEX(BA!$L$2:$L$961,MATCH($AB164,BA!$P$2:$P$961,0)),"")</calculatedColumnFormula>
    </tableColumn>
    <tableColumn id="5" xr3:uid="{00000000-0010-0000-0800-000005000000}" name="SDG" dataDxfId="254" dataCellStyle="Normal 2">
      <calculatedColumnFormula>IFERROR(INDEX(BA!$M$2:$M$961,MATCH($AB164,BA!$P$2:$P$961,0)),"")</calculatedColumnFormula>
    </tableColumn>
    <tableColumn id="6" xr3:uid="{00000000-0010-0000-0800-000006000000}" name="Imapct indicator" dataDxfId="253" dataCellStyle="Normal 2">
      <calculatedColumnFormula>IFERROR(INDEX(BA!$O$2:$O$961,MATCH($AB164,BA!$P$2:$P$961,0)),"")</calculatedColumnFormula>
    </tableColumn>
    <tableColumn id="7" xr3:uid="{00000000-0010-0000-0800-000007000000}" name="SDG_Target" dataDxfId="252" dataCellStyle="Normal 2">
      <calculatedColumnFormula>IFERROR(INDEX(BA!$N$2:$N$961,MATCH($AB164,BA!$P$2:$P$961,0)),"")</calculatedColumnFormula>
    </tableColumn>
    <tableColumn id="8" xr3:uid="{00000000-0010-0000-0800-000008000000}" name="Column1" dataDxfId="251" dataCellStyle="Normal 2"/>
    <tableColumn id="9" xr3:uid="{00000000-0010-0000-0800-000009000000}" name="Column2" dataDxfId="250" dataCellStyle="Normal 2"/>
    <tableColumn id="10" xr3:uid="{00000000-0010-0000-0800-00000A000000}" name="Column3" dataDxfId="249" dataCellStyle="Normal 2"/>
    <tableColumn id="11" xr3:uid="{00000000-0010-0000-0800-00000B000000}" name="Column4" dataDxfId="248" dataCellStyle="Normal 2"/>
    <tableColumn id="12" xr3:uid="{00000000-0010-0000-0800-00000C000000}" name="Column5" dataDxfId="247" dataCellStyle="Normal 2"/>
    <tableColumn id="13" xr3:uid="{00000000-0010-0000-0800-00000D000000}" name="Column6" dataDxfId="246" dataCellStyle="Normal 2"/>
    <tableColumn id="14" xr3:uid="{00000000-0010-0000-0800-00000E000000}" name="Column7" dataDxfId="245" dataCellStyle="Normal 2"/>
    <tableColumn id="15" xr3:uid="{00000000-0010-0000-0800-00000F000000}" name="Column8" dataDxfId="244" dataCellStyle="Normal 2"/>
    <tableColumn id="16" xr3:uid="{00000000-0010-0000-0800-000010000000}" name="Column9" dataDxfId="243" dataCellStyle="Normal 2"/>
    <tableColumn id="17" xr3:uid="{00000000-0010-0000-0800-000011000000}" name="Column10" dataDxfId="242" dataCellStyle="Normal 2"/>
    <tableColumn id="18" xr3:uid="{00000000-0010-0000-0800-000012000000}" name="Column11" dataDxfId="241" dataCellStyle="Normal 2"/>
    <tableColumn id="19" xr3:uid="{00000000-0010-0000-0800-000013000000}"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4"/>
  <sheetViews>
    <sheetView topLeftCell="A26" zoomScale="110" zoomScaleNormal="110" workbookViewId="0"/>
  </sheetViews>
  <sheetFormatPr defaultColWidth="10.42578125" defaultRowHeight="15"/>
  <cols>
    <col min="1" max="1" width="1.7109375" style="161" customWidth="1"/>
    <col min="2" max="2" width="14.28515625" style="218" customWidth="1"/>
    <col min="3" max="3" width="75.42578125" style="161" customWidth="1"/>
    <col min="4" max="4" width="1.28515625" style="161" customWidth="1"/>
    <col min="5" max="6" width="1.7109375" style="161" customWidth="1"/>
    <col min="7" max="7" width="59" style="161" customWidth="1"/>
    <col min="8" max="8" width="30.28515625" style="161" customWidth="1"/>
    <col min="9" max="10" width="10.42578125" style="161"/>
    <col min="11" max="11" width="29.140625" style="161" customWidth="1"/>
    <col min="12" max="16384" width="10.42578125" style="161"/>
  </cols>
  <sheetData>
    <row r="1" spans="1:8" ht="135" customHeight="1"/>
    <row r="2" spans="1:8" ht="20.100000000000001" customHeight="1">
      <c r="A2" s="160"/>
      <c r="B2" s="238" t="s">
        <v>1379</v>
      </c>
      <c r="C2" s="239"/>
      <c r="D2" s="160"/>
      <c r="E2" s="160"/>
      <c r="F2" s="160"/>
    </row>
    <row r="3" spans="1:8" ht="20.100000000000001" customHeight="1">
      <c r="A3" s="160"/>
      <c r="B3" s="238" t="s">
        <v>1388</v>
      </c>
      <c r="C3" s="239"/>
      <c r="D3" s="160"/>
      <c r="E3" s="160"/>
      <c r="F3" s="160"/>
    </row>
    <row r="4" spans="1:8" ht="56.1" customHeight="1">
      <c r="A4" s="160"/>
      <c r="B4" s="240" t="s">
        <v>0</v>
      </c>
      <c r="C4" s="240"/>
      <c r="D4" s="240"/>
      <c r="E4" s="240"/>
      <c r="F4" s="240"/>
      <c r="G4" s="240"/>
      <c r="H4" s="240"/>
    </row>
    <row r="5" spans="1:8">
      <c r="A5" s="160"/>
      <c r="B5" s="219" t="s">
        <v>1</v>
      </c>
      <c r="C5" s="225" t="s">
        <v>2</v>
      </c>
      <c r="D5" s="160"/>
      <c r="E5" s="160"/>
      <c r="F5" s="160"/>
    </row>
    <row r="6" spans="1:8">
      <c r="A6" s="160"/>
      <c r="B6" s="220"/>
      <c r="C6" s="226"/>
      <c r="D6" s="160"/>
      <c r="E6" s="160"/>
      <c r="F6" s="160"/>
    </row>
    <row r="7" spans="1:8" ht="26.25" customHeight="1">
      <c r="A7" s="160"/>
      <c r="B7" s="219" t="s">
        <v>3</v>
      </c>
      <c r="C7" s="227" t="s">
        <v>4</v>
      </c>
      <c r="D7" s="160"/>
      <c r="E7" s="160"/>
      <c r="F7" s="160"/>
    </row>
    <row r="8" spans="1:8">
      <c r="B8" s="221"/>
      <c r="C8" s="167"/>
    </row>
    <row r="9" spans="1:8" ht="126" customHeight="1">
      <c r="B9" s="219" t="s">
        <v>5</v>
      </c>
      <c r="C9" s="228" t="s">
        <v>1348</v>
      </c>
    </row>
    <row r="10" spans="1:8" ht="20.25" customHeight="1">
      <c r="B10" s="221"/>
      <c r="C10" s="167"/>
    </row>
    <row r="11" spans="1:8" ht="141.75" customHeight="1">
      <c r="B11" s="219" t="s">
        <v>6</v>
      </c>
      <c r="C11" s="229" t="s">
        <v>1349</v>
      </c>
    </row>
    <row r="12" spans="1:8" ht="20.25" customHeight="1">
      <c r="B12" s="221"/>
      <c r="C12" s="167"/>
    </row>
    <row r="13" spans="1:8" ht="232.5" customHeight="1">
      <c r="B13" s="219" t="s">
        <v>7</v>
      </c>
      <c r="C13" s="228" t="s">
        <v>1350</v>
      </c>
    </row>
    <row r="14" spans="1:8" ht="23.25" customHeight="1">
      <c r="B14" s="222"/>
      <c r="C14" s="230"/>
    </row>
    <row r="15" spans="1:8" ht="169.5" customHeight="1">
      <c r="B15" s="219" t="s">
        <v>8</v>
      </c>
      <c r="C15" s="228" t="s">
        <v>1351</v>
      </c>
    </row>
    <row r="16" spans="1:8">
      <c r="B16" s="221"/>
      <c r="G16" s="223"/>
    </row>
    <row r="17" spans="2:7">
      <c r="B17" s="221"/>
    </row>
    <row r="18" spans="2:7">
      <c r="B18" s="221"/>
      <c r="G18" s="224"/>
    </row>
    <row r="19" spans="2:7">
      <c r="B19" s="221"/>
    </row>
    <row r="20" spans="2:7" ht="17.100000000000001" customHeight="1">
      <c r="B20" s="241" t="s">
        <v>1380</v>
      </c>
      <c r="C20" s="241"/>
      <c r="G20" s="224"/>
    </row>
    <row r="21" spans="2:7" ht="12.75">
      <c r="B21" s="228" t="s">
        <v>1381</v>
      </c>
      <c r="C21" s="228" t="s">
        <v>1382</v>
      </c>
    </row>
    <row r="22" spans="2:7" ht="12.75">
      <c r="B22" s="228" t="s">
        <v>1383</v>
      </c>
      <c r="C22" s="228" t="s">
        <v>1384</v>
      </c>
      <c r="G22" s="224"/>
    </row>
    <row r="23" spans="2:7" ht="12.75">
      <c r="B23" s="228" t="s">
        <v>1386</v>
      </c>
      <c r="C23" s="228" t="s">
        <v>1385</v>
      </c>
    </row>
    <row r="24" spans="2:7" ht="12.75">
      <c r="B24" s="228" t="s">
        <v>1387</v>
      </c>
      <c r="C24" s="228" t="s">
        <v>1385</v>
      </c>
      <c r="G24" s="224"/>
    </row>
    <row r="26" spans="2:7">
      <c r="G26" s="224"/>
    </row>
    <row r="29" spans="2:7">
      <c r="G29" s="224"/>
    </row>
    <row r="31" spans="2:7">
      <c r="G31" s="224"/>
    </row>
    <row r="32" spans="2:7">
      <c r="G32" s="224"/>
    </row>
    <row r="34" spans="7:7">
      <c r="G34" s="224"/>
    </row>
  </sheetData>
  <mergeCells count="4">
    <mergeCell ref="B2:C2"/>
    <mergeCell ref="B3:C3"/>
    <mergeCell ref="B4:H4"/>
    <mergeCell ref="B20:C20"/>
  </mergeCells>
  <dataValidations count="6">
    <dataValidation type="list" allowBlank="1" showInputMessage="1" sqref="E3 E5:E7" xr:uid="{00000000-0002-0000-0000-000000000000}">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00000000-0002-0000-0000-000001000000}"/>
    <dataValidation allowBlank="1" showInputMessage="1" showErrorMessage="1" promptTitle="Process Step Description" prompt="Enter text for the process step that will appear in the shape." sqref="B2" xr:uid="{00000000-0002-0000-0000-000002000000}"/>
    <dataValidation allowBlank="1" showInputMessage="1" showErrorMessage="1" promptTitle="Connector Label" prompt="If desired, label the connector to the next step. Use commas to separate multiple next steps, such as &quot;Yes,No&quot;." sqref="D2" xr:uid="{00000000-0002-0000-0000-000003000000}"/>
    <dataValidation allowBlank="1" showInputMessage="1" showErrorMessage="1" promptTitle="Shape Type" prompt="Enter the type of shape you'd like each process step to use." sqref="E2" xr:uid="{00000000-0002-0000-0000-000004000000}"/>
    <dataValidation allowBlank="1" showInputMessage="1" showErrorMessage="1" promptTitle="Alt Text" prompt="Alt Text helps people with visual impairments understand your diagram. Describe each process step." sqref="F2" xr:uid="{00000000-0002-0000-0000-000005000000}"/>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FD78"/>
  <sheetViews>
    <sheetView zoomScale="85" zoomScaleNormal="85" workbookViewId="0">
      <pane xSplit="2" ySplit="2" topLeftCell="C53" activePane="bottomRight" state="frozen"/>
      <selection pane="topRight" activeCell="C1" sqref="C1"/>
      <selection pane="bottomLeft" activeCell="A3" sqref="A3"/>
      <selection pane="bottomRight" activeCell="A36" sqref="A36"/>
    </sheetView>
  </sheetViews>
  <sheetFormatPr defaultColWidth="9.140625" defaultRowHeight="12.75"/>
  <cols>
    <col min="1" max="1" width="29.42578125" style="8" customWidth="1"/>
    <col min="2" max="2" width="32.140625" style="8" customWidth="1"/>
    <col min="3" max="3" width="25.7109375" style="8" customWidth="1"/>
    <col min="4" max="4" width="27.28515625" style="8" customWidth="1"/>
    <col min="5" max="5" width="25.7109375" style="8" customWidth="1"/>
    <col min="6" max="6" width="3.7109375" style="14" customWidth="1"/>
    <col min="7" max="9" width="25.7109375" style="8" customWidth="1"/>
    <col min="10" max="10" width="3.7109375" style="8" customWidth="1"/>
    <col min="11" max="13" width="25.7109375" style="8" customWidth="1"/>
    <col min="14" max="14" width="3.7109375" style="8" customWidth="1"/>
    <col min="15" max="17" width="25.7109375" style="8" customWidth="1"/>
    <col min="18" max="18" width="3.7109375" style="8" customWidth="1"/>
    <col min="19" max="21" width="25.7109375" style="8" customWidth="1"/>
    <col min="22" max="22" width="3.7109375" style="8" customWidth="1"/>
    <col min="23" max="25" width="25.7109375" style="8" customWidth="1"/>
    <col min="26" max="26" width="3.7109375" style="8" customWidth="1"/>
    <col min="27" max="29" width="25.7109375" style="8" customWidth="1"/>
    <col min="30" max="30" width="3.7109375" style="8" customWidth="1"/>
    <col min="31" max="33" width="25.7109375" style="8" customWidth="1"/>
    <col min="34" max="34" width="3.7109375" style="8" customWidth="1"/>
    <col min="35" max="37" width="25.7109375" style="8" customWidth="1"/>
    <col min="38" max="38" width="3.7109375" style="8" customWidth="1"/>
    <col min="39" max="41" width="25.7109375" style="8" customWidth="1"/>
    <col min="42" max="55" width="9.140625" style="14"/>
    <col min="56" max="16384" width="9.140625" style="8"/>
  </cols>
  <sheetData>
    <row r="1" spans="1:5" s="14" customFormat="1" ht="12.75" customHeight="1">
      <c r="A1" s="337" t="s">
        <v>9</v>
      </c>
      <c r="B1" s="59"/>
      <c r="C1" s="148"/>
      <c r="D1" s="148"/>
      <c r="E1" s="149"/>
    </row>
    <row r="2" spans="1:5" s="14" customFormat="1" ht="15.75">
      <c r="A2" s="337"/>
      <c r="B2" s="59" t="s">
        <v>10</v>
      </c>
      <c r="C2" s="144" t="s">
        <v>11</v>
      </c>
      <c r="D2" s="145" t="s">
        <v>12</v>
      </c>
    </row>
    <row r="3" spans="1:5" s="14" customFormat="1" ht="12.75" customHeight="1">
      <c r="A3" s="146"/>
    </row>
    <row r="4" spans="1:5" s="14" customFormat="1">
      <c r="A4" s="9" t="s">
        <v>13</v>
      </c>
      <c r="B4" s="10" t="s">
        <v>14</v>
      </c>
    </row>
    <row r="5" spans="1:5" s="14" customFormat="1">
      <c r="B5" s="59" t="s">
        <v>15</v>
      </c>
      <c r="C5" s="87">
        <v>1111</v>
      </c>
      <c r="D5" s="14" t="s">
        <v>16</v>
      </c>
      <c r="E5" s="87"/>
    </row>
    <row r="6" spans="1:5" s="14" customFormat="1">
      <c r="B6" s="59" t="s">
        <v>17</v>
      </c>
      <c r="C6" s="87"/>
      <c r="D6" s="14" t="s">
        <v>18</v>
      </c>
      <c r="E6" s="87"/>
    </row>
    <row r="7" spans="1:5" s="14" customFormat="1">
      <c r="B7" s="59" t="s">
        <v>19</v>
      </c>
      <c r="C7" s="88" t="s">
        <v>922</v>
      </c>
    </row>
    <row r="8" spans="1:5" s="14" customFormat="1">
      <c r="B8" s="59" t="s">
        <v>21</v>
      </c>
      <c r="C8" s="14" t="s">
        <v>22</v>
      </c>
      <c r="D8" s="14" t="s">
        <v>23</v>
      </c>
    </row>
    <row r="9" spans="1:5" s="14" customFormat="1">
      <c r="B9" s="59"/>
      <c r="C9" s="147">
        <v>43466</v>
      </c>
      <c r="D9" s="147" t="s">
        <v>1328</v>
      </c>
      <c r="E9" s="14" t="s">
        <v>24</v>
      </c>
    </row>
    <row r="10" spans="1:5" s="14" customFormat="1">
      <c r="B10" s="59" t="s">
        <v>25</v>
      </c>
      <c r="C10" s="14" t="s">
        <v>22</v>
      </c>
      <c r="D10" s="14" t="s">
        <v>23</v>
      </c>
    </row>
    <row r="11" spans="1:5" s="14" customFormat="1">
      <c r="B11" s="59" t="s">
        <v>26</v>
      </c>
      <c r="C11" s="147">
        <v>43466</v>
      </c>
      <c r="D11" s="147" t="s">
        <v>1329</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33.75">
      <c r="A18" s="9" t="s">
        <v>3</v>
      </c>
      <c r="B18" s="10" t="s">
        <v>34</v>
      </c>
      <c r="C18" s="88" t="s">
        <v>35</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296" t="s">
        <v>5</v>
      </c>
      <c r="B20" s="11" t="s">
        <v>38</v>
      </c>
      <c r="C20" s="88" t="s">
        <v>39</v>
      </c>
      <c r="E20" s="94" t="s">
        <v>40</v>
      </c>
      <c r="O20" s="57"/>
    </row>
    <row r="21" spans="1:41 16384:16384" s="14" customFormat="1">
      <c r="A21" s="296"/>
      <c r="B21" s="17"/>
    </row>
    <row r="22" spans="1:41 16384:16384">
      <c r="A22" s="296"/>
      <c r="C22" s="329" t="s">
        <v>1330</v>
      </c>
      <c r="D22" s="330"/>
      <c r="E22" s="331"/>
      <c r="G22" s="320" t="s">
        <v>42</v>
      </c>
      <c r="H22" s="321"/>
      <c r="I22" s="322"/>
      <c r="K22" s="320" t="s">
        <v>42</v>
      </c>
      <c r="L22" s="321"/>
      <c r="M22" s="322"/>
      <c r="O22" s="320" t="s">
        <v>42</v>
      </c>
      <c r="P22" s="321"/>
      <c r="Q22" s="322"/>
      <c r="S22" s="320" t="s">
        <v>42</v>
      </c>
      <c r="T22" s="321"/>
      <c r="U22" s="322"/>
      <c r="W22" s="320" t="s">
        <v>42</v>
      </c>
      <c r="X22" s="321"/>
      <c r="Y22" s="322"/>
      <c r="AA22" s="320" t="s">
        <v>42</v>
      </c>
      <c r="AB22" s="321"/>
      <c r="AC22" s="322"/>
      <c r="AE22" s="320" t="s">
        <v>42</v>
      </c>
      <c r="AF22" s="321"/>
      <c r="AG22" s="322"/>
      <c r="AI22" s="320" t="s">
        <v>42</v>
      </c>
      <c r="AJ22" s="321"/>
      <c r="AK22" s="322"/>
      <c r="AM22" s="320" t="s">
        <v>42</v>
      </c>
      <c r="AN22" s="321"/>
      <c r="AO22" s="322"/>
    </row>
    <row r="23" spans="1:41 16384:16384">
      <c r="A23" s="296"/>
      <c r="B23" s="150" t="str">
        <f>IF(C20="Start with impact category","Select Impact category &gt;&gt;","")</f>
        <v/>
      </c>
      <c r="C23" s="314"/>
      <c r="D23" s="315"/>
      <c r="E23" s="316"/>
      <c r="F23" s="101" t="str">
        <f>IF($B$23="Select Impact category &gt;&gt;", "&gt;&gt;","")</f>
        <v/>
      </c>
      <c r="G23" s="314"/>
      <c r="H23" s="315"/>
      <c r="I23" s="316"/>
      <c r="J23" s="101" t="str">
        <f>IF($B$23="Select Impact category &gt;&gt;", "&gt;&gt;","")</f>
        <v/>
      </c>
      <c r="K23" s="314"/>
      <c r="L23" s="315"/>
      <c r="M23" s="316"/>
      <c r="N23" s="101" t="str">
        <f>IF($B$23="Select Impact category &gt;&gt;", "&gt;&gt;","")</f>
        <v/>
      </c>
      <c r="O23" s="314"/>
      <c r="P23" s="315"/>
      <c r="Q23" s="316"/>
      <c r="R23" s="101" t="str">
        <f>IF($B$23="Select Impact category &gt;&gt;", "&gt;&gt;","")</f>
        <v/>
      </c>
      <c r="S23" s="314"/>
      <c r="T23" s="315"/>
      <c r="U23" s="316"/>
      <c r="V23" s="101" t="str">
        <f>IF($B$23="Select Impact category &gt;&gt;", "&gt;&gt;","")</f>
        <v/>
      </c>
      <c r="W23" s="314"/>
      <c r="X23" s="315"/>
      <c r="Y23" s="316"/>
      <c r="Z23" s="101" t="str">
        <f>IF($B$23="Select Impact category &gt;&gt;", "&gt;&gt;","")</f>
        <v/>
      </c>
      <c r="AA23" s="314"/>
      <c r="AB23" s="315"/>
      <c r="AC23" s="316"/>
      <c r="AD23" s="101" t="str">
        <f>IF($B$23="Select Impact category &gt;&gt;", "&gt;&gt;","")</f>
        <v/>
      </c>
      <c r="AE23" s="314"/>
      <c r="AF23" s="315"/>
      <c r="AG23" s="316"/>
      <c r="AH23" s="101" t="str">
        <f>IF($B$23="Select Impact category &gt;&gt;", "&gt;&gt;","")</f>
        <v/>
      </c>
      <c r="AI23" s="314"/>
      <c r="AJ23" s="315"/>
      <c r="AK23" s="316"/>
      <c r="AL23" s="101" t="str">
        <f>IF($B$23="Select Impact category &gt;&gt;", "&gt;&gt;","")</f>
        <v/>
      </c>
      <c r="AM23" s="314"/>
      <c r="AN23" s="315"/>
      <c r="AO23" s="316"/>
    </row>
    <row r="24" spans="1:41 16384:16384" ht="12.75" customHeight="1">
      <c r="A24" s="296"/>
      <c r="B24" s="150" t="str">
        <f>IF(C20="Start with SDG","Select SDG &gt;&gt;","")</f>
        <v>Select SDG &gt;&gt;</v>
      </c>
      <c r="C24" s="317" t="s">
        <v>129</v>
      </c>
      <c r="D24" s="318"/>
      <c r="E24" s="319"/>
      <c r="F24" s="101" t="str">
        <f>IF($B$24="Select SDG &gt;&gt;","&gt;&gt;","")</f>
        <v>&gt;&gt;</v>
      </c>
      <c r="G24" s="317" t="s">
        <v>43</v>
      </c>
      <c r="H24" s="318"/>
      <c r="I24" s="319"/>
      <c r="J24" s="101" t="str">
        <f>IF($B$24="Select SDG &gt;&gt;","&gt;&gt;","")</f>
        <v>&gt;&gt;</v>
      </c>
      <c r="K24" s="317" t="s">
        <v>122</v>
      </c>
      <c r="L24" s="318"/>
      <c r="M24" s="319"/>
      <c r="N24" s="101" t="str">
        <f>IF($B$24="Select SDG &gt;&gt;","&gt;&gt;","")</f>
        <v>&gt;&gt;</v>
      </c>
      <c r="O24" s="317" t="s">
        <v>128</v>
      </c>
      <c r="P24" s="318"/>
      <c r="Q24" s="319"/>
      <c r="R24" s="101" t="str">
        <f>IF($B$24="Select SDG &gt;&gt;","&gt;&gt;","")</f>
        <v>&gt;&gt;</v>
      </c>
      <c r="S24" s="317"/>
      <c r="T24" s="318"/>
      <c r="U24" s="319"/>
      <c r="V24" s="101" t="str">
        <f>IF($B$24="Select SDG &gt;&gt;","&gt;&gt;","")</f>
        <v>&gt;&gt;</v>
      </c>
      <c r="W24" s="317"/>
      <c r="X24" s="318"/>
      <c r="Y24" s="319"/>
      <c r="Z24" s="101" t="str">
        <f>IF($B$24="Select SDG &gt;&gt;","&gt;&gt;","")</f>
        <v>&gt;&gt;</v>
      </c>
      <c r="AA24" s="317"/>
      <c r="AB24" s="318"/>
      <c r="AC24" s="319"/>
      <c r="AD24" s="101" t="str">
        <f>IF($B$24="Select SDG &gt;&gt;","&gt;&gt;","")</f>
        <v>&gt;&gt;</v>
      </c>
      <c r="AE24" s="317"/>
      <c r="AF24" s="318"/>
      <c r="AG24" s="319"/>
      <c r="AH24" s="101" t="str">
        <f>IF($B$24="Select SDG &gt;&gt;","&gt;&gt;","")</f>
        <v>&gt;&gt;</v>
      </c>
      <c r="AI24" s="317"/>
      <c r="AJ24" s="318"/>
      <c r="AK24" s="319"/>
      <c r="AL24" s="101" t="str">
        <f>IF($B$24="Select SDG &gt;&gt;","&gt;&gt;","")</f>
        <v>&gt;&gt;</v>
      </c>
      <c r="AM24" s="317"/>
      <c r="AN24" s="318"/>
      <c r="AO24" s="319"/>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42"/>
      <c r="D26" s="343"/>
      <c r="E26" s="344"/>
      <c r="F26" s="101" t="str">
        <f>IF($B$26="Select Monitoring indicator &gt;&gt;", "&gt;&gt;","")</f>
        <v/>
      </c>
      <c r="G26" s="314"/>
      <c r="H26" s="315"/>
      <c r="I26" s="316"/>
      <c r="J26" s="101" t="str">
        <f>IF($B$26="Select Monitoring indicator &gt;&gt;","&gt;&gt;","")</f>
        <v/>
      </c>
      <c r="K26" s="314"/>
      <c r="L26" s="315"/>
      <c r="M26" s="316"/>
      <c r="N26" s="101" t="str">
        <f>IF($B$26="Select Monitoring indicator &gt;&gt;","&gt;&gt;","")</f>
        <v/>
      </c>
      <c r="O26" s="314"/>
      <c r="P26" s="315"/>
      <c r="Q26" s="316"/>
      <c r="R26" s="101" t="str">
        <f>IF($B$26="Select Monitoring indicator &gt;&gt;","&gt;&gt;","")</f>
        <v/>
      </c>
      <c r="S26" s="314"/>
      <c r="T26" s="315"/>
      <c r="U26" s="316"/>
      <c r="V26" s="101" t="str">
        <f>IF($B$26="Select Monitoring indicator &gt;&gt;","&gt;&gt;","")</f>
        <v/>
      </c>
      <c r="W26" s="314"/>
      <c r="X26" s="315"/>
      <c r="Y26" s="316"/>
      <c r="Z26" s="101" t="str">
        <f>IF($B$26="Select Monitoring indicator &gt;&gt;","&gt;&gt;","")</f>
        <v/>
      </c>
      <c r="AA26" s="314"/>
      <c r="AB26" s="315"/>
      <c r="AC26" s="316"/>
      <c r="AD26" s="101" t="str">
        <f>IF($B$26="Select Monitoring indicator &gt;&gt;","&gt;&gt;","")</f>
        <v/>
      </c>
      <c r="AE26" s="314"/>
      <c r="AF26" s="315"/>
      <c r="AG26" s="316"/>
      <c r="AH26" s="101" t="str">
        <f>IF($B$26="Select Monitoring indicator &gt;&gt;","&gt;&gt;","")</f>
        <v/>
      </c>
      <c r="AI26" s="314"/>
      <c r="AJ26" s="315"/>
      <c r="AK26" s="316"/>
      <c r="AL26" s="101" t="str">
        <f>IF($B$26="Select Monitoring indicator &gt;&gt;","&gt;&gt;","")</f>
        <v/>
      </c>
      <c r="AM26" s="314"/>
      <c r="AN26" s="315"/>
      <c r="AO26" s="316"/>
    </row>
    <row r="27" spans="1:41 16384:16384" ht="12.75" customHeight="1">
      <c r="B27" s="151" t="str">
        <f>IF(C24&lt;&gt;"","Select Monitoring indicator &gt;&gt;","")</f>
        <v>Select Monitoring indicator &gt;&gt;</v>
      </c>
      <c r="C27" s="311" t="s">
        <v>218</v>
      </c>
      <c r="D27" s="312"/>
      <c r="E27" s="313"/>
      <c r="F27" s="101" t="str">
        <f>IF($B$27="Select Monitoring indicator &gt;&gt;","&gt;&gt;","")</f>
        <v>&gt;&gt;</v>
      </c>
      <c r="G27" s="317" t="s">
        <v>1340</v>
      </c>
      <c r="H27" s="318"/>
      <c r="I27" s="319"/>
      <c r="J27" s="101" t="str">
        <f>IF($B$27="Select Monitoring indicator &gt;&gt;","&gt;&gt;","")</f>
        <v>&gt;&gt;</v>
      </c>
      <c r="K27" s="317" t="s">
        <v>1056</v>
      </c>
      <c r="L27" s="318"/>
      <c r="M27" s="319"/>
      <c r="N27" s="101" t="str">
        <f>IF($B$27="Select Monitoring indicator &gt;&gt;","&gt;&gt;","")</f>
        <v>&gt;&gt;</v>
      </c>
      <c r="O27" s="317" t="s">
        <v>1176</v>
      </c>
      <c r="P27" s="318"/>
      <c r="Q27" s="319"/>
      <c r="R27" s="101" t="str">
        <f>IF($B$27="Select Monitoring indicator &gt;&gt;","&gt;&gt;","")</f>
        <v>&gt;&gt;</v>
      </c>
      <c r="S27" s="317"/>
      <c r="T27" s="318"/>
      <c r="U27" s="319"/>
      <c r="V27" s="101" t="str">
        <f>IF($B$27="Select Monitoring indicator &gt;&gt;","&gt;&gt;","")</f>
        <v>&gt;&gt;</v>
      </c>
      <c r="W27" s="317"/>
      <c r="X27" s="318"/>
      <c r="Y27" s="319"/>
      <c r="Z27" s="101" t="str">
        <f>IF($B$27="Select Monitoring indicator &gt;&gt;","&gt;&gt;","")</f>
        <v>&gt;&gt;</v>
      </c>
      <c r="AA27" s="317"/>
      <c r="AB27" s="318"/>
      <c r="AC27" s="319"/>
      <c r="AD27" s="101" t="str">
        <f>IF($B$27="Select Monitoring indicator &gt;&gt;","&gt;&gt;","")</f>
        <v>&gt;&gt;</v>
      </c>
      <c r="AE27" s="317"/>
      <c r="AF27" s="318"/>
      <c r="AG27" s="319"/>
      <c r="AH27" s="101" t="str">
        <f>IF($B$27="Select Monitoring indicator &gt;&gt;","&gt;&gt;","")</f>
        <v>&gt;&gt;</v>
      </c>
      <c r="AI27" s="317"/>
      <c r="AJ27" s="318"/>
      <c r="AK27" s="319"/>
      <c r="AL27" s="101" t="str">
        <f>IF($B$27="Select Monitoring indicator &gt;&gt;","&gt;&gt;","")</f>
        <v>&gt;&gt;</v>
      </c>
      <c r="AM27" s="317"/>
      <c r="AN27" s="318"/>
      <c r="AO27" s="319"/>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09" t="str" cm="1">
        <f t="array" ref="C30">IFERROR(_xlfn.IFS(C23&lt;&gt;"",IFERROR(INDEX(BA!$J$4:$J$952,MATCH(C26,BA!$P$4:$P$952,0)),""),C24&lt;&gt;"",IFERROR(INDEX(BA!$J$4:$J$952,MATCH(C27,BA!$P$4:$P$952,0)),"")),"")</f>
        <v>GSDM-I13.2.1</v>
      </c>
      <c r="D30" s="294"/>
      <c r="E30" s="310"/>
      <c r="G30" s="309" t="str" cm="1">
        <f t="array" ref="G30">IFERROR(_xlfn.IFS(G23&lt;&gt;"",IFERROR(INDEX(BA!$J$4:$J$952,MATCH(G26,BA!$P$4:$P$952,0)),""),G24&lt;&gt;"",IFERROR(INDEX(BA!$J$4:$J$952,MATCH(G27,BA!$P$4:$P$952,0)),"")),"")</f>
        <v>GSDM-I2.3.2</v>
      </c>
      <c r="H30" s="294"/>
      <c r="I30" s="310"/>
      <c r="K30" s="309" t="str" cm="1">
        <f t="array" ref="K30">IFERROR(_xlfn.IFS(K23&lt;&gt;"",IFERROR(INDEX(BA!$J$4:$J$952,MATCH(K26,BA!$P$4:$P$952,0)),""),K24&lt;&gt;"",IFERROR(INDEX(BA!$J$4:$J$952,MATCH(K27,BA!$P$4:$P$952,0)),"")),"")</f>
        <v>GSDG-I6.1.1</v>
      </c>
      <c r="L30" s="294"/>
      <c r="M30" s="310"/>
      <c r="O30" s="309" t="str" cm="1">
        <f t="array" ref="O30">IFERROR(_xlfn.IFS(O23&lt;&gt;"",IFERROR(INDEX(BA!$J$4:$J$952,MATCH(O26,BA!$P$4:$P$952,0)),""),O24&lt;&gt;"",IFERROR(INDEX(BA!$J$4:$J$952,MATCH(O27,BA!$P$4:$P$952,0)),"")),"")</f>
        <v>GSDG-I12.2.1</v>
      </c>
      <c r="P30" s="294"/>
      <c r="Q30" s="310"/>
      <c r="S30" s="309" t="str" cm="1">
        <f t="array" ref="S30">IFERROR(_xlfn.IFS(S23&lt;&gt;"",IFERROR(INDEX(BA!$J$4:$J$952,MATCH(S26,BA!$P$4:$P$952,0)),""),S24&lt;&gt;"",IFERROR(INDEX(BA!$J$4:$J$952,MATCH(S27,BA!$P$4:$P$952,0)),"")),"")</f>
        <v/>
      </c>
      <c r="T30" s="294"/>
      <c r="U30" s="310"/>
      <c r="W30" s="309" t="str" cm="1">
        <f t="array" ref="W30">IFERROR(_xlfn.IFS(W23&lt;&gt;"",IFERROR(INDEX(BA!$J$4:$J$952,MATCH(W26,BA!$P$4:$P$952,0)),""),W24&lt;&gt;"",IFERROR(INDEX(BA!$J$4:$J$952,MATCH(W27,BA!$P$4:$P$952,0)),"")),"")</f>
        <v/>
      </c>
      <c r="X30" s="294"/>
      <c r="Y30" s="310"/>
      <c r="AA30" s="309" t="str" cm="1">
        <f t="array" ref="AA30">IFERROR(_xlfn.IFS(AA23&lt;&gt;"",IFERROR(INDEX(BA!$J$4:$J$952,MATCH(AA26,BA!$P$4:$P$952,0)),""),AA24&lt;&gt;"",IFERROR(INDEX(BA!$J$4:$J$952,MATCH(AA27,BA!$P$4:$P$952,0)),"")),"")</f>
        <v/>
      </c>
      <c r="AB30" s="294"/>
      <c r="AC30" s="310"/>
      <c r="AE30" s="309" t="str" cm="1">
        <f t="array" ref="AE30">IFERROR(_xlfn.IFS(AE23&lt;&gt;"",IFERROR(INDEX(BA!$J$4:$J$952,MATCH(AE26,BA!$P$4:$P$952,0)),""),AE24&lt;&gt;"",IFERROR(INDEX(BA!$J$4:$J$952,MATCH(AE27,BA!$P$4:$P$952,0)),"")),"")</f>
        <v/>
      </c>
      <c r="AF30" s="294"/>
      <c r="AG30" s="310"/>
      <c r="AI30" s="309" t="str" cm="1">
        <f t="array" ref="AI30">IFERROR(_xlfn.IFS(AI23&lt;&gt;"",IFERROR(INDEX(BA!$J$4:$J$952,MATCH(AI26,BA!$P$4:$P$952,0)),""),AI24&lt;&gt;"",IFERROR(INDEX(BA!$J$4:$J$952,MATCH(AI27,BA!$P$4:$P$952,0)),"")),"")</f>
        <v/>
      </c>
      <c r="AJ30" s="294"/>
      <c r="AK30" s="310"/>
      <c r="AM30" s="309" t="str" cm="1">
        <f t="array" ref="AM30">IFERROR(_xlfn.IFS(AM23&lt;&gt;"",IFERROR(INDEX(BA!$J$4:$J$952,MATCH(AM26,BA!$P$4:$P$952,0)),""),AM24&lt;&gt;"",IFERROR(INDEX(BA!$J$4:$J$952,MATCH(AM27,BA!$P$4:$P$952,0)),"")),"")</f>
        <v/>
      </c>
      <c r="AN30" s="294"/>
      <c r="AO30" s="310"/>
    </row>
    <row r="31" spans="1:41 16384:16384">
      <c r="A31" s="14"/>
      <c r="B31" s="90" t="s">
        <v>50</v>
      </c>
      <c r="C31" s="309" t="str">
        <f>IFERROR(INDEX(BA!$O$4:$O$952,MATCH(C30,BA!$J$4:$J$952,0)),"")</f>
        <v xml:space="preserve">Reduction in GHGs emissions </v>
      </c>
      <c r="D31" s="294"/>
      <c r="E31" s="310"/>
      <c r="G31" s="309" t="str">
        <f>IFERROR(INDEX(BA!$O$4:$O$952,MATCH(G30,BA!$J$4:$J$952,0)),"")</f>
        <v xml:space="preserve">Increased productivity </v>
      </c>
      <c r="H31" s="294"/>
      <c r="I31" s="310"/>
      <c r="K31" s="309" t="str">
        <f>IFERROR(INDEX(BA!$O$4:$O$952,MATCH(K30,BA!$J$4:$J$952,0)),"")</f>
        <v>Access to improved source of water</v>
      </c>
      <c r="L31" s="294"/>
      <c r="M31" s="310"/>
      <c r="O31" s="309">
        <f>IFERROR(INDEX(BA!$O$4:$O$952,MATCH(O30,BA!$J$4:$J$952,0)),"")</f>
        <v>0</v>
      </c>
      <c r="P31" s="294"/>
      <c r="Q31" s="310"/>
      <c r="S31" s="309" t="str">
        <f>IFERROR(INDEX(BA!$O$4:$O$952,MATCH(S30,BA!$J$4:$J$952,0)),"")</f>
        <v/>
      </c>
      <c r="T31" s="294"/>
      <c r="U31" s="310"/>
      <c r="W31" s="309" t="str">
        <f>IFERROR(INDEX(BA!$O$4:$O$952,MATCH(W30,BA!$J$4:$J$952,0)),"")</f>
        <v/>
      </c>
      <c r="X31" s="294"/>
      <c r="Y31" s="310"/>
      <c r="AA31" s="309" t="str">
        <f>IFERROR(INDEX(BA!$O$4:$O$952,MATCH(AA30,BA!$J$4:$J$952,0)),"")</f>
        <v/>
      </c>
      <c r="AB31" s="294"/>
      <c r="AC31" s="310"/>
      <c r="AE31" s="309" t="str">
        <f>IFERROR(INDEX(BA!$O$4:$O$952,MATCH(AE30,BA!$J$4:$J$952,0)),"")</f>
        <v/>
      </c>
      <c r="AF31" s="294"/>
      <c r="AG31" s="310"/>
      <c r="AI31" s="309" t="str">
        <f>IFERROR(INDEX(BA!$O$4:$O$952,MATCH(AI30,BA!$J$4:$J$952,0)),"")</f>
        <v/>
      </c>
      <c r="AJ31" s="294"/>
      <c r="AK31" s="310"/>
      <c r="AM31" s="309" t="str">
        <f>IFERROR(INDEX(BA!$O$4:$O$952,MATCH(AM30,BA!$J$4:$J$952,0)),"")</f>
        <v/>
      </c>
      <c r="AN31" s="294"/>
      <c r="AO31" s="310"/>
    </row>
    <row r="32" spans="1:41 16384:16384" ht="15" customHeight="1">
      <c r="A32" s="14"/>
      <c r="B32" s="90" t="s">
        <v>51</v>
      </c>
      <c r="C32" s="309" t="str">
        <f>IFERROR(INDEX(BA!$L$4:$L$952,MATCH(C30,BA!$J$4:$J$952,0)),"")</f>
        <v>Climate change mitigation</v>
      </c>
      <c r="D32" s="294"/>
      <c r="E32" s="310"/>
      <c r="G32" s="309" t="str">
        <f>IFERROR(INDEX(BA!$L$4:$L$952,MATCH(G30,BA!$J$4:$J$952,0)),"")</f>
        <v>Livelihood</v>
      </c>
      <c r="H32" s="294"/>
      <c r="I32" s="310"/>
      <c r="K32" s="309" t="str">
        <f>IFERROR(INDEX(BA!$L$4:$L$952,MATCH(K30,BA!$J$4:$J$952,0)),"")</f>
        <v>Access to basic services</v>
      </c>
      <c r="L32" s="294"/>
      <c r="M32" s="310"/>
      <c r="O32" s="309">
        <f>IFERROR(INDEX(BA!$L$4:$L$952,MATCH(O30,BA!$J$4:$J$952,0)),"")</f>
        <v>0</v>
      </c>
      <c r="P32" s="294"/>
      <c r="Q32" s="310"/>
      <c r="S32" s="309" t="str">
        <f>IFERROR(INDEX(BA!$L$4:$L$952,MATCH(S30,BA!$J$4:$J$952,0)),"")</f>
        <v/>
      </c>
      <c r="T32" s="294"/>
      <c r="U32" s="310"/>
      <c r="W32" s="309" t="str">
        <f>IFERROR(INDEX(BA!$L$4:$L$952,MATCH(W30,BA!$J$4:$J$952,0)),"")</f>
        <v/>
      </c>
      <c r="X32" s="294"/>
      <c r="Y32" s="310"/>
      <c r="AA32" s="309" t="str">
        <f>IFERROR(INDEX(BA!$L$4:$L$952,MATCH(AA30,BA!$J$4:$J$952,0)),"")</f>
        <v/>
      </c>
      <c r="AB32" s="294"/>
      <c r="AC32" s="310"/>
      <c r="AE32" s="309" t="str">
        <f>IFERROR(INDEX(BA!$L$4:$L$952,MATCH(AE30,BA!$J$4:$J$952,0)),"")</f>
        <v/>
      </c>
      <c r="AF32" s="294"/>
      <c r="AG32" s="310"/>
      <c r="AI32" s="309" t="str">
        <f>IFERROR(INDEX(BA!$L$4:$L$952,MATCH(AI30,BA!$J$4:$J$952,0)),"")</f>
        <v/>
      </c>
      <c r="AJ32" s="294"/>
      <c r="AK32" s="310"/>
      <c r="AM32" s="309" t="str">
        <f>IFERROR(INDEX(BA!$L$4:$L$952,MATCH(AM30,BA!$J$4:$J$952,0)),"")</f>
        <v/>
      </c>
      <c r="AN32" s="294"/>
      <c r="AO32" s="310"/>
    </row>
    <row r="33" spans="1:41" ht="15" customHeight="1">
      <c r="A33" s="14"/>
      <c r="B33" s="90" t="s">
        <v>52</v>
      </c>
      <c r="C33" s="309" t="str">
        <f>IFERROR(INDEX(BA!$M$4:$M$952,MATCH(C30,BA!$J$4:$J$952,0)),"")</f>
        <v>13. Climate action</v>
      </c>
      <c r="D33" s="294"/>
      <c r="E33" s="310"/>
      <c r="G33" s="309" t="str">
        <f>IFERROR(INDEX(BA!$M$4:$M$952,MATCH(G30,BA!$J$4:$J$952,0)),"")</f>
        <v>2. Zero hunger</v>
      </c>
      <c r="H33" s="294"/>
      <c r="I33" s="310"/>
      <c r="K33" s="309" t="str">
        <f>IFERROR(INDEX(BA!$M$4:$M$952,MATCH(K30,BA!$J$4:$J$952,0)),"")</f>
        <v xml:space="preserve">6. Clean water and sanitation </v>
      </c>
      <c r="L33" s="294"/>
      <c r="M33" s="310"/>
      <c r="O33" s="309" t="str">
        <f>IFERROR(INDEX(BA!$M$4:$M$952,MATCH(O30,BA!$J$4:$J$952,0)),"")</f>
        <v xml:space="preserve">12. Responsible consumption and production </v>
      </c>
      <c r="P33" s="294"/>
      <c r="Q33" s="310"/>
      <c r="S33" s="309" t="str">
        <f>IFERROR(INDEX(BA!$M$4:$M$952,MATCH(S30,BA!$J$4:$J$952,0)),"")</f>
        <v/>
      </c>
      <c r="T33" s="294"/>
      <c r="U33" s="310"/>
      <c r="W33" s="309" t="str">
        <f>IFERROR(INDEX(BA!$M$4:$M$952,MATCH(W30,BA!$J$4:$J$952,0)),"")</f>
        <v/>
      </c>
      <c r="X33" s="294"/>
      <c r="Y33" s="310"/>
      <c r="AA33" s="309" t="str">
        <f>IFERROR(INDEX(BA!$M$4:$M$952,MATCH(AA30,BA!$J$4:$J$952,0)),"")</f>
        <v/>
      </c>
      <c r="AB33" s="294"/>
      <c r="AC33" s="310"/>
      <c r="AE33" s="309" t="str">
        <f>IFERROR(INDEX(BA!$M$4:$M$952,MATCH(AE30,BA!$J$4:$J$952,0)),"")</f>
        <v/>
      </c>
      <c r="AF33" s="294"/>
      <c r="AG33" s="310"/>
      <c r="AI33" s="309" t="str">
        <f>IFERROR(INDEX(BA!$M$4:$M$952,MATCH(AI30,BA!$J$4:$J$952,0)),"")</f>
        <v/>
      </c>
      <c r="AJ33" s="294"/>
      <c r="AK33" s="310"/>
      <c r="AM33" s="309" t="str">
        <f>IFERROR(INDEX(BA!$M$4:$M$952,MATCH(AM30,BA!$J$4:$J$952,0)),"")</f>
        <v/>
      </c>
      <c r="AN33" s="294"/>
      <c r="AO33" s="310"/>
    </row>
    <row r="34" spans="1:41" ht="15" customHeight="1">
      <c r="A34" s="14"/>
      <c r="B34" s="90" t="s">
        <v>53</v>
      </c>
      <c r="C34" s="309" t="str">
        <f>IFERROR(INDEX(BA!$N$4:$N$952,MATCH(C30,BA!$J$4:$J$952,0)),"")</f>
        <v>13.2 Integrate climate change measures into national policies, strategies and planning</v>
      </c>
      <c r="D34" s="294"/>
      <c r="E34" s="310"/>
      <c r="G34" s="309"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94"/>
      <c r="I34" s="310"/>
      <c r="K34" s="309" t="str">
        <f>IFERROR(INDEX(BA!$N$4:$N$952,MATCH(K30,BA!$J$4:$J$952,0)),"")</f>
        <v>6.1 By 2030, achieve universal and equitable access to safe and affordable drinking water for all</v>
      </c>
      <c r="L34" s="294"/>
      <c r="M34" s="310"/>
      <c r="O34" s="309" t="str">
        <f>IFERROR(INDEX(BA!$N$4:$N$952,MATCH(O30,BA!$J$4:$J$952,0)),"")</f>
        <v>12.2 By 2030, achieve the sustainable management and efficient use of natural resources</v>
      </c>
      <c r="P34" s="294"/>
      <c r="Q34" s="310"/>
      <c r="S34" s="309" t="str">
        <f>IFERROR(INDEX(BA!$N$4:$N$952,MATCH(S30,BA!$J$4:$J$952,0)),"")</f>
        <v/>
      </c>
      <c r="T34" s="294"/>
      <c r="U34" s="310"/>
      <c r="W34" s="309" t="str">
        <f>IFERROR(INDEX(BA!$N$4:$N$952,MATCH(W30,BA!$J$4:$J$952,0)),"")</f>
        <v/>
      </c>
      <c r="X34" s="294"/>
      <c r="Y34" s="310"/>
      <c r="AA34" s="309" t="str">
        <f>IFERROR(INDEX(BA!$N$4:$N$952,MATCH(AA30,BA!$J$4:$J$952,0)),"")</f>
        <v/>
      </c>
      <c r="AB34" s="294"/>
      <c r="AC34" s="310"/>
      <c r="AE34" s="309" t="str">
        <f>IFERROR(INDEX(BA!$N$4:$N$952,MATCH(AE30,BA!$J$4:$J$952,0)),"")</f>
        <v/>
      </c>
      <c r="AF34" s="294"/>
      <c r="AG34" s="310"/>
      <c r="AI34" s="309" t="str">
        <f>IFERROR(INDEX(BA!$N$4:$N$952,MATCH(AI30,BA!$J$4:$J$952,0)),"")</f>
        <v/>
      </c>
      <c r="AJ34" s="294"/>
      <c r="AK34" s="310"/>
      <c r="AM34" s="309" t="str">
        <f>IFERROR(INDEX(BA!$N$4:$N$952,MATCH(AM30,BA!$J$4:$J$952,0)),"")</f>
        <v/>
      </c>
      <c r="AN34" s="294"/>
      <c r="AO34" s="310"/>
    </row>
    <row r="35" spans="1:41" ht="140.25" customHeight="1">
      <c r="A35" s="14"/>
      <c r="B35" s="90" t="s">
        <v>54</v>
      </c>
      <c r="C35" s="309" t="str">
        <f>IFERROR(INDEX(BA!$Q$4:$Q$952,MATCH($C$30,BA!$J$4:$J$952,0)),"")</f>
        <v>Refers to total amount of greenhouse gases avoided or sequestered during the reporting period.</v>
      </c>
      <c r="D35" s="294"/>
      <c r="E35" s="310"/>
      <c r="G35" s="309" t="str">
        <f>IFERROR(INDEX(BA!$Q$4:$Q$952,MATCH($G$30,BA!$J$4:$J$952,0)),"")</f>
        <v>Refers to change in farmer income due to adoption of measures implemented as part of project activity</v>
      </c>
      <c r="H35" s="294"/>
      <c r="I35" s="310"/>
      <c r="K35" s="309"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94"/>
      <c r="M35" s="310"/>
      <c r="O35" s="309" t="str">
        <f>IFERROR(INDEX(BA!$Q$4:$Q$952,MATCH($O$30,BA!$J$4:$J$952,0)),"")</f>
        <v>NA</v>
      </c>
      <c r="P35" s="294"/>
      <c r="Q35" s="310"/>
      <c r="S35" s="309" t="str">
        <f>IFERROR(INDEX(BA!$Q$4:$Q$952,MATCH($S$30,BA!$J$4:$J$952,0)),"")</f>
        <v/>
      </c>
      <c r="T35" s="294"/>
      <c r="U35" s="310"/>
      <c r="W35" s="309" t="str">
        <f>IFERROR(INDEX(BA!$Q$4:$Q$952,MATCH($W$30,BA!$J$4:$J$952,0)),"")</f>
        <v/>
      </c>
      <c r="X35" s="294"/>
      <c r="Y35" s="310"/>
      <c r="AA35" s="309" t="str">
        <f>IFERROR(INDEX(BA!$Q$4:$Q$952,MATCH($AA$30,BA!$J$4:$J$952,0)),"")</f>
        <v/>
      </c>
      <c r="AB35" s="294"/>
      <c r="AC35" s="310"/>
      <c r="AE35" s="309" t="str">
        <f>IFERROR(INDEX(BA!$Q$4:$Q$952,MATCH($AE$30,BA!$J$4:$J$952,0)),"")</f>
        <v/>
      </c>
      <c r="AF35" s="294"/>
      <c r="AG35" s="310"/>
      <c r="AI35" s="309" t="str">
        <f>IFERROR(INDEX(BA!$Q$4:$Q$952,MATCH($AI$30,BA!$J$4:$J$952,0)),"")</f>
        <v/>
      </c>
      <c r="AJ35" s="294"/>
      <c r="AK35" s="310"/>
      <c r="AM35" s="309" t="str">
        <f>IFERROR(INDEX(BA!$Q$4:$Q$952,MATCH($AM$30,BA!$J$4:$J$952,0)),"")</f>
        <v/>
      </c>
      <c r="AN35" s="294"/>
      <c r="AO35" s="310"/>
    </row>
    <row r="36" spans="1:41" ht="187.5" customHeight="1">
      <c r="A36" s="100" t="s">
        <v>55</v>
      </c>
      <c r="B36" s="91" t="str">
        <f>BA!R3</f>
        <v>Guidance, calculation method and other considerations</v>
      </c>
      <c r="C36" s="309"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4"/>
      <c r="E36" s="310"/>
      <c r="G36" s="309" t="str">
        <f>IFERROR(INDEX(BA!$R$4:$R$952,MATCH($G$30,BA!$J$4:$J$952,0)),"")</f>
        <v>Wherever detailed income surveys are not being conducted, this indicator may be compiled on the basis of the assessment and opinions of a target group of farmers.</v>
      </c>
      <c r="H36" s="294"/>
      <c r="I36" s="310"/>
      <c r="K36" s="309"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94"/>
      <c r="M36" s="310"/>
      <c r="O36" s="309" t="str">
        <f>IFERROR(INDEX(BA!$R$4:$R$952,MATCH($O$30,BA!$J$4:$J$952,0)),"")</f>
        <v>NA</v>
      </c>
      <c r="P36" s="294"/>
      <c r="Q36" s="310"/>
      <c r="S36" s="309" t="str">
        <f>IFERROR(INDEX(BA!$R$4:$R$952,MATCH($S$30,BA!$J$4:$J$952,0)),"")</f>
        <v/>
      </c>
      <c r="T36" s="294"/>
      <c r="U36" s="310"/>
      <c r="W36" s="309" t="str">
        <f>IFERROR(INDEX(BA!$R$4:$R$952,MATCH($W$30,BA!$J$4:$J$952,0)),"")</f>
        <v/>
      </c>
      <c r="X36" s="294"/>
      <c r="Y36" s="310"/>
      <c r="AA36" s="309" t="str">
        <f>IFERROR(INDEX(BA!$R$4:$R$952,MATCH($AA$30,BA!$J$4:$J$952,0)),"")</f>
        <v/>
      </c>
      <c r="AB36" s="294"/>
      <c r="AC36" s="310"/>
      <c r="AE36" s="309" t="str">
        <f>IFERROR(INDEX(BA!$R$4:$R$952,MATCH($AE$30,BA!$J$4:$J$952,0)),"")</f>
        <v/>
      </c>
      <c r="AF36" s="294"/>
      <c r="AG36" s="310"/>
      <c r="AI36" s="309" t="str">
        <f>IFERROR(INDEX(BA!$R$4:$R$952,MATCH($AI$30,BA!$J$4:$J$952,0)),"")</f>
        <v/>
      </c>
      <c r="AJ36" s="294"/>
      <c r="AK36" s="310"/>
      <c r="AM36" s="309" t="str">
        <f>IFERROR(INDEX(BA!$R$4:$R$952,MATCH($AM$30,BA!$J$4:$J$952,0)),"")</f>
        <v/>
      </c>
      <c r="AN36" s="294"/>
      <c r="AO36" s="310"/>
    </row>
    <row r="37" spans="1:41" ht="15" customHeight="1">
      <c r="A37" s="14"/>
      <c r="B37" s="92" t="s">
        <v>56</v>
      </c>
      <c r="C37" s="306" t="str">
        <f>IFERROR(INDEX(BA!$S$4:$S$952,MATCH(C30,BA!$J$4:$J$952,0)),"")</f>
        <v>tCO2eq</v>
      </c>
      <c r="D37" s="307"/>
      <c r="E37" s="308"/>
      <c r="G37" s="306" t="str">
        <f>IFERROR(INDEX(BA!$S$4:$S$952,MATCH(G30,BA!$J$4:$J$952,0)),"")</f>
        <v xml:space="preserve">Percentage increase in average annual salary </v>
      </c>
      <c r="H37" s="307"/>
      <c r="I37" s="308"/>
      <c r="K37" s="306" t="str">
        <f>IFERROR(INDEX(BA!$S$4:$S$952,MATCH(K30,BA!$J$4:$J$952,0)),"")</f>
        <v>% or Number</v>
      </c>
      <c r="L37" s="307"/>
      <c r="M37" s="308"/>
      <c r="O37" s="306" t="str">
        <f>IFERROR(INDEX(BA!$S$4:$S$952,MATCH(O30,BA!$J$4:$J$952,0)),"")</f>
        <v>NA</v>
      </c>
      <c r="P37" s="307"/>
      <c r="Q37" s="308"/>
      <c r="S37" s="306" t="str">
        <f>IFERROR(INDEX(BA!$S$4:$S$952,MATCH(S30,BA!$J$4:$J$952,0)),"")</f>
        <v/>
      </c>
      <c r="T37" s="307"/>
      <c r="U37" s="308"/>
      <c r="W37" s="306" t="str">
        <f>IFERROR(INDEX(BA!$S$4:$S$952,MATCH(W30,BA!$J$4:$J$952,0)),"")</f>
        <v/>
      </c>
      <c r="X37" s="307"/>
      <c r="Y37" s="308"/>
      <c r="AA37" s="306" t="str">
        <f>IFERROR(INDEX(BA!$S$4:$S$952,MATCH(AA30,BA!$J$4:$J$952,0)),"")</f>
        <v/>
      </c>
      <c r="AB37" s="307"/>
      <c r="AC37" s="308"/>
      <c r="AE37" s="306" t="str">
        <f>IFERROR(INDEX(BA!$S$4:$S$952,MATCH(AE30,BA!$J$4:$J$952,0)),"")</f>
        <v/>
      </c>
      <c r="AF37" s="307"/>
      <c r="AG37" s="308"/>
      <c r="AI37" s="306" t="str">
        <f>IFERROR(INDEX(BA!$S$4:$S$952,MATCH(AI30,BA!$J$4:$J$952,0)),"")</f>
        <v/>
      </c>
      <c r="AJ37" s="307"/>
      <c r="AK37" s="308"/>
      <c r="AM37" s="306" t="str">
        <f>IFERROR(INDEX(BA!$S$4:$S$952,MATCH(AM30,BA!$J$4:$J$952,0)),"")</f>
        <v/>
      </c>
      <c r="AN37" s="307"/>
      <c r="AO37" s="308"/>
    </row>
    <row r="38" spans="1:41" ht="15" customHeight="1">
      <c r="A38" s="14"/>
      <c r="B38" s="92" t="s">
        <v>57</v>
      </c>
      <c r="C38" s="306" t="str">
        <f>IFERROR(INDEX(BA!$T$4:$T$952,MATCH(C30,BA!$J$4:$J$952,0)),"")</f>
        <v>Project activity</v>
      </c>
      <c r="D38" s="307"/>
      <c r="E38" s="308"/>
      <c r="G38" s="306" t="str">
        <f>IFERROR(INDEX(BA!$T$4:$T$952,MATCH(G30,BA!$J$4:$J$952,0)),"")</f>
        <v>Project activity and/or reference studies</v>
      </c>
      <c r="H38" s="307"/>
      <c r="I38" s="308"/>
      <c r="K38" s="306" t="str">
        <f>IFERROR(INDEX(BA!$T$4:$T$952,MATCH(K30,BA!$J$4:$J$952,0)),"")</f>
        <v>Project activity</v>
      </c>
      <c r="L38" s="307"/>
      <c r="M38" s="308"/>
      <c r="O38" s="306" t="str">
        <f>IFERROR(INDEX(BA!$T$4:$T$952,MATCH(O30,BA!$J$4:$J$952,0)),"")</f>
        <v>NA</v>
      </c>
      <c r="P38" s="307"/>
      <c r="Q38" s="308"/>
      <c r="S38" s="306" t="str">
        <f>IFERROR(INDEX(BA!$T$4:$T$952,MATCH(S30,BA!$J$4:$J$952,0)),"")</f>
        <v/>
      </c>
      <c r="T38" s="307"/>
      <c r="U38" s="308"/>
      <c r="W38" s="306" t="str">
        <f>IFERROR(INDEX(BA!$T$4:$T$952,MATCH(W30,BA!$J$4:$J$952,0)),"")</f>
        <v/>
      </c>
      <c r="X38" s="307"/>
      <c r="Y38" s="308"/>
      <c r="AA38" s="306" t="str">
        <f>IFERROR(INDEX(BA!$T$4:$T$952,MATCH(AA30,BA!$J$4:$J$952,0)),"")</f>
        <v/>
      </c>
      <c r="AB38" s="307"/>
      <c r="AC38" s="308"/>
      <c r="AE38" s="306" t="str">
        <f>IFERROR(INDEX(BA!$T$4:$T$952,MATCH(AE30,BA!$J$4:$J$952,0)),"")</f>
        <v/>
      </c>
      <c r="AF38" s="307"/>
      <c r="AG38" s="308"/>
      <c r="AI38" s="306" t="str">
        <f>IFERROR(INDEX(BA!$T$4:$T$952,MATCH(AI30,BA!$J$4:$J$952,0)),"")</f>
        <v/>
      </c>
      <c r="AJ38" s="307"/>
      <c r="AK38" s="308"/>
      <c r="AM38" s="306" t="str">
        <f>IFERROR(INDEX(BA!$T$4:$T$952,MATCH(AM30,BA!$J$4:$J$952,0)),"")</f>
        <v/>
      </c>
      <c r="AN38" s="307"/>
      <c r="AO38" s="308"/>
    </row>
    <row r="39" spans="1:41" ht="15" customHeight="1">
      <c r="A39" s="14"/>
      <c r="B39" s="92" t="s">
        <v>58</v>
      </c>
      <c r="C39" s="306" t="str">
        <f>IFERROR(INDEX(BA!$U$4:$U$952,MATCH(C30,BA!$J$4:$J$952,0)),"")</f>
        <v>Calculation</v>
      </c>
      <c r="D39" s="307"/>
      <c r="E39" s="308"/>
      <c r="G39" s="306">
        <f>IFERROR(INDEX(BA!$U$4:$U$952,MATCH(G30,BA!$J$4:$J$952,0)),"")</f>
        <v>0</v>
      </c>
      <c r="H39" s="307"/>
      <c r="I39" s="308"/>
      <c r="K39" s="306" t="str">
        <f>IFERROR(INDEX(BA!$U$4:$U$952,MATCH(K30,BA!$J$4:$J$952,0)),"")</f>
        <v>Household surveys</v>
      </c>
      <c r="L39" s="307"/>
      <c r="M39" s="308"/>
      <c r="O39" s="306" t="str">
        <f>IFERROR(INDEX(BA!$U$4:$U$952,MATCH(O30,BA!$J$4:$J$952,0)),"")</f>
        <v>NA</v>
      </c>
      <c r="P39" s="307"/>
      <c r="Q39" s="308"/>
      <c r="S39" s="306" t="str">
        <f>IFERROR(INDEX(BA!$U$4:$U$952,MATCH(S30,BA!$J$4:$J$952,0)),"")</f>
        <v/>
      </c>
      <c r="T39" s="307"/>
      <c r="U39" s="308"/>
      <c r="W39" s="306" t="str">
        <f>IFERROR(INDEX(BA!$U$4:$U$952,MATCH(W30,BA!$J$4:$J$952,0)),"")</f>
        <v/>
      </c>
      <c r="X39" s="307"/>
      <c r="Y39" s="308"/>
      <c r="AA39" s="306" t="str">
        <f>IFERROR(INDEX(BA!$U$4:$U$952,MATCH(AA30,BA!$J$4:$J$952,0)),"")</f>
        <v/>
      </c>
      <c r="AB39" s="307"/>
      <c r="AC39" s="308"/>
      <c r="AE39" s="306" t="str">
        <f>IFERROR(INDEX(BA!$U$4:$U$952,MATCH(AE30,BA!$J$4:$J$952,0)),"")</f>
        <v/>
      </c>
      <c r="AF39" s="307"/>
      <c r="AG39" s="308"/>
      <c r="AI39" s="306" t="str">
        <f>IFERROR(INDEX(BA!$U$4:$U$952,MATCH(AI30,BA!$J$4:$J$952,0)),"")</f>
        <v/>
      </c>
      <c r="AJ39" s="307"/>
      <c r="AK39" s="308"/>
      <c r="AM39" s="306" t="str">
        <f>IFERROR(INDEX(BA!$U$4:$U$952,MATCH(AM30,BA!$J$4:$J$952,0)),"")</f>
        <v/>
      </c>
      <c r="AN39" s="307"/>
      <c r="AO39" s="308"/>
    </row>
    <row r="40" spans="1:41" ht="15" customHeight="1">
      <c r="A40" s="14"/>
      <c r="B40" s="92" t="s">
        <v>59</v>
      </c>
      <c r="C40" s="306" t="str">
        <f>IFERROR(INDEX(BA!$V$4:$V$952,MATCH(C30,BA!$J$4:$J$952,0)),"")</f>
        <v>Annual</v>
      </c>
      <c r="D40" s="307"/>
      <c r="E40" s="308"/>
      <c r="G40" s="306" t="str">
        <f>IFERROR(INDEX(BA!$V$4:$V$952,MATCH(G30,BA!$J$4:$J$952,0)),"")</f>
        <v>Annual</v>
      </c>
      <c r="H40" s="307"/>
      <c r="I40" s="308"/>
      <c r="K40" s="306" t="str">
        <f>IFERROR(INDEX(BA!$V$4:$V$952,MATCH(K30,BA!$J$4:$J$952,0)),"")</f>
        <v>Annual</v>
      </c>
      <c r="L40" s="307"/>
      <c r="M40" s="308"/>
      <c r="O40" s="306" t="str">
        <f>IFERROR(INDEX(BA!$V$4:$V$952,MATCH(O30,BA!$J$4:$J$952,0)),"")</f>
        <v>NA</v>
      </c>
      <c r="P40" s="307"/>
      <c r="Q40" s="308"/>
      <c r="S40" s="306" t="str">
        <f>IFERROR(INDEX(BA!$V$4:$V$952,MATCH(S30,BA!$J$4:$J$952,0)),"")</f>
        <v/>
      </c>
      <c r="T40" s="307"/>
      <c r="U40" s="308"/>
      <c r="W40" s="306" t="str">
        <f>IFERROR(INDEX(BA!$V$4:$V$952,MATCH(W30,BA!$J$4:$J$952,0)),"")</f>
        <v/>
      </c>
      <c r="X40" s="307"/>
      <c r="Y40" s="308"/>
      <c r="AA40" s="306" t="str">
        <f>IFERROR(INDEX(BA!$V$4:$V$952,MATCH(AA30,BA!$J$4:$J$952,0)),"")</f>
        <v/>
      </c>
      <c r="AB40" s="307"/>
      <c r="AC40" s="308"/>
      <c r="AE40" s="306" t="str">
        <f>IFERROR(INDEX(BA!$V$4:$V$952,MATCH(AE30,BA!$J$4:$J$952,0)),"")</f>
        <v/>
      </c>
      <c r="AF40" s="307"/>
      <c r="AG40" s="308"/>
      <c r="AI40" s="306" t="str">
        <f>IFERROR(INDEX(BA!$V$4:$V$952,MATCH(AI30,BA!$J$4:$J$952,0)),"")</f>
        <v/>
      </c>
      <c r="AJ40" s="307"/>
      <c r="AK40" s="308"/>
      <c r="AM40" s="306" t="str">
        <f>IFERROR(INDEX(BA!$V$4:$V$952,MATCH(AM30,BA!$J$4:$J$952,0)),"")</f>
        <v/>
      </c>
      <c r="AN40" s="307"/>
      <c r="AO40" s="308"/>
    </row>
    <row r="41" spans="1:41" ht="15" customHeight="1">
      <c r="A41" s="14"/>
      <c r="B41" s="92" t="s">
        <v>60</v>
      </c>
      <c r="C41" s="306" t="str">
        <f>IFERROR(INDEX(BA!$X$4:$X$952,MATCH(C30,BA!$J$4:$J$952,0 )),"")</f>
        <v>NA</v>
      </c>
      <c r="D41" s="307"/>
      <c r="E41" s="308"/>
      <c r="G41" s="306" t="str">
        <f>IFERROR(INDEX(BA!$X$4:$X$952,MATCH(G30,BA!$J$4:$J$952,0 )),"")</f>
        <v xml:space="preserve"> </v>
      </c>
      <c r="H41" s="307"/>
      <c r="I41" s="308"/>
      <c r="K41" s="306">
        <f>IFERROR(INDEX(BA!$X$4:$X$952,MATCH(K30,BA!$J$4:$J$952,0 )),"")</f>
        <v>0</v>
      </c>
      <c r="L41" s="307"/>
      <c r="M41" s="308"/>
      <c r="O41" s="306">
        <f>IFERROR(INDEX(BA!$X$4:$X$952,MATCH(O30,BA!$J$4:$J$952,0 )),"")</f>
        <v>0</v>
      </c>
      <c r="P41" s="307"/>
      <c r="Q41" s="308"/>
      <c r="S41" s="306" t="str">
        <f>IFERROR(INDEX(BA!$X$4:$X$952,MATCH(S30,BA!$J$4:$J$952,0 )),"")</f>
        <v/>
      </c>
      <c r="T41" s="307"/>
      <c r="U41" s="308"/>
      <c r="W41" s="306" t="str">
        <f>IFERROR(INDEX(BA!$X$4:$X$952,MATCH(W30,BA!$J$4:$J$952,0 )),"")</f>
        <v/>
      </c>
      <c r="X41" s="307"/>
      <c r="Y41" s="308"/>
      <c r="AA41" s="306" t="str">
        <f>IFERROR(INDEX(BA!$X$4:$X$952,MATCH(AA30,BA!$J$4:$J$952,0 )),"")</f>
        <v/>
      </c>
      <c r="AB41" s="307"/>
      <c r="AC41" s="308"/>
      <c r="AE41" s="306" t="str">
        <f>IFERROR(INDEX(BA!$X$4:$X$952,MATCH(AE30,BA!$J$4:$J$952,0 )),"")</f>
        <v/>
      </c>
      <c r="AF41" s="307"/>
      <c r="AG41" s="308"/>
      <c r="AI41" s="306" t="str">
        <f>IFERROR(INDEX(BA!$X$4:$X$952,MATCH(AI30,BA!$J$4:$J$952,0 )),"")</f>
        <v/>
      </c>
      <c r="AJ41" s="307"/>
      <c r="AK41" s="308"/>
      <c r="AM41" s="306" t="str">
        <f>IFERROR(INDEX(BA!$X$4:$X$952,MATCH(AM30,BA!$J$4:$J$952,0 )),"")</f>
        <v/>
      </c>
      <c r="AN41" s="307"/>
      <c r="AO41" s="308"/>
    </row>
    <row r="42" spans="1:41" ht="28.5" customHeight="1">
      <c r="A42" s="14"/>
      <c r="B42" s="92" t="s">
        <v>61</v>
      </c>
      <c r="C42" s="306" t="str">
        <f>IFERROR(INDEX(BA!$Y$4:$Y$952,MATCH(C30,BA!$J$4:$J$952,0 )),"NA")</f>
        <v>Gold Standard approved SDG Impact Quantification methodologies are available at https://globalgoals.goldstandard.org/</v>
      </c>
      <c r="D42" s="307"/>
      <c r="E42" s="308"/>
      <c r="G42" s="306" t="str">
        <f>IFERROR(INDEX(BA!$Y$4:$Y$952,MATCH(G30,BA!$J$4:$J$952,0)),"")</f>
        <v xml:space="preserve"> </v>
      </c>
      <c r="H42" s="307"/>
      <c r="I42" s="308"/>
      <c r="K42" s="306" t="str">
        <f>IFERROR(INDEX(BA!$Y$4:$Y$952,MATCH(K30,BA!$J$4:$J$952,0 )),"")</f>
        <v>Drinking water: https://washdata.org/monitoring/drinking-water</v>
      </c>
      <c r="L42" s="307"/>
      <c r="M42" s="308"/>
      <c r="O42" s="306">
        <f>IFERROR(INDEX(BA!$Y$4:$Y$952,MATCH(O30,BA!$J$4:$J$952,0 )),"")</f>
        <v>0</v>
      </c>
      <c r="P42" s="307"/>
      <c r="Q42" s="308"/>
      <c r="S42" s="306" t="str">
        <f>IFERROR(INDEX(BA!$Y$4:$Y$952,MATCH(S30,BA!$J$4:$J$952,0 )),"")</f>
        <v/>
      </c>
      <c r="T42" s="307"/>
      <c r="U42" s="308"/>
      <c r="W42" s="306" t="str">
        <f>IFERROR(INDEX(BA!$Y$4:$Y$952,MATCH(W30,BA!$J$4:$J$952,0 )),"")</f>
        <v/>
      </c>
      <c r="X42" s="307"/>
      <c r="Y42" s="308"/>
      <c r="AA42" s="306" t="str">
        <f>IFERROR(INDEX(BA!$Y$4:$Y$952,MATCH(AA30,BA!$J$4:$J$952,0 )),"")</f>
        <v/>
      </c>
      <c r="AB42" s="307"/>
      <c r="AC42" s="308"/>
      <c r="AE42" s="306" t="str">
        <f>IFERROR(INDEX(BA!$Y$4:$Y$952,MATCH(AE30,BA!$J$4:$J$952,0 )),"")</f>
        <v/>
      </c>
      <c r="AF42" s="307"/>
      <c r="AG42" s="308"/>
      <c r="AI42" s="306" t="str">
        <f>IFERROR(INDEX(BA!$Y$4:$Y$952,MATCH(AI30,BA!$J$4:$J$952,0 )),"")</f>
        <v/>
      </c>
      <c r="AJ42" s="307"/>
      <c r="AK42" s="308"/>
      <c r="AM42" s="306" t="str">
        <f>IFERROR(INDEX(BA!$Y$4:$Y$952,MATCH(AM30,BA!$J$4:$J$952,0 )),"")</f>
        <v/>
      </c>
      <c r="AN42" s="307"/>
      <c r="AO42" s="308"/>
    </row>
    <row r="43" spans="1:41" ht="15" customHeight="1">
      <c r="A43" s="14"/>
      <c r="B43" s="30"/>
      <c r="C43" s="306"/>
      <c r="D43" s="307"/>
      <c r="E43" s="308"/>
      <c r="G43" s="323"/>
      <c r="H43" s="324"/>
      <c r="I43" s="325"/>
      <c r="K43" s="306"/>
      <c r="L43" s="307"/>
      <c r="M43" s="308"/>
      <c r="O43" s="306"/>
      <c r="P43" s="307"/>
      <c r="Q43" s="308"/>
      <c r="S43" s="306"/>
      <c r="T43" s="307"/>
      <c r="U43" s="308"/>
      <c r="W43" s="306"/>
      <c r="X43" s="307"/>
      <c r="Y43" s="308"/>
      <c r="AA43" s="306"/>
      <c r="AB43" s="307"/>
      <c r="AC43" s="308"/>
      <c r="AE43" s="306"/>
      <c r="AF43" s="307"/>
      <c r="AG43" s="308"/>
      <c r="AI43" s="306"/>
      <c r="AJ43" s="307"/>
      <c r="AK43" s="308"/>
      <c r="AM43" s="306"/>
      <c r="AN43" s="307"/>
      <c r="AO43" s="308"/>
    </row>
    <row r="44" spans="1:41" ht="15" customHeight="1">
      <c r="A44" s="14"/>
      <c r="B44" s="30"/>
      <c r="C44" s="323"/>
      <c r="D44" s="324"/>
      <c r="E44" s="325"/>
      <c r="G44" s="323"/>
      <c r="H44" s="324"/>
      <c r="I44" s="325"/>
      <c r="K44" s="306"/>
      <c r="L44" s="307"/>
      <c r="M44" s="308"/>
      <c r="O44" s="306"/>
      <c r="P44" s="307"/>
      <c r="Q44" s="308"/>
      <c r="S44" s="306"/>
      <c r="T44" s="307"/>
      <c r="U44" s="308"/>
      <c r="W44" s="306"/>
      <c r="X44" s="307"/>
      <c r="Y44" s="308"/>
      <c r="AA44" s="306"/>
      <c r="AB44" s="307"/>
      <c r="AC44" s="308"/>
      <c r="AE44" s="306"/>
      <c r="AF44" s="307"/>
      <c r="AG44" s="308"/>
      <c r="AI44" s="306"/>
      <c r="AJ44" s="307"/>
      <c r="AK44" s="308"/>
      <c r="AM44" s="306"/>
      <c r="AN44" s="307"/>
      <c r="AO44" s="308"/>
    </row>
    <row r="45" spans="1:41" ht="15" customHeight="1">
      <c r="A45" s="14"/>
      <c r="B45" s="30"/>
      <c r="C45" s="323"/>
      <c r="D45" s="324"/>
      <c r="E45" s="325"/>
      <c r="G45" s="323"/>
      <c r="H45" s="324"/>
      <c r="I45" s="325"/>
      <c r="K45" s="306"/>
      <c r="L45" s="307"/>
      <c r="M45" s="308"/>
      <c r="O45" s="306"/>
      <c r="P45" s="307"/>
      <c r="Q45" s="308"/>
      <c r="S45" s="306"/>
      <c r="T45" s="307"/>
      <c r="U45" s="308"/>
      <c r="W45" s="306"/>
      <c r="X45" s="307"/>
      <c r="Y45" s="308"/>
      <c r="AA45" s="306"/>
      <c r="AB45" s="307"/>
      <c r="AC45" s="308"/>
      <c r="AE45" s="306"/>
      <c r="AF45" s="307"/>
      <c r="AG45" s="308"/>
      <c r="AI45" s="306"/>
      <c r="AJ45" s="307"/>
      <c r="AK45" s="308"/>
      <c r="AM45" s="306"/>
      <c r="AN45" s="307"/>
      <c r="AO45" s="308"/>
    </row>
    <row r="46" spans="1:41" ht="15" customHeight="1">
      <c r="A46" s="14"/>
      <c r="B46" s="30"/>
      <c r="C46" s="323"/>
      <c r="D46" s="324"/>
      <c r="E46" s="325"/>
      <c r="G46" s="323"/>
      <c r="H46" s="324"/>
      <c r="I46" s="325"/>
      <c r="K46" s="306"/>
      <c r="L46" s="307"/>
      <c r="M46" s="308"/>
      <c r="O46" s="306"/>
      <c r="P46" s="307"/>
      <c r="Q46" s="308"/>
      <c r="S46" s="306"/>
      <c r="T46" s="307"/>
      <c r="U46" s="308"/>
      <c r="W46" s="306"/>
      <c r="X46" s="307"/>
      <c r="Y46" s="308"/>
      <c r="AA46" s="306"/>
      <c r="AB46" s="307"/>
      <c r="AC46" s="308"/>
      <c r="AE46" s="306"/>
      <c r="AF46" s="307"/>
      <c r="AG46" s="308"/>
      <c r="AI46" s="306"/>
      <c r="AJ46" s="307"/>
      <c r="AK46" s="308"/>
      <c r="AM46" s="306"/>
      <c r="AN46" s="307"/>
      <c r="AO46" s="308"/>
    </row>
    <row r="47" spans="1:41" ht="15" customHeight="1">
      <c r="A47" s="14"/>
      <c r="B47" s="30"/>
      <c r="C47" s="326"/>
      <c r="D47" s="327"/>
      <c r="E47" s="328"/>
      <c r="G47" s="326"/>
      <c r="H47" s="327"/>
      <c r="I47" s="328"/>
      <c r="K47" s="306"/>
      <c r="L47" s="307"/>
      <c r="M47" s="308"/>
      <c r="O47" s="306"/>
      <c r="P47" s="307"/>
      <c r="Q47" s="308"/>
      <c r="S47" s="306"/>
      <c r="T47" s="307"/>
      <c r="U47" s="308"/>
      <c r="W47" s="306"/>
      <c r="X47" s="307"/>
      <c r="Y47" s="308"/>
      <c r="AA47" s="306"/>
      <c r="AB47" s="307"/>
      <c r="AC47" s="308"/>
      <c r="AE47" s="306"/>
      <c r="AF47" s="307"/>
      <c r="AG47" s="308"/>
      <c r="AI47" s="306"/>
      <c r="AJ47" s="307"/>
      <c r="AK47" s="308"/>
      <c r="AM47" s="306"/>
      <c r="AN47" s="307"/>
      <c r="AO47" s="308"/>
    </row>
    <row r="48" spans="1:41" ht="15" customHeight="1">
      <c r="A48" s="14"/>
      <c r="B48" s="30"/>
      <c r="C48" s="332"/>
      <c r="D48" s="333"/>
      <c r="E48" s="334"/>
      <c r="G48" s="332"/>
      <c r="H48" s="333"/>
      <c r="I48" s="334"/>
      <c r="K48" s="306"/>
      <c r="L48" s="307"/>
      <c r="M48" s="308"/>
      <c r="O48" s="306"/>
      <c r="P48" s="307"/>
      <c r="Q48" s="308"/>
      <c r="S48" s="306"/>
      <c r="T48" s="307"/>
      <c r="U48" s="308"/>
      <c r="W48" s="306"/>
      <c r="X48" s="307"/>
      <c r="Y48" s="308"/>
      <c r="AA48" s="306"/>
      <c r="AB48" s="307"/>
      <c r="AC48" s="308"/>
      <c r="AE48" s="306"/>
      <c r="AF48" s="307"/>
      <c r="AG48" s="308"/>
      <c r="AI48" s="306"/>
      <c r="AJ48" s="307"/>
      <c r="AK48" s="308"/>
      <c r="AM48" s="306"/>
      <c r="AN48" s="307"/>
      <c r="AO48" s="308"/>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335" t="s">
        <v>64</v>
      </c>
      <c r="B50" s="138" t="s">
        <v>65</v>
      </c>
      <c r="C50" s="301" t="str" cm="1">
        <f t="array" ref="C50">IFERROR(_xlfn.IFS(B26&lt;&gt;"",C26,B27&lt;&gt;"",C27),"")</f>
        <v>Amount of GHGs emissions avoided or sequestered</v>
      </c>
      <c r="D50" s="302"/>
      <c r="E50" s="303"/>
      <c r="F50" s="37"/>
      <c r="G50" s="301" t="str" cm="1">
        <f t="array" ref="G50">IFERROR(_xlfn.IFS(F26&lt;&gt;"",G26,F27&lt;&gt;"",G27),"")</f>
        <v>Change in farmer income as a result of project, by gender and and indigenous status</v>
      </c>
      <c r="H50" s="302"/>
      <c r="I50" s="303"/>
      <c r="J50" s="38"/>
      <c r="K50" s="301" t="str" cm="1">
        <f t="array" ref="K50">IFERROR(_xlfn.IFS(J26&lt;&gt;"",K26,J27&lt;&gt;"",K27),"")</f>
        <v>6.1.1 Proportion of population using safely managed drinking water services</v>
      </c>
      <c r="L50" s="302"/>
      <c r="M50" s="303"/>
      <c r="N50" s="38"/>
      <c r="O50" s="301" t="str" cm="1">
        <f t="array" ref="O50">IFERROR(_xlfn.IFS(N26&lt;&gt;"",O26,N27&lt;&gt;"",O27),"")</f>
        <v>12.2.1 Material footprint, material footprint per capita, and material footprint per GDP</v>
      </c>
      <c r="P50" s="302"/>
      <c r="Q50" s="303"/>
      <c r="R50" s="38"/>
      <c r="S50" s="301" cm="1">
        <f t="array" ref="S50">IFERROR(_xlfn.IFS(R26&lt;&gt;"",S26,R27&lt;&gt;"",S27),"")</f>
        <v>0</v>
      </c>
      <c r="T50" s="302"/>
      <c r="U50" s="303"/>
      <c r="V50" s="38"/>
      <c r="W50" s="301" cm="1">
        <f t="array" ref="W50">IFERROR(_xlfn.IFS(V26&lt;&gt;"",W26,V27&lt;&gt;"",W27),"")</f>
        <v>0</v>
      </c>
      <c r="X50" s="302"/>
      <c r="Y50" s="303"/>
      <c r="Z50" s="38"/>
      <c r="AA50" s="301" cm="1">
        <f t="array" ref="AA50">IFERROR(_xlfn.IFS(Z26&lt;&gt;"",AA26,Z27&lt;&gt;"",AA27),"")</f>
        <v>0</v>
      </c>
      <c r="AB50" s="302"/>
      <c r="AC50" s="303"/>
      <c r="AD50" s="38"/>
      <c r="AE50" s="301" cm="1">
        <f t="array" ref="AE50">IFERROR(_xlfn.IFS(AD26&lt;&gt;"",AE26,AD27&lt;&gt;"",AE27),"")</f>
        <v>0</v>
      </c>
      <c r="AF50" s="302"/>
      <c r="AG50" s="303"/>
      <c r="AH50" s="38"/>
      <c r="AI50" s="301" cm="1">
        <f t="array" ref="AI50">IFERROR(_xlfn.IFS(AH26&lt;&gt;"",AI26,AH27&lt;&gt;"",AI27),"")</f>
        <v>0</v>
      </c>
      <c r="AJ50" s="302"/>
      <c r="AK50" s="303"/>
      <c r="AL50" s="38"/>
      <c r="AM50" s="301" cm="1">
        <f t="array" ref="AM50">IFERROR(_xlfn.IFS(AL26&lt;&gt;"",AM26,AL27&lt;&gt;"",AM27),"")</f>
        <v>0</v>
      </c>
      <c r="AN50" s="302"/>
      <c r="AO50" s="303"/>
    </row>
    <row r="51" spans="1:41">
      <c r="A51" s="335"/>
      <c r="B51" s="92" t="s">
        <v>56</v>
      </c>
      <c r="C51" s="304" t="s">
        <v>221</v>
      </c>
      <c r="D51" s="305"/>
      <c r="E51" s="305"/>
      <c r="F51" s="37"/>
      <c r="G51" s="304" t="s">
        <v>1331</v>
      </c>
      <c r="H51" s="305"/>
      <c r="I51" s="305"/>
      <c r="J51" s="38"/>
      <c r="K51" s="304" t="s">
        <v>276</v>
      </c>
      <c r="L51" s="305"/>
      <c r="M51" s="305"/>
      <c r="N51" s="38"/>
      <c r="O51" s="304" t="s">
        <v>66</v>
      </c>
      <c r="P51" s="305"/>
      <c r="Q51" s="305"/>
      <c r="R51" s="38"/>
      <c r="S51" s="304" t="s">
        <v>66</v>
      </c>
      <c r="T51" s="305"/>
      <c r="U51" s="305"/>
      <c r="V51" s="38"/>
      <c r="W51" s="304" t="s">
        <v>66</v>
      </c>
      <c r="X51" s="305"/>
      <c r="Y51" s="305"/>
      <c r="Z51" s="38"/>
      <c r="AA51" s="304" t="s">
        <v>66</v>
      </c>
      <c r="AB51" s="305"/>
      <c r="AC51" s="305"/>
      <c r="AD51" s="38"/>
      <c r="AE51" s="304" t="s">
        <v>66</v>
      </c>
      <c r="AF51" s="305"/>
      <c r="AG51" s="305"/>
      <c r="AH51" s="38"/>
      <c r="AI51" s="304" t="s">
        <v>66</v>
      </c>
      <c r="AJ51" s="305"/>
      <c r="AK51" s="305"/>
      <c r="AL51" s="38"/>
      <c r="AM51" s="304" t="s">
        <v>66</v>
      </c>
      <c r="AN51" s="305"/>
      <c r="AO51" s="305"/>
    </row>
    <row r="52" spans="1:41">
      <c r="A52" s="335"/>
      <c r="B52" s="92" t="s">
        <v>57</v>
      </c>
      <c r="C52" s="304" t="s">
        <v>1332</v>
      </c>
      <c r="D52" s="305"/>
      <c r="E52" s="305"/>
      <c r="F52" s="37"/>
      <c r="G52" s="304" t="s">
        <v>1333</v>
      </c>
      <c r="H52" s="305"/>
      <c r="I52" s="305"/>
      <c r="J52" s="38"/>
      <c r="K52" s="304" t="s">
        <v>1334</v>
      </c>
      <c r="L52" s="305"/>
      <c r="M52" s="305"/>
      <c r="N52" s="38"/>
      <c r="O52" s="304" t="s">
        <v>66</v>
      </c>
      <c r="P52" s="305"/>
      <c r="Q52" s="305"/>
      <c r="R52" s="38"/>
      <c r="S52" s="304" t="s">
        <v>66</v>
      </c>
      <c r="T52" s="305"/>
      <c r="U52" s="305"/>
      <c r="V52" s="38"/>
      <c r="W52" s="304" t="s">
        <v>66</v>
      </c>
      <c r="X52" s="305"/>
      <c r="Y52" s="305"/>
      <c r="Z52" s="38"/>
      <c r="AA52" s="304" t="s">
        <v>66</v>
      </c>
      <c r="AB52" s="305"/>
      <c r="AC52" s="305"/>
      <c r="AD52" s="38"/>
      <c r="AE52" s="304" t="s">
        <v>66</v>
      </c>
      <c r="AF52" s="305"/>
      <c r="AG52" s="305"/>
      <c r="AH52" s="38"/>
      <c r="AI52" s="304" t="s">
        <v>66</v>
      </c>
      <c r="AJ52" s="305"/>
      <c r="AK52" s="305"/>
      <c r="AL52" s="38"/>
      <c r="AM52" s="304" t="s">
        <v>66</v>
      </c>
      <c r="AN52" s="305"/>
      <c r="AO52" s="305"/>
    </row>
    <row r="53" spans="1:41">
      <c r="A53" s="335"/>
      <c r="B53" s="92" t="s">
        <v>59</v>
      </c>
      <c r="C53" s="304" t="s">
        <v>223</v>
      </c>
      <c r="D53" s="305"/>
      <c r="E53" s="305"/>
      <c r="F53" s="37"/>
      <c r="G53" s="304" t="s">
        <v>223</v>
      </c>
      <c r="H53" s="305"/>
      <c r="I53" s="305"/>
      <c r="J53" s="38"/>
      <c r="K53" s="304" t="s">
        <v>208</v>
      </c>
      <c r="L53" s="305"/>
      <c r="M53" s="305"/>
      <c r="N53" s="38"/>
      <c r="O53" s="304" t="s">
        <v>66</v>
      </c>
      <c r="P53" s="305"/>
      <c r="Q53" s="305"/>
      <c r="R53" s="38"/>
      <c r="S53" s="304" t="s">
        <v>66</v>
      </c>
      <c r="T53" s="305"/>
      <c r="U53" s="305"/>
      <c r="V53" s="38"/>
      <c r="W53" s="304" t="s">
        <v>66</v>
      </c>
      <c r="X53" s="305"/>
      <c r="Y53" s="305"/>
      <c r="Z53" s="38"/>
      <c r="AA53" s="304" t="s">
        <v>66</v>
      </c>
      <c r="AB53" s="305"/>
      <c r="AC53" s="305"/>
      <c r="AD53" s="38"/>
      <c r="AE53" s="304" t="s">
        <v>66</v>
      </c>
      <c r="AF53" s="305"/>
      <c r="AG53" s="305"/>
      <c r="AH53" s="38"/>
      <c r="AI53" s="304" t="s">
        <v>66</v>
      </c>
      <c r="AJ53" s="305"/>
      <c r="AK53" s="305"/>
      <c r="AL53" s="38"/>
      <c r="AM53" s="304" t="s">
        <v>66</v>
      </c>
      <c r="AN53" s="305"/>
      <c r="AO53" s="305"/>
    </row>
    <row r="54" spans="1:41">
      <c r="A54" s="335"/>
      <c r="B54" s="92" t="s">
        <v>58</v>
      </c>
      <c r="C54" s="304"/>
      <c r="D54" s="305"/>
      <c r="E54" s="305"/>
      <c r="F54" s="37"/>
      <c r="G54" s="340" t="s">
        <v>1335</v>
      </c>
      <c r="H54" s="341"/>
      <c r="I54" s="341"/>
      <c r="J54" s="38"/>
      <c r="K54" s="304" t="s">
        <v>1336</v>
      </c>
      <c r="L54" s="305"/>
      <c r="M54" s="305"/>
      <c r="N54" s="38"/>
      <c r="O54" s="304" t="s">
        <v>66</v>
      </c>
      <c r="P54" s="305"/>
      <c r="Q54" s="305"/>
      <c r="R54" s="38"/>
      <c r="S54" s="304" t="s">
        <v>66</v>
      </c>
      <c r="T54" s="305"/>
      <c r="U54" s="305"/>
      <c r="V54" s="38"/>
      <c r="W54" s="304" t="s">
        <v>66</v>
      </c>
      <c r="X54" s="305"/>
      <c r="Y54" s="305"/>
      <c r="Z54" s="38"/>
      <c r="AA54" s="304" t="s">
        <v>66</v>
      </c>
      <c r="AB54" s="305"/>
      <c r="AC54" s="305"/>
      <c r="AD54" s="38"/>
      <c r="AE54" s="304" t="s">
        <v>66</v>
      </c>
      <c r="AF54" s="305"/>
      <c r="AG54" s="305"/>
      <c r="AH54" s="38"/>
      <c r="AI54" s="304" t="s">
        <v>66</v>
      </c>
      <c r="AJ54" s="305"/>
      <c r="AK54" s="305"/>
      <c r="AL54" s="38"/>
      <c r="AM54" s="304" t="s">
        <v>66</v>
      </c>
      <c r="AN54" s="305"/>
      <c r="AO54" s="305"/>
    </row>
    <row r="55" spans="1:41">
      <c r="A55" s="335"/>
      <c r="B55" s="92" t="s">
        <v>67</v>
      </c>
      <c r="C55" s="304" t="s">
        <v>66</v>
      </c>
      <c r="D55" s="305"/>
      <c r="E55" s="305"/>
      <c r="F55" s="37"/>
      <c r="G55" s="304" t="s">
        <v>1337</v>
      </c>
      <c r="H55" s="305"/>
      <c r="I55" s="305"/>
      <c r="J55" s="38"/>
      <c r="K55" s="304" t="s">
        <v>209</v>
      </c>
      <c r="L55" s="305"/>
      <c r="M55" s="305"/>
      <c r="N55" s="38"/>
      <c r="O55" s="304" t="s">
        <v>66</v>
      </c>
      <c r="P55" s="305"/>
      <c r="Q55" s="305"/>
      <c r="R55" s="38"/>
      <c r="S55" s="304" t="s">
        <v>66</v>
      </c>
      <c r="T55" s="305"/>
      <c r="U55" s="305"/>
      <c r="V55" s="38"/>
      <c r="W55" s="304" t="s">
        <v>66</v>
      </c>
      <c r="X55" s="305"/>
      <c r="Y55" s="305"/>
      <c r="Z55" s="38"/>
      <c r="AA55" s="304" t="s">
        <v>66</v>
      </c>
      <c r="AB55" s="305"/>
      <c r="AC55" s="305"/>
      <c r="AD55" s="38"/>
      <c r="AE55" s="304" t="s">
        <v>66</v>
      </c>
      <c r="AF55" s="305"/>
      <c r="AG55" s="305"/>
      <c r="AH55" s="38"/>
      <c r="AI55" s="304" t="s">
        <v>66</v>
      </c>
      <c r="AJ55" s="305"/>
      <c r="AK55" s="305"/>
      <c r="AL55" s="38"/>
      <c r="AM55" s="304" t="s">
        <v>66</v>
      </c>
      <c r="AN55" s="305"/>
      <c r="AO55" s="305"/>
    </row>
    <row r="56" spans="1:41">
      <c r="A56" s="335"/>
      <c r="B56" s="92" t="s">
        <v>68</v>
      </c>
      <c r="C56" s="304" t="s">
        <v>66</v>
      </c>
      <c r="D56" s="305"/>
      <c r="E56" s="305"/>
      <c r="F56" s="37"/>
      <c r="G56" s="304"/>
      <c r="H56" s="305"/>
      <c r="I56" s="305"/>
      <c r="J56" s="38"/>
      <c r="K56" s="304"/>
      <c r="L56" s="305"/>
      <c r="M56" s="305"/>
      <c r="N56" s="38"/>
      <c r="O56" s="304" t="s">
        <v>66</v>
      </c>
      <c r="P56" s="305"/>
      <c r="Q56" s="305"/>
      <c r="R56" s="38"/>
      <c r="S56" s="304" t="s">
        <v>66</v>
      </c>
      <c r="T56" s="305"/>
      <c r="U56" s="305"/>
      <c r="V56" s="38"/>
      <c r="W56" s="304" t="s">
        <v>66</v>
      </c>
      <c r="X56" s="305"/>
      <c r="Y56" s="305"/>
      <c r="Z56" s="38"/>
      <c r="AA56" s="304" t="s">
        <v>66</v>
      </c>
      <c r="AB56" s="305"/>
      <c r="AC56" s="305"/>
      <c r="AD56" s="38"/>
      <c r="AE56" s="304" t="s">
        <v>66</v>
      </c>
      <c r="AF56" s="305"/>
      <c r="AG56" s="305"/>
      <c r="AH56" s="38"/>
      <c r="AI56" s="304" t="s">
        <v>66</v>
      </c>
      <c r="AJ56" s="305"/>
      <c r="AK56" s="305"/>
      <c r="AL56" s="38"/>
      <c r="AM56" s="304" t="s">
        <v>66</v>
      </c>
      <c r="AN56" s="305"/>
      <c r="AO56" s="305"/>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38"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38"/>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38"/>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36"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36"/>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36"/>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36"/>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36"/>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36"/>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36"/>
      <c r="B67" s="39" t="s">
        <v>77</v>
      </c>
      <c r="C67" s="339" t="s">
        <v>1338</v>
      </c>
      <c r="D67" s="339"/>
      <c r="E67" s="339"/>
      <c r="F67" s="37"/>
      <c r="G67" s="297" t="s">
        <v>1339</v>
      </c>
      <c r="H67" s="297"/>
      <c r="I67" s="297"/>
      <c r="J67" s="38"/>
      <c r="K67" s="297" t="s">
        <v>78</v>
      </c>
      <c r="L67" s="297"/>
      <c r="M67" s="297"/>
      <c r="N67" s="38"/>
      <c r="O67" s="297" t="s">
        <v>78</v>
      </c>
      <c r="P67" s="297"/>
      <c r="Q67" s="297"/>
      <c r="R67" s="38"/>
      <c r="S67" s="297" t="s">
        <v>78</v>
      </c>
      <c r="T67" s="297"/>
      <c r="U67" s="297"/>
      <c r="V67" s="38"/>
      <c r="W67" s="297" t="s">
        <v>78</v>
      </c>
      <c r="X67" s="297"/>
      <c r="Y67" s="297"/>
      <c r="Z67" s="38"/>
      <c r="AA67" s="297" t="s">
        <v>78</v>
      </c>
      <c r="AB67" s="297"/>
      <c r="AC67" s="297"/>
      <c r="AD67" s="38"/>
      <c r="AE67" s="297" t="s">
        <v>78</v>
      </c>
      <c r="AF67" s="297"/>
      <c r="AG67" s="297"/>
      <c r="AH67" s="38"/>
      <c r="AI67" s="297" t="s">
        <v>78</v>
      </c>
      <c r="AJ67" s="297"/>
      <c r="AK67" s="297"/>
      <c r="AL67" s="38"/>
      <c r="AM67" s="297" t="s">
        <v>78</v>
      </c>
      <c r="AN67" s="297"/>
      <c r="AO67" s="297"/>
    </row>
    <row r="68" spans="1:41">
      <c r="A68" s="336"/>
      <c r="B68" s="298"/>
      <c r="C68" s="339"/>
      <c r="D68" s="339"/>
      <c r="E68" s="339"/>
      <c r="F68" s="37"/>
      <c r="G68" s="297"/>
      <c r="H68" s="297"/>
      <c r="I68" s="297"/>
      <c r="J68" s="38"/>
      <c r="K68" s="297"/>
      <c r="L68" s="297"/>
      <c r="M68" s="297"/>
      <c r="N68" s="38"/>
      <c r="O68" s="297"/>
      <c r="P68" s="297"/>
      <c r="Q68" s="297"/>
      <c r="R68" s="38"/>
      <c r="S68" s="297"/>
      <c r="T68" s="297"/>
      <c r="U68" s="297"/>
      <c r="V68" s="38"/>
      <c r="W68" s="297"/>
      <c r="X68" s="297"/>
      <c r="Y68" s="297"/>
      <c r="Z68" s="38"/>
      <c r="AA68" s="297"/>
      <c r="AB68" s="297"/>
      <c r="AC68" s="297"/>
      <c r="AD68" s="38"/>
      <c r="AE68" s="297"/>
      <c r="AF68" s="297"/>
      <c r="AG68" s="297"/>
      <c r="AH68" s="38"/>
      <c r="AI68" s="297"/>
      <c r="AJ68" s="297"/>
      <c r="AK68" s="297"/>
      <c r="AL68" s="38"/>
      <c r="AM68" s="297"/>
      <c r="AN68" s="297"/>
      <c r="AO68" s="297"/>
    </row>
    <row r="69" spans="1:41">
      <c r="A69" s="336"/>
      <c r="B69" s="299"/>
      <c r="C69" s="339"/>
      <c r="D69" s="339"/>
      <c r="E69" s="339"/>
      <c r="F69" s="37"/>
      <c r="G69" s="297"/>
      <c r="H69" s="297"/>
      <c r="I69" s="297"/>
      <c r="J69" s="38"/>
      <c r="K69" s="297"/>
      <c r="L69" s="297"/>
      <c r="M69" s="297"/>
      <c r="N69" s="38"/>
      <c r="O69" s="297"/>
      <c r="P69" s="297"/>
      <c r="Q69" s="297"/>
      <c r="R69" s="38"/>
      <c r="S69" s="297"/>
      <c r="T69" s="297"/>
      <c r="U69" s="297"/>
      <c r="V69" s="38"/>
      <c r="W69" s="297"/>
      <c r="X69" s="297"/>
      <c r="Y69" s="297"/>
      <c r="Z69" s="38"/>
      <c r="AA69" s="297"/>
      <c r="AB69" s="297"/>
      <c r="AC69" s="297"/>
      <c r="AD69" s="38"/>
      <c r="AE69" s="297"/>
      <c r="AF69" s="297"/>
      <c r="AG69" s="297"/>
      <c r="AH69" s="38"/>
      <c r="AI69" s="297"/>
      <c r="AJ69" s="297"/>
      <c r="AK69" s="297"/>
      <c r="AL69" s="38"/>
      <c r="AM69" s="297"/>
      <c r="AN69" s="297"/>
      <c r="AO69" s="297"/>
    </row>
    <row r="70" spans="1:41">
      <c r="A70" s="336"/>
      <c r="B70" s="299"/>
      <c r="C70" s="339"/>
      <c r="D70" s="339"/>
      <c r="E70" s="339"/>
      <c r="F70" s="37"/>
      <c r="G70" s="297"/>
      <c r="H70" s="297"/>
      <c r="I70" s="297"/>
      <c r="J70" s="38"/>
      <c r="K70" s="297"/>
      <c r="L70" s="297"/>
      <c r="M70" s="297"/>
      <c r="N70" s="38"/>
      <c r="O70" s="297"/>
      <c r="P70" s="297"/>
      <c r="Q70" s="297"/>
      <c r="R70" s="38"/>
      <c r="S70" s="297"/>
      <c r="T70" s="297"/>
      <c r="U70" s="297"/>
      <c r="V70" s="38"/>
      <c r="W70" s="297"/>
      <c r="X70" s="297"/>
      <c r="Y70" s="297"/>
      <c r="Z70" s="38"/>
      <c r="AA70" s="297"/>
      <c r="AB70" s="297"/>
      <c r="AC70" s="297"/>
      <c r="AD70" s="38"/>
      <c r="AE70" s="297"/>
      <c r="AF70" s="297"/>
      <c r="AG70" s="297"/>
      <c r="AH70" s="38"/>
      <c r="AI70" s="297"/>
      <c r="AJ70" s="297"/>
      <c r="AK70" s="297"/>
      <c r="AL70" s="38"/>
      <c r="AM70" s="297"/>
      <c r="AN70" s="297"/>
      <c r="AO70" s="297"/>
    </row>
    <row r="71" spans="1:41">
      <c r="A71" s="336"/>
      <c r="B71" s="299"/>
      <c r="C71" s="339"/>
      <c r="D71" s="339"/>
      <c r="E71" s="339"/>
      <c r="F71" s="37"/>
      <c r="G71" s="297"/>
      <c r="H71" s="297"/>
      <c r="I71" s="297"/>
      <c r="J71" s="38"/>
      <c r="K71" s="297"/>
      <c r="L71" s="297"/>
      <c r="M71" s="297"/>
      <c r="N71" s="38"/>
      <c r="O71" s="297"/>
      <c r="P71" s="297"/>
      <c r="Q71" s="297"/>
      <c r="R71" s="38"/>
      <c r="S71" s="297"/>
      <c r="T71" s="297"/>
      <c r="U71" s="297"/>
      <c r="V71" s="38"/>
      <c r="W71" s="297"/>
      <c r="X71" s="297"/>
      <c r="Y71" s="297"/>
      <c r="Z71" s="38"/>
      <c r="AA71" s="297"/>
      <c r="AB71" s="297"/>
      <c r="AC71" s="297"/>
      <c r="AD71" s="38"/>
      <c r="AE71" s="297"/>
      <c r="AF71" s="297"/>
      <c r="AG71" s="297"/>
      <c r="AH71" s="38"/>
      <c r="AI71" s="297"/>
      <c r="AJ71" s="297"/>
      <c r="AK71" s="297"/>
      <c r="AL71" s="38"/>
      <c r="AM71" s="297"/>
      <c r="AN71" s="297"/>
      <c r="AO71" s="297"/>
    </row>
    <row r="72" spans="1:41">
      <c r="A72" s="336"/>
      <c r="B72" s="299"/>
      <c r="C72" s="339"/>
      <c r="D72" s="339"/>
      <c r="E72" s="339"/>
      <c r="F72" s="37"/>
      <c r="G72" s="297"/>
      <c r="H72" s="297"/>
      <c r="I72" s="297"/>
      <c r="J72" s="38"/>
      <c r="K72" s="297"/>
      <c r="L72" s="297"/>
      <c r="M72" s="297"/>
      <c r="N72" s="38"/>
      <c r="O72" s="297"/>
      <c r="P72" s="297"/>
      <c r="Q72" s="297"/>
      <c r="R72" s="38"/>
      <c r="S72" s="297"/>
      <c r="T72" s="297"/>
      <c r="U72" s="297"/>
      <c r="V72" s="38"/>
      <c r="W72" s="297"/>
      <c r="X72" s="297"/>
      <c r="Y72" s="297"/>
      <c r="Z72" s="38"/>
      <c r="AA72" s="297"/>
      <c r="AB72" s="297"/>
      <c r="AC72" s="297"/>
      <c r="AD72" s="38"/>
      <c r="AE72" s="297"/>
      <c r="AF72" s="297"/>
      <c r="AG72" s="297"/>
      <c r="AH72" s="38"/>
      <c r="AI72" s="297"/>
      <c r="AJ72" s="297"/>
      <c r="AK72" s="297"/>
      <c r="AL72" s="38"/>
      <c r="AM72" s="297"/>
      <c r="AN72" s="297"/>
      <c r="AO72" s="297"/>
    </row>
    <row r="73" spans="1:41">
      <c r="A73" s="336"/>
      <c r="B73" s="300"/>
      <c r="C73" s="339"/>
      <c r="D73" s="339"/>
      <c r="E73" s="339"/>
      <c r="F73" s="37"/>
      <c r="G73" s="297"/>
      <c r="H73" s="297"/>
      <c r="I73" s="297"/>
      <c r="J73" s="38"/>
      <c r="K73" s="297"/>
      <c r="L73" s="297"/>
      <c r="M73" s="297"/>
      <c r="N73" s="38"/>
      <c r="O73" s="297"/>
      <c r="P73" s="297"/>
      <c r="Q73" s="297"/>
      <c r="R73" s="38"/>
      <c r="S73" s="297"/>
      <c r="T73" s="297"/>
      <c r="U73" s="297"/>
      <c r="V73" s="38"/>
      <c r="W73" s="297"/>
      <c r="X73" s="297"/>
      <c r="Y73" s="297"/>
      <c r="Z73" s="38"/>
      <c r="AA73" s="297"/>
      <c r="AB73" s="297"/>
      <c r="AC73" s="297"/>
      <c r="AD73" s="38"/>
      <c r="AE73" s="297"/>
      <c r="AF73" s="297"/>
      <c r="AG73" s="297"/>
      <c r="AH73" s="38"/>
      <c r="AI73" s="297"/>
      <c r="AJ73" s="297"/>
      <c r="AK73" s="297"/>
      <c r="AL73" s="38"/>
      <c r="AM73" s="297"/>
      <c r="AN73" s="297"/>
      <c r="AO73" s="297"/>
    </row>
    <row r="74" spans="1:41">
      <c r="A74" s="336"/>
    </row>
    <row r="75" spans="1:41">
      <c r="A75" s="336"/>
    </row>
    <row r="76" spans="1:41">
      <c r="A76" s="336"/>
    </row>
    <row r="77" spans="1:41">
      <c r="A77" s="336"/>
    </row>
    <row r="78" spans="1:41">
      <c r="A78" s="336"/>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00000000-0002-0000-0900-000000000000}">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00000000-0002-0000-0900-000001000000}">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00000000-0002-0000-0900-00000200000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00000000-0002-0000-0900-000003000000}">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00000000-0002-0000-0900-000004000000}">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00000000-0002-0000-0900-000005000000}">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00000000-0002-0000-0900-000006000000}">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00000000-0002-0000-0900-000007000000}">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00000000-0002-0000-0900-00000800000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00000000-0002-0000-0900-000009000000}">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00000000-0002-0000-0900-00000A000000}">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00000000-0002-0000-0900-00000B000000}">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00000000-0004-0000-0900-000000000000}"/>
    <hyperlink ref="E20" location="Background!L2" display="&gt;&gt; List of impact category" xr:uid="{00000000-0004-0000-0900-000001000000}"/>
    <hyperlink ref="E19" location="Background!M3" display="&gt;&gt; SDGs" xr:uid="{00000000-0004-0000-0900-000002000000}"/>
    <hyperlink ref="C28" location="Mapping!AA1" display="&gt;&gt; List of all monitoring indicators" xr:uid="{00000000-0004-0000-0900-000003000000}"/>
    <hyperlink ref="G28" location="Mapping!AA1" display="&gt;&gt; List of all monitoring indicators" xr:uid="{00000000-0004-0000-0900-000004000000}"/>
    <hyperlink ref="K28" location="Mapping!AA1" display="&gt;&gt; List of all monitoring indicators" xr:uid="{00000000-0004-0000-0900-000005000000}"/>
    <hyperlink ref="O28" location="Mapping!AA1" display="&gt;&gt; List of all monitoring indicators" xr:uid="{00000000-0004-0000-0900-000006000000}"/>
    <hyperlink ref="S28" location="Mapping!AA1" display="&gt;&gt; List of all monitoring indicators" xr:uid="{00000000-0004-0000-0900-000007000000}"/>
    <hyperlink ref="W28" location="Mapping!AA1" display="&gt;&gt; List of all monitoring indicators" xr:uid="{00000000-0004-0000-0900-000008000000}"/>
    <hyperlink ref="AA28" location="Mapping!AA1" display="&gt;&gt; List of all monitoring indicators" xr:uid="{00000000-0004-0000-0900-000009000000}"/>
    <hyperlink ref="AE28" location="Mapping!AA1" display="&gt;&gt; List of all monitoring indicators" xr:uid="{00000000-0004-0000-0900-00000A000000}"/>
    <hyperlink ref="AI28" location="Mapping!AA1" display="&gt;&gt; List of all monitoring indicators" xr:uid="{00000000-0004-0000-0900-00000B000000}"/>
    <hyperlink ref="AM28" location="Mapping!AA1" display="&gt;&gt; List of all monitoring indicators" xr:uid="{00000000-0004-0000-0900-00000C000000}"/>
    <hyperlink ref="A36" location="BA!R3" display="For more details please refer to BA worksheet" xr:uid="{00000000-0004-0000-0900-00000D000000}"/>
    <hyperlink ref="A50:A56" location="'Impact assessment'!A24" display="&gt;&gt;Copy and paste information from step 4 table, as needed." xr:uid="{00000000-0004-0000-0900-00000E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C000000}">
          <x14:formula1>
            <xm:f>Background!$P$6:$P$12</xm:f>
          </x14:formula1>
          <xm:sqref>C7</xm:sqref>
        </x14:dataValidation>
        <x14:dataValidation type="list" allowBlank="1" showInputMessage="1" showErrorMessage="1" xr:uid="{00000000-0002-0000-0900-00000D000000}">
          <x14:formula1>
            <xm:f>Background!$L$28:$L$31</xm:f>
          </x14:formula1>
          <xm:sqref>C20:C21</xm:sqref>
        </x14:dataValidation>
        <x14:dataValidation type="list" allowBlank="1" showInputMessage="1" showErrorMessage="1" xr:uid="{00000000-0002-0000-0900-00000E000000}">
          <x14:formula1>
            <xm:f>Background!$L$5:$L$29</xm:f>
          </x14:formula1>
          <xm:sqref>AI23 AM23 AE23 AA23 W23 S23 O23 K23 C23 G23</xm:sqref>
        </x14:dataValidation>
        <x14:dataValidation type="list" allowBlank="1" showInputMessage="1" showErrorMessage="1" xr:uid="{00000000-0002-0000-0900-00000F000000}">
          <x14:formula1>
            <xm:f>Background!$N$5:$N$24</xm:f>
          </x14:formula1>
          <xm:sqref>AI24 AM24 AE24 AA24 W24 S24 O24 K24 C24 G24</xm:sqref>
        </x14:dataValidation>
        <x14:dataValidation type="list" allowBlank="1" showInputMessage="1" showErrorMessage="1" xr:uid="{00000000-0002-0000-0900-000010000000}">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120"/>
  <sheetViews>
    <sheetView tabSelected="1" zoomScaleNormal="100" workbookViewId="0">
      <pane xSplit="2" ySplit="2" topLeftCell="AL50" activePane="bottomRight" state="frozen"/>
      <selection pane="topRight" activeCell="C1" sqref="C1"/>
      <selection pane="bottomLeft" activeCell="A3" sqref="A3"/>
      <selection pane="bottomRight" activeCell="AQ61" sqref="AQ61"/>
    </sheetView>
  </sheetViews>
  <sheetFormatPr defaultColWidth="9.140625" defaultRowHeight="12.75"/>
  <cols>
    <col min="1" max="1" width="29.42578125" style="172" customWidth="1"/>
    <col min="2" max="2" width="32.140625" style="172" customWidth="1"/>
    <col min="3" max="3" width="25.7109375" style="172" customWidth="1"/>
    <col min="4" max="4" width="27.28515625" style="172" customWidth="1"/>
    <col min="5" max="5" width="25.7109375" style="172" customWidth="1"/>
    <col min="6" max="6" width="3.7109375" style="161" customWidth="1"/>
    <col min="7" max="9" width="25.7109375" style="172" customWidth="1"/>
    <col min="10" max="10" width="3.7109375" style="172" customWidth="1"/>
    <col min="11" max="13" width="25.7109375" style="172" customWidth="1"/>
    <col min="14" max="14" width="3.7109375" style="172" customWidth="1"/>
    <col min="15" max="17" width="25.7109375" style="172" customWidth="1"/>
    <col min="18" max="18" width="3.7109375" style="172" customWidth="1"/>
    <col min="19" max="21" width="25.7109375" style="172" customWidth="1"/>
    <col min="22" max="22" width="3.7109375" style="172" customWidth="1"/>
    <col min="23" max="25" width="25.7109375" style="172" customWidth="1"/>
    <col min="26" max="26" width="3.7109375" style="172" customWidth="1"/>
    <col min="27" max="29" width="25.7109375" style="172" customWidth="1"/>
    <col min="30" max="30" width="3.7109375" style="172" customWidth="1"/>
    <col min="31" max="33" width="25.7109375" style="172" customWidth="1"/>
    <col min="34" max="34" width="3.7109375" style="172" customWidth="1"/>
    <col min="35" max="37" width="25.7109375" style="172" customWidth="1"/>
    <col min="38" max="38" width="3.7109375" style="172" customWidth="1"/>
    <col min="39" max="41" width="25.7109375" style="172" customWidth="1"/>
    <col min="42" max="55" width="9.140625" style="161"/>
    <col min="56" max="16384" width="9.140625" style="172"/>
  </cols>
  <sheetData>
    <row r="1" spans="1:5" s="161" customFormat="1" ht="12.75" customHeight="1">
      <c r="A1" s="288" t="s">
        <v>9</v>
      </c>
      <c r="B1" s="201"/>
      <c r="C1" s="202"/>
      <c r="D1" s="202"/>
      <c r="E1" s="203"/>
    </row>
    <row r="2" spans="1:5" s="161" customFormat="1" ht="14.1" customHeight="1">
      <c r="A2" s="288"/>
      <c r="B2" s="162" t="s">
        <v>10</v>
      </c>
      <c r="C2" s="163" t="s">
        <v>11</v>
      </c>
      <c r="D2" s="164" t="s">
        <v>12</v>
      </c>
    </row>
    <row r="3" spans="1:5" s="161" customFormat="1" ht="12.75" customHeight="1">
      <c r="A3" s="204"/>
    </row>
    <row r="4" spans="1:5" s="161" customFormat="1" ht="15.95" customHeight="1">
      <c r="A4" s="165" t="s">
        <v>13</v>
      </c>
      <c r="B4" s="169" t="s">
        <v>14</v>
      </c>
    </row>
    <row r="5" spans="1:5" s="161" customFormat="1">
      <c r="B5" s="162" t="s">
        <v>15</v>
      </c>
      <c r="C5" s="185">
        <v>12220</v>
      </c>
      <c r="D5" s="167" t="s">
        <v>16</v>
      </c>
      <c r="E5" s="185"/>
    </row>
    <row r="6" spans="1:5" s="161" customFormat="1">
      <c r="B6" s="162" t="s">
        <v>17</v>
      </c>
      <c r="C6" s="185">
        <v>12219</v>
      </c>
      <c r="D6" s="167" t="s">
        <v>18</v>
      </c>
      <c r="E6" s="185"/>
    </row>
    <row r="7" spans="1:5" s="161" customFormat="1">
      <c r="B7" s="162" t="s">
        <v>19</v>
      </c>
      <c r="C7" s="166" t="s">
        <v>917</v>
      </c>
    </row>
    <row r="8" spans="1:5" s="161" customFormat="1">
      <c r="B8" s="162" t="s">
        <v>21</v>
      </c>
      <c r="C8" s="167" t="s">
        <v>22</v>
      </c>
      <c r="D8" s="167" t="s">
        <v>23</v>
      </c>
      <c r="E8" s="167"/>
    </row>
    <row r="9" spans="1:5" s="161" customFormat="1">
      <c r="B9" s="162"/>
      <c r="C9" s="232">
        <v>45057</v>
      </c>
      <c r="D9" s="232">
        <v>46883</v>
      </c>
      <c r="E9" s="167" t="s">
        <v>24</v>
      </c>
    </row>
    <row r="10" spans="1:5" s="161" customFormat="1">
      <c r="B10" s="162" t="s">
        <v>25</v>
      </c>
      <c r="C10" s="167" t="s">
        <v>22</v>
      </c>
      <c r="D10" s="167" t="s">
        <v>23</v>
      </c>
      <c r="E10" s="167"/>
    </row>
    <row r="11" spans="1:5" s="161" customFormat="1">
      <c r="B11" s="162" t="s">
        <v>26</v>
      </c>
      <c r="C11" s="168" t="s">
        <v>27</v>
      </c>
      <c r="D11" s="168" t="s">
        <v>27</v>
      </c>
      <c r="E11" s="167" t="s">
        <v>28</v>
      </c>
    </row>
    <row r="12" spans="1:5" s="161" customFormat="1">
      <c r="B12" s="162" t="s">
        <v>29</v>
      </c>
      <c r="C12" s="168" t="s">
        <v>27</v>
      </c>
      <c r="D12" s="168" t="s">
        <v>27</v>
      </c>
    </row>
    <row r="13" spans="1:5" s="161" customFormat="1">
      <c r="B13" s="162" t="s">
        <v>30</v>
      </c>
      <c r="C13" s="168" t="s">
        <v>27</v>
      </c>
      <c r="D13" s="168" t="s">
        <v>27</v>
      </c>
    </row>
    <row r="14" spans="1:5" s="161" customFormat="1">
      <c r="B14" s="162" t="s">
        <v>31</v>
      </c>
      <c r="C14" s="168" t="s">
        <v>27</v>
      </c>
      <c r="D14" s="168" t="s">
        <v>27</v>
      </c>
    </row>
    <row r="15" spans="1:5" s="161" customFormat="1">
      <c r="B15" s="162" t="s">
        <v>32</v>
      </c>
      <c r="C15" s="168" t="s">
        <v>27</v>
      </c>
      <c r="D15" s="168" t="s">
        <v>27</v>
      </c>
    </row>
    <row r="16" spans="1:5" s="161" customFormat="1">
      <c r="B16" s="162" t="s">
        <v>33</v>
      </c>
      <c r="C16" s="168" t="s">
        <v>27</v>
      </c>
      <c r="D16" s="168" t="s">
        <v>27</v>
      </c>
    </row>
    <row r="17" spans="1:50 16384:16384" s="161" customFormat="1"/>
    <row r="18" spans="1:50 16384:16384" s="161" customFormat="1" ht="32.25">
      <c r="A18" s="165" t="s">
        <v>3</v>
      </c>
      <c r="B18" s="169" t="s">
        <v>34</v>
      </c>
      <c r="C18" s="189" t="s">
        <v>35</v>
      </c>
      <c r="E18" s="186" t="s">
        <v>36</v>
      </c>
    </row>
    <row r="19" spans="1:50 16384:16384" s="161" customFormat="1">
      <c r="D19" s="187"/>
      <c r="E19" s="188" t="s">
        <v>37</v>
      </c>
      <c r="XFD19" s="161" t="e" cm="1">
        <f t="array" ref="XFD19">_xlfn.IFS(C18="Renewable",(INDEX(RE,,MATCH(AM23,REC,0))),C18="CSA",(INDEX(IMP_CSA,,MATCH(AM23,IMP_CSAC,0))),C18="Forestry",(INDEX(AR,,MATCH(AM23,ARC,0))),C18="AGR",(INDEX(AGR,,MATCH(AM23,AGRC,0))))</f>
        <v>#N/A</v>
      </c>
    </row>
    <row r="20" spans="1:50 16384:16384" s="161" customFormat="1">
      <c r="A20" s="165" t="s">
        <v>5</v>
      </c>
      <c r="B20" s="169" t="s">
        <v>38</v>
      </c>
      <c r="C20" s="189" t="s">
        <v>39</v>
      </c>
      <c r="E20" s="186" t="s">
        <v>40</v>
      </c>
      <c r="O20" s="190"/>
    </row>
    <row r="21" spans="1:50 16384:16384" s="161" customFormat="1">
      <c r="A21" s="165"/>
      <c r="B21" s="205"/>
    </row>
    <row r="22" spans="1:50 16384:16384">
      <c r="A22" s="165"/>
      <c r="C22" s="289" t="s">
        <v>41</v>
      </c>
      <c r="D22" s="290"/>
      <c r="E22" s="291"/>
      <c r="G22" s="285" t="s">
        <v>42</v>
      </c>
      <c r="H22" s="286"/>
      <c r="I22" s="287"/>
      <c r="K22" s="285" t="s">
        <v>42</v>
      </c>
      <c r="L22" s="286"/>
      <c r="M22" s="287"/>
      <c r="O22" s="285" t="s">
        <v>42</v>
      </c>
      <c r="P22" s="286"/>
      <c r="Q22" s="287"/>
      <c r="S22" s="285" t="s">
        <v>42</v>
      </c>
      <c r="T22" s="286"/>
      <c r="U22" s="287"/>
      <c r="W22" s="285" t="s">
        <v>42</v>
      </c>
      <c r="X22" s="286"/>
      <c r="Y22" s="287"/>
      <c r="AA22" s="285" t="s">
        <v>42</v>
      </c>
      <c r="AB22" s="286"/>
      <c r="AC22" s="287"/>
      <c r="AE22" s="285" t="s">
        <v>42</v>
      </c>
      <c r="AF22" s="286"/>
      <c r="AG22" s="287"/>
      <c r="AI22" s="285" t="s">
        <v>42</v>
      </c>
      <c r="AJ22" s="286"/>
      <c r="AK22" s="287"/>
      <c r="AM22" s="285" t="s">
        <v>42</v>
      </c>
      <c r="AN22" s="286"/>
      <c r="AO22" s="287"/>
    </row>
    <row r="23" spans="1:50 16384:16384">
      <c r="A23" s="165"/>
      <c r="B23" s="206" t="str">
        <f>IF(C20="Start with impact category","Select Impact category &gt;&gt;","")</f>
        <v/>
      </c>
      <c r="C23" s="282"/>
      <c r="D23" s="283"/>
      <c r="E23" s="284"/>
      <c r="F23" s="171" t="str">
        <f>IF($B$23="Select Impact category &gt;&gt;", "&gt;&gt;","")</f>
        <v/>
      </c>
      <c r="G23" s="282"/>
      <c r="H23" s="283"/>
      <c r="I23" s="284"/>
      <c r="J23" s="171" t="str">
        <f>IF($B$23="Select Impact category &gt;&gt;", "&gt;&gt;","")</f>
        <v/>
      </c>
      <c r="K23" s="282"/>
      <c r="L23" s="283"/>
      <c r="M23" s="284"/>
      <c r="N23" s="171" t="str">
        <f>IF($B$23="Select Impact category &gt;&gt;", "&gt;&gt;","")</f>
        <v/>
      </c>
      <c r="O23" s="282"/>
      <c r="P23" s="283"/>
      <c r="Q23" s="284"/>
      <c r="R23" s="171" t="str">
        <f>IF($B$23="Select Impact category &gt;&gt;", "&gt;&gt;","")</f>
        <v/>
      </c>
      <c r="S23" s="282"/>
      <c r="T23" s="283"/>
      <c r="U23" s="284"/>
      <c r="V23" s="171" t="str">
        <f>IF($B$23="Select Impact category &gt;&gt;", "&gt;&gt;","")</f>
        <v/>
      </c>
      <c r="W23" s="282"/>
      <c r="X23" s="283"/>
      <c r="Y23" s="284"/>
      <c r="Z23" s="171" t="str">
        <f>IF($B$23="Select Impact category &gt;&gt;", "&gt;&gt;","")</f>
        <v/>
      </c>
      <c r="AA23" s="282"/>
      <c r="AB23" s="283"/>
      <c r="AC23" s="284"/>
      <c r="AD23" s="171" t="str">
        <f>IF($B$23="Select Impact category &gt;&gt;", "&gt;&gt;","")</f>
        <v/>
      </c>
      <c r="AE23" s="282"/>
      <c r="AF23" s="283"/>
      <c r="AG23" s="284"/>
      <c r="AH23" s="171" t="str">
        <f>IF($B$23="Select Impact category &gt;&gt;", "&gt;&gt;","")</f>
        <v/>
      </c>
      <c r="AI23" s="282"/>
      <c r="AJ23" s="283"/>
      <c r="AK23" s="284"/>
      <c r="AL23" s="171" t="str">
        <f>IF($B$23="Select Impact category &gt;&gt;", "&gt;&gt;","")</f>
        <v/>
      </c>
      <c r="AM23" s="282"/>
      <c r="AN23" s="283"/>
      <c r="AO23" s="284"/>
    </row>
    <row r="24" spans="1:50 16384:16384" ht="12.75" customHeight="1">
      <c r="A24" s="165"/>
      <c r="B24" s="169" t="str">
        <f>IF(C20="Start with SDG","Select SDG &gt;&gt;","")</f>
        <v>Select SDG &gt;&gt;</v>
      </c>
      <c r="C24" s="276" t="s">
        <v>129</v>
      </c>
      <c r="D24" s="277"/>
      <c r="E24" s="278"/>
      <c r="F24" s="171" t="str">
        <f>IF($B$24="Select SDG &gt;&gt;","&gt;&gt;","")</f>
        <v>&gt;&gt;</v>
      </c>
      <c r="G24" s="276" t="s">
        <v>117</v>
      </c>
      <c r="H24" s="277"/>
      <c r="I24" s="278"/>
      <c r="J24" s="171" t="str">
        <f>IF($B$24="Select SDG &gt;&gt;","&gt;&gt;","")</f>
        <v>&gt;&gt;</v>
      </c>
      <c r="K24" s="276" t="s">
        <v>235</v>
      </c>
      <c r="L24" s="277"/>
      <c r="M24" s="278"/>
      <c r="N24" s="171" t="str">
        <f>IF($B$24="Select SDG &gt;&gt;","&gt;&gt;","")</f>
        <v>&gt;&gt;</v>
      </c>
      <c r="O24" s="276" t="s">
        <v>120</v>
      </c>
      <c r="P24" s="277"/>
      <c r="Q24" s="278"/>
      <c r="R24" s="171" t="str">
        <f>IF($B$24="Select SDG &gt;&gt;","&gt;&gt;","")</f>
        <v>&gt;&gt;</v>
      </c>
      <c r="S24" s="276" t="s">
        <v>302</v>
      </c>
      <c r="T24" s="277"/>
      <c r="U24" s="278"/>
      <c r="V24" s="171" t="str">
        <f>IF($B$24="Select SDG &gt;&gt;","&gt;&gt;","")</f>
        <v>&gt;&gt;</v>
      </c>
      <c r="W24" s="276" t="s">
        <v>122</v>
      </c>
      <c r="X24" s="277"/>
      <c r="Y24" s="278"/>
      <c r="Z24" s="171" t="str">
        <f>IF($B$24="Select SDG &gt;&gt;","&gt;&gt;","")</f>
        <v>&gt;&gt;</v>
      </c>
      <c r="AA24" s="276" t="s">
        <v>123</v>
      </c>
      <c r="AB24" s="277"/>
      <c r="AC24" s="278"/>
      <c r="AD24" s="171" t="str">
        <f>IF($B$24="Select SDG &gt;&gt;","&gt;&gt;","")</f>
        <v>&gt;&gt;</v>
      </c>
      <c r="AE24" s="276" t="s">
        <v>124</v>
      </c>
      <c r="AF24" s="277"/>
      <c r="AG24" s="278"/>
      <c r="AH24" s="171" t="str">
        <f>IF($B$24="Select SDG &gt;&gt;","&gt;&gt;","")</f>
        <v>&gt;&gt;</v>
      </c>
      <c r="AI24" s="276" t="s">
        <v>128</v>
      </c>
      <c r="AJ24" s="277"/>
      <c r="AK24" s="278"/>
      <c r="AL24" s="171" t="str">
        <f>IF($B$24="Select SDG &gt;&gt;","&gt;&gt;","")</f>
        <v>&gt;&gt;</v>
      </c>
      <c r="AM24" s="276" t="s">
        <v>131</v>
      </c>
      <c r="AN24" s="277"/>
      <c r="AO24" s="278"/>
    </row>
    <row r="25" spans="1:50 16384:16384" s="161" customFormat="1">
      <c r="C25" s="191"/>
      <c r="D25" s="192"/>
      <c r="E25" s="193"/>
      <c r="F25" s="171"/>
      <c r="G25" s="194"/>
      <c r="I25" s="195"/>
      <c r="J25" s="171"/>
      <c r="K25" s="194"/>
      <c r="M25" s="195"/>
      <c r="N25" s="171"/>
      <c r="O25" s="194"/>
      <c r="Q25" s="195"/>
      <c r="R25" s="171"/>
      <c r="S25" s="194"/>
      <c r="U25" s="195"/>
      <c r="V25" s="171"/>
      <c r="W25" s="194"/>
      <c r="Y25" s="195"/>
      <c r="Z25" s="171"/>
      <c r="AA25" s="194"/>
      <c r="AC25" s="195"/>
      <c r="AD25" s="171"/>
      <c r="AE25" s="194"/>
      <c r="AG25" s="195"/>
      <c r="AH25" s="171"/>
      <c r="AI25" s="194"/>
      <c r="AK25" s="195"/>
      <c r="AL25" s="171"/>
      <c r="AM25" s="194"/>
      <c r="AO25" s="195"/>
    </row>
    <row r="26" spans="1:50 16384:16384">
      <c r="A26" s="165" t="s">
        <v>6</v>
      </c>
      <c r="B26" s="170" t="str">
        <f>IF(C23&lt;&gt;"","Select Monitoring indicator &gt;&gt;","")</f>
        <v/>
      </c>
      <c r="C26" s="282"/>
      <c r="D26" s="283"/>
      <c r="E26" s="284"/>
      <c r="F26" s="171" t="str">
        <f>IF($B$26="Select Monitoring indicator &gt;&gt;", "&gt;&gt;","")</f>
        <v/>
      </c>
      <c r="G26" s="282"/>
      <c r="H26" s="283"/>
      <c r="I26" s="284"/>
      <c r="J26" s="171" t="str">
        <f>IF($B$26="Select Monitoring indicator &gt;&gt;","&gt;&gt;","")</f>
        <v/>
      </c>
      <c r="K26" s="282"/>
      <c r="L26" s="283"/>
      <c r="M26" s="284"/>
      <c r="N26" s="171" t="str">
        <f>IF($B$26="Select Monitoring indicator &gt;&gt;","&gt;&gt;","")</f>
        <v/>
      </c>
      <c r="O26" s="282"/>
      <c r="P26" s="283"/>
      <c r="Q26" s="284"/>
      <c r="R26" s="171" t="str">
        <f>IF($B$26="Select Monitoring indicator &gt;&gt;","&gt;&gt;","")</f>
        <v/>
      </c>
      <c r="S26" s="282"/>
      <c r="T26" s="283"/>
      <c r="U26" s="284"/>
      <c r="V26" s="171" t="str">
        <f>IF($B$26="Select Monitoring indicator &gt;&gt;","&gt;&gt;","")</f>
        <v/>
      </c>
      <c r="W26" s="282"/>
      <c r="X26" s="283"/>
      <c r="Y26" s="284"/>
      <c r="Z26" s="171" t="str">
        <f>IF($B$26="Select Monitoring indicator &gt;&gt;","&gt;&gt;","")</f>
        <v/>
      </c>
      <c r="AA26" s="282"/>
      <c r="AB26" s="283"/>
      <c r="AC26" s="284"/>
      <c r="AD26" s="171" t="str">
        <f>IF($B$26="Select Monitoring indicator &gt;&gt;","&gt;&gt;","")</f>
        <v/>
      </c>
      <c r="AE26" s="282"/>
      <c r="AF26" s="283"/>
      <c r="AG26" s="284"/>
      <c r="AH26" s="171" t="str">
        <f>IF($B$26="Select Monitoring indicator &gt;&gt;","&gt;&gt;","")</f>
        <v/>
      </c>
      <c r="AI26" s="282"/>
      <c r="AJ26" s="283"/>
      <c r="AK26" s="284"/>
      <c r="AL26" s="171" t="str">
        <f>IF($B$26="Select Monitoring indicator &gt;&gt;","&gt;&gt;","")</f>
        <v/>
      </c>
      <c r="AM26" s="282"/>
      <c r="AN26" s="283"/>
      <c r="AO26" s="284"/>
    </row>
    <row r="27" spans="1:50 16384:16384" ht="12.75" customHeight="1">
      <c r="B27" s="169" t="str">
        <f>IF(C24&lt;&gt;"","Select Monitoring indicator &gt;&gt;","")</f>
        <v>Select Monitoring indicator &gt;&gt;</v>
      </c>
      <c r="C27" s="279" t="s">
        <v>218</v>
      </c>
      <c r="D27" s="280"/>
      <c r="E27" s="281"/>
      <c r="F27" s="171" t="str">
        <f>IF($B$27="Select Monitoring indicator &gt;&gt;","&gt;&gt;","")</f>
        <v>&gt;&gt;</v>
      </c>
      <c r="G27" s="276" t="s">
        <v>928</v>
      </c>
      <c r="H27" s="277"/>
      <c r="I27" s="278"/>
      <c r="J27" s="171" t="str">
        <f>IF($B$27="Select Monitoring indicator &gt;&gt;","&gt;&gt;","")</f>
        <v>&gt;&gt;</v>
      </c>
      <c r="K27" s="276" t="s">
        <v>238</v>
      </c>
      <c r="L27" s="277"/>
      <c r="M27" s="278"/>
      <c r="N27" s="171" t="str">
        <f>IF($B$27="Select Monitoring indicator &gt;&gt;","&gt;&gt;","")</f>
        <v>&gt;&gt;</v>
      </c>
      <c r="O27" s="276" t="s">
        <v>338</v>
      </c>
      <c r="P27" s="277"/>
      <c r="Q27" s="278"/>
      <c r="R27" s="171" t="str">
        <f>IF($B$27="Select Monitoring indicator &gt;&gt;","&gt;&gt;","")</f>
        <v>&gt;&gt;</v>
      </c>
      <c r="S27" s="276" t="s">
        <v>1042</v>
      </c>
      <c r="T27" s="277"/>
      <c r="U27" s="278"/>
      <c r="V27" s="171" t="str">
        <f>IF($B$27="Select Monitoring indicator &gt;&gt;","&gt;&gt;","")</f>
        <v>&gt;&gt;</v>
      </c>
      <c r="W27" s="276" t="s">
        <v>1056</v>
      </c>
      <c r="X27" s="277"/>
      <c r="Y27" s="278"/>
      <c r="Z27" s="171" t="str">
        <f>IF($B$27="Select Monitoring indicator &gt;&gt;","&gt;&gt;","")</f>
        <v>&gt;&gt;</v>
      </c>
      <c r="AA27" s="276" t="s">
        <v>1073</v>
      </c>
      <c r="AB27" s="277"/>
      <c r="AC27" s="278"/>
      <c r="AD27" s="171" t="str">
        <f>IF($B$27="Select Monitoring indicator &gt;&gt;","&gt;&gt;","")</f>
        <v>&gt;&gt;</v>
      </c>
      <c r="AE27" s="276" t="s">
        <v>1089</v>
      </c>
      <c r="AF27" s="277"/>
      <c r="AG27" s="278"/>
      <c r="AH27" s="171" t="str">
        <f>IF($B$27="Select Monitoring indicator &gt;&gt;","&gt;&gt;","")</f>
        <v>&gt;&gt;</v>
      </c>
      <c r="AI27" s="276" t="s">
        <v>1176</v>
      </c>
      <c r="AJ27" s="277"/>
      <c r="AK27" s="278"/>
      <c r="AL27" s="171" t="str">
        <f>IF($B$27="Select Monitoring indicator &gt;&gt;","&gt;&gt;","")</f>
        <v>&gt;&gt;</v>
      </c>
      <c r="AM27" s="276" t="s">
        <v>244</v>
      </c>
      <c r="AN27" s="277"/>
      <c r="AO27" s="278"/>
    </row>
    <row r="28" spans="1:50 16384:16384" s="161" customFormat="1" ht="15" customHeight="1" thickBot="1">
      <c r="A28" s="173"/>
      <c r="C28" s="174" t="s">
        <v>45</v>
      </c>
      <c r="D28" s="175" t="s">
        <v>1347</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3.5" thickTop="1">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c r="A30" s="161"/>
      <c r="B30" s="208" t="s">
        <v>49</v>
      </c>
      <c r="C30" s="270" t="str" cm="1">
        <f t="array" ref="C30">IFERROR(_xlfn.IFS(C23&lt;&gt;"",IFERROR(INDEX(BA!$J$4:$J$952,MATCH(C26,BA!$P$4:$P$952,0)),""),C24&lt;&gt;"",IFERROR(INDEX(BA!$J$4:$J$952,MATCH(C27,BA!$P$4:$P$952,0)),"")),"")</f>
        <v>GSDM-I13.2.1</v>
      </c>
      <c r="D30" s="271"/>
      <c r="E30" s="272"/>
      <c r="F30" s="167"/>
      <c r="G30" s="270" t="str" cm="1">
        <f t="array" ref="G30">IFERROR(_xlfn.IFS(G23&lt;&gt;"",IFERROR(INDEX(BA!$J$4:$J$952,MATCH(G26,BA!$P$4:$P$952,0)),""),G24&lt;&gt;"",IFERROR(INDEX(BA!$J$4:$J$952,MATCH(G27,BA!$P$4:$P$952,0)),"")),"")</f>
        <v>GSDG-I1.4.1</v>
      </c>
      <c r="H30" s="271"/>
      <c r="I30" s="272"/>
      <c r="J30" s="209"/>
      <c r="K30" s="270" t="str" cm="1">
        <f t="array" ref="K30">IFERROR(_xlfn.IFS(K23&lt;&gt;"",IFERROR(INDEX(BA!$J$4:$J$952,MATCH(K26,BA!$P$4:$P$952,0)),""),K24&lt;&gt;"",IFERROR(INDEX(BA!$J$4:$J$952,MATCH(K27,BA!$P$4:$P$952,0)),"")),"")</f>
        <v>GSDM-I3.9.1</v>
      </c>
      <c r="L30" s="271"/>
      <c r="M30" s="272"/>
      <c r="N30" s="209"/>
      <c r="O30" s="270" t="str" cm="1">
        <f t="array" ref="O30">IFERROR(_xlfn.IFS(O23&lt;&gt;"",IFERROR(INDEX(BA!$J$4:$J$952,MATCH(O26,BA!$P$4:$P$952,0)),""),O24&lt;&gt;"",IFERROR(INDEX(BA!$J$4:$J$952,MATCH(O27,BA!$P$4:$P$952,0)),"")),"")</f>
        <v>GSDM-I4.4.1</v>
      </c>
      <c r="P30" s="271"/>
      <c r="Q30" s="272"/>
      <c r="R30" s="209"/>
      <c r="S30" s="270" t="str" cm="1">
        <f t="array" ref="S30">IFERROR(_xlfn.IFS(S23&lt;&gt;"",IFERROR(INDEX(BA!$J$4:$J$952,MATCH(S26,BA!$P$4:$P$952,0)),""),S24&lt;&gt;"",IFERROR(INDEX(BA!$J$4:$J$952,MATCH(S27,BA!$P$4:$P$952,0)),"")),"")</f>
        <v>GSDG-I5.4.1</v>
      </c>
      <c r="T30" s="271"/>
      <c r="U30" s="272"/>
      <c r="V30" s="209"/>
      <c r="W30" s="270" t="str" cm="1">
        <f t="array" ref="W30">IFERROR(_xlfn.IFS(W23&lt;&gt;"",IFERROR(INDEX(BA!$J$4:$J$952,MATCH(W26,BA!$P$4:$P$952,0)),""),W24&lt;&gt;"",IFERROR(INDEX(BA!$J$4:$J$952,MATCH(W27,BA!$P$4:$P$952,0)),"")),"")</f>
        <v>GSDG-I6.1.1</v>
      </c>
      <c r="X30" s="271"/>
      <c r="Y30" s="272"/>
      <c r="Z30" s="209"/>
      <c r="AA30" s="270" t="str" cm="1">
        <f t="array" ref="AA30">IFERROR(_xlfn.IFS(AA23&lt;&gt;"",IFERROR(INDEX(BA!$J$4:$J$952,MATCH(AA26,BA!$P$4:$P$952,0)),""),AA24&lt;&gt;"",IFERROR(INDEX(BA!$J$4:$J$952,MATCH(AA27,BA!$P$4:$P$952,0)),"")),"")</f>
        <v>GSDG-I7.1.2</v>
      </c>
      <c r="AB30" s="271"/>
      <c r="AC30" s="272"/>
      <c r="AD30" s="209"/>
      <c r="AE30" s="270" t="str" cm="1">
        <f t="array" ref="AE30">IFERROR(_xlfn.IFS(AE23&lt;&gt;"",IFERROR(INDEX(BA!$J$4:$J$952,MATCH(AE26,BA!$P$4:$P$952,0)),""),AE24&lt;&gt;"",IFERROR(INDEX(BA!$J$4:$J$952,MATCH(AE27,BA!$P$4:$P$952,0)),"")),"")</f>
        <v>GSDG-I8.5.1</v>
      </c>
      <c r="AF30" s="271"/>
      <c r="AG30" s="272"/>
      <c r="AH30" s="209"/>
      <c r="AI30" s="270" t="str" cm="1">
        <f t="array" ref="AI30">IFERROR(_xlfn.IFS(AI23&lt;&gt;"",IFERROR(INDEX(BA!$J$4:$J$952,MATCH(AI26,BA!$P$4:$P$952,0)),""),AI24&lt;&gt;"",IFERROR(INDEX(BA!$J$4:$J$952,MATCH(AI27,BA!$P$4:$P$952,0)),"")),"")</f>
        <v>GSDG-I12.2.1</v>
      </c>
      <c r="AJ30" s="271"/>
      <c r="AK30" s="272"/>
      <c r="AL30" s="209"/>
      <c r="AM30" s="270" t="str" cm="1">
        <f t="array" ref="AM30">IFERROR(_xlfn.IFS(AM23&lt;&gt;"",IFERROR(INDEX(BA!$J$4:$J$952,MATCH(AM26,BA!$P$4:$P$952,0)),""),AM24&lt;&gt;"",IFERROR(INDEX(BA!$J$4:$J$952,MATCH(AM27,BA!$P$4:$P$952,0)),"")),"")</f>
        <v>GSDM-I15.1.1</v>
      </c>
      <c r="AN30" s="271"/>
      <c r="AO30" s="272"/>
      <c r="AP30" s="167"/>
      <c r="AQ30" s="167"/>
      <c r="AR30" s="167"/>
      <c r="AS30" s="167"/>
      <c r="AT30" s="167"/>
      <c r="AU30" s="167"/>
      <c r="AV30" s="167"/>
      <c r="AW30" s="167"/>
      <c r="AX30" s="167"/>
    </row>
    <row r="31" spans="1:50 16384:16384">
      <c r="A31" s="161"/>
      <c r="B31" s="210" t="s">
        <v>50</v>
      </c>
      <c r="C31" s="270" t="str">
        <f>IFERROR(INDEX(BA!$O$4:$O$952,MATCH(C30,BA!$J$4:$J$952,0)),"")</f>
        <v xml:space="preserve">Reduction in GHGs emissions </v>
      </c>
      <c r="D31" s="271"/>
      <c r="E31" s="272"/>
      <c r="F31" s="167"/>
      <c r="G31" s="270" t="str">
        <f>IFERROR(INDEX(BA!$O$4:$O$952,MATCH(G30,BA!$J$4:$J$952,0)),"")</f>
        <v>Increased access to basic services</v>
      </c>
      <c r="H31" s="271"/>
      <c r="I31" s="272"/>
      <c r="J31" s="209"/>
      <c r="K31" s="273" t="str">
        <f>IFERROR(INDEX(BA!$O$4:$O$952,MATCH(K30,BA!$J$4:$J$952,0)),"")</f>
        <v>Reduced indoor air pollution</v>
      </c>
      <c r="L31" s="274"/>
      <c r="M31" s="275"/>
      <c r="N31" s="209"/>
      <c r="O31" s="270" t="str">
        <f>IFERROR(INDEX(BA!$O$4:$O$952,MATCH(O30,BA!$J$4:$J$952,0)),"")</f>
        <v xml:space="preserve">Skill development </v>
      </c>
      <c r="P31" s="271"/>
      <c r="Q31" s="272"/>
      <c r="R31" s="209"/>
      <c r="S31" s="270" t="str">
        <f>IFERROR(INDEX(BA!$O$4:$O$952,MATCH(S30,BA!$J$4:$J$952,0)),"")</f>
        <v xml:space="preserve">Women empowerment and gender equality </v>
      </c>
      <c r="T31" s="271"/>
      <c r="U31" s="272"/>
      <c r="V31" s="209"/>
      <c r="W31" s="270" t="str">
        <f>IFERROR(INDEX(BA!$O$4:$O$952,MATCH(W30,BA!$J$4:$J$952,0)),"")</f>
        <v>Access to improved source of water</v>
      </c>
      <c r="X31" s="271"/>
      <c r="Y31" s="272"/>
      <c r="Z31" s="209"/>
      <c r="AA31" s="270" t="str">
        <f>IFERROR(INDEX(BA!$O$4:$O$952,MATCH(AA30,BA!$J$4:$J$952,0)),"")</f>
        <v>Increased access to clean cooking</v>
      </c>
      <c r="AB31" s="271"/>
      <c r="AC31" s="272"/>
      <c r="AD31" s="209"/>
      <c r="AE31" s="270" t="str">
        <f>IFERROR(INDEX(BA!$O$4:$O$952,MATCH(AE30,BA!$J$4:$J$952,0)),"")</f>
        <v>Increased employment opportunities</v>
      </c>
      <c r="AF31" s="271"/>
      <c r="AG31" s="272"/>
      <c r="AH31" s="209"/>
      <c r="AI31" s="270">
        <f>IFERROR(INDEX(BA!$O$4:$O$952,MATCH(AI30,BA!$J$4:$J$952,0)),"")</f>
        <v>0</v>
      </c>
      <c r="AJ31" s="271"/>
      <c r="AK31" s="272"/>
      <c r="AL31" s="209"/>
      <c r="AM31" s="270" t="str">
        <f>IFERROR(INDEX(BA!$O$4:$O$952,MATCH(AM30,BA!$J$4:$J$952,0)),"")</f>
        <v xml:space="preserve">Reduced deforestation attributed to wood fuel savings </v>
      </c>
      <c r="AN31" s="271"/>
      <c r="AO31" s="272"/>
      <c r="AP31" s="167"/>
      <c r="AQ31" s="167"/>
      <c r="AR31" s="167"/>
      <c r="AS31" s="167"/>
      <c r="AT31" s="167"/>
      <c r="AU31" s="167"/>
      <c r="AV31" s="167"/>
      <c r="AW31" s="167"/>
      <c r="AX31" s="167"/>
    </row>
    <row r="32" spans="1:50 16384:16384" ht="15" customHeight="1">
      <c r="A32" s="161"/>
      <c r="B32" s="210" t="s">
        <v>51</v>
      </c>
      <c r="C32" s="270" t="str">
        <f>IFERROR(INDEX(BA!$L$4:$L$952,MATCH(C30,BA!$J$4:$J$952,0)),"")</f>
        <v>Climate change mitigation</v>
      </c>
      <c r="D32" s="271"/>
      <c r="E32" s="272"/>
      <c r="F32" s="167"/>
      <c r="G32" s="270" t="str">
        <f>IFERROR(INDEX(BA!$L$4:$L$952,MATCH(G30,BA!$J$4:$J$952,0)),"")</f>
        <v>Access to basic services</v>
      </c>
      <c r="H32" s="271"/>
      <c r="I32" s="272"/>
      <c r="J32" s="209"/>
      <c r="K32" s="270" t="str">
        <f>IFERROR(INDEX(BA!$L$4:$L$952,MATCH(K30,BA!$J$4:$J$952,0)),"")</f>
        <v>Air quality</v>
      </c>
      <c r="L32" s="271"/>
      <c r="M32" s="272"/>
      <c r="N32" s="209"/>
      <c r="O32" s="270" t="str">
        <f>IFERROR(INDEX(BA!$L$4:$L$952,MATCH(O30,BA!$J$4:$J$952,0)),"")</f>
        <v>Capacity building</v>
      </c>
      <c r="P32" s="271"/>
      <c r="Q32" s="272"/>
      <c r="R32" s="209"/>
      <c r="S32" s="270" t="str">
        <f>IFERROR(INDEX(BA!$L$4:$L$952,MATCH(S30,BA!$J$4:$J$952,0)),"")</f>
        <v>Gender</v>
      </c>
      <c r="T32" s="271"/>
      <c r="U32" s="272"/>
      <c r="V32" s="209"/>
      <c r="W32" s="270" t="str">
        <f>IFERROR(INDEX(BA!$L$4:$L$952,MATCH(W30,BA!$J$4:$J$952,0)),"")</f>
        <v>Access to basic services</v>
      </c>
      <c r="X32" s="271"/>
      <c r="Y32" s="272"/>
      <c r="Z32" s="209"/>
      <c r="AA32" s="270" t="str">
        <f>IFERROR(INDEX(BA!$L$4:$L$952,MATCH(AA30,BA!$J$4:$J$952,0)),"")</f>
        <v>Access to basic services</v>
      </c>
      <c r="AB32" s="271"/>
      <c r="AC32" s="272"/>
      <c r="AD32" s="209"/>
      <c r="AE32" s="270" t="str">
        <f>IFERROR(INDEX(BA!$L$4:$L$952,MATCH(AE30,BA!$J$4:$J$952,0)),"")</f>
        <v>Employment</v>
      </c>
      <c r="AF32" s="271"/>
      <c r="AG32" s="272"/>
      <c r="AH32" s="209"/>
      <c r="AI32" s="270">
        <f>IFERROR(INDEX(BA!$L$4:$L$952,MATCH(AI30,BA!$J$4:$J$952,0)),"")</f>
        <v>0</v>
      </c>
      <c r="AJ32" s="271"/>
      <c r="AK32" s="272"/>
      <c r="AL32" s="209"/>
      <c r="AM32" s="270" t="str">
        <f>IFERROR(INDEX(BA!$L$4:$L$952,MATCH(AM30,BA!$J$4:$J$952,0)),"")</f>
        <v>Natural resource and Sustainable Forest Management</v>
      </c>
      <c r="AN32" s="271"/>
      <c r="AO32" s="272"/>
      <c r="AP32" s="167"/>
      <c r="AQ32" s="167"/>
      <c r="AR32" s="167"/>
      <c r="AS32" s="167"/>
      <c r="AT32" s="167"/>
      <c r="AU32" s="167"/>
      <c r="AV32" s="167"/>
      <c r="AW32" s="167"/>
      <c r="AX32" s="167"/>
    </row>
    <row r="33" spans="1:50" ht="15" customHeight="1">
      <c r="A33" s="161"/>
      <c r="B33" s="210" t="s">
        <v>52</v>
      </c>
      <c r="C33" s="270" t="str">
        <f>IFERROR(INDEX(BA!$M$4:$M$952,MATCH(C30,BA!$J$4:$J$952,0)),"")</f>
        <v>13. Climate action</v>
      </c>
      <c r="D33" s="271"/>
      <c r="E33" s="272"/>
      <c r="F33" s="167"/>
      <c r="G33" s="270" t="str">
        <f>IFERROR(INDEX(BA!$M$4:$M$952,MATCH(G30,BA!$J$4:$J$952,0)),"")</f>
        <v>1. No poverty</v>
      </c>
      <c r="H33" s="271"/>
      <c r="I33" s="272"/>
      <c r="J33" s="209"/>
      <c r="K33" s="270" t="str">
        <f>IFERROR(INDEX(BA!$M$4:$M$952,MATCH(K30,BA!$J$4:$J$952,0)),"")</f>
        <v>3. Good health and well being</v>
      </c>
      <c r="L33" s="271"/>
      <c r="M33" s="272"/>
      <c r="N33" s="209"/>
      <c r="O33" s="270" t="str">
        <f>IFERROR(INDEX(BA!$M$4:$M$952,MATCH(O30,BA!$J$4:$J$952,0)),"")</f>
        <v>4. Quality education</v>
      </c>
      <c r="P33" s="271"/>
      <c r="Q33" s="272"/>
      <c r="R33" s="209"/>
      <c r="S33" s="270" t="str">
        <f>IFERROR(INDEX(BA!$M$4:$M$952,MATCH(S30,BA!$J$4:$J$952,0)),"")</f>
        <v xml:space="preserve">5. Gender equality </v>
      </c>
      <c r="T33" s="271"/>
      <c r="U33" s="272"/>
      <c r="V33" s="209"/>
      <c r="W33" s="270" t="str">
        <f>IFERROR(INDEX(BA!$M$4:$M$952,MATCH(W30,BA!$J$4:$J$952,0)),"")</f>
        <v xml:space="preserve">6. Clean water and sanitation </v>
      </c>
      <c r="X33" s="271"/>
      <c r="Y33" s="272"/>
      <c r="Z33" s="209"/>
      <c r="AA33" s="270" t="str">
        <f>IFERROR(INDEX(BA!$M$4:$M$952,MATCH(AA30,BA!$J$4:$J$952,0)),"")</f>
        <v xml:space="preserve">7. Affordable and clean energy </v>
      </c>
      <c r="AB33" s="271"/>
      <c r="AC33" s="272"/>
      <c r="AD33" s="209"/>
      <c r="AE33" s="270" t="str">
        <f>IFERROR(INDEX(BA!$M$4:$M$952,MATCH(AE30,BA!$J$4:$J$952,0)),"")</f>
        <v>8. Decent work and economic growth</v>
      </c>
      <c r="AF33" s="271"/>
      <c r="AG33" s="272"/>
      <c r="AH33" s="209"/>
      <c r="AI33" s="270" t="str">
        <f>IFERROR(INDEX(BA!$M$4:$M$952,MATCH(AI30,BA!$J$4:$J$952,0)),"")</f>
        <v xml:space="preserve">12. Responsible consumption and production </v>
      </c>
      <c r="AJ33" s="271"/>
      <c r="AK33" s="272"/>
      <c r="AL33" s="209"/>
      <c r="AM33" s="270" t="str">
        <f>IFERROR(INDEX(BA!$M$4:$M$952,MATCH(AM30,BA!$J$4:$J$952,0)),"")</f>
        <v>15. Life on land</v>
      </c>
      <c r="AN33" s="271"/>
      <c r="AO33" s="272"/>
      <c r="AP33" s="167"/>
      <c r="AQ33" s="167"/>
      <c r="AR33" s="167"/>
      <c r="AS33" s="167"/>
      <c r="AT33" s="167"/>
      <c r="AU33" s="167"/>
      <c r="AV33" s="167"/>
      <c r="AW33" s="167"/>
      <c r="AX33" s="167"/>
    </row>
    <row r="34" spans="1:50" ht="15" customHeight="1">
      <c r="A34" s="161"/>
      <c r="B34" s="210" t="s">
        <v>53</v>
      </c>
      <c r="C34" s="270" t="str">
        <f>IFERROR(INDEX(BA!$N$4:$N$952,MATCH(C30,BA!$J$4:$J$952,0)),"")</f>
        <v>13.2 Integrate climate change measures into national policies, strategies and planning</v>
      </c>
      <c r="D34" s="271"/>
      <c r="E34" s="272"/>
      <c r="F34" s="167"/>
      <c r="G34" s="270" t="str">
        <f>IFERROR(INDEX(BA!$N$4:$N$952,MATCH(G30,BA!$J$4:$J$952,0)),"")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H34" s="271"/>
      <c r="I34" s="272"/>
      <c r="J34" s="209"/>
      <c r="K34" s="270" t="str">
        <f>IFERROR(INDEX(BA!$N$4:$N$952,MATCH(K30,BA!$J$4:$J$952,0)),"")</f>
        <v>3.9 By 2030, substantially reduce the number of deaths and illnesses from hazardous chemicals and air, water and soil pollution and contamination</v>
      </c>
      <c r="L34" s="271"/>
      <c r="M34" s="272"/>
      <c r="N34" s="209"/>
      <c r="O34" s="270" t="str">
        <f>IFERROR(INDEX(BA!$N$4:$N$952,MATCH(O30,BA!$J$4:$J$952,0)),"")</f>
        <v>4.4 By 2030, substantially increase the number of youth and adults who have relevant skills, including technical and vocational skills, for employment, decent jobs and entrepreneurship</v>
      </c>
      <c r="P34" s="271"/>
      <c r="Q34" s="272"/>
      <c r="R34" s="209"/>
      <c r="S34" s="270" t="str">
        <f>IFERROR(INDEX(BA!$N$4:$N$952,MATCH(S30,BA!$J$4:$J$952,0)),"")</f>
        <v>5.4 Recognize and value unpaid care and domestic work through the provision of public services, infrastructure and social protection policies and the promotion of shared responsibility within the household and the family as nationally appropriate</v>
      </c>
      <c r="T34" s="271"/>
      <c r="U34" s="272"/>
      <c r="V34" s="209"/>
      <c r="W34" s="270" t="str">
        <f>IFERROR(INDEX(BA!$N$4:$N$952,MATCH(W30,BA!$J$4:$J$952,0)),"")</f>
        <v>6.1 By 2030, achieve universal and equitable access to safe and affordable drinking water for all</v>
      </c>
      <c r="X34" s="271"/>
      <c r="Y34" s="272"/>
      <c r="Z34" s="209"/>
      <c r="AA34" s="270" t="str">
        <f>IFERROR(INDEX(BA!$N$4:$N$952,MATCH(AA30,BA!$J$4:$J$952,0)),"")</f>
        <v>7.1 By 2030, ensure universal access to affordable, reliable and modern energy services</v>
      </c>
      <c r="AB34" s="271"/>
      <c r="AC34" s="272"/>
      <c r="AD34" s="209"/>
      <c r="AE34" s="270" t="str">
        <f>IFERROR(INDEX(BA!$N$4:$N$952,MATCH(AE30,BA!$J$4:$J$952,0)),"")</f>
        <v>8.5 By 2030, achieve full and productive employment and decent work for all women and men, including for young people and persons with disabilities, and equal pay for work of equal value</v>
      </c>
      <c r="AF34" s="271"/>
      <c r="AG34" s="272"/>
      <c r="AH34" s="209"/>
      <c r="AI34" s="270" t="str">
        <f>IFERROR(INDEX(BA!$N$4:$N$952,MATCH(AI30,BA!$J$4:$J$952,0)),"")</f>
        <v>12.2 By 2030, achieve the sustainable management and efficient use of natural resources</v>
      </c>
      <c r="AJ34" s="271"/>
      <c r="AK34" s="272"/>
      <c r="AL34" s="209"/>
      <c r="AM34" s="270" t="str">
        <f>IFERROR(INDEX(BA!$N$4:$N$952,MATCH(AM30,BA!$J$4:$J$952,0)),"")</f>
        <v>15.1 By 2020, ensure the conservation, restoration and sustainable use of terrestrial and inland freshwater ecosystems and their services, in particular forests, wetlands, mountains and drylands, in line with obligations under international agreements</v>
      </c>
      <c r="AN34" s="271"/>
      <c r="AO34" s="272"/>
      <c r="AP34" s="167"/>
      <c r="AQ34" s="167"/>
      <c r="AR34" s="167"/>
      <c r="AS34" s="167"/>
      <c r="AT34" s="167"/>
      <c r="AU34" s="167"/>
      <c r="AV34" s="167"/>
      <c r="AW34" s="167"/>
      <c r="AX34" s="167"/>
    </row>
    <row r="35" spans="1:50" ht="102.75" customHeight="1">
      <c r="A35" s="161"/>
      <c r="B35" s="210" t="s">
        <v>54</v>
      </c>
      <c r="C35" s="270" t="str">
        <f>IFERROR(INDEX(BA!$Q$4:$Q$952,MATCH($C$30,BA!$J$4:$J$952,0)),"")</f>
        <v>Refers to total amount of greenhouse gases avoided or sequestered during the reporting period.</v>
      </c>
      <c r="D35" s="271"/>
      <c r="E35" s="272"/>
      <c r="F35" s="167"/>
      <c r="G35" s="270" t="str">
        <f>IFERROR(INDEX(BA!$Q$4:$Q$952,MATCH($G$30,BA!$J$4:$J$952,0)),"")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H35" s="271"/>
      <c r="I35" s="272"/>
      <c r="J35" s="209"/>
      <c r="K35" s="273" t="str">
        <f>IFERROR(INDEX(BA!$Q$4:$Q$952,MATCH($K$30,BA!$J$4:$J$952,0)),"")</f>
        <v xml:space="preserve">Refers to the PM2.5 and carbon monoxide (CO) concentrations in the households that are considered key marker pollutants for exposure to HAP.
</v>
      </c>
      <c r="L35" s="274"/>
      <c r="M35" s="275"/>
      <c r="N35" s="209"/>
      <c r="O35" s="270" t="str">
        <f>IFERROR(INDEX(BA!$Q$4:$Q$952,MATCH($O$30,BA!$J$4:$J$952,0)),"")</f>
        <v>Refers to the number of employees (full-time, part-time, or temporary), by gender who received training services of any type via project during the reporting period.</v>
      </c>
      <c r="P35" s="271"/>
      <c r="Q35" s="272"/>
      <c r="R35" s="209"/>
      <c r="S35" s="270" t="str">
        <f>IFERROR(INDEX(BA!$Q$4:$Q$952,MATCH($S$30,BA!$J$4:$J$952,0)),"")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T35" s="271"/>
      <c r="U35" s="272"/>
      <c r="V35" s="209"/>
      <c r="W35" s="270" t="str">
        <f>IFERROR(INDEX(BA!$Q$4:$Q$952,MATCH($W$30,BA!$J$4:$J$952,0)),"")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X35" s="271"/>
      <c r="Y35" s="272"/>
      <c r="Z35" s="209"/>
      <c r="AA35" s="270" t="str">
        <f>IFERROR(INDEX(BA!$Q$4:$Q$952,MATCH($AA$30,BA!$J$4:$J$952,0)),"")</f>
        <v xml:space="preserve">This indicator is defined as the number of people using clean fuels and technologies for domestic cooking, heating and lighting divided by total population reporting any cooking, heating or lighting. It is expressed as a percentage. </v>
      </c>
      <c r="AB35" s="271"/>
      <c r="AC35" s="272"/>
      <c r="AD35" s="209"/>
      <c r="AE35" s="270" t="str">
        <f>IFERROR(INDEX(BA!$Q$4:$Q$952,MATCH($AE$30,BA!$J$4:$J$952,0)),"")</f>
        <v xml:space="preserve">This indicator provides information on the mean hourly earnings from paid employment of employees by sex, occupation, age and disability status. </v>
      </c>
      <c r="AF35" s="271"/>
      <c r="AG35" s="272"/>
      <c r="AH35" s="209"/>
      <c r="AI35" s="270" t="str">
        <f>IFERROR(INDEX(BA!$Q$4:$Q$952,MATCH($AI$30,BA!$J$4:$J$952,0)),"")</f>
        <v>NA</v>
      </c>
      <c r="AJ35" s="271"/>
      <c r="AK35" s="272"/>
      <c r="AL35" s="209"/>
      <c r="AM35" s="270" t="str">
        <f>IFERROR(INDEX(BA!$Q$4:$Q$952,MATCH($AM$30,BA!$J$4:$J$952,0)),"")</f>
        <v xml:space="preserve">Refers to the total amount of non-renewable fuel savings due to displacement or energy efficiency improvements of baseline technology </v>
      </c>
      <c r="AN35" s="271"/>
      <c r="AO35" s="272"/>
      <c r="AP35" s="167"/>
      <c r="AQ35" s="167"/>
      <c r="AR35" s="167"/>
      <c r="AS35" s="167"/>
      <c r="AT35" s="167"/>
      <c r="AU35" s="167"/>
      <c r="AV35" s="167"/>
      <c r="AW35" s="167"/>
      <c r="AX35" s="167"/>
    </row>
    <row r="36" spans="1:50" ht="187.5" customHeight="1">
      <c r="A36" s="183" t="s">
        <v>55</v>
      </c>
      <c r="B36" s="211" t="str">
        <f>BA!R3</f>
        <v>Guidance, calculation method and other considerations</v>
      </c>
      <c r="C36" s="270"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71"/>
      <c r="E36" s="272"/>
      <c r="F36" s="167"/>
      <c r="G36" s="270" t="str">
        <f>IFERROR(INDEX(BA!$R$4:$R$952,MATCH($G$30,BA!$J$4:$J$952,0)),"")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H36" s="271"/>
      <c r="I36" s="272"/>
      <c r="J36" s="209"/>
      <c r="K36" s="270" t="str">
        <f>IFERROR(INDEX(BA!$R$4:$R$952,MATCH($K$30,BA!$J$4:$J$952,0)),"")</f>
        <v>The project should conduct 24 or 48 hr monitoring in the sample households for baseline and project scenario. The field test should be conducted for a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v>
      </c>
      <c r="L36" s="271"/>
      <c r="M36" s="272"/>
      <c r="N36" s="209"/>
      <c r="O36" s="270" t="str">
        <f>IFERROR(INDEX(BA!$R$4:$R$952,MATCH($O$30,BA!$J$4:$J$952,0)),"")</f>
        <v>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v>
      </c>
      <c r="P36" s="271"/>
      <c r="Q36" s="272"/>
      <c r="R36" s="209"/>
      <c r="S36" s="270" t="str">
        <f>IFERROR(INDEX(BA!$R$4:$R$952,MATCH($S$30,BA!$J$4:$J$952,0)),"")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T36" s="271"/>
      <c r="U36" s="272"/>
      <c r="V36" s="209"/>
      <c r="W36" s="270" t="str">
        <f>IFERROR(INDEX(BA!$R$4:$R$952,MATCH($W$30,BA!$J$4:$J$952,0)),"")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X36" s="271"/>
      <c r="Y36" s="272"/>
      <c r="Z36" s="209"/>
      <c r="AA36" s="270" t="str">
        <f>IFERROR(INDEX(BA!$R$4:$R$952,MATCH($AA$30,BA!$J$4:$J$952,0)),"")</f>
        <v>This indicator can be disaggregated by urban/rural place of residence, by estimates for different end-uses, and by fuel types.</v>
      </c>
      <c r="AB36" s="271"/>
      <c r="AC36" s="272"/>
      <c r="AD36" s="209"/>
      <c r="AE36" s="270" t="str">
        <f>IFERROR(INDEX(BA!$R$4:$R$952,MATCH($AE$30,BA!$J$4:$J$952,0)),"")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F36" s="271"/>
      <c r="AG36" s="272"/>
      <c r="AH36" s="209"/>
      <c r="AI36" s="270" t="str">
        <f>IFERROR(INDEX(BA!$R$4:$R$952,MATCH($AI$30,BA!$J$4:$J$952,0)),"")</f>
        <v>NA</v>
      </c>
      <c r="AJ36" s="271"/>
      <c r="AK36" s="272"/>
      <c r="AL36" s="209"/>
      <c r="AM36" s="270" t="str">
        <f>IFERROR(INDEX(BA!$R$4:$R$952,MATCH($AM$30,BA!$J$4:$J$952,0)),"")</f>
        <v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for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v>
      </c>
      <c r="AN36" s="271"/>
      <c r="AO36" s="272"/>
      <c r="AP36" s="167"/>
      <c r="AQ36" s="167"/>
      <c r="AR36" s="167"/>
      <c r="AS36" s="167"/>
      <c r="AT36" s="167"/>
      <c r="AU36" s="167"/>
      <c r="AV36" s="167"/>
      <c r="AW36" s="167"/>
      <c r="AX36" s="167"/>
    </row>
    <row r="37" spans="1:50" ht="15" customHeight="1">
      <c r="A37" s="161"/>
      <c r="B37" s="212" t="s">
        <v>56</v>
      </c>
      <c r="C37" s="267" t="str">
        <f>IFERROR(INDEX(BA!$S$4:$S$952,MATCH(C30,BA!$J$4:$J$952,0)),"")</f>
        <v>tCO2eq</v>
      </c>
      <c r="D37" s="268"/>
      <c r="E37" s="269"/>
      <c r="F37" s="167"/>
      <c r="G37" s="267" t="str">
        <f>IFERROR(INDEX(BA!$S$4:$S$952,MATCH(G30,BA!$J$4:$J$952,0)),"")</f>
        <v>%</v>
      </c>
      <c r="H37" s="268"/>
      <c r="I37" s="269"/>
      <c r="J37" s="209"/>
      <c r="K37" s="267" t="str">
        <f>IFERROR(INDEX(BA!$S$4:$S$952,MATCH(K30,BA!$J$4:$J$952,0)),"")</f>
        <v>PM 2.5 micro-gram/m3 and CO (mg per m3) or %</v>
      </c>
      <c r="L37" s="268"/>
      <c r="M37" s="269"/>
      <c r="N37" s="209"/>
      <c r="O37" s="267" t="str">
        <f>IFERROR(INDEX(BA!$S$4:$S$952,MATCH(O30,BA!$J$4:$J$952,0)),"")</f>
        <v>Number</v>
      </c>
      <c r="P37" s="268"/>
      <c r="Q37" s="269"/>
      <c r="R37" s="209"/>
      <c r="S37" s="267" t="str">
        <f>IFERROR(INDEX(BA!$S$4:$S$952,MATCH(S30,BA!$J$4:$J$952,0)),"")</f>
        <v>%</v>
      </c>
      <c r="T37" s="268"/>
      <c r="U37" s="269"/>
      <c r="V37" s="209"/>
      <c r="W37" s="267" t="str">
        <f>IFERROR(INDEX(BA!$S$4:$S$952,MATCH(W30,BA!$J$4:$J$952,0)),"")</f>
        <v>% or Number</v>
      </c>
      <c r="X37" s="268"/>
      <c r="Y37" s="269"/>
      <c r="Z37" s="209"/>
      <c r="AA37" s="267" t="str">
        <f>IFERROR(INDEX(BA!$S$4:$S$952,MATCH(AA30,BA!$J$4:$J$952,0)),"")</f>
        <v>%</v>
      </c>
      <c r="AB37" s="268"/>
      <c r="AC37" s="269"/>
      <c r="AD37" s="209"/>
      <c r="AE37" s="267">
        <f>IFERROR(INDEX(BA!$S$4:$S$952,MATCH(AE30,BA!$J$4:$J$952,0)),"")</f>
        <v>0</v>
      </c>
      <c r="AF37" s="268"/>
      <c r="AG37" s="269"/>
      <c r="AH37" s="209"/>
      <c r="AI37" s="267" t="str">
        <f>IFERROR(INDEX(BA!$S$4:$S$952,MATCH(AI30,BA!$J$4:$J$952,0)),"")</f>
        <v>NA</v>
      </c>
      <c r="AJ37" s="268"/>
      <c r="AK37" s="269"/>
      <c r="AL37" s="209"/>
      <c r="AM37" s="267" t="str">
        <f>IFERROR(INDEX(BA!$S$4:$S$952,MATCH(AM30,BA!$J$4:$J$952,0)),"")</f>
        <v>tonnes/ year</v>
      </c>
      <c r="AN37" s="268"/>
      <c r="AO37" s="269"/>
      <c r="AP37" s="167"/>
      <c r="AQ37" s="167"/>
      <c r="AR37" s="167"/>
      <c r="AS37" s="167"/>
      <c r="AT37" s="167"/>
      <c r="AU37" s="167"/>
      <c r="AV37" s="167"/>
      <c r="AW37" s="167"/>
      <c r="AX37" s="167"/>
    </row>
    <row r="38" spans="1:50" ht="15" customHeight="1">
      <c r="A38" s="161"/>
      <c r="B38" s="212" t="s">
        <v>57</v>
      </c>
      <c r="C38" s="267" t="str">
        <f>IFERROR(INDEX(BA!$T$4:$T$952,MATCH(C30,BA!$J$4:$J$952,0)),"")</f>
        <v>Project activity</v>
      </c>
      <c r="D38" s="268"/>
      <c r="E38" s="269"/>
      <c r="F38" s="167"/>
      <c r="G38" s="267" t="str">
        <f>IFERROR(INDEX(BA!$T$4:$T$952,MATCH(G30,BA!$J$4:$J$952,0)),"")</f>
        <v>Household surveys</v>
      </c>
      <c r="H38" s="268"/>
      <c r="I38" s="269"/>
      <c r="J38" s="209"/>
      <c r="K38" s="267" t="str">
        <f>IFERROR(INDEX(BA!$T$4:$T$952,MATCH(K30,BA!$J$4:$J$952,0)),"")</f>
        <v>Project activity</v>
      </c>
      <c r="L38" s="268"/>
      <c r="M38" s="269"/>
      <c r="N38" s="209"/>
      <c r="O38" s="267" t="str">
        <f>IFERROR(INDEX(BA!$T$4:$T$952,MATCH(O30,BA!$J$4:$J$952,0)),"")</f>
        <v>Project activity</v>
      </c>
      <c r="P38" s="268"/>
      <c r="Q38" s="269"/>
      <c r="R38" s="209"/>
      <c r="S38" s="267" t="str">
        <f>IFERROR(INDEX(BA!$T$4:$T$952,MATCH(S30,BA!$J$4:$J$952,0)),"")</f>
        <v>24-hour diary (light diary) or stylized questionnaire</v>
      </c>
      <c r="T38" s="268"/>
      <c r="U38" s="269"/>
      <c r="V38" s="209"/>
      <c r="W38" s="267" t="str">
        <f>IFERROR(INDEX(BA!$T$4:$T$952,MATCH(W30,BA!$J$4:$J$952,0)),"")</f>
        <v>Project activity</v>
      </c>
      <c r="X38" s="268"/>
      <c r="Y38" s="269"/>
      <c r="Z38" s="209"/>
      <c r="AA38" s="267" t="str">
        <f>IFERROR(INDEX(BA!$T$4:$T$952,MATCH(AA30,BA!$J$4:$J$952,0)),"")</f>
        <v>Project activity or national studies, where available</v>
      </c>
      <c r="AB38" s="268"/>
      <c r="AC38" s="269"/>
      <c r="AD38" s="209"/>
      <c r="AE38" s="267">
        <f>IFERROR(INDEX(BA!$T$4:$T$952,MATCH(AE30,BA!$J$4:$J$952,0)),"")</f>
        <v>0</v>
      </c>
      <c r="AF38" s="268"/>
      <c r="AG38" s="269"/>
      <c r="AH38" s="209"/>
      <c r="AI38" s="267" t="str">
        <f>IFERROR(INDEX(BA!$T$4:$T$952,MATCH(AI30,BA!$J$4:$J$952,0)),"")</f>
        <v>NA</v>
      </c>
      <c r="AJ38" s="268"/>
      <c r="AK38" s="269"/>
      <c r="AL38" s="209"/>
      <c r="AM38" s="267" t="str">
        <f>IFERROR(INDEX(BA!$T$4:$T$952,MATCH(AM30,BA!$J$4:$J$952,0)),"")</f>
        <v>Project activity</v>
      </c>
      <c r="AN38" s="268"/>
      <c r="AO38" s="269"/>
      <c r="AP38" s="167"/>
      <c r="AQ38" s="167"/>
      <c r="AR38" s="167"/>
      <c r="AS38" s="167"/>
      <c r="AT38" s="167"/>
      <c r="AU38" s="167"/>
      <c r="AV38" s="167"/>
      <c r="AW38" s="167"/>
      <c r="AX38" s="167"/>
    </row>
    <row r="39" spans="1:50" ht="15" customHeight="1">
      <c r="A39" s="161"/>
      <c r="B39" s="212" t="s">
        <v>58</v>
      </c>
      <c r="C39" s="267" t="str">
        <f>IFERROR(INDEX(BA!$U$4:$U$952,MATCH(C30,BA!$J$4:$J$952,0)),"")</f>
        <v>Calculation</v>
      </c>
      <c r="D39" s="268"/>
      <c r="E39" s="269"/>
      <c r="F39" s="167"/>
      <c r="G39" s="267" t="str">
        <f>IFERROR(INDEX(BA!$U$4:$U$952,MATCH(G30,BA!$J$4:$J$952,0)),"")</f>
        <v xml:space="preserve">Please refer to indicator 1.4.1 for  methodology details.
https://unstats.un.org/sdgs/metadata/  </v>
      </c>
      <c r="H39" s="268"/>
      <c r="I39" s="269"/>
      <c r="J39" s="209"/>
      <c r="K39" s="267" t="str">
        <f>IFERROR(INDEX(BA!$U$4:$U$952,MATCH(K30,BA!$J$4:$J$952,0)),"")</f>
        <v>Measure indoor pollution in kitchens among a representative group of households participating in the project. 
Samp;e survey (For stove rated Tier 3 or above only)</v>
      </c>
      <c r="L39" s="268"/>
      <c r="M39" s="269"/>
      <c r="N39" s="209"/>
      <c r="O39" s="267" t="str">
        <f>IFERROR(INDEX(BA!$U$4:$U$952,MATCH(O30,BA!$J$4:$J$952,0)),"")</f>
        <v xml:space="preserve">Training count provided in the reporting period. </v>
      </c>
      <c r="P39" s="268"/>
      <c r="Q39" s="269"/>
      <c r="R39" s="209"/>
      <c r="S39" s="267" t="str">
        <f>IFERROR(INDEX(BA!$U$4:$U$952,MATCH(S30,BA!$J$4:$J$952,0)),"")</f>
        <v xml:space="preserve">Survey in representative population </v>
      </c>
      <c r="T39" s="268"/>
      <c r="U39" s="269"/>
      <c r="V39" s="209"/>
      <c r="W39" s="267" t="str">
        <f>IFERROR(INDEX(BA!$U$4:$U$952,MATCH(W30,BA!$J$4:$J$952,0)),"")</f>
        <v>Household surveys</v>
      </c>
      <c r="X39" s="268"/>
      <c r="Y39" s="269"/>
      <c r="Z39" s="209"/>
      <c r="AA39" s="267" t="str">
        <f>IFERROR(INDEX(BA!$U$4:$U$952,MATCH(AA30,BA!$J$4:$J$952,0)),"")</f>
        <v>Household surveys</v>
      </c>
      <c r="AB39" s="268"/>
      <c r="AC39" s="269"/>
      <c r="AD39" s="209"/>
      <c r="AE39" s="267">
        <f>IFERROR(INDEX(BA!$U$4:$U$952,MATCH(AE30,BA!$J$4:$J$952,0)),"")</f>
        <v>0</v>
      </c>
      <c r="AF39" s="268"/>
      <c r="AG39" s="269"/>
      <c r="AH39" s="209"/>
      <c r="AI39" s="267" t="str">
        <f>IFERROR(INDEX(BA!$U$4:$U$952,MATCH(AI30,BA!$J$4:$J$952,0)),"")</f>
        <v>NA</v>
      </c>
      <c r="AJ39" s="268"/>
      <c r="AK39" s="269"/>
      <c r="AL39" s="209"/>
      <c r="AM39" s="267" t="str">
        <f>IFERROR(INDEX(BA!$U$4:$U$952,MATCH(AM30,BA!$J$4:$J$952,0)),"")</f>
        <v>Direct measurement and or surveys following methodology requirements</v>
      </c>
      <c r="AN39" s="268"/>
      <c r="AO39" s="269"/>
      <c r="AP39" s="167"/>
      <c r="AQ39" s="167"/>
      <c r="AR39" s="167"/>
      <c r="AS39" s="167"/>
      <c r="AT39" s="167"/>
      <c r="AU39" s="167"/>
      <c r="AV39" s="167"/>
      <c r="AW39" s="167"/>
      <c r="AX39" s="167"/>
    </row>
    <row r="40" spans="1:50" ht="15" customHeight="1">
      <c r="A40" s="161"/>
      <c r="B40" s="212" t="s">
        <v>59</v>
      </c>
      <c r="C40" s="267" t="str">
        <f>IFERROR(INDEX(BA!$V$4:$V$952,MATCH(C30,BA!$J$4:$J$952,0)),"")</f>
        <v>Annual</v>
      </c>
      <c r="D40" s="268"/>
      <c r="E40" s="269"/>
      <c r="F40" s="167"/>
      <c r="G40" s="267">
        <f>IFERROR(INDEX(BA!$V$4:$V$952,MATCH(G30,BA!$J$4:$J$952,0)),"")</f>
        <v>0</v>
      </c>
      <c r="H40" s="268"/>
      <c r="I40" s="269"/>
      <c r="J40" s="209"/>
      <c r="K40" s="267" t="str">
        <f>IFERROR(INDEX(BA!$V$4:$V$952,MATCH(K30,BA!$J$4:$J$952,0)),"")</f>
        <v>Annual</v>
      </c>
      <c r="L40" s="268"/>
      <c r="M40" s="269"/>
      <c r="N40" s="209"/>
      <c r="O40" s="267" t="str">
        <f>IFERROR(INDEX(BA!$V$4:$V$952,MATCH(O30,BA!$J$4:$J$952,0)),"")</f>
        <v>Annual</v>
      </c>
      <c r="P40" s="268"/>
      <c r="Q40" s="269"/>
      <c r="R40" s="209"/>
      <c r="S40" s="267" t="str">
        <f>IFERROR(INDEX(BA!$V$4:$V$952,MATCH(S30,BA!$J$4:$J$952,0)),"")</f>
        <v>Annual</v>
      </c>
      <c r="T40" s="268"/>
      <c r="U40" s="269"/>
      <c r="V40" s="209"/>
      <c r="W40" s="267" t="str">
        <f>IFERROR(INDEX(BA!$V$4:$V$952,MATCH(W30,BA!$J$4:$J$952,0)),"")</f>
        <v>Annual</v>
      </c>
      <c r="X40" s="268"/>
      <c r="Y40" s="269"/>
      <c r="Z40" s="209"/>
      <c r="AA40" s="267" t="str">
        <f>IFERROR(INDEX(BA!$V$4:$V$952,MATCH(AA30,BA!$J$4:$J$952,0)),"")</f>
        <v>Annual</v>
      </c>
      <c r="AB40" s="268"/>
      <c r="AC40" s="269"/>
      <c r="AD40" s="209"/>
      <c r="AE40" s="267">
        <f>IFERROR(INDEX(BA!$V$4:$V$952,MATCH(AE30,BA!$J$4:$J$952,0)),"")</f>
        <v>0</v>
      </c>
      <c r="AF40" s="268"/>
      <c r="AG40" s="269"/>
      <c r="AH40" s="209"/>
      <c r="AI40" s="267" t="str">
        <f>IFERROR(INDEX(BA!$V$4:$V$952,MATCH(AI30,BA!$J$4:$J$952,0)),"")</f>
        <v>NA</v>
      </c>
      <c r="AJ40" s="268"/>
      <c r="AK40" s="269"/>
      <c r="AL40" s="209"/>
      <c r="AM40" s="267" t="str">
        <f>IFERROR(INDEX(BA!$V$4:$V$952,MATCH(AM30,BA!$J$4:$J$952,0)),"")</f>
        <v>Annual</v>
      </c>
      <c r="AN40" s="268"/>
      <c r="AO40" s="269"/>
      <c r="AP40" s="167"/>
      <c r="AQ40" s="167"/>
      <c r="AR40" s="167"/>
      <c r="AS40" s="167"/>
      <c r="AT40" s="167"/>
      <c r="AU40" s="167"/>
      <c r="AV40" s="167"/>
      <c r="AW40" s="167"/>
      <c r="AX40" s="167"/>
    </row>
    <row r="41" spans="1:50" ht="15" customHeight="1">
      <c r="A41" s="161"/>
      <c r="B41" s="212" t="s">
        <v>60</v>
      </c>
      <c r="C41" s="267" t="str">
        <f>IFERROR(INDEX(BA!$X$4:$X$952,MATCH(C30,BA!$J$4:$J$952,0 )),"")</f>
        <v>NA</v>
      </c>
      <c r="D41" s="268"/>
      <c r="E41" s="269"/>
      <c r="F41" s="167"/>
      <c r="G41" s="267" t="str">
        <f>IFERROR(INDEX(BA!$X$4:$X$952,MATCH(G30,BA!$J$4:$J$952,0 )),"")</f>
        <v>Refer to Indicator 1.4.1: Proportion of population living in households with access to basic services for minimum service level for each basic service.</v>
      </c>
      <c r="H41" s="268"/>
      <c r="I41" s="269"/>
      <c r="J41" s="209"/>
      <c r="K41" s="267" t="str">
        <f>IFERROR(INDEX(BA!$X$4:$X$952,MATCH(K30,BA!$J$4:$J$952,0 )),"")</f>
        <v>NA</v>
      </c>
      <c r="L41" s="268"/>
      <c r="M41" s="269"/>
      <c r="N41" s="209"/>
      <c r="O41" s="267" t="str">
        <f>IFERROR(INDEX(BA!$X$4:$X$952,MATCH(O30,BA!$J$4:$J$952,0 )),"")</f>
        <v>NA</v>
      </c>
      <c r="P41" s="268"/>
      <c r="Q41" s="269"/>
      <c r="R41" s="209"/>
      <c r="S41" s="267">
        <f>IFERROR(INDEX(BA!$X$4:$X$952,MATCH(S30,BA!$J$4:$J$952,0 )),"")</f>
        <v>0</v>
      </c>
      <c r="T41" s="268"/>
      <c r="U41" s="269"/>
      <c r="V41" s="209"/>
      <c r="W41" s="267">
        <f>IFERROR(INDEX(BA!$X$4:$X$952,MATCH(W30,BA!$J$4:$J$952,0 )),"")</f>
        <v>0</v>
      </c>
      <c r="X41" s="268"/>
      <c r="Y41" s="269"/>
      <c r="Z41" s="209"/>
      <c r="AA41" s="267">
        <f>IFERROR(INDEX(BA!$X$4:$X$952,MATCH(AA30,BA!$J$4:$J$952,0 )),"")</f>
        <v>0</v>
      </c>
      <c r="AB41" s="268"/>
      <c r="AC41" s="269"/>
      <c r="AD41" s="209"/>
      <c r="AE41" s="267">
        <f>IFERROR(INDEX(BA!$X$4:$X$952,MATCH(AE30,BA!$J$4:$J$952,0 )),"")</f>
        <v>0</v>
      </c>
      <c r="AF41" s="268"/>
      <c r="AG41" s="269"/>
      <c r="AH41" s="209"/>
      <c r="AI41" s="267">
        <f>IFERROR(INDEX(BA!$X$4:$X$952,MATCH(AI30,BA!$J$4:$J$952,0 )),"")</f>
        <v>0</v>
      </c>
      <c r="AJ41" s="268"/>
      <c r="AK41" s="269"/>
      <c r="AL41" s="209"/>
      <c r="AM41" s="267" t="str">
        <f>IFERROR(INDEX(BA!$X$4:$X$952,MATCH(AM30,BA!$J$4:$J$952,0 )),"")</f>
        <v>NA</v>
      </c>
      <c r="AN41" s="268"/>
      <c r="AO41" s="269"/>
      <c r="AP41" s="167"/>
      <c r="AQ41" s="167"/>
      <c r="AR41" s="167"/>
      <c r="AS41" s="167"/>
      <c r="AT41" s="167"/>
      <c r="AU41" s="167"/>
      <c r="AV41" s="167"/>
      <c r="AW41" s="167"/>
      <c r="AX41" s="167"/>
    </row>
    <row r="42" spans="1:50" ht="28.5" customHeight="1">
      <c r="A42" s="161"/>
      <c r="B42" s="212" t="s">
        <v>61</v>
      </c>
      <c r="C42" s="267" t="str">
        <f>IFERROR(INDEX(BA!$Y$4:$Y$952,MATCH(C30,BA!$J$4:$J$952,0 )),"NA")</f>
        <v>Gold Standard approved SDG Impact Quantification methodologies are available at https://globalgoals.goldstandard.org/</v>
      </c>
      <c r="D42" s="268"/>
      <c r="E42" s="269"/>
      <c r="F42" s="167"/>
      <c r="G42" s="267" t="str">
        <f>IFERROR(INDEX(BA!$Y$4:$Y$952,MATCH(G30,BA!$J$4:$J$952,0)),"")</f>
        <v>https://unstats.un.org/sdgs/metadata/</v>
      </c>
      <c r="H42" s="268"/>
      <c r="I42" s="269"/>
      <c r="J42" s="209"/>
      <c r="K42" s="267" t="str">
        <f>IFERROR(INDEX(BA!$Y$4:$Y$952,MATCH(K30,BA!$J$4:$J$952,0 )),"")</f>
        <v>Indoor air quality guidelines: household fuel combustion
https://www.who.int/publications/i/item/9789241548878</v>
      </c>
      <c r="L42" s="268"/>
      <c r="M42" s="269"/>
      <c r="N42" s="209"/>
      <c r="O42" s="267" t="str">
        <f>IFERROR(INDEX(BA!$Y$4:$Y$952,MATCH(O30,BA!$J$4:$J$952,0 )),"")</f>
        <v>IRIS, 2020. Employees Trained (OI4229). v5.1.
https://iris.thegiin.org/metric/5.1/oi4229/</v>
      </c>
      <c r="P42" s="268"/>
      <c r="Q42" s="269"/>
      <c r="R42" s="209"/>
      <c r="S42" s="267" t="str">
        <f>IFERROR(INDEX(BA!$Y$4:$Y$952,MATCH(S30,BA!$J$4:$J$952,0 )),"")</f>
        <v>TBA</v>
      </c>
      <c r="T42" s="268"/>
      <c r="U42" s="269"/>
      <c r="V42" s="209"/>
      <c r="W42" s="267" t="str">
        <f>IFERROR(INDEX(BA!$Y$4:$Y$952,MATCH(W30,BA!$J$4:$J$952,0 )),"")</f>
        <v>Drinking water: https://washdata.org/monitoring/drinking-water</v>
      </c>
      <c r="X42" s="268"/>
      <c r="Y42" s="269"/>
      <c r="Z42" s="209"/>
      <c r="AA42" s="267">
        <f>IFERROR(INDEX(BA!$Y$4:$Y$952,MATCH(AA30,BA!$J$4:$J$952,0 )),"")</f>
        <v>0</v>
      </c>
      <c r="AB42" s="268"/>
      <c r="AC42" s="269"/>
      <c r="AD42" s="209"/>
      <c r="AE42" s="267">
        <f>IFERROR(INDEX(BA!$Y$4:$Y$952,MATCH(AE30,BA!$J$4:$J$952,0 )),"")</f>
        <v>0</v>
      </c>
      <c r="AF42" s="268"/>
      <c r="AG42" s="269"/>
      <c r="AH42" s="209"/>
      <c r="AI42" s="267">
        <f>IFERROR(INDEX(BA!$Y$4:$Y$952,MATCH(AI30,BA!$J$4:$J$952,0 )),"")</f>
        <v>0</v>
      </c>
      <c r="AJ42" s="268"/>
      <c r="AK42" s="269"/>
      <c r="AL42" s="209"/>
      <c r="AM42" s="267">
        <f>IFERROR(INDEX(BA!$Y$4:$Y$952,MATCH(AM30,BA!$J$4:$J$952,0 )),"")</f>
        <v>0</v>
      </c>
      <c r="AN42" s="268"/>
      <c r="AO42" s="269"/>
      <c r="AP42" s="167"/>
      <c r="AQ42" s="167"/>
      <c r="AR42" s="167"/>
      <c r="AS42" s="167"/>
      <c r="AT42" s="167"/>
      <c r="AU42" s="167"/>
      <c r="AV42" s="167"/>
      <c r="AW42" s="167"/>
      <c r="AX42" s="167"/>
    </row>
    <row r="43" spans="1:50" ht="15" customHeight="1">
      <c r="A43" s="161"/>
      <c r="B43" s="184"/>
      <c r="C43" s="255"/>
      <c r="D43" s="256"/>
      <c r="E43" s="257"/>
      <c r="G43" s="264"/>
      <c r="H43" s="265"/>
      <c r="I43" s="266"/>
      <c r="K43" s="255"/>
      <c r="L43" s="256"/>
      <c r="M43" s="257"/>
      <c r="O43" s="255"/>
      <c r="P43" s="256"/>
      <c r="Q43" s="257"/>
      <c r="S43" s="255"/>
      <c r="T43" s="256"/>
      <c r="U43" s="257"/>
      <c r="W43" s="255"/>
      <c r="X43" s="256"/>
      <c r="Y43" s="257"/>
      <c r="AA43" s="255"/>
      <c r="AB43" s="256"/>
      <c r="AC43" s="257"/>
      <c r="AE43" s="255"/>
      <c r="AF43" s="256"/>
      <c r="AG43" s="257"/>
      <c r="AI43" s="255"/>
      <c r="AJ43" s="256"/>
      <c r="AK43" s="257"/>
      <c r="AM43" s="255"/>
      <c r="AN43" s="256"/>
      <c r="AO43" s="257"/>
    </row>
    <row r="44" spans="1:50" ht="15" customHeight="1">
      <c r="A44" s="161"/>
      <c r="B44" s="184"/>
      <c r="C44" s="264"/>
      <c r="D44" s="265"/>
      <c r="E44" s="266"/>
      <c r="G44" s="264"/>
      <c r="H44" s="265"/>
      <c r="I44" s="266"/>
      <c r="K44" s="255"/>
      <c r="L44" s="256"/>
      <c r="M44" s="257"/>
      <c r="O44" s="255"/>
      <c r="P44" s="256"/>
      <c r="Q44" s="257"/>
      <c r="S44" s="255"/>
      <c r="T44" s="256"/>
      <c r="U44" s="257"/>
      <c r="W44" s="255"/>
      <c r="X44" s="256"/>
      <c r="Y44" s="257"/>
      <c r="AA44" s="255"/>
      <c r="AB44" s="256"/>
      <c r="AC44" s="257"/>
      <c r="AE44" s="255"/>
      <c r="AF44" s="256"/>
      <c r="AG44" s="257"/>
      <c r="AI44" s="255"/>
      <c r="AJ44" s="256"/>
      <c r="AK44" s="257"/>
      <c r="AM44" s="255"/>
      <c r="AN44" s="256"/>
      <c r="AO44" s="257"/>
    </row>
    <row r="45" spans="1:50" ht="15" customHeight="1">
      <c r="A45" s="161"/>
      <c r="B45" s="184"/>
      <c r="C45" s="264"/>
      <c r="D45" s="265"/>
      <c r="E45" s="266"/>
      <c r="G45" s="264"/>
      <c r="H45" s="265"/>
      <c r="I45" s="266"/>
      <c r="K45" s="255"/>
      <c r="L45" s="256"/>
      <c r="M45" s="257"/>
      <c r="O45" s="255"/>
      <c r="P45" s="256"/>
      <c r="Q45" s="257"/>
      <c r="S45" s="255"/>
      <c r="T45" s="256"/>
      <c r="U45" s="257"/>
      <c r="W45" s="255"/>
      <c r="X45" s="256"/>
      <c r="Y45" s="257"/>
      <c r="AA45" s="255"/>
      <c r="AB45" s="256"/>
      <c r="AC45" s="257"/>
      <c r="AE45" s="255"/>
      <c r="AF45" s="256"/>
      <c r="AG45" s="257"/>
      <c r="AI45" s="255"/>
      <c r="AJ45" s="256"/>
      <c r="AK45" s="257"/>
      <c r="AM45" s="255"/>
      <c r="AN45" s="256"/>
      <c r="AO45" s="257"/>
    </row>
    <row r="46" spans="1:50" ht="15" customHeight="1">
      <c r="A46" s="161"/>
      <c r="B46" s="184"/>
      <c r="C46" s="264"/>
      <c r="D46" s="265"/>
      <c r="E46" s="266"/>
      <c r="G46" s="264"/>
      <c r="H46" s="265"/>
      <c r="I46" s="266"/>
      <c r="K46" s="255"/>
      <c r="L46" s="256"/>
      <c r="M46" s="257"/>
      <c r="O46" s="255"/>
      <c r="P46" s="256"/>
      <c r="Q46" s="257"/>
      <c r="S46" s="255"/>
      <c r="T46" s="256"/>
      <c r="U46" s="257"/>
      <c r="W46" s="255"/>
      <c r="X46" s="256"/>
      <c r="Y46" s="257"/>
      <c r="AA46" s="255"/>
      <c r="AB46" s="256"/>
      <c r="AC46" s="257"/>
      <c r="AE46" s="255"/>
      <c r="AF46" s="256"/>
      <c r="AG46" s="257"/>
      <c r="AI46" s="255"/>
      <c r="AJ46" s="256"/>
      <c r="AK46" s="257"/>
      <c r="AM46" s="255"/>
      <c r="AN46" s="256"/>
      <c r="AO46" s="257"/>
    </row>
    <row r="47" spans="1:50" ht="15" customHeight="1">
      <c r="A47" s="161"/>
      <c r="B47" s="184"/>
      <c r="C47" s="261"/>
      <c r="D47" s="262"/>
      <c r="E47" s="263"/>
      <c r="G47" s="261"/>
      <c r="H47" s="262"/>
      <c r="I47" s="263"/>
      <c r="K47" s="255"/>
      <c r="L47" s="256"/>
      <c r="M47" s="257"/>
      <c r="O47" s="255"/>
      <c r="P47" s="256"/>
      <c r="Q47" s="257"/>
      <c r="S47" s="255"/>
      <c r="T47" s="256"/>
      <c r="U47" s="257"/>
      <c r="W47" s="255"/>
      <c r="X47" s="256"/>
      <c r="Y47" s="257"/>
      <c r="AA47" s="255"/>
      <c r="AB47" s="256"/>
      <c r="AC47" s="257"/>
      <c r="AE47" s="255"/>
      <c r="AF47" s="256"/>
      <c r="AG47" s="257"/>
      <c r="AI47" s="255"/>
      <c r="AJ47" s="256"/>
      <c r="AK47" s="257"/>
      <c r="AM47" s="255"/>
      <c r="AN47" s="256"/>
      <c r="AO47" s="257"/>
    </row>
    <row r="48" spans="1:50" ht="15" customHeight="1">
      <c r="A48" s="161"/>
      <c r="B48" s="184"/>
      <c r="C48" s="258"/>
      <c r="D48" s="259"/>
      <c r="E48" s="260"/>
      <c r="G48" s="258"/>
      <c r="H48" s="259"/>
      <c r="I48" s="260"/>
      <c r="K48" s="255"/>
      <c r="L48" s="256"/>
      <c r="M48" s="257"/>
      <c r="O48" s="255"/>
      <c r="P48" s="256"/>
      <c r="Q48" s="257"/>
      <c r="S48" s="255"/>
      <c r="T48" s="256"/>
      <c r="U48" s="257"/>
      <c r="W48" s="255"/>
      <c r="X48" s="256"/>
      <c r="Y48" s="257"/>
      <c r="AA48" s="255"/>
      <c r="AB48" s="256"/>
      <c r="AC48" s="257"/>
      <c r="AE48" s="255"/>
      <c r="AF48" s="256"/>
      <c r="AG48" s="257"/>
      <c r="AI48" s="255"/>
      <c r="AJ48" s="256"/>
      <c r="AK48" s="257"/>
      <c r="AM48" s="255"/>
      <c r="AN48" s="256"/>
      <c r="AO48" s="257"/>
    </row>
    <row r="49" spans="1:56" ht="15" customHeight="1" thickBot="1">
      <c r="A49" s="165" t="s">
        <v>62</v>
      </c>
      <c r="B49" s="196" t="s">
        <v>63</v>
      </c>
      <c r="C49" s="196"/>
      <c r="D49" s="196"/>
      <c r="E49" s="197"/>
      <c r="F49" s="198"/>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9"/>
    </row>
    <row r="50" spans="1:56" ht="14.25">
      <c r="A50" s="250" t="s">
        <v>64</v>
      </c>
      <c r="B50" s="213" t="s">
        <v>65</v>
      </c>
      <c r="C50" s="252" t="str" cm="1">
        <f t="array" ref="C50">IFERROR(_xlfn.IFS(B26&lt;&gt;"",C26,B27&lt;&gt;"",C27),"")</f>
        <v>Amount of GHGs emissions avoided or sequestered</v>
      </c>
      <c r="D50" s="253"/>
      <c r="E50" s="254"/>
      <c r="F50" s="214"/>
      <c r="G50" s="252" t="str" cm="1">
        <f t="array" ref="G50">IFERROR(_xlfn.IFS(F26&lt;&gt;"",G26,F27&lt;&gt;"",G27),"")</f>
        <v>1.4.1 Proportion of population living in households with access to basic services</v>
      </c>
      <c r="H50" s="253"/>
      <c r="I50" s="254"/>
      <c r="J50" s="215"/>
      <c r="K50" s="252" t="str" cm="1">
        <f t="array" ref="K50">IFERROR(_xlfn.IFS(J26&lt;&gt;"",K26,J27&lt;&gt;"",K27),"")</f>
        <v>Number of households that observed reduction in PM2.5 &amp; carbon monoxide (CO) concentration reductions</v>
      </c>
      <c r="L50" s="253"/>
      <c r="M50" s="254"/>
      <c r="N50" s="215"/>
      <c r="O50" s="252" t="str" cm="1">
        <f t="array" ref="O50">IFERROR(_xlfn.IFS(N26&lt;&gt;"",O26,N27&lt;&gt;"",O27),"")</f>
        <v>Number of employees provided skill development training</v>
      </c>
      <c r="P50" s="253"/>
      <c r="Q50" s="254"/>
      <c r="R50" s="215"/>
      <c r="S50" s="252" t="str" cm="1">
        <f t="array" ref="S50">IFERROR(_xlfn.IFS(R26&lt;&gt;"",S26,R27&lt;&gt;"",S27),"")</f>
        <v>5.4.1 Proportion of time spent on unpaid domestic and care work, by sex, age and location</v>
      </c>
      <c r="T50" s="253"/>
      <c r="U50" s="254"/>
      <c r="V50" s="215"/>
      <c r="W50" s="252" t="str" cm="1">
        <f t="array" ref="W50">IFERROR(_xlfn.IFS(V26&lt;&gt;"",W26,V27&lt;&gt;"",W27),"")</f>
        <v>6.1.1 Proportion of population using safely managed drinking water services</v>
      </c>
      <c r="X50" s="253"/>
      <c r="Y50" s="254"/>
      <c r="Z50" s="215"/>
      <c r="AA50" s="252" t="str" cm="1">
        <f t="array" ref="AA50">IFERROR(_xlfn.IFS(Z26&lt;&gt;"",AA26,Z27&lt;&gt;"",AA27),"")</f>
        <v>7.1.2 Proportion of population with primary reliance on clean fuels and technology</v>
      </c>
      <c r="AB50" s="253"/>
      <c r="AC50" s="254"/>
      <c r="AD50" s="215"/>
      <c r="AE50" s="252" t="str" cm="1">
        <f t="array" ref="AE50">IFERROR(_xlfn.IFS(AD26&lt;&gt;"",AE26,AD27&lt;&gt;"",AE27),"")</f>
        <v>8.5.1 Average hourly earnings of employees, by sex, age, occupation and persons with disabilities</v>
      </c>
      <c r="AF50" s="253"/>
      <c r="AG50" s="254"/>
      <c r="AH50" s="215"/>
      <c r="AI50" s="252" t="str" cm="1">
        <f t="array" ref="AI50">IFERROR(_xlfn.IFS(AH26&lt;&gt;"",AI26,AH27&lt;&gt;"",AI27),"")</f>
        <v>12.2.1 Material footprint, material footprint per capita, and material footprint per GDP</v>
      </c>
      <c r="AJ50" s="253"/>
      <c r="AK50" s="254"/>
      <c r="AL50" s="215"/>
      <c r="AM50" s="252" t="str" cm="1">
        <f t="array" ref="AM50">IFERROR(_xlfn.IFS(AL26&lt;&gt;"",AM26,AL27&lt;&gt;"",AM27),"")</f>
        <v>Total non-renewable wood fuel saved</v>
      </c>
      <c r="AN50" s="253"/>
      <c r="AO50" s="254"/>
      <c r="AP50" s="167"/>
      <c r="AQ50" s="167"/>
      <c r="AR50" s="167"/>
      <c r="AS50" s="167"/>
      <c r="AT50" s="167"/>
      <c r="AU50" s="167"/>
      <c r="AV50" s="167"/>
      <c r="AW50" s="167"/>
      <c r="AX50" s="167"/>
      <c r="AY50" s="167"/>
      <c r="AZ50" s="167"/>
      <c r="BA50" s="167"/>
      <c r="BB50" s="167"/>
      <c r="BC50" s="167"/>
      <c r="BD50" s="209"/>
    </row>
    <row r="51" spans="1:56">
      <c r="A51" s="250"/>
      <c r="B51" s="212" t="s">
        <v>56</v>
      </c>
      <c r="C51" s="248" t="s">
        <v>1389</v>
      </c>
      <c r="D51" s="249"/>
      <c r="E51" s="249"/>
      <c r="F51" s="214"/>
      <c r="G51" s="248" t="s">
        <v>1399</v>
      </c>
      <c r="H51" s="249"/>
      <c r="I51" s="249"/>
      <c r="J51" s="215"/>
      <c r="K51" s="248" t="s">
        <v>1396</v>
      </c>
      <c r="L51" s="249"/>
      <c r="M51" s="249"/>
      <c r="N51" s="215"/>
      <c r="O51" s="248" t="s">
        <v>1402</v>
      </c>
      <c r="P51" s="249"/>
      <c r="Q51" s="249"/>
      <c r="R51" s="215"/>
      <c r="S51" s="248" t="s">
        <v>1406</v>
      </c>
      <c r="T51" s="249"/>
      <c r="U51" s="249"/>
      <c r="V51" s="215"/>
      <c r="W51" s="248" t="s">
        <v>1408</v>
      </c>
      <c r="X51" s="249"/>
      <c r="Y51" s="249"/>
      <c r="Z51" s="215"/>
      <c r="AA51" s="248" t="s">
        <v>1399</v>
      </c>
      <c r="AB51" s="249"/>
      <c r="AC51" s="249"/>
      <c r="AD51" s="215"/>
      <c r="AE51" s="248" t="s">
        <v>1408</v>
      </c>
      <c r="AF51" s="249"/>
      <c r="AG51" s="249"/>
      <c r="AH51" s="215"/>
      <c r="AI51" s="248" t="s">
        <v>1413</v>
      </c>
      <c r="AJ51" s="249"/>
      <c r="AK51" s="249"/>
      <c r="AL51" s="215"/>
      <c r="AM51" s="248" t="s">
        <v>1413</v>
      </c>
      <c r="AN51" s="249"/>
      <c r="AO51" s="249"/>
      <c r="AP51" s="167"/>
      <c r="AQ51" s="167"/>
      <c r="AR51" s="167"/>
      <c r="AS51" s="167"/>
      <c r="AT51" s="167"/>
      <c r="AU51" s="167"/>
      <c r="AV51" s="167"/>
      <c r="AW51" s="167"/>
      <c r="AX51" s="167"/>
      <c r="AY51" s="167"/>
      <c r="AZ51" s="167"/>
      <c r="BA51" s="167"/>
      <c r="BB51" s="167"/>
      <c r="BC51" s="167"/>
      <c r="BD51" s="209"/>
    </row>
    <row r="52" spans="1:56" ht="12.75" customHeight="1">
      <c r="A52" s="250"/>
      <c r="B52" s="212" t="s">
        <v>57</v>
      </c>
      <c r="C52" s="248" t="s">
        <v>1390</v>
      </c>
      <c r="D52" s="249"/>
      <c r="E52" s="249"/>
      <c r="F52" s="214"/>
      <c r="G52" s="248" t="s">
        <v>1400</v>
      </c>
      <c r="H52" s="249"/>
      <c r="I52" s="249"/>
      <c r="J52" s="215"/>
      <c r="K52" s="248" t="s">
        <v>1397</v>
      </c>
      <c r="L52" s="249"/>
      <c r="M52" s="249"/>
      <c r="N52" s="215"/>
      <c r="O52" s="248" t="s">
        <v>1403</v>
      </c>
      <c r="P52" s="249"/>
      <c r="Q52" s="249"/>
      <c r="R52" s="215"/>
      <c r="S52" s="248" t="s">
        <v>1405</v>
      </c>
      <c r="T52" s="249"/>
      <c r="U52" s="249"/>
      <c r="V52" s="215"/>
      <c r="W52" s="248" t="s">
        <v>1409</v>
      </c>
      <c r="X52" s="249"/>
      <c r="Y52" s="249"/>
      <c r="Z52" s="215"/>
      <c r="AA52" s="248" t="s">
        <v>1409</v>
      </c>
      <c r="AB52" s="249"/>
      <c r="AC52" s="249"/>
      <c r="AD52" s="215"/>
      <c r="AE52" s="248" t="s">
        <v>1412</v>
      </c>
      <c r="AF52" s="249"/>
      <c r="AG52" s="249"/>
      <c r="AH52" s="215"/>
      <c r="AI52" s="251" t="s">
        <v>1414</v>
      </c>
      <c r="AJ52" s="249"/>
      <c r="AK52" s="249"/>
      <c r="AL52" s="215"/>
      <c r="AM52" s="251" t="s">
        <v>1414</v>
      </c>
      <c r="AN52" s="249"/>
      <c r="AO52" s="249"/>
      <c r="AP52" s="167"/>
      <c r="AQ52" s="167"/>
      <c r="AR52" s="167"/>
      <c r="AS52" s="167"/>
      <c r="AT52" s="167"/>
      <c r="AU52" s="167"/>
      <c r="AV52" s="167"/>
      <c r="AW52" s="167"/>
      <c r="AX52" s="167"/>
      <c r="AY52" s="167"/>
      <c r="AZ52" s="167"/>
      <c r="BA52" s="167"/>
      <c r="BB52" s="167"/>
      <c r="BC52" s="167"/>
      <c r="BD52" s="209"/>
    </row>
    <row r="53" spans="1:56" ht="12.75" customHeight="1">
      <c r="A53" s="250"/>
      <c r="B53" s="212" t="s">
        <v>59</v>
      </c>
      <c r="C53" s="248" t="s">
        <v>1391</v>
      </c>
      <c r="D53" s="249"/>
      <c r="E53" s="249"/>
      <c r="F53" s="214"/>
      <c r="G53" s="248" t="s">
        <v>223</v>
      </c>
      <c r="H53" s="249"/>
      <c r="I53" s="249"/>
      <c r="J53" s="215"/>
      <c r="K53" s="248" t="s">
        <v>208</v>
      </c>
      <c r="L53" s="249"/>
      <c r="M53" s="249"/>
      <c r="N53" s="215"/>
      <c r="O53" s="248" t="s">
        <v>223</v>
      </c>
      <c r="P53" s="249"/>
      <c r="Q53" s="249"/>
      <c r="R53" s="215"/>
      <c r="S53" s="248" t="s">
        <v>223</v>
      </c>
      <c r="T53" s="249"/>
      <c r="U53" s="249"/>
      <c r="V53" s="215"/>
      <c r="W53" s="248" t="s">
        <v>223</v>
      </c>
      <c r="X53" s="249"/>
      <c r="Y53" s="249"/>
      <c r="Z53" s="215"/>
      <c r="AA53" s="248" t="s">
        <v>223</v>
      </c>
      <c r="AB53" s="249"/>
      <c r="AC53" s="249"/>
      <c r="AD53" s="215"/>
      <c r="AE53" s="248" t="s">
        <v>223</v>
      </c>
      <c r="AF53" s="249"/>
      <c r="AG53" s="249"/>
      <c r="AH53" s="215"/>
      <c r="AI53" s="248" t="s">
        <v>185</v>
      </c>
      <c r="AJ53" s="249"/>
      <c r="AK53" s="249"/>
      <c r="AL53" s="215"/>
      <c r="AM53" s="248" t="s">
        <v>185</v>
      </c>
      <c r="AN53" s="249"/>
      <c r="AO53" s="249"/>
      <c r="AP53" s="167"/>
      <c r="AQ53" s="167"/>
      <c r="AR53" s="167"/>
      <c r="AS53" s="167"/>
      <c r="AT53" s="167"/>
      <c r="AU53" s="167"/>
      <c r="AV53" s="167"/>
      <c r="AW53" s="167"/>
      <c r="AX53" s="167"/>
      <c r="AY53" s="167"/>
      <c r="AZ53" s="167"/>
      <c r="BA53" s="167"/>
      <c r="BB53" s="167"/>
      <c r="BC53" s="167"/>
      <c r="BD53" s="209"/>
    </row>
    <row r="54" spans="1:56" ht="12.75" customHeight="1">
      <c r="A54" s="250"/>
      <c r="B54" s="212" t="s">
        <v>58</v>
      </c>
      <c r="C54" s="251" t="s">
        <v>1394</v>
      </c>
      <c r="D54" s="249"/>
      <c r="E54" s="249"/>
      <c r="F54" s="214"/>
      <c r="G54" s="248" t="s">
        <v>1401</v>
      </c>
      <c r="H54" s="249"/>
      <c r="I54" s="249"/>
      <c r="J54" s="215"/>
      <c r="K54" s="248" t="s">
        <v>1398</v>
      </c>
      <c r="L54" s="249"/>
      <c r="M54" s="249"/>
      <c r="N54" s="215"/>
      <c r="O54" s="248" t="s">
        <v>1404</v>
      </c>
      <c r="P54" s="249"/>
      <c r="Q54" s="249"/>
      <c r="R54" s="215"/>
      <c r="S54" s="248" t="s">
        <v>1407</v>
      </c>
      <c r="T54" s="249"/>
      <c r="U54" s="249"/>
      <c r="V54" s="215"/>
      <c r="W54" s="251" t="s">
        <v>1410</v>
      </c>
      <c r="X54" s="249"/>
      <c r="Y54" s="249"/>
      <c r="Z54" s="215"/>
      <c r="AA54" s="248" t="s">
        <v>1411</v>
      </c>
      <c r="AB54" s="249"/>
      <c r="AC54" s="249"/>
      <c r="AD54" s="215"/>
      <c r="AE54" s="248" t="s">
        <v>1392</v>
      </c>
      <c r="AF54" s="249"/>
      <c r="AG54" s="249"/>
      <c r="AH54" s="215"/>
      <c r="AI54" s="251" t="s">
        <v>1414</v>
      </c>
      <c r="AJ54" s="249"/>
      <c r="AK54" s="249"/>
      <c r="AL54" s="215"/>
      <c r="AM54" s="251" t="s">
        <v>1414</v>
      </c>
      <c r="AN54" s="249"/>
      <c r="AO54" s="249"/>
      <c r="AP54" s="167"/>
      <c r="AQ54" s="167"/>
      <c r="AR54" s="167"/>
      <c r="AS54" s="167"/>
      <c r="AT54" s="167"/>
      <c r="AU54" s="167"/>
      <c r="AV54" s="167"/>
      <c r="AW54" s="167"/>
      <c r="AX54" s="167"/>
      <c r="AY54" s="167"/>
      <c r="AZ54" s="167"/>
      <c r="BA54" s="167"/>
      <c r="BB54" s="167"/>
      <c r="BC54" s="167"/>
      <c r="BD54" s="209"/>
    </row>
    <row r="55" spans="1:56" ht="12.75" customHeight="1">
      <c r="A55" s="250"/>
      <c r="B55" s="212" t="s">
        <v>67</v>
      </c>
      <c r="C55" s="248" t="s">
        <v>1392</v>
      </c>
      <c r="D55" s="249"/>
      <c r="E55" s="249"/>
      <c r="F55" s="214"/>
      <c r="G55" s="248" t="s">
        <v>1392</v>
      </c>
      <c r="H55" s="249"/>
      <c r="I55" s="249"/>
      <c r="J55" s="215"/>
      <c r="K55" s="248" t="s">
        <v>1392</v>
      </c>
      <c r="L55" s="249"/>
      <c r="M55" s="249"/>
      <c r="N55" s="215"/>
      <c r="O55" s="248" t="s">
        <v>1392</v>
      </c>
      <c r="P55" s="249"/>
      <c r="Q55" s="249"/>
      <c r="R55" s="215"/>
      <c r="S55" s="248" t="s">
        <v>1392</v>
      </c>
      <c r="T55" s="249"/>
      <c r="U55" s="249"/>
      <c r="V55" s="215"/>
      <c r="W55" s="248" t="s">
        <v>1392</v>
      </c>
      <c r="X55" s="249"/>
      <c r="Y55" s="249"/>
      <c r="Z55" s="215"/>
      <c r="AA55" s="248" t="s">
        <v>1392</v>
      </c>
      <c r="AB55" s="249"/>
      <c r="AC55" s="249"/>
      <c r="AD55" s="215"/>
      <c r="AE55" s="248" t="s">
        <v>1392</v>
      </c>
      <c r="AF55" s="249"/>
      <c r="AG55" s="249"/>
      <c r="AH55" s="215"/>
      <c r="AI55" s="248" t="s">
        <v>1392</v>
      </c>
      <c r="AJ55" s="249"/>
      <c r="AK55" s="249"/>
      <c r="AL55" s="215"/>
      <c r="AM55" s="248" t="s">
        <v>1392</v>
      </c>
      <c r="AN55" s="249"/>
      <c r="AO55" s="249"/>
      <c r="AP55" s="167"/>
      <c r="AQ55" s="167"/>
      <c r="AR55" s="167"/>
      <c r="AS55" s="167"/>
      <c r="AT55" s="167"/>
      <c r="AU55" s="167"/>
      <c r="AV55" s="167"/>
      <c r="AW55" s="167"/>
      <c r="AX55" s="167"/>
      <c r="AY55" s="167"/>
      <c r="AZ55" s="167"/>
      <c r="BA55" s="167"/>
      <c r="BB55" s="167"/>
      <c r="BC55" s="167"/>
      <c r="BD55" s="209"/>
    </row>
    <row r="56" spans="1:56" ht="12.75" customHeight="1">
      <c r="A56" s="250"/>
      <c r="B56" s="212" t="s">
        <v>68</v>
      </c>
      <c r="C56" s="248" t="s">
        <v>1395</v>
      </c>
      <c r="D56" s="249"/>
      <c r="E56" s="249"/>
      <c r="F56" s="214"/>
      <c r="G56" s="248" t="s">
        <v>1395</v>
      </c>
      <c r="H56" s="249"/>
      <c r="I56" s="249"/>
      <c r="J56" s="215"/>
      <c r="K56" s="248" t="s">
        <v>1395</v>
      </c>
      <c r="L56" s="249"/>
      <c r="M56" s="249"/>
      <c r="N56" s="215"/>
      <c r="O56" s="248" t="s">
        <v>1395</v>
      </c>
      <c r="P56" s="249"/>
      <c r="Q56" s="249"/>
      <c r="R56" s="215"/>
      <c r="S56" s="248" t="s">
        <v>1395</v>
      </c>
      <c r="T56" s="249"/>
      <c r="U56" s="249"/>
      <c r="V56" s="215"/>
      <c r="W56" s="248" t="s">
        <v>1395</v>
      </c>
      <c r="X56" s="249"/>
      <c r="Y56" s="249"/>
      <c r="Z56" s="215"/>
      <c r="AA56" s="248" t="s">
        <v>1395</v>
      </c>
      <c r="AB56" s="249"/>
      <c r="AC56" s="249"/>
      <c r="AD56" s="215"/>
      <c r="AE56" s="248" t="s">
        <v>1395</v>
      </c>
      <c r="AF56" s="249"/>
      <c r="AG56" s="249"/>
      <c r="AH56" s="215"/>
      <c r="AI56" s="248" t="s">
        <v>1395</v>
      </c>
      <c r="AJ56" s="249"/>
      <c r="AK56" s="249"/>
      <c r="AL56" s="215"/>
      <c r="AM56" s="248" t="s">
        <v>1395</v>
      </c>
      <c r="AN56" s="249"/>
      <c r="AO56" s="249"/>
      <c r="AP56" s="167"/>
      <c r="AQ56" s="167"/>
      <c r="AR56" s="167"/>
      <c r="AS56" s="167"/>
      <c r="AT56" s="167"/>
      <c r="AU56" s="167"/>
      <c r="AV56" s="167"/>
      <c r="AW56" s="167"/>
      <c r="AX56" s="167"/>
      <c r="AY56" s="167"/>
      <c r="AZ56" s="167"/>
      <c r="BA56" s="167"/>
      <c r="BB56" s="167"/>
      <c r="BC56" s="167"/>
      <c r="BD56" s="209"/>
    </row>
    <row r="57" spans="1:56">
      <c r="B57" s="212" t="s">
        <v>69</v>
      </c>
      <c r="C57" s="212" t="s">
        <v>70</v>
      </c>
      <c r="D57" s="212" t="s">
        <v>71</v>
      </c>
      <c r="E57" s="212" t="s">
        <v>72</v>
      </c>
      <c r="F57" s="214"/>
      <c r="G57" s="216" t="s">
        <v>70</v>
      </c>
      <c r="H57" s="216" t="s">
        <v>71</v>
      </c>
      <c r="I57" s="216" t="s">
        <v>72</v>
      </c>
      <c r="J57" s="215"/>
      <c r="K57" s="216" t="s">
        <v>70</v>
      </c>
      <c r="L57" s="216" t="s">
        <v>71</v>
      </c>
      <c r="M57" s="216" t="s">
        <v>72</v>
      </c>
      <c r="N57" s="215"/>
      <c r="O57" s="216" t="s">
        <v>70</v>
      </c>
      <c r="P57" s="216" t="s">
        <v>71</v>
      </c>
      <c r="Q57" s="216" t="s">
        <v>72</v>
      </c>
      <c r="R57" s="215"/>
      <c r="S57" s="216" t="s">
        <v>70</v>
      </c>
      <c r="T57" s="216" t="s">
        <v>71</v>
      </c>
      <c r="U57" s="216" t="s">
        <v>72</v>
      </c>
      <c r="V57" s="215"/>
      <c r="W57" s="216" t="s">
        <v>70</v>
      </c>
      <c r="X57" s="216" t="s">
        <v>71</v>
      </c>
      <c r="Y57" s="216" t="s">
        <v>72</v>
      </c>
      <c r="Z57" s="215"/>
      <c r="AA57" s="216" t="s">
        <v>70</v>
      </c>
      <c r="AB57" s="216" t="s">
        <v>71</v>
      </c>
      <c r="AC57" s="216" t="s">
        <v>72</v>
      </c>
      <c r="AD57" s="215"/>
      <c r="AE57" s="216" t="s">
        <v>70</v>
      </c>
      <c r="AF57" s="216" t="s">
        <v>71</v>
      </c>
      <c r="AG57" s="216" t="s">
        <v>72</v>
      </c>
      <c r="AH57" s="215"/>
      <c r="AI57" s="216" t="s">
        <v>70</v>
      </c>
      <c r="AJ57" s="216" t="s">
        <v>71</v>
      </c>
      <c r="AK57" s="216" t="s">
        <v>72</v>
      </c>
      <c r="AL57" s="215"/>
      <c r="AM57" s="216" t="s">
        <v>70</v>
      </c>
      <c r="AN57" s="216" t="s">
        <v>71</v>
      </c>
      <c r="AO57" s="216" t="s">
        <v>72</v>
      </c>
      <c r="AP57" s="167"/>
      <c r="AQ57" s="167"/>
      <c r="AR57" s="167"/>
      <c r="AS57" s="167"/>
      <c r="AT57" s="167"/>
      <c r="AU57" s="167"/>
      <c r="AV57" s="167"/>
      <c r="AW57" s="167"/>
      <c r="AX57" s="167"/>
      <c r="AY57" s="167"/>
      <c r="AZ57" s="167"/>
      <c r="BA57" s="167"/>
      <c r="BB57" s="167"/>
      <c r="BC57" s="167"/>
      <c r="BD57" s="209"/>
    </row>
    <row r="58" spans="1:56" ht="12.75" customHeight="1">
      <c r="A58" s="247" t="s">
        <v>73</v>
      </c>
      <c r="B58" s="212" t="s">
        <v>1415</v>
      </c>
      <c r="C58" s="237">
        <v>5745</v>
      </c>
      <c r="D58" s="217">
        <v>0</v>
      </c>
      <c r="E58" s="217">
        <f>C58-D58</f>
        <v>5745</v>
      </c>
      <c r="F58" s="214"/>
      <c r="G58" s="217">
        <v>0</v>
      </c>
      <c r="H58" s="217">
        <v>2010</v>
      </c>
      <c r="I58" s="217">
        <v>2010</v>
      </c>
      <c r="J58" s="215"/>
      <c r="K58" s="217">
        <v>0</v>
      </c>
      <c r="L58" s="234">
        <v>1</v>
      </c>
      <c r="M58" s="234">
        <v>1</v>
      </c>
      <c r="N58" s="215"/>
      <c r="O58" s="217">
        <v>0</v>
      </c>
      <c r="P58" s="217">
        <v>1</v>
      </c>
      <c r="Q58" s="217">
        <v>1</v>
      </c>
      <c r="R58" s="215"/>
      <c r="S58" s="217">
        <v>0</v>
      </c>
      <c r="T58" s="235">
        <v>1</v>
      </c>
      <c r="U58" s="235">
        <v>1</v>
      </c>
      <c r="V58" s="215"/>
      <c r="W58" s="217">
        <v>0</v>
      </c>
      <c r="X58" s="217">
        <v>10774</v>
      </c>
      <c r="Y58" s="217">
        <v>10774</v>
      </c>
      <c r="Z58" s="215"/>
      <c r="AA58" s="217">
        <v>0</v>
      </c>
      <c r="AB58" s="217">
        <v>2010</v>
      </c>
      <c r="AC58" s="217">
        <v>2010</v>
      </c>
      <c r="AD58" s="215"/>
      <c r="AE58" s="217">
        <v>0</v>
      </c>
      <c r="AF58" s="217">
        <v>4</v>
      </c>
      <c r="AG58" s="217">
        <v>4</v>
      </c>
      <c r="AH58" s="215"/>
      <c r="AI58" s="236">
        <v>0</v>
      </c>
      <c r="AJ58" s="236">
        <v>369</v>
      </c>
      <c r="AK58" s="236">
        <v>369</v>
      </c>
      <c r="AL58" s="215"/>
      <c r="AM58" s="236">
        <v>0</v>
      </c>
      <c r="AN58" s="236">
        <v>3053</v>
      </c>
      <c r="AO58" s="236">
        <v>3053</v>
      </c>
      <c r="AP58" s="167"/>
      <c r="AQ58" s="167"/>
      <c r="AR58" s="167"/>
      <c r="AS58" s="167"/>
      <c r="AT58" s="167"/>
      <c r="AU58" s="167"/>
      <c r="AV58" s="167"/>
      <c r="AW58" s="167"/>
      <c r="AX58" s="167"/>
      <c r="AY58" s="167"/>
      <c r="AZ58" s="167"/>
      <c r="BA58" s="167"/>
      <c r="BB58" s="167"/>
      <c r="BC58" s="167"/>
      <c r="BD58" s="209"/>
    </row>
    <row r="59" spans="1:56">
      <c r="A59" s="247"/>
      <c r="B59" s="212" t="s">
        <v>1416</v>
      </c>
      <c r="C59" s="237">
        <v>5745</v>
      </c>
      <c r="D59" s="217">
        <v>0</v>
      </c>
      <c r="E59" s="217">
        <f t="shared" ref="E59:E62" si="0">C59-D59</f>
        <v>5745</v>
      </c>
      <c r="F59" s="214"/>
      <c r="G59" s="217">
        <v>0</v>
      </c>
      <c r="H59" s="217">
        <v>2010</v>
      </c>
      <c r="I59" s="217">
        <v>2010</v>
      </c>
      <c r="J59" s="215"/>
      <c r="K59" s="217">
        <v>0</v>
      </c>
      <c r="L59" s="234">
        <v>1</v>
      </c>
      <c r="M59" s="234">
        <v>1</v>
      </c>
      <c r="N59" s="215"/>
      <c r="O59" s="217">
        <v>0</v>
      </c>
      <c r="P59" s="217">
        <v>1</v>
      </c>
      <c r="Q59" s="217">
        <v>1</v>
      </c>
      <c r="R59" s="215"/>
      <c r="S59" s="217">
        <v>0</v>
      </c>
      <c r="T59" s="235">
        <v>1</v>
      </c>
      <c r="U59" s="235">
        <v>1</v>
      </c>
      <c r="V59" s="215"/>
      <c r="W59" s="217">
        <v>0</v>
      </c>
      <c r="X59" s="217">
        <v>10774</v>
      </c>
      <c r="Y59" s="217">
        <v>10774</v>
      </c>
      <c r="Z59" s="215"/>
      <c r="AA59" s="217">
        <v>0</v>
      </c>
      <c r="AB59" s="217">
        <v>2010</v>
      </c>
      <c r="AC59" s="217">
        <v>2010</v>
      </c>
      <c r="AD59" s="215"/>
      <c r="AE59" s="217">
        <v>0</v>
      </c>
      <c r="AF59" s="217">
        <v>4</v>
      </c>
      <c r="AG59" s="217">
        <v>4</v>
      </c>
      <c r="AH59" s="215"/>
      <c r="AI59" s="236">
        <v>0</v>
      </c>
      <c r="AJ59" s="236">
        <v>369</v>
      </c>
      <c r="AK59" s="236">
        <v>369</v>
      </c>
      <c r="AL59" s="215"/>
      <c r="AM59" s="236">
        <v>0</v>
      </c>
      <c r="AN59" s="236">
        <v>3053</v>
      </c>
      <c r="AO59" s="236">
        <v>3053</v>
      </c>
      <c r="AP59" s="167"/>
      <c r="AQ59" s="167"/>
      <c r="AR59" s="167"/>
      <c r="AS59" s="167"/>
      <c r="AT59" s="167"/>
      <c r="AU59" s="167"/>
      <c r="AV59" s="167"/>
      <c r="AW59" s="167"/>
      <c r="AX59" s="167"/>
      <c r="AY59" s="167"/>
      <c r="AZ59" s="167"/>
      <c r="BA59" s="167"/>
      <c r="BB59" s="167"/>
      <c r="BC59" s="167"/>
      <c r="BD59" s="209"/>
    </row>
    <row r="60" spans="1:56">
      <c r="A60" s="247"/>
      <c r="B60" s="212" t="s">
        <v>1417</v>
      </c>
      <c r="C60" s="237">
        <v>5745</v>
      </c>
      <c r="D60" s="217">
        <v>0</v>
      </c>
      <c r="E60" s="217">
        <f t="shared" si="0"/>
        <v>5745</v>
      </c>
      <c r="F60" s="214"/>
      <c r="G60" s="217">
        <v>0</v>
      </c>
      <c r="H60" s="217">
        <v>2010</v>
      </c>
      <c r="I60" s="217">
        <v>2010</v>
      </c>
      <c r="J60" s="215"/>
      <c r="K60" s="217">
        <v>0</v>
      </c>
      <c r="L60" s="234">
        <v>1</v>
      </c>
      <c r="M60" s="234">
        <v>1</v>
      </c>
      <c r="N60" s="215"/>
      <c r="O60" s="217">
        <v>0</v>
      </c>
      <c r="P60" s="217">
        <v>1</v>
      </c>
      <c r="Q60" s="217">
        <v>1</v>
      </c>
      <c r="R60" s="215"/>
      <c r="S60" s="217">
        <v>0</v>
      </c>
      <c r="T60" s="235">
        <v>1</v>
      </c>
      <c r="U60" s="235">
        <v>1</v>
      </c>
      <c r="V60" s="215"/>
      <c r="W60" s="217">
        <v>0</v>
      </c>
      <c r="X60" s="217">
        <v>10774</v>
      </c>
      <c r="Y60" s="217">
        <v>10774</v>
      </c>
      <c r="Z60" s="215"/>
      <c r="AA60" s="217">
        <v>0</v>
      </c>
      <c r="AB60" s="217">
        <v>2010</v>
      </c>
      <c r="AC60" s="217">
        <v>2010</v>
      </c>
      <c r="AD60" s="215"/>
      <c r="AE60" s="217">
        <v>0</v>
      </c>
      <c r="AF60" s="217">
        <v>4</v>
      </c>
      <c r="AG60" s="217">
        <v>4</v>
      </c>
      <c r="AH60" s="215"/>
      <c r="AI60" s="236">
        <v>0</v>
      </c>
      <c r="AJ60" s="236">
        <v>369</v>
      </c>
      <c r="AK60" s="236">
        <v>369</v>
      </c>
      <c r="AL60" s="215"/>
      <c r="AM60" s="236">
        <v>0</v>
      </c>
      <c r="AN60" s="236">
        <v>3053</v>
      </c>
      <c r="AO60" s="236">
        <v>3053</v>
      </c>
      <c r="AP60" s="167"/>
      <c r="AQ60" s="167"/>
      <c r="AR60" s="167"/>
      <c r="AS60" s="167"/>
      <c r="AT60" s="167"/>
      <c r="AU60" s="167"/>
      <c r="AV60" s="167"/>
      <c r="AW60" s="167"/>
      <c r="AX60" s="167"/>
      <c r="AY60" s="167"/>
      <c r="AZ60" s="167"/>
      <c r="BA60" s="167"/>
      <c r="BB60" s="167"/>
      <c r="BC60" s="167"/>
      <c r="BD60" s="209"/>
    </row>
    <row r="61" spans="1:56" ht="12.75" customHeight="1">
      <c r="A61" s="246" t="s">
        <v>74</v>
      </c>
      <c r="B61" s="212" t="s">
        <v>1418</v>
      </c>
      <c r="C61" s="237">
        <v>5745</v>
      </c>
      <c r="D61" s="217">
        <v>0</v>
      </c>
      <c r="E61" s="217">
        <f t="shared" si="0"/>
        <v>5745</v>
      </c>
      <c r="F61" s="214"/>
      <c r="G61" s="217">
        <v>0</v>
      </c>
      <c r="H61" s="217">
        <v>2010</v>
      </c>
      <c r="I61" s="217">
        <v>2010</v>
      </c>
      <c r="J61" s="215"/>
      <c r="K61" s="217">
        <v>0</v>
      </c>
      <c r="L61" s="234">
        <v>1</v>
      </c>
      <c r="M61" s="234">
        <v>1</v>
      </c>
      <c r="N61" s="215"/>
      <c r="O61" s="217">
        <v>0</v>
      </c>
      <c r="P61" s="217">
        <v>1</v>
      </c>
      <c r="Q61" s="217">
        <v>1</v>
      </c>
      <c r="R61" s="215"/>
      <c r="S61" s="217">
        <v>0</v>
      </c>
      <c r="T61" s="235">
        <v>1</v>
      </c>
      <c r="U61" s="235">
        <v>1</v>
      </c>
      <c r="V61" s="215"/>
      <c r="W61" s="217">
        <v>0</v>
      </c>
      <c r="X61" s="217">
        <v>10774</v>
      </c>
      <c r="Y61" s="217">
        <v>10774</v>
      </c>
      <c r="Z61" s="215"/>
      <c r="AA61" s="217">
        <v>0</v>
      </c>
      <c r="AB61" s="217">
        <v>2010</v>
      </c>
      <c r="AC61" s="217">
        <v>2010</v>
      </c>
      <c r="AD61" s="215"/>
      <c r="AE61" s="217">
        <v>0</v>
      </c>
      <c r="AF61" s="217">
        <v>4</v>
      </c>
      <c r="AG61" s="217">
        <v>4</v>
      </c>
      <c r="AH61" s="215"/>
      <c r="AI61" s="236">
        <v>0</v>
      </c>
      <c r="AJ61" s="236">
        <v>369</v>
      </c>
      <c r="AK61" s="236">
        <v>369</v>
      </c>
      <c r="AL61" s="215"/>
      <c r="AM61" s="236">
        <v>0</v>
      </c>
      <c r="AN61" s="236">
        <v>3053</v>
      </c>
      <c r="AO61" s="236">
        <v>3053</v>
      </c>
      <c r="AP61" s="167"/>
      <c r="AQ61" s="167"/>
      <c r="AR61" s="167"/>
      <c r="AS61" s="167"/>
      <c r="AT61" s="167"/>
      <c r="AU61" s="167"/>
      <c r="AV61" s="167"/>
      <c r="AW61" s="167"/>
      <c r="AX61" s="167"/>
      <c r="AY61" s="167"/>
      <c r="AZ61" s="167"/>
      <c r="BA61" s="167"/>
      <c r="BB61" s="167"/>
      <c r="BC61" s="167"/>
      <c r="BD61" s="209"/>
    </row>
    <row r="62" spans="1:56">
      <c r="A62" s="246"/>
      <c r="B62" s="212" t="s">
        <v>1419</v>
      </c>
      <c r="C62" s="237">
        <v>5745</v>
      </c>
      <c r="D62" s="217">
        <v>0</v>
      </c>
      <c r="E62" s="217">
        <f t="shared" si="0"/>
        <v>5745</v>
      </c>
      <c r="F62" s="214"/>
      <c r="G62" s="217">
        <v>0</v>
      </c>
      <c r="H62" s="217">
        <v>2010</v>
      </c>
      <c r="I62" s="217">
        <v>2010</v>
      </c>
      <c r="J62" s="215"/>
      <c r="K62" s="217">
        <v>0</v>
      </c>
      <c r="L62" s="234">
        <v>1</v>
      </c>
      <c r="M62" s="234">
        <v>1</v>
      </c>
      <c r="N62" s="215"/>
      <c r="O62" s="217">
        <v>0</v>
      </c>
      <c r="P62" s="217">
        <v>1</v>
      </c>
      <c r="Q62" s="217">
        <v>1</v>
      </c>
      <c r="R62" s="215"/>
      <c r="S62" s="217">
        <v>0</v>
      </c>
      <c r="T62" s="235">
        <v>1</v>
      </c>
      <c r="U62" s="235">
        <v>1</v>
      </c>
      <c r="V62" s="215"/>
      <c r="W62" s="217">
        <v>0</v>
      </c>
      <c r="X62" s="217">
        <v>10774</v>
      </c>
      <c r="Y62" s="217">
        <v>10774</v>
      </c>
      <c r="Z62" s="215"/>
      <c r="AA62" s="217">
        <v>0</v>
      </c>
      <c r="AB62" s="217">
        <v>2010</v>
      </c>
      <c r="AC62" s="217">
        <v>2010</v>
      </c>
      <c r="AD62" s="215"/>
      <c r="AE62" s="217">
        <v>0</v>
      </c>
      <c r="AF62" s="217">
        <v>4</v>
      </c>
      <c r="AG62" s="217">
        <v>4</v>
      </c>
      <c r="AH62" s="215"/>
      <c r="AI62" s="236">
        <v>0</v>
      </c>
      <c r="AJ62" s="236">
        <v>369</v>
      </c>
      <c r="AK62" s="236">
        <v>369</v>
      </c>
      <c r="AL62" s="215"/>
      <c r="AM62" s="236">
        <v>0</v>
      </c>
      <c r="AN62" s="236">
        <v>3053</v>
      </c>
      <c r="AO62" s="236">
        <v>3053</v>
      </c>
      <c r="AP62" s="167"/>
      <c r="AQ62" s="167"/>
      <c r="AR62" s="167"/>
      <c r="AS62" s="167"/>
      <c r="AT62" s="167"/>
      <c r="AU62" s="167"/>
      <c r="AV62" s="167"/>
      <c r="AW62" s="167"/>
      <c r="AX62" s="167"/>
      <c r="AY62" s="167"/>
      <c r="AZ62" s="167"/>
      <c r="BA62" s="167"/>
      <c r="BB62" s="167"/>
      <c r="BC62" s="167"/>
      <c r="BD62" s="209"/>
    </row>
    <row r="63" spans="1:56">
      <c r="A63" s="246"/>
      <c r="B63" s="212"/>
      <c r="C63" s="217"/>
      <c r="D63" s="217"/>
      <c r="E63" s="217"/>
      <c r="F63" s="214"/>
      <c r="G63" s="217"/>
      <c r="H63" s="217"/>
      <c r="I63" s="217"/>
      <c r="J63" s="215"/>
      <c r="K63" s="217"/>
      <c r="L63" s="217"/>
      <c r="M63" s="217"/>
      <c r="N63" s="215"/>
      <c r="O63" s="217"/>
      <c r="P63" s="217"/>
      <c r="Q63" s="217"/>
      <c r="R63" s="215"/>
      <c r="S63" s="217"/>
      <c r="T63" s="217"/>
      <c r="U63" s="217"/>
      <c r="V63" s="215"/>
      <c r="W63" s="217"/>
      <c r="X63" s="217"/>
      <c r="Y63" s="217"/>
      <c r="Z63" s="215"/>
      <c r="AA63" s="217"/>
      <c r="AB63" s="217"/>
      <c r="AC63" s="217"/>
      <c r="AD63" s="215"/>
      <c r="AE63" s="217"/>
      <c r="AF63" s="217"/>
      <c r="AG63" s="217"/>
      <c r="AH63" s="215"/>
      <c r="AI63" s="217"/>
      <c r="AJ63" s="217"/>
      <c r="AK63" s="217"/>
      <c r="AL63" s="215"/>
      <c r="AM63" s="217"/>
      <c r="AN63" s="217"/>
      <c r="AO63" s="217"/>
      <c r="AP63" s="167"/>
      <c r="AQ63" s="167"/>
      <c r="AR63" s="167"/>
      <c r="AS63" s="167"/>
      <c r="AT63" s="167"/>
      <c r="AU63" s="167"/>
      <c r="AV63" s="167"/>
      <c r="AW63" s="167"/>
      <c r="AX63" s="167"/>
      <c r="AY63" s="167"/>
      <c r="AZ63" s="167"/>
      <c r="BA63" s="167"/>
      <c r="BB63" s="167"/>
      <c r="BC63" s="167"/>
      <c r="BD63" s="209"/>
    </row>
    <row r="64" spans="1:56" ht="12.75" customHeight="1">
      <c r="A64" s="246"/>
      <c r="B64" s="212" t="s">
        <v>75</v>
      </c>
      <c r="C64" s="217">
        <f>SUM(C58:C62)</f>
        <v>28725</v>
      </c>
      <c r="D64" s="217">
        <f>SUM(D58:D62)</f>
        <v>0</v>
      </c>
      <c r="E64" s="217">
        <f>SUM(E58:E62)</f>
        <v>28725</v>
      </c>
      <c r="F64" s="214"/>
      <c r="G64" s="217">
        <v>0</v>
      </c>
      <c r="H64" s="217">
        <f>AVERAGE(H57:H61)</f>
        <v>2010</v>
      </c>
      <c r="I64" s="217">
        <f>AVERAGE(I57:I61)</f>
        <v>2010</v>
      </c>
      <c r="J64" s="215"/>
      <c r="K64" s="217">
        <v>0</v>
      </c>
      <c r="L64" s="234">
        <v>1</v>
      </c>
      <c r="M64" s="234">
        <v>1</v>
      </c>
      <c r="N64" s="215"/>
      <c r="O64" s="217">
        <v>0</v>
      </c>
      <c r="P64" s="217">
        <v>5</v>
      </c>
      <c r="Q64" s="217">
        <v>5</v>
      </c>
      <c r="R64" s="215"/>
      <c r="S64" s="217">
        <v>0</v>
      </c>
      <c r="T64" s="235">
        <v>1</v>
      </c>
      <c r="U64" s="235">
        <v>1</v>
      </c>
      <c r="V64" s="215"/>
      <c r="W64" s="217">
        <v>0</v>
      </c>
      <c r="X64" s="217">
        <v>10774</v>
      </c>
      <c r="Y64" s="217">
        <v>10774</v>
      </c>
      <c r="Z64" s="215"/>
      <c r="AA64" s="217">
        <v>0</v>
      </c>
      <c r="AB64" s="217">
        <v>2010</v>
      </c>
      <c r="AC64" s="217">
        <v>2010</v>
      </c>
      <c r="AD64" s="215"/>
      <c r="AE64" s="217">
        <f>SUM(AE58:AE62)</f>
        <v>0</v>
      </c>
      <c r="AF64" s="217">
        <f t="shared" ref="AF64:AG64" si="1">SUM(AF58:AF62)</f>
        <v>20</v>
      </c>
      <c r="AG64" s="217">
        <f t="shared" si="1"/>
        <v>20</v>
      </c>
      <c r="AH64" s="215"/>
      <c r="AI64" s="236">
        <f>SUM(AI58:AI62)</f>
        <v>0</v>
      </c>
      <c r="AJ64" s="233">
        <f t="shared" ref="AJ64" si="2">SUM(AJ58:AJ62)</f>
        <v>1845</v>
      </c>
      <c r="AK64" s="233">
        <f t="shared" ref="AK64" si="3">SUM(AK58:AK62)</f>
        <v>1845</v>
      </c>
      <c r="AL64" s="215"/>
      <c r="AM64" s="236">
        <f>SUM(AM58:AM62)</f>
        <v>0</v>
      </c>
      <c r="AN64" s="236">
        <f t="shared" ref="AN64:AO64" si="4">SUM(AN58:AN62)</f>
        <v>15265</v>
      </c>
      <c r="AO64" s="236">
        <f t="shared" si="4"/>
        <v>15265</v>
      </c>
      <c r="AP64" s="167"/>
      <c r="AQ64" s="167"/>
      <c r="AR64" s="167"/>
      <c r="AS64" s="167"/>
      <c r="AT64" s="167"/>
      <c r="AU64" s="167"/>
      <c r="AV64" s="167"/>
      <c r="AW64" s="167"/>
      <c r="AX64" s="167"/>
      <c r="AY64" s="167"/>
      <c r="AZ64" s="167"/>
      <c r="BA64" s="167"/>
      <c r="BB64" s="167"/>
      <c r="BC64" s="167"/>
      <c r="BD64" s="209"/>
    </row>
    <row r="65" spans="1:56">
      <c r="A65" s="246"/>
      <c r="B65" s="212" t="s">
        <v>76</v>
      </c>
      <c r="C65" s="217"/>
      <c r="D65" s="217"/>
      <c r="E65" s="217">
        <f>AVERAGE(E58:E62)</f>
        <v>5745</v>
      </c>
      <c r="F65" s="214"/>
      <c r="G65" s="217"/>
      <c r="H65" s="217"/>
      <c r="I65" s="217">
        <f>AVERAGE(I58:I62)</f>
        <v>2010</v>
      </c>
      <c r="J65" s="215"/>
      <c r="K65" s="217"/>
      <c r="L65" s="217"/>
      <c r="M65" s="234">
        <v>1</v>
      </c>
      <c r="N65" s="215"/>
      <c r="O65" s="217"/>
      <c r="P65" s="217"/>
      <c r="Q65" s="217">
        <v>1</v>
      </c>
      <c r="R65" s="215"/>
      <c r="S65" s="217"/>
      <c r="T65" s="217"/>
      <c r="U65" s="235">
        <v>1</v>
      </c>
      <c r="V65" s="215"/>
      <c r="W65" s="217"/>
      <c r="X65" s="217"/>
      <c r="Y65" s="217">
        <f>AVERAGE(Y58:Y62)</f>
        <v>10774</v>
      </c>
      <c r="Z65" s="215"/>
      <c r="AA65" s="217"/>
      <c r="AB65" s="217"/>
      <c r="AC65" s="217">
        <f>AVERAGE(AC58:AC62)</f>
        <v>2010</v>
      </c>
      <c r="AD65" s="215"/>
      <c r="AE65" s="217"/>
      <c r="AF65" s="217"/>
      <c r="AG65" s="217">
        <f>AVERAGE(AG58:AG62)</f>
        <v>4</v>
      </c>
      <c r="AH65" s="215"/>
      <c r="AI65" s="217"/>
      <c r="AJ65" s="217"/>
      <c r="AK65" s="233">
        <f>AVERAGE(AK58:AK62)</f>
        <v>369</v>
      </c>
      <c r="AL65" s="215"/>
      <c r="AM65" s="217"/>
      <c r="AN65" s="217"/>
      <c r="AO65" s="233">
        <f>AVERAGE(AO58:AO62)</f>
        <v>3053</v>
      </c>
      <c r="AP65" s="167"/>
      <c r="AQ65" s="167"/>
      <c r="AR65" s="167"/>
      <c r="AS65" s="167"/>
      <c r="AT65" s="167"/>
      <c r="AU65" s="167"/>
      <c r="AV65" s="167"/>
      <c r="AW65" s="167"/>
      <c r="AX65" s="167"/>
      <c r="AY65" s="167"/>
      <c r="AZ65" s="167"/>
      <c r="BA65" s="167"/>
      <c r="BB65" s="167"/>
      <c r="BC65" s="167"/>
      <c r="BD65" s="209"/>
    </row>
    <row r="66" spans="1:56">
      <c r="A66" s="246"/>
      <c r="B66" s="200"/>
      <c r="C66" s="215"/>
      <c r="D66" s="215"/>
      <c r="E66" s="215"/>
      <c r="F66" s="214"/>
      <c r="G66" s="215"/>
      <c r="H66" s="215"/>
      <c r="I66" s="215"/>
      <c r="J66" s="215"/>
      <c r="K66" s="215"/>
      <c r="L66" s="215"/>
      <c r="M66" s="215"/>
      <c r="N66" s="215"/>
      <c r="O66" s="215"/>
      <c r="P66" s="215"/>
      <c r="Q66" s="215"/>
      <c r="R66" s="215"/>
      <c r="S66" s="215"/>
      <c r="T66" s="215"/>
      <c r="U66" s="215"/>
      <c r="V66" s="215"/>
      <c r="W66" s="215"/>
      <c r="X66" s="215"/>
      <c r="Y66" s="215"/>
      <c r="Z66" s="215"/>
      <c r="AA66" s="215"/>
      <c r="AB66" s="215"/>
      <c r="AC66" s="215"/>
      <c r="AD66" s="215"/>
      <c r="AE66" s="215"/>
      <c r="AF66" s="215"/>
      <c r="AG66" s="215"/>
      <c r="AH66" s="215"/>
      <c r="AI66" s="215"/>
      <c r="AJ66" s="215"/>
      <c r="AK66" s="215"/>
      <c r="AL66" s="215"/>
      <c r="AM66" s="215"/>
      <c r="AN66" s="215"/>
      <c r="AO66" s="215"/>
      <c r="AP66" s="167"/>
      <c r="AQ66" s="167"/>
      <c r="AR66" s="167"/>
      <c r="AS66" s="167"/>
      <c r="AT66" s="167"/>
      <c r="AU66" s="167"/>
      <c r="AV66" s="167"/>
      <c r="AW66" s="167"/>
      <c r="AX66" s="167"/>
      <c r="AY66" s="167"/>
      <c r="AZ66" s="167"/>
      <c r="BA66" s="167"/>
      <c r="BB66" s="167"/>
      <c r="BC66" s="167"/>
      <c r="BD66" s="209"/>
    </row>
    <row r="67" spans="1:56">
      <c r="A67" s="246"/>
      <c r="B67" s="207" t="s">
        <v>77</v>
      </c>
      <c r="C67" s="242" t="s">
        <v>78</v>
      </c>
      <c r="D67" s="242"/>
      <c r="E67" s="242"/>
      <c r="F67" s="214"/>
      <c r="G67" s="242" t="s">
        <v>1393</v>
      </c>
      <c r="H67" s="242"/>
      <c r="I67" s="242"/>
      <c r="J67" s="215"/>
      <c r="K67" s="242" t="s">
        <v>78</v>
      </c>
      <c r="L67" s="242"/>
      <c r="M67" s="242"/>
      <c r="N67" s="215"/>
      <c r="O67" s="242" t="s">
        <v>78</v>
      </c>
      <c r="P67" s="242"/>
      <c r="Q67" s="242"/>
      <c r="R67" s="215"/>
      <c r="S67" s="242" t="s">
        <v>78</v>
      </c>
      <c r="T67" s="242"/>
      <c r="U67" s="242"/>
      <c r="V67" s="215"/>
      <c r="W67" s="242" t="s">
        <v>78</v>
      </c>
      <c r="X67" s="242"/>
      <c r="Y67" s="242"/>
      <c r="Z67" s="215"/>
      <c r="AA67" s="242" t="s">
        <v>78</v>
      </c>
      <c r="AB67" s="242"/>
      <c r="AC67" s="242"/>
      <c r="AD67" s="215"/>
      <c r="AE67" s="242" t="s">
        <v>78</v>
      </c>
      <c r="AF67" s="242"/>
      <c r="AG67" s="242"/>
      <c r="AH67" s="215"/>
      <c r="AI67" s="242" t="s">
        <v>78</v>
      </c>
      <c r="AJ67" s="242"/>
      <c r="AK67" s="242"/>
      <c r="AL67" s="215"/>
      <c r="AM67" s="242" t="s">
        <v>78</v>
      </c>
      <c r="AN67" s="242"/>
      <c r="AO67" s="242"/>
      <c r="AP67" s="167"/>
      <c r="AQ67" s="167"/>
      <c r="AR67" s="167"/>
      <c r="AS67" s="167"/>
      <c r="AT67" s="167"/>
      <c r="AU67" s="167"/>
      <c r="AV67" s="167"/>
      <c r="AW67" s="167"/>
      <c r="AX67" s="167"/>
      <c r="AY67" s="167"/>
      <c r="AZ67" s="167"/>
      <c r="BA67" s="167"/>
      <c r="BB67" s="167"/>
      <c r="BC67" s="167"/>
      <c r="BD67" s="209"/>
    </row>
    <row r="68" spans="1:56">
      <c r="A68" s="246"/>
      <c r="B68" s="243"/>
      <c r="C68" s="242"/>
      <c r="D68" s="242"/>
      <c r="E68" s="242"/>
      <c r="F68" s="214"/>
      <c r="G68" s="242"/>
      <c r="H68" s="242"/>
      <c r="I68" s="242"/>
      <c r="J68" s="215"/>
      <c r="K68" s="242"/>
      <c r="L68" s="242"/>
      <c r="M68" s="242"/>
      <c r="N68" s="215"/>
      <c r="O68" s="242"/>
      <c r="P68" s="242"/>
      <c r="Q68" s="242"/>
      <c r="R68" s="215"/>
      <c r="S68" s="242"/>
      <c r="T68" s="242"/>
      <c r="U68" s="242"/>
      <c r="V68" s="215"/>
      <c r="W68" s="242"/>
      <c r="X68" s="242"/>
      <c r="Y68" s="242"/>
      <c r="Z68" s="215"/>
      <c r="AA68" s="242"/>
      <c r="AB68" s="242"/>
      <c r="AC68" s="242"/>
      <c r="AD68" s="215"/>
      <c r="AE68" s="242"/>
      <c r="AF68" s="242"/>
      <c r="AG68" s="242"/>
      <c r="AH68" s="215"/>
      <c r="AI68" s="242"/>
      <c r="AJ68" s="242"/>
      <c r="AK68" s="242"/>
      <c r="AL68" s="215"/>
      <c r="AM68" s="242"/>
      <c r="AN68" s="242"/>
      <c r="AO68" s="242"/>
      <c r="AP68" s="167"/>
      <c r="AQ68" s="167"/>
      <c r="AR68" s="167"/>
      <c r="AS68" s="167"/>
      <c r="AT68" s="167"/>
      <c r="AU68" s="167"/>
      <c r="AV68" s="167"/>
      <c r="AW68" s="167"/>
      <c r="AX68" s="167"/>
      <c r="AY68" s="167"/>
      <c r="AZ68" s="167"/>
      <c r="BA68" s="167"/>
      <c r="BB68" s="167"/>
      <c r="BC68" s="167"/>
      <c r="BD68" s="209"/>
    </row>
    <row r="69" spans="1:56">
      <c r="A69" s="246"/>
      <c r="B69" s="244"/>
      <c r="C69" s="242"/>
      <c r="D69" s="242"/>
      <c r="E69" s="242"/>
      <c r="F69" s="214"/>
      <c r="G69" s="242"/>
      <c r="H69" s="242"/>
      <c r="I69" s="242"/>
      <c r="J69" s="215"/>
      <c r="K69" s="242"/>
      <c r="L69" s="242"/>
      <c r="M69" s="242"/>
      <c r="N69" s="215"/>
      <c r="O69" s="242"/>
      <c r="P69" s="242"/>
      <c r="Q69" s="242"/>
      <c r="R69" s="215"/>
      <c r="S69" s="242"/>
      <c r="T69" s="242"/>
      <c r="U69" s="242"/>
      <c r="V69" s="215"/>
      <c r="W69" s="242"/>
      <c r="X69" s="242"/>
      <c r="Y69" s="242"/>
      <c r="Z69" s="215"/>
      <c r="AA69" s="242"/>
      <c r="AB69" s="242"/>
      <c r="AC69" s="242"/>
      <c r="AD69" s="215"/>
      <c r="AE69" s="242"/>
      <c r="AF69" s="242"/>
      <c r="AG69" s="242"/>
      <c r="AH69" s="215"/>
      <c r="AI69" s="242"/>
      <c r="AJ69" s="242"/>
      <c r="AK69" s="242"/>
      <c r="AL69" s="215"/>
      <c r="AM69" s="242"/>
      <c r="AN69" s="242"/>
      <c r="AO69" s="242"/>
      <c r="AP69" s="167"/>
      <c r="AQ69" s="167"/>
      <c r="AR69" s="167"/>
      <c r="AS69" s="167"/>
      <c r="AT69" s="167"/>
      <c r="AU69" s="167"/>
      <c r="AV69" s="167"/>
      <c r="AW69" s="167"/>
      <c r="AX69" s="167"/>
      <c r="AY69" s="167"/>
      <c r="AZ69" s="167"/>
      <c r="BA69" s="167"/>
      <c r="BB69" s="167"/>
      <c r="BC69" s="167"/>
      <c r="BD69" s="209"/>
    </row>
    <row r="70" spans="1:56">
      <c r="A70" s="246"/>
      <c r="B70" s="244"/>
      <c r="C70" s="242"/>
      <c r="D70" s="242"/>
      <c r="E70" s="242"/>
      <c r="F70" s="214"/>
      <c r="G70" s="242"/>
      <c r="H70" s="242"/>
      <c r="I70" s="242"/>
      <c r="J70" s="215"/>
      <c r="K70" s="242"/>
      <c r="L70" s="242"/>
      <c r="M70" s="242"/>
      <c r="N70" s="215"/>
      <c r="O70" s="242"/>
      <c r="P70" s="242"/>
      <c r="Q70" s="242"/>
      <c r="R70" s="215"/>
      <c r="S70" s="242"/>
      <c r="T70" s="242"/>
      <c r="U70" s="242"/>
      <c r="V70" s="215"/>
      <c r="W70" s="242"/>
      <c r="X70" s="242"/>
      <c r="Y70" s="242"/>
      <c r="Z70" s="215"/>
      <c r="AA70" s="242"/>
      <c r="AB70" s="242"/>
      <c r="AC70" s="242"/>
      <c r="AD70" s="215"/>
      <c r="AE70" s="242"/>
      <c r="AF70" s="242"/>
      <c r="AG70" s="242"/>
      <c r="AH70" s="215"/>
      <c r="AI70" s="242"/>
      <c r="AJ70" s="242"/>
      <c r="AK70" s="242"/>
      <c r="AL70" s="215"/>
      <c r="AM70" s="242"/>
      <c r="AN70" s="242"/>
      <c r="AO70" s="242"/>
      <c r="AP70" s="167"/>
      <c r="AQ70" s="167"/>
      <c r="AR70" s="167"/>
      <c r="AS70" s="167"/>
      <c r="AT70" s="167"/>
      <c r="AU70" s="167"/>
      <c r="AV70" s="167"/>
      <c r="AW70" s="167"/>
      <c r="AX70" s="167"/>
      <c r="AY70" s="167"/>
      <c r="AZ70" s="167"/>
      <c r="BA70" s="167"/>
      <c r="BB70" s="167"/>
      <c r="BC70" s="167"/>
      <c r="BD70" s="209"/>
    </row>
    <row r="71" spans="1:56">
      <c r="A71" s="246"/>
      <c r="B71" s="244"/>
      <c r="C71" s="242"/>
      <c r="D71" s="242"/>
      <c r="E71" s="242"/>
      <c r="F71" s="214"/>
      <c r="G71" s="242"/>
      <c r="H71" s="242"/>
      <c r="I71" s="242"/>
      <c r="J71" s="215"/>
      <c r="K71" s="242"/>
      <c r="L71" s="242"/>
      <c r="M71" s="242"/>
      <c r="N71" s="215"/>
      <c r="O71" s="242"/>
      <c r="P71" s="242"/>
      <c r="Q71" s="242"/>
      <c r="R71" s="215"/>
      <c r="S71" s="242"/>
      <c r="T71" s="242"/>
      <c r="U71" s="242"/>
      <c r="V71" s="215"/>
      <c r="W71" s="242"/>
      <c r="X71" s="242"/>
      <c r="Y71" s="242"/>
      <c r="Z71" s="215"/>
      <c r="AA71" s="242"/>
      <c r="AB71" s="242"/>
      <c r="AC71" s="242"/>
      <c r="AD71" s="215"/>
      <c r="AE71" s="242"/>
      <c r="AF71" s="242"/>
      <c r="AG71" s="242"/>
      <c r="AH71" s="215"/>
      <c r="AI71" s="242"/>
      <c r="AJ71" s="242"/>
      <c r="AK71" s="242"/>
      <c r="AL71" s="215"/>
      <c r="AM71" s="242"/>
      <c r="AN71" s="242"/>
      <c r="AO71" s="242"/>
      <c r="AP71" s="167"/>
      <c r="AQ71" s="167"/>
      <c r="AR71" s="167"/>
      <c r="AS71" s="167"/>
      <c r="AT71" s="167"/>
      <c r="AU71" s="167"/>
      <c r="AV71" s="167"/>
      <c r="AW71" s="167"/>
      <c r="AX71" s="167"/>
      <c r="AY71" s="167"/>
      <c r="AZ71" s="167"/>
      <c r="BA71" s="167"/>
      <c r="BB71" s="167"/>
      <c r="BC71" s="167"/>
      <c r="BD71" s="209"/>
    </row>
    <row r="72" spans="1:56">
      <c r="A72" s="246"/>
      <c r="B72" s="244"/>
      <c r="C72" s="242"/>
      <c r="D72" s="242"/>
      <c r="E72" s="242"/>
      <c r="F72" s="214"/>
      <c r="G72" s="242"/>
      <c r="H72" s="242"/>
      <c r="I72" s="242"/>
      <c r="J72" s="215"/>
      <c r="K72" s="242"/>
      <c r="L72" s="242"/>
      <c r="M72" s="242"/>
      <c r="N72" s="215"/>
      <c r="O72" s="242"/>
      <c r="P72" s="242"/>
      <c r="Q72" s="242"/>
      <c r="R72" s="215"/>
      <c r="S72" s="242"/>
      <c r="T72" s="242"/>
      <c r="U72" s="242"/>
      <c r="V72" s="215"/>
      <c r="W72" s="242"/>
      <c r="X72" s="242"/>
      <c r="Y72" s="242"/>
      <c r="Z72" s="215"/>
      <c r="AA72" s="242"/>
      <c r="AB72" s="242"/>
      <c r="AC72" s="242"/>
      <c r="AD72" s="215"/>
      <c r="AE72" s="242"/>
      <c r="AF72" s="242"/>
      <c r="AG72" s="242"/>
      <c r="AH72" s="215"/>
      <c r="AI72" s="242"/>
      <c r="AJ72" s="242"/>
      <c r="AK72" s="242"/>
      <c r="AL72" s="215"/>
      <c r="AM72" s="242"/>
      <c r="AN72" s="242"/>
      <c r="AO72" s="242"/>
      <c r="AP72" s="167"/>
      <c r="AQ72" s="167"/>
      <c r="AR72" s="167"/>
      <c r="AS72" s="167"/>
      <c r="AT72" s="167"/>
      <c r="AU72" s="167"/>
      <c r="AV72" s="167"/>
      <c r="AW72" s="167"/>
      <c r="AX72" s="167"/>
      <c r="AY72" s="167"/>
      <c r="AZ72" s="167"/>
      <c r="BA72" s="167"/>
      <c r="BB72" s="167"/>
      <c r="BC72" s="167"/>
      <c r="BD72" s="209"/>
    </row>
    <row r="73" spans="1:56">
      <c r="A73" s="246"/>
      <c r="B73" s="245"/>
      <c r="C73" s="242"/>
      <c r="D73" s="242"/>
      <c r="E73" s="242"/>
      <c r="F73" s="214"/>
      <c r="G73" s="242"/>
      <c r="H73" s="242"/>
      <c r="I73" s="242"/>
      <c r="J73" s="215"/>
      <c r="K73" s="242"/>
      <c r="L73" s="242"/>
      <c r="M73" s="242"/>
      <c r="N73" s="215"/>
      <c r="O73" s="242"/>
      <c r="P73" s="242"/>
      <c r="Q73" s="242"/>
      <c r="R73" s="215"/>
      <c r="S73" s="242"/>
      <c r="T73" s="242"/>
      <c r="U73" s="242"/>
      <c r="V73" s="215"/>
      <c r="W73" s="242"/>
      <c r="X73" s="242"/>
      <c r="Y73" s="242"/>
      <c r="Z73" s="215"/>
      <c r="AA73" s="242"/>
      <c r="AB73" s="242"/>
      <c r="AC73" s="242"/>
      <c r="AD73" s="215"/>
      <c r="AE73" s="242"/>
      <c r="AF73" s="242"/>
      <c r="AG73" s="242"/>
      <c r="AH73" s="215"/>
      <c r="AI73" s="242"/>
      <c r="AJ73" s="242"/>
      <c r="AK73" s="242"/>
      <c r="AL73" s="215"/>
      <c r="AM73" s="242"/>
      <c r="AN73" s="242"/>
      <c r="AO73" s="242"/>
      <c r="AP73" s="167"/>
      <c r="AQ73" s="167"/>
      <c r="AR73" s="167"/>
      <c r="AS73" s="167"/>
      <c r="AT73" s="167"/>
      <c r="AU73" s="167"/>
      <c r="AV73" s="167"/>
      <c r="AW73" s="167"/>
      <c r="AX73" s="167"/>
      <c r="AY73" s="167"/>
      <c r="AZ73" s="167"/>
      <c r="BA73" s="167"/>
      <c r="BB73" s="167"/>
      <c r="BC73" s="167"/>
      <c r="BD73" s="209"/>
    </row>
    <row r="74" spans="1:56">
      <c r="A74" s="246"/>
      <c r="C74" s="209"/>
      <c r="D74" s="209"/>
      <c r="E74" s="209"/>
      <c r="F74" s="16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167"/>
      <c r="AQ74" s="167"/>
      <c r="AR74" s="167"/>
      <c r="AS74" s="167"/>
      <c r="AT74" s="167"/>
      <c r="AU74" s="167"/>
      <c r="AV74" s="167"/>
      <c r="AW74" s="167"/>
      <c r="AX74" s="167"/>
      <c r="AY74" s="167"/>
      <c r="AZ74" s="167"/>
      <c r="BA74" s="167"/>
      <c r="BB74" s="167"/>
      <c r="BC74" s="167"/>
      <c r="BD74" s="209"/>
    </row>
    <row r="75" spans="1:56">
      <c r="A75" s="246"/>
      <c r="C75" s="209"/>
      <c r="D75" s="209"/>
      <c r="E75" s="209"/>
      <c r="F75" s="16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167"/>
      <c r="AQ75" s="167"/>
      <c r="AR75" s="167"/>
      <c r="AS75" s="167"/>
      <c r="AT75" s="167"/>
      <c r="AU75" s="167"/>
      <c r="AV75" s="167"/>
      <c r="AW75" s="167"/>
      <c r="AX75" s="167"/>
      <c r="AY75" s="167"/>
      <c r="AZ75" s="167"/>
      <c r="BA75" s="167"/>
      <c r="BB75" s="167"/>
      <c r="BC75" s="167"/>
      <c r="BD75" s="209"/>
    </row>
    <row r="76" spans="1:56">
      <c r="A76" s="246"/>
      <c r="C76" s="209"/>
      <c r="D76" s="209"/>
      <c r="E76" s="209"/>
      <c r="F76" s="16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167"/>
      <c r="AQ76" s="167"/>
      <c r="AR76" s="167"/>
      <c r="AS76" s="167"/>
      <c r="AT76" s="167"/>
      <c r="AU76" s="167"/>
      <c r="AV76" s="167"/>
      <c r="AW76" s="167"/>
      <c r="AX76" s="167"/>
      <c r="AY76" s="167"/>
      <c r="AZ76" s="167"/>
      <c r="BA76" s="167"/>
      <c r="BB76" s="167"/>
      <c r="BC76" s="167"/>
      <c r="BD76" s="209"/>
    </row>
    <row r="77" spans="1:56">
      <c r="A77" s="246"/>
      <c r="C77" s="209"/>
      <c r="D77" s="209"/>
      <c r="E77" s="209"/>
      <c r="F77" s="16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167"/>
      <c r="AQ77" s="167"/>
      <c r="AR77" s="167"/>
      <c r="AS77" s="167"/>
      <c r="AT77" s="167"/>
      <c r="AU77" s="167"/>
      <c r="AV77" s="167"/>
      <c r="AW77" s="167"/>
      <c r="AX77" s="167"/>
      <c r="AY77" s="167"/>
      <c r="AZ77" s="167"/>
      <c r="BA77" s="167"/>
      <c r="BB77" s="167"/>
      <c r="BC77" s="167"/>
      <c r="BD77" s="209"/>
    </row>
    <row r="78" spans="1:56">
      <c r="A78" s="246"/>
      <c r="C78" s="209"/>
      <c r="D78" s="209"/>
      <c r="E78" s="209"/>
      <c r="F78" s="16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167"/>
      <c r="AQ78" s="167"/>
      <c r="AR78" s="167"/>
      <c r="AS78" s="167"/>
      <c r="AT78" s="167"/>
      <c r="AU78" s="167"/>
      <c r="AV78" s="167"/>
      <c r="AW78" s="167"/>
      <c r="AX78" s="167"/>
      <c r="AY78" s="167"/>
      <c r="AZ78" s="167"/>
      <c r="BA78" s="167"/>
      <c r="BB78" s="167"/>
      <c r="BC78" s="167"/>
      <c r="BD78" s="209"/>
    </row>
    <row r="79" spans="1:56">
      <c r="C79" s="209"/>
      <c r="D79" s="209"/>
      <c r="E79" s="209"/>
      <c r="F79" s="16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167"/>
      <c r="AQ79" s="167"/>
      <c r="AR79" s="167"/>
      <c r="AS79" s="167"/>
      <c r="AT79" s="167"/>
      <c r="AU79" s="167"/>
      <c r="AV79" s="167"/>
      <c r="AW79" s="167"/>
      <c r="AX79" s="167"/>
      <c r="AY79" s="167"/>
      <c r="AZ79" s="167"/>
      <c r="BA79" s="167"/>
      <c r="BB79" s="167"/>
      <c r="BC79" s="167"/>
      <c r="BD79" s="209"/>
    </row>
    <row r="120" spans="7:7">
      <c r="G120" s="172" t="s">
        <v>79</v>
      </c>
    </row>
  </sheetData>
  <mergeCells count="325">
    <mergeCell ref="A1:A2"/>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phoneticPr fontId="5" type="noConversion"/>
  <dataValidations count="12">
    <dataValidation type="list" allowBlank="1" showInputMessage="1" showErrorMessage="1" sqref="H4" xr:uid="{00000000-0002-0000-0100-000000000000}">
      <formula1>$L$12</formula1>
    </dataValidation>
    <dataValidation type="list" allowBlank="1" showInputMessage="1" showErrorMessage="1" sqref="AM26:AO26" xr:uid="{00000000-0002-0000-0100-000001000000}">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00000000-0002-0000-0100-000002000000}">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00000000-0002-0000-0100-00000300000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00000000-0002-0000-0100-000004000000}">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00000000-0002-0000-0100-000005000000}">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00000000-0002-0000-0100-000006000000}">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00000000-0002-0000-0100-000007000000}">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00000000-0002-0000-0100-000008000000}">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00000000-0002-0000-0100-00000900000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00000000-0002-0000-0100-00000A000000}">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00000000-0002-0000-0100-00000B000000}">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00000000-0004-0000-0100-000000000000}"/>
    <hyperlink ref="E20" location="Background!L2" display="&gt;&gt; List of impact category" xr:uid="{00000000-0004-0000-0100-000001000000}"/>
    <hyperlink ref="E19" location="Background!M3" display="&gt;&gt; SDGs" xr:uid="{00000000-0004-0000-0100-000002000000}"/>
    <hyperlink ref="C28" location="Mapping!AA1" display="&gt;&gt; List of all monitoring indicators" xr:uid="{00000000-0004-0000-0100-000003000000}"/>
    <hyperlink ref="G28" location="Mapping!AA1" display="&gt;&gt; List of all monitoring indicators" xr:uid="{00000000-0004-0000-0100-000004000000}"/>
    <hyperlink ref="K28" location="Mapping!AA1" display="&gt;&gt; List of all monitoring indicators" xr:uid="{00000000-0004-0000-0100-000005000000}"/>
    <hyperlink ref="O28" location="Mapping!AA1" display="&gt;&gt; List of all monitoring indicators" xr:uid="{00000000-0004-0000-0100-000006000000}"/>
    <hyperlink ref="S28" location="Mapping!AA1" display="&gt;&gt; List of all monitoring indicators" xr:uid="{00000000-0004-0000-0100-000007000000}"/>
    <hyperlink ref="W28" location="Mapping!AA1" display="&gt;&gt; List of all monitoring indicators" xr:uid="{00000000-0004-0000-0100-000008000000}"/>
    <hyperlink ref="AA28" location="Mapping!AA1" display="&gt;&gt; List of all monitoring indicators" xr:uid="{00000000-0004-0000-0100-000009000000}"/>
    <hyperlink ref="AE28" location="Mapping!AA1" display="&gt;&gt; List of all monitoring indicators" xr:uid="{00000000-0004-0000-0100-00000A000000}"/>
    <hyperlink ref="AI28" location="Mapping!AA1" display="&gt;&gt; List of all monitoring indicators" xr:uid="{00000000-0004-0000-0100-00000B000000}"/>
    <hyperlink ref="AM28" location="Mapping!AA1" display="&gt;&gt; List of all monitoring indicators" xr:uid="{00000000-0004-0000-0100-00000C000000}"/>
    <hyperlink ref="A36" location="BA!R3" display="For more details please refer to BA worksheet" xr:uid="{00000000-0004-0000-0100-00000D000000}"/>
    <hyperlink ref="A50:A56" location="'Impact assessment'!A24" display="&gt;&gt;Copy and paste information from step 4 table, as needed." xr:uid="{00000000-0004-0000-0100-00000E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C000000}">
          <x14:formula1>
            <xm:f>Background!$P$6:$P$12</xm:f>
          </x14:formula1>
          <xm:sqref>C7</xm:sqref>
        </x14:dataValidation>
        <x14:dataValidation type="list" allowBlank="1" showInputMessage="1" showErrorMessage="1" xr:uid="{00000000-0002-0000-0100-00000D000000}">
          <x14:formula1>
            <xm:f>Background!$L$28:$L$31</xm:f>
          </x14:formula1>
          <xm:sqref>C20:C21</xm:sqref>
        </x14:dataValidation>
        <x14:dataValidation type="list" allowBlank="1" showInputMessage="1" showErrorMessage="1" xr:uid="{00000000-0002-0000-0100-00000E000000}">
          <x14:formula1>
            <xm:f>Background!$L$5:$L$29</xm:f>
          </x14:formula1>
          <xm:sqref>AI23 AM23 AE23 AA23 W23 S23 O23 K23 C23 G23</xm:sqref>
        </x14:dataValidation>
        <x14:dataValidation type="list" allowBlank="1" showInputMessage="1" showErrorMessage="1" xr:uid="{00000000-0002-0000-0100-00000F000000}">
          <x14:formula1>
            <xm:f>Background!$N$5:$N$24</xm:f>
          </x14:formula1>
          <xm:sqref>AI24 AM24 AE24 AA24 W24 S24 O24 K24 C24 G24</xm:sqref>
        </x14:dataValidation>
        <x14:dataValidation type="list" allowBlank="1" showInputMessage="1" showErrorMessage="1" xr:uid="{00000000-0002-0000-0100-000010000000}">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A31" sqref="A31"/>
    </sheetView>
  </sheetViews>
  <sheetFormatPr defaultColWidth="8.7109375"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BN1149"/>
  <sheetViews>
    <sheetView topLeftCell="AA1" zoomScale="130" zoomScaleNormal="130" zoomScalePageLayoutView="97" workbookViewId="0">
      <pane ySplit="1" topLeftCell="A2" activePane="bottomLeft" state="frozen"/>
      <selection pane="bottomLeft" activeCell="AB6" sqref="AB6"/>
    </sheetView>
  </sheetViews>
  <sheetFormatPr defaultColWidth="12.28515625" defaultRowHeight="11.25" outlineLevelRow="1"/>
  <cols>
    <col min="1" max="1" width="50.7109375" style="103" customWidth="1"/>
    <col min="2" max="8" width="17.42578125" style="103" customWidth="1"/>
    <col min="9" max="9" width="17.42578125" style="131" customWidth="1"/>
    <col min="10" max="10" width="17.42578125" style="103" customWidth="1"/>
    <col min="11" max="11" width="17.42578125" style="131" customWidth="1"/>
    <col min="12" max="19" width="17.42578125" style="103" customWidth="1"/>
    <col min="20" max="24" width="12.140625" style="103" customWidth="1"/>
    <col min="25" max="25" width="5.7109375" style="103" customWidth="1"/>
    <col min="26" max="26" width="10.140625" style="103" customWidth="1"/>
    <col min="27" max="27" width="17.7109375" style="119" customWidth="1"/>
    <col min="28" max="28" width="51.140625" style="119" customWidth="1"/>
    <col min="29" max="29" width="34.28515625" style="119" customWidth="1"/>
    <col min="30" max="30" width="37.42578125" style="119" customWidth="1"/>
    <col min="31" max="31" width="19.42578125" style="119" customWidth="1"/>
    <col min="32" max="32" width="48.28515625" style="119" customWidth="1"/>
    <col min="33" max="34" width="12.28515625" style="103" customWidth="1"/>
    <col min="35" max="44" width="12.42578125" style="103" customWidth="1"/>
    <col min="45" max="45" width="12.28515625" style="103"/>
    <col min="46" max="49" width="12.28515625" style="103" customWidth="1"/>
    <col min="50" max="51" width="19.28515625" style="103" customWidth="1"/>
    <col min="52" max="52" width="33.7109375" style="103" customWidth="1"/>
    <col min="53" max="53" width="23.28515625" style="103" customWidth="1"/>
    <col min="54" max="54" width="22.42578125" style="103" customWidth="1"/>
    <col min="55" max="55" width="33.28515625" style="103" customWidth="1"/>
    <col min="56" max="56" width="30.42578125" style="103" customWidth="1"/>
    <col min="57" max="57" width="40.42578125" style="103" customWidth="1"/>
    <col min="58" max="58" width="43.7109375" style="103" customWidth="1"/>
    <col min="59" max="59" width="28" style="103" customWidth="1"/>
    <col min="60" max="60" width="43" style="103" customWidth="1"/>
    <col min="61" max="61" width="48.7109375" style="103" customWidth="1"/>
    <col min="62" max="62" width="21.28515625" style="103" customWidth="1"/>
    <col min="63" max="63" width="23.7109375" style="103" customWidth="1"/>
    <col min="64" max="64" width="19.28515625" style="103" customWidth="1"/>
    <col min="65" max="65" width="48" style="103" customWidth="1"/>
    <col min="66" max="66" width="32.42578125" style="103" customWidth="1"/>
    <col min="67" max="67" width="12.28515625" style="103" customWidth="1"/>
    <col min="68" max="16384" width="12.28515625" style="103"/>
  </cols>
  <sheetData>
    <row r="1" spans="1:66">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outlineLevel="1">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67.5"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33.75"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2.5"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7.5"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7.5"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3.75"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5"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2.5"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2.5"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3.75"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3.75"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3.75"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1"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92.5"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c r="I51" s="103"/>
      <c r="K51" s="103"/>
    </row>
    <row r="52" spans="1:66">
      <c r="I52" s="103"/>
      <c r="K52" s="103"/>
    </row>
    <row r="53" spans="1:66">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3.75" outlineLevel="1">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8.75"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101.25"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101.25"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67.5"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78.75"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3.75"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45"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33.75"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5"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45"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3.75"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3.75"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3.75"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3.75"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3.75"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33.75"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5"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2.5"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2.5"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3.75"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3.75"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3.75"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2.5"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45"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2.5"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2.5"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3.75"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2.5"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6.25"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2.5"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45"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3.75"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137</v>
      </c>
    </row>
    <row r="107" spans="1:66">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outlineLevel="1">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2.5"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2.5"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2.5"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5"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45"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3.75"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3.75"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3.75"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5"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2.5"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3.75"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3.75"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45"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78.75"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3.75"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45"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3.75"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45"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45"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3.75"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67.5"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139</v>
      </c>
    </row>
    <row r="162" spans="1:66">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outlineLevel="1">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2.5"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2.5"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2.5"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2.5"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2.5"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2.5"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5"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3.75"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3.75"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3.75"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33.75"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5"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2.5"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3.75"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3.75"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67.5"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67.5"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67.5"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67.5"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3.75"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67.5"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outlineLevel="1">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2.5"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2.5"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2.5"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2.5"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3.75"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3.75"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3.75"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2.5"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3.75"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3.75"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3.75"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33.75"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3.75"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67.5"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3.75"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3.75"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2.5"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2.5"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3.75"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2.5"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45">
      <c r="AB269" s="119" t="s">
        <v>149</v>
      </c>
    </row>
    <row r="271" spans="1:66" ht="45">
      <c r="AB271" s="119" t="s">
        <v>150</v>
      </c>
    </row>
    <row r="272" spans="1:66">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2.5">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3.75">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3.75">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3.75">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33.75">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2.5">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3.75">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3.75">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67.5">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67.5">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3.75">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2.5">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7.5">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67.5">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33.75">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3.75">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3.75">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7.5">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3.75">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3.75">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3.75">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153</v>
      </c>
    </row>
    <row r="334" spans="1:66">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2.5">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2.5">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2.5">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3.75">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3.75">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3.75">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3.75">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3.75">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3.75">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33.75">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3.75">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3.75">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56.25">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56.25">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3.75">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56.25">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c r="A1121" s="135"/>
      <c r="B1121" s="130"/>
      <c r="I1121" s="103"/>
      <c r="K1121" s="103"/>
      <c r="AA1121" s="120"/>
      <c r="AB1121" s="112"/>
    </row>
    <row r="1122" spans="1:28">
      <c r="B1122" s="130"/>
      <c r="I1122" s="103"/>
      <c r="K1122" s="103"/>
      <c r="AB1122" s="112"/>
    </row>
    <row r="1123" spans="1:28">
      <c r="I1123" s="103"/>
      <c r="K1123" s="103"/>
    </row>
    <row r="1124" spans="1:28">
      <c r="I1124" s="103"/>
      <c r="K1124" s="103"/>
    </row>
    <row r="1125" spans="1:28">
      <c r="I1125" s="103"/>
      <c r="K1125" s="103"/>
    </row>
    <row r="1126" spans="1:28">
      <c r="I1126" s="103"/>
      <c r="K1126" s="103"/>
    </row>
    <row r="1127" spans="1:28">
      <c r="I1127" s="103"/>
      <c r="K1127" s="103"/>
    </row>
    <row r="1128" spans="1:28">
      <c r="I1128" s="103"/>
      <c r="K1128" s="103"/>
    </row>
    <row r="1129" spans="1:28">
      <c r="I1129" s="103"/>
      <c r="K1129" s="103"/>
    </row>
    <row r="1130" spans="1:28">
      <c r="I1130" s="103"/>
      <c r="K1130" s="103"/>
    </row>
    <row r="1131" spans="1:28">
      <c r="I1131" s="103"/>
      <c r="K1131" s="103"/>
    </row>
    <row r="1132" spans="1:28">
      <c r="A1132" s="135"/>
      <c r="I1132" s="103"/>
      <c r="K1132" s="103"/>
    </row>
    <row r="1133" spans="1:28">
      <c r="A1133" s="135"/>
      <c r="I1133" s="103"/>
      <c r="K1133" s="103"/>
    </row>
    <row r="1134" spans="1:28">
      <c r="A1134" s="135"/>
      <c r="I1134" s="103"/>
      <c r="K1134" s="103"/>
    </row>
    <row r="1135" spans="1:28">
      <c r="A1135" s="135"/>
      <c r="I1135" s="103"/>
      <c r="K1135" s="103"/>
    </row>
    <row r="1136" spans="1:28">
      <c r="A1136" s="135"/>
      <c r="I1136" s="103"/>
      <c r="K1136" s="103"/>
    </row>
    <row r="1137" spans="1:11">
      <c r="A1137" s="135"/>
      <c r="I1137" s="103"/>
      <c r="K1137" s="103"/>
    </row>
    <row r="1138" spans="1:11">
      <c r="A1138" s="135"/>
      <c r="I1138" s="103"/>
      <c r="K1138" s="103"/>
    </row>
    <row r="1139" spans="1:11">
      <c r="A1139" s="135"/>
      <c r="I1139" s="103"/>
      <c r="K1139" s="103"/>
    </row>
    <row r="1140" spans="1:11">
      <c r="A1140" s="135"/>
      <c r="I1140" s="103"/>
      <c r="K1140" s="103"/>
    </row>
    <row r="1141" spans="1:11">
      <c r="A1141" s="135"/>
      <c r="I1141" s="103"/>
      <c r="K1141" s="103"/>
    </row>
    <row r="1142" spans="1:11">
      <c r="A1142" s="135"/>
      <c r="I1142" s="103"/>
      <c r="K1142" s="103"/>
    </row>
    <row r="1143" spans="1:11">
      <c r="A1143" s="135"/>
      <c r="I1143" s="103"/>
      <c r="K1143" s="103"/>
    </row>
    <row r="1144" spans="1:11">
      <c r="A1144" s="135"/>
      <c r="I1144" s="103"/>
      <c r="K1144" s="103"/>
    </row>
    <row r="1145" spans="1:11">
      <c r="A1145" s="135"/>
      <c r="I1145" s="103"/>
      <c r="K1145" s="103"/>
    </row>
    <row r="1146" spans="1:11">
      <c r="A1146" s="135"/>
      <c r="I1146" s="103"/>
      <c r="K1146" s="103"/>
    </row>
    <row r="1147" spans="1:11">
      <c r="A1147" s="135"/>
      <c r="I1147" s="103"/>
      <c r="K1147" s="103"/>
    </row>
    <row r="1148" spans="1:11">
      <c r="A1148" s="135"/>
      <c r="I1148" s="103"/>
      <c r="K1148" s="103"/>
    </row>
    <row r="1149" spans="1:11">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2:Z504"/>
  <sheetViews>
    <sheetView zoomScale="85" zoomScaleNormal="85" workbookViewId="0">
      <pane ySplit="3" topLeftCell="A4" activePane="bottomLeft" state="frozen"/>
      <selection pane="bottomLeft" activeCell="V308" sqref="V308"/>
    </sheetView>
  </sheetViews>
  <sheetFormatPr defaultColWidth="9.140625" defaultRowHeight="12.75"/>
  <cols>
    <col min="1" max="9" width="12.42578125" style="4" customWidth="1"/>
    <col min="10" max="11" width="14" style="2" customWidth="1"/>
    <col min="12" max="13" width="24.28515625" style="1" customWidth="1"/>
    <col min="14" max="14" width="49.7109375" style="1" customWidth="1"/>
    <col min="15" max="15" width="22.140625" style="4" customWidth="1"/>
    <col min="16" max="16" width="33.42578125" style="6" customWidth="1"/>
    <col min="17" max="17" width="63.710937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140625" style="1"/>
  </cols>
  <sheetData>
    <row r="2" spans="1:25">
      <c r="A2" s="51" t="s">
        <v>154</v>
      </c>
      <c r="B2" s="51"/>
      <c r="C2" s="51"/>
      <c r="D2" s="51"/>
      <c r="E2" s="51"/>
      <c r="F2" s="51"/>
      <c r="G2" s="51"/>
      <c r="H2" s="51"/>
      <c r="I2" s="51"/>
    </row>
    <row r="3" spans="1:25" ht="38.25">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14.75">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76.5">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10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293.25">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306">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65.75">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53">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45">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51">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89.25">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53">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80.5">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80.5">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10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408">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409.5">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91.25">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216.75">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229.5">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216.75">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78.5">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78.5">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105">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10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16.75">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114.75">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27.5">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114.75">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76.5">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42.25">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216.75">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318.75">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306">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3.75">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229.5">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10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51">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8.25">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89.25">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51">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78.5">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38.25">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6.5">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63.75">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76.5">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63.75">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51">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51">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89.25">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89.25">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27.5">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76.5">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51">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38.25">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51">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89.25">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14.75">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76.5">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1">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1">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3.75">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3.75">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76.5">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76.5">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1">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1">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65.75">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76.5">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6.5">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4.75">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27.5">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76.5">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10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0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6.5">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6.5">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3.75">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1">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5.5">
      <c r="J83" s="4" t="s">
        <v>569</v>
      </c>
      <c r="K83" s="4"/>
      <c r="L83" s="4"/>
      <c r="M83" s="4" t="s">
        <v>235</v>
      </c>
      <c r="N83" s="4" t="str">
        <f>Background!S31</f>
        <v>3.1 By 2030, reduce the global maternal mortality ratio to less than 70 per 100,000 live births</v>
      </c>
      <c r="P83" s="6" t="str">
        <f>Background!T31</f>
        <v>3.1.1 Maternal mortality ratio</v>
      </c>
    </row>
    <row r="84" spans="10:16" ht="25.5">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63.75">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3.75">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1">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1">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1">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1">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1">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8.25">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8.25">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3.75">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8.25">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5.5">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63.75">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63.75">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1">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1">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8.25">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3.75">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8.25">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8.25">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27.5">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27.5">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27.5">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51">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8.25">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8.25">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6.5">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1">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8.25">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1">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1">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89.25">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3.75">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2">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7.5">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10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2">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1">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9.25">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6.5">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8.25">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51">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300">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38.25">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14.75">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76.5">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6.5">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6.5">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3.75">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8.25">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1">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69.75">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216.75">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3.75">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3.75">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63.75">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63.75">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8.25">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8.25">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8.25">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3.75">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3.75">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5">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409.5">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51">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25.5">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63.75">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76.5">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1">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1">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3.75">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6.5">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6.5">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51">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8.25">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3.75">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1">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6.5">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8.25">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8.25">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1">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1">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1">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3.75">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63.75">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63.75">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63.75">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63.75">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1">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1">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76.5">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6.5">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6.5">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3.75">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1">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1">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1">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1">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6.5">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8.25">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8.25">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63.75">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1">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1">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51">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76.5">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8.25">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8.25">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76.5">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1">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1">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65.75">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76.5">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76.5">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1">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51">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1">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1">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3.75">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89.25">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89.25">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6.5">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3.75">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8.25">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1">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8.25">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89.25">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76.5">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25.5">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51">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38.25">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89.25">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38.25">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1">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27.5">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51">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3.75">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3.75">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65.75">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5.5">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6.5">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02">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40.25">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8.25">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63.75">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38.25">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8.25">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0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63.75">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0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3.75">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27.5">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63.75">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63.75">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1">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1">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1">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1">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1">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1">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8.25">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1">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3">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1">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63.75">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1">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38.25">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38.25">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51">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8.25">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3.75">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38.25">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38.25">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76.5">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8.25">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3.75">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8.25">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3.75">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76.5">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76.5">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1">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8.25">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89.25">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1">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38.25">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38.25">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89.25">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1">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1">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6.5">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1">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1">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14.75">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1">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8.25">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3.75">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38.25">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89.25">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3.75">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3.75">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3.75">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63.75">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8.25">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89.25">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5.5">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38.25">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51">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6.5">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1">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89.25">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89.25">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89.25">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65.75">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5.5">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102">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53">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395.25">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242.25">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204">
      <c r="A304" s="4" t="s">
        <v>186</v>
      </c>
      <c r="J304" s="4" t="s">
        <v>1367</v>
      </c>
      <c r="K304" s="4"/>
      <c r="L304" s="4" t="s">
        <v>94</v>
      </c>
      <c r="M304" s="4" t="s">
        <v>127</v>
      </c>
      <c r="N304" s="1" t="str">
        <f>Background!S142</f>
        <v>11.1 By 2030, ensure access for all to adequate, safe and affordable housing and basic services and upgrade slums</v>
      </c>
      <c r="O304" s="4" t="s">
        <v>1362</v>
      </c>
      <c r="P304" s="6" t="s">
        <v>1358</v>
      </c>
      <c r="R304" s="4" t="s">
        <v>1359</v>
      </c>
      <c r="S304" s="4" t="s">
        <v>206</v>
      </c>
      <c r="T304" s="4" t="s">
        <v>349</v>
      </c>
      <c r="U304" s="4" t="s">
        <v>1360</v>
      </c>
      <c r="V304" s="1" t="s">
        <v>223</v>
      </c>
      <c r="W304" s="4" t="s">
        <v>185</v>
      </c>
      <c r="X304" s="4" t="s">
        <v>185</v>
      </c>
      <c r="Y304" s="1" t="s">
        <v>185</v>
      </c>
    </row>
    <row r="305" spans="1:25" ht="204.75" thickBot="1">
      <c r="A305" s="4" t="s">
        <v>186</v>
      </c>
      <c r="J305" s="4" t="s">
        <v>1373</v>
      </c>
      <c r="K305" s="4"/>
      <c r="L305" s="4" t="s">
        <v>94</v>
      </c>
      <c r="M305" s="4" t="s">
        <v>127</v>
      </c>
      <c r="N305" s="1" t="str">
        <f>Background!S142</f>
        <v>11.1 By 2030, ensure access for all to adequate, safe and affordable housing and basic services and upgrade slums</v>
      </c>
      <c r="O305" s="4" t="s">
        <v>1362</v>
      </c>
      <c r="P305" s="6" t="s">
        <v>1368</v>
      </c>
      <c r="R305" s="4" t="s">
        <v>1365</v>
      </c>
      <c r="S305" s="4" t="s">
        <v>206</v>
      </c>
      <c r="T305" s="4" t="s">
        <v>181</v>
      </c>
      <c r="U305" s="4" t="s">
        <v>1360</v>
      </c>
      <c r="V305" s="1" t="s">
        <v>223</v>
      </c>
      <c r="W305" s="4" t="s">
        <v>185</v>
      </c>
      <c r="X305" s="4" t="s">
        <v>185</v>
      </c>
      <c r="Y305" s="1" t="s">
        <v>185</v>
      </c>
    </row>
    <row r="306" spans="1:25" ht="345.75" thickBot="1">
      <c r="E306" s="4" t="s">
        <v>172</v>
      </c>
      <c r="J306" s="4" t="s">
        <v>1361</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1363</v>
      </c>
      <c r="P306" s="6" t="s">
        <v>1364</v>
      </c>
      <c r="R306" s="4" t="s">
        <v>1365</v>
      </c>
      <c r="S306" s="4" t="s">
        <v>206</v>
      </c>
      <c r="T306" s="4" t="s">
        <v>349</v>
      </c>
      <c r="U306" s="231" t="s">
        <v>1366</v>
      </c>
      <c r="V306" s="1" t="s">
        <v>223</v>
      </c>
      <c r="W306" s="4" t="s">
        <v>185</v>
      </c>
      <c r="X306" s="4" t="s">
        <v>185</v>
      </c>
      <c r="Y306" s="1" t="s">
        <v>185</v>
      </c>
    </row>
    <row r="307" spans="1:25" ht="315.75" thickBot="1">
      <c r="D307" s="4" t="s">
        <v>140</v>
      </c>
      <c r="J307" s="4" t="s">
        <v>1369</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1370</v>
      </c>
      <c r="R307" s="1" t="s">
        <v>1371</v>
      </c>
      <c r="S307" s="4" t="s">
        <v>206</v>
      </c>
      <c r="T307" s="1" t="s">
        <v>181</v>
      </c>
      <c r="U307" s="231" t="s">
        <v>1372</v>
      </c>
      <c r="V307" s="1" t="s">
        <v>223</v>
      </c>
      <c r="W307" s="4" t="s">
        <v>185</v>
      </c>
      <c r="X307" s="4" t="s">
        <v>185</v>
      </c>
      <c r="Y307" s="1" t="s">
        <v>185</v>
      </c>
    </row>
    <row r="308" spans="1:25" ht="330.75" thickBot="1">
      <c r="A308" s="4" t="s">
        <v>186</v>
      </c>
      <c r="E308" s="4" t="s">
        <v>172</v>
      </c>
      <c r="J308" s="4" t="s">
        <v>1374</v>
      </c>
      <c r="K308" s="4"/>
      <c r="L308" s="4" t="s">
        <v>94</v>
      </c>
      <c r="M308" s="4" t="s">
        <v>127</v>
      </c>
      <c r="N308" s="1" t="str">
        <f>Background!S142</f>
        <v>11.1 By 2030, ensure access for all to adequate, safe and affordable housing and basic services and upgrade slums</v>
      </c>
      <c r="O308" s="4" t="s">
        <v>1375</v>
      </c>
      <c r="P308" s="6" t="s">
        <v>1376</v>
      </c>
      <c r="R308" s="4" t="s">
        <v>1377</v>
      </c>
      <c r="S308" s="4" t="s">
        <v>206</v>
      </c>
      <c r="T308" s="4" t="s">
        <v>181</v>
      </c>
      <c r="U308" s="231" t="s">
        <v>1378</v>
      </c>
      <c r="V308" s="1" t="s">
        <v>223</v>
      </c>
      <c r="W308" s="4" t="s">
        <v>185</v>
      </c>
      <c r="X308" s="4" t="s">
        <v>185</v>
      </c>
      <c r="Y308" s="1" t="s">
        <v>185</v>
      </c>
    </row>
    <row r="309" spans="1:25">
      <c r="J309" s="4"/>
      <c r="K309" s="4"/>
    </row>
    <row r="310" spans="1:25">
      <c r="J310" s="4"/>
      <c r="K310" s="4"/>
    </row>
    <row r="311" spans="1:25">
      <c r="J311" s="4"/>
      <c r="K311" s="4"/>
    </row>
    <row r="312" spans="1:25">
      <c r="J312" s="4"/>
      <c r="K312" s="4"/>
    </row>
    <row r="313" spans="1:25">
      <c r="J313" s="4"/>
      <c r="K313" s="4"/>
    </row>
    <row r="314" spans="1:25">
      <c r="J314" s="4"/>
      <c r="K314" s="4"/>
    </row>
    <row r="315" spans="1:25">
      <c r="J315" s="4"/>
      <c r="K315" s="4"/>
    </row>
    <row r="316" spans="1:25">
      <c r="J316" s="4"/>
      <c r="K316" s="4"/>
    </row>
    <row r="317" spans="1:25">
      <c r="J317" s="4"/>
      <c r="K317" s="4"/>
    </row>
    <row r="318" spans="1:25">
      <c r="J318" s="4"/>
      <c r="K318" s="4"/>
    </row>
    <row r="319" spans="1:25">
      <c r="J319" s="4"/>
      <c r="K319" s="4"/>
    </row>
    <row r="320" spans="1:25">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f0viktiAM+bTKwAP63H7Uk1+mpsACHgXJpxiuPnnvXWB16uG+mMjgQlssV2PA5YTk2ESII42+JbY5HMdsSvtow==" saltValue="+qzaYpSiRrmrhSJb+BlkIA==" spinCount="100000" sheet="1" objects="1" scenarios="1"/>
  <autoFilter ref="A3:Y69" xr:uid="{00000000-0009-0000-0000-000004000000}"/>
  <phoneticPr fontId="5" type="noConversion"/>
  <hyperlinks>
    <hyperlink ref="W6" r:id="rId1" xr:uid="{00000000-0004-0000-0400-000000000000}"/>
    <hyperlink ref="Y10" r:id="rId2" xr:uid="{00000000-0004-0000-0400-000001000000}"/>
    <hyperlink ref="W9" r:id="rId3" xr:uid="{00000000-0004-0000-0400-000002000000}"/>
    <hyperlink ref="W12" r:id="rId4" display="https://globalgoals.goldstandard.org/standards/407_V3.1_EE_ICS_Technologies-and-Practices-to-Displace-Decentrilized-Thermal-Energy-TPDDTECConsumption-.pdf" xr:uid="{00000000-0004-0000-0400-000003000000}"/>
    <hyperlink ref="Y11" r:id="rId5" display="https://www.who.int/publications/i/item/9789241548878" xr:uid="{00000000-0004-0000-0400-000004000000}"/>
    <hyperlink ref="Y17" r:id="rId6" xr:uid="{00000000-0004-0000-0400-000005000000}"/>
    <hyperlink ref="Y27" r:id="rId7" xr:uid="{00000000-0004-0000-0400-000006000000}"/>
    <hyperlink ref="Y29" r:id="rId8" display="https://iris.thegiin.org/metric/5.1/pi9151/" xr:uid="{00000000-0004-0000-0400-000007000000}"/>
    <hyperlink ref="X37" r:id="rId9" display="http://www.fao.org/3/ca5201en/ca5201en.pdf" xr:uid="{00000000-0004-0000-0400-000008000000}"/>
    <hyperlink ref="Y36" r:id="rId10" xr:uid="{00000000-0004-0000-0400-000009000000}"/>
    <hyperlink ref="Y39" r:id="rId11" xr:uid="{00000000-0004-0000-0400-00000A000000}"/>
    <hyperlink ref="Y20" r:id="rId12" xr:uid="{00000000-0004-0000-0400-00000B000000}"/>
    <hyperlink ref="Y49" r:id="rId13" xr:uid="{00000000-0004-0000-0400-00000C000000}"/>
    <hyperlink ref="Y18" r:id="rId14" xr:uid="{00000000-0004-0000-0400-00000D000000}"/>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Background!$L$5:$L$26</xm:f>
          </x14:formula1>
          <xm:sqref>L155 L152 L146:L149 L4:L127 L136:L139 L132:L133 L129 L158:L200 L214 L297:L306 L308</xm:sqref>
        </x14:dataValidation>
        <x14:dataValidation type="list" allowBlank="1" showInputMessage="1" showErrorMessage="1" xr:uid="{00000000-0002-0000-0400-000001000000}">
          <x14:formula1>
            <xm:f>Background!$S$2:$S$253</xm:f>
          </x14:formula1>
          <xm:sqref>N4:N56</xm:sqref>
        </x14:dataValidation>
        <x14:dataValidation type="list" allowBlank="1" showInputMessage="1" showErrorMessage="1" xr:uid="{00000000-0002-0000-0400-000002000000}">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D48"/>
  <sheetViews>
    <sheetView topLeftCell="A11" zoomScaleNormal="100" workbookViewId="0">
      <selection activeCell="D19" sqref="D19:D22"/>
    </sheetView>
  </sheetViews>
  <sheetFormatPr defaultColWidth="9.140625" defaultRowHeight="12.75"/>
  <cols>
    <col min="1" max="1" width="5.7109375" style="8" customWidth="1"/>
    <col min="2" max="2" width="54.42578125" style="46" customWidth="1"/>
    <col min="3" max="3" width="32.42578125" style="8" customWidth="1"/>
    <col min="4" max="4" width="36.28515625" style="8" customWidth="1"/>
    <col min="5" max="16384" width="9.140625" style="8"/>
  </cols>
  <sheetData>
    <row r="2" spans="1:4">
      <c r="A2" s="8" t="s">
        <v>851</v>
      </c>
      <c r="B2" s="47"/>
    </row>
    <row r="3" spans="1:4">
      <c r="C3" s="8" t="s">
        <v>852</v>
      </c>
      <c r="D3" s="8" t="s">
        <v>853</v>
      </c>
    </row>
    <row r="4" spans="1:4">
      <c r="B4" s="44" t="s">
        <v>854</v>
      </c>
    </row>
    <row r="5" spans="1:4">
      <c r="B5" s="43"/>
    </row>
    <row r="6" spans="1:4" ht="63.75">
      <c r="B6" s="44" t="s">
        <v>855</v>
      </c>
      <c r="C6" s="293" t="s">
        <v>856</v>
      </c>
      <c r="D6" s="293" t="s">
        <v>857</v>
      </c>
    </row>
    <row r="7" spans="1:4" ht="51">
      <c r="A7" s="45" t="s">
        <v>858</v>
      </c>
      <c r="B7" s="44" t="s">
        <v>859</v>
      </c>
      <c r="C7" s="293"/>
      <c r="D7" s="293"/>
    </row>
    <row r="8" spans="1:4" ht="38.25">
      <c r="B8" s="44" t="s">
        <v>860</v>
      </c>
      <c r="C8" s="293"/>
      <c r="D8" s="293"/>
    </row>
    <row r="9" spans="1:4" ht="38.25">
      <c r="B9" s="44" t="s">
        <v>861</v>
      </c>
      <c r="C9" s="293"/>
      <c r="D9" s="293"/>
    </row>
    <row r="10" spans="1:4" ht="38.25" customHeight="1">
      <c r="B10" s="44" t="s">
        <v>862</v>
      </c>
      <c r="C10" s="1" t="s">
        <v>863</v>
      </c>
      <c r="D10" s="293"/>
    </row>
    <row r="12" spans="1:4">
      <c r="B12" s="44" t="s">
        <v>864</v>
      </c>
      <c r="D12" s="48"/>
    </row>
    <row r="13" spans="1:4" ht="38.25">
      <c r="B13" s="44" t="s">
        <v>865</v>
      </c>
      <c r="C13" s="293" t="s">
        <v>866</v>
      </c>
      <c r="D13" s="294" t="s">
        <v>867</v>
      </c>
    </row>
    <row r="14" spans="1:4" ht="38.25">
      <c r="B14" s="44" t="s">
        <v>868</v>
      </c>
      <c r="C14" s="293"/>
      <c r="D14" s="294"/>
    </row>
    <row r="15" spans="1:4" ht="51">
      <c r="B15" s="44" t="s">
        <v>869</v>
      </c>
      <c r="C15" s="293"/>
      <c r="D15" s="294"/>
    </row>
    <row r="16" spans="1:4" ht="38.25">
      <c r="B16" s="44" t="s">
        <v>870</v>
      </c>
      <c r="C16" s="293"/>
      <c r="D16" s="294"/>
    </row>
    <row r="17" spans="2:4">
      <c r="B17" s="44"/>
      <c r="D17" s="48"/>
    </row>
    <row r="18" spans="2:4">
      <c r="B18" s="44" t="s">
        <v>871</v>
      </c>
      <c r="D18" s="48"/>
    </row>
    <row r="19" spans="2:4" ht="38.25">
      <c r="B19" s="44" t="s">
        <v>872</v>
      </c>
      <c r="D19" s="294" t="s">
        <v>867</v>
      </c>
    </row>
    <row r="20" spans="2:4" ht="38.25">
      <c r="B20" s="44" t="s">
        <v>873</v>
      </c>
      <c r="C20" s="46" t="s">
        <v>874</v>
      </c>
      <c r="D20" s="294"/>
    </row>
    <row r="21" spans="2:4" ht="51">
      <c r="B21" s="44" t="s">
        <v>875</v>
      </c>
      <c r="C21" s="46" t="s">
        <v>876</v>
      </c>
      <c r="D21" s="294"/>
    </row>
    <row r="22" spans="2:4" ht="51">
      <c r="B22" s="44" t="s">
        <v>877</v>
      </c>
      <c r="C22" s="46" t="s">
        <v>878</v>
      </c>
      <c r="D22" s="294"/>
    </row>
    <row r="23" spans="2:4">
      <c r="B23" s="43"/>
      <c r="D23" s="48"/>
    </row>
    <row r="24" spans="2:4">
      <c r="B24" s="44" t="s">
        <v>879</v>
      </c>
      <c r="D24" s="48"/>
    </row>
    <row r="25" spans="2:4" ht="51" customHeight="1">
      <c r="B25" s="44" t="s">
        <v>880</v>
      </c>
      <c r="C25" s="292" t="s">
        <v>881</v>
      </c>
      <c r="D25" s="292" t="s">
        <v>882</v>
      </c>
    </row>
    <row r="26" spans="2:4" ht="38.25">
      <c r="B26" s="44" t="s">
        <v>883</v>
      </c>
      <c r="C26" s="292"/>
      <c r="D26" s="292"/>
    </row>
    <row r="27" spans="2:4" ht="38.25">
      <c r="B27" s="44" t="s">
        <v>884</v>
      </c>
      <c r="C27" s="292"/>
      <c r="D27" s="292"/>
    </row>
    <row r="28" spans="2:4" ht="38.25">
      <c r="B28" s="44" t="s">
        <v>885</v>
      </c>
      <c r="C28" s="292"/>
      <c r="D28" s="292"/>
    </row>
    <row r="29" spans="2:4" ht="51">
      <c r="B29" s="44" t="s">
        <v>886</v>
      </c>
      <c r="C29" s="292"/>
      <c r="D29" s="292"/>
    </row>
    <row r="30" spans="2:4" ht="51">
      <c r="B30" s="44" t="s">
        <v>887</v>
      </c>
      <c r="C30" s="292"/>
      <c r="D30" s="292"/>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A6"/>
  <sheetViews>
    <sheetView workbookViewId="0">
      <selection activeCell="A7" sqref="A7"/>
    </sheetView>
  </sheetViews>
  <sheetFormatPr defaultColWidth="8.7109375" defaultRowHeight="15"/>
  <cols>
    <col min="1" max="1" width="27.42578125" customWidth="1"/>
  </cols>
  <sheetData>
    <row r="3" spans="1:1">
      <c r="A3" t="s">
        <v>888</v>
      </c>
    </row>
    <row r="6" spans="1:1">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sheetPr>
  <dimension ref="A1:BJ253"/>
  <sheetViews>
    <sheetView workbookViewId="0">
      <selection activeCell="B27" sqref="B26:B27"/>
    </sheetView>
  </sheetViews>
  <sheetFormatPr defaultColWidth="9.140625" defaultRowHeight="12.75"/>
  <cols>
    <col min="1" max="1" width="15" style="58" customWidth="1"/>
    <col min="2" max="9" width="17.7109375" style="8" customWidth="1"/>
    <col min="10" max="10" width="1.7109375" style="14" customWidth="1"/>
    <col min="11" max="11" width="1.42578125" style="14" customWidth="1"/>
    <col min="12" max="12" width="47.140625" style="8" customWidth="1"/>
    <col min="13" max="13" width="2.140625" style="8" customWidth="1"/>
    <col min="14" max="14" width="48" style="8" customWidth="1"/>
    <col min="15" max="15" width="2.140625" style="8" customWidth="1"/>
    <col min="16" max="16" width="24.140625"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140625" style="14"/>
    <col min="63" max="16384" width="9.140625" style="8"/>
  </cols>
  <sheetData>
    <row r="1" spans="1:54">
      <c r="B1" s="7"/>
      <c r="C1" s="7"/>
      <c r="D1" s="7"/>
      <c r="E1" s="7"/>
      <c r="F1" s="7"/>
      <c r="G1" s="7"/>
      <c r="H1" s="7"/>
      <c r="I1" s="7"/>
      <c r="L1" s="14"/>
      <c r="M1" s="14"/>
      <c r="N1" s="14"/>
      <c r="O1" s="14"/>
      <c r="P1" s="14"/>
      <c r="Q1" s="14"/>
      <c r="R1" s="14"/>
      <c r="S1" s="14"/>
      <c r="T1" s="14"/>
    </row>
    <row r="2" spans="1:54">
      <c r="B2" s="7" t="s">
        <v>890</v>
      </c>
      <c r="C2" s="7" t="s">
        <v>891</v>
      </c>
      <c r="D2" s="7"/>
      <c r="E2" s="7"/>
      <c r="F2" s="7"/>
      <c r="G2" s="7"/>
      <c r="H2" s="7"/>
      <c r="I2" s="7"/>
      <c r="L2" s="14"/>
      <c r="M2" s="14"/>
      <c r="N2" s="14"/>
      <c r="O2" s="14"/>
      <c r="P2" s="14"/>
      <c r="Q2" s="14"/>
      <c r="R2" s="14"/>
      <c r="S2" s="14"/>
      <c r="T2" s="14"/>
    </row>
    <row r="3" spans="1:54" ht="15">
      <c r="B3" s="7"/>
      <c r="C3" s="7"/>
      <c r="D3" s="7"/>
      <c r="E3" s="7"/>
      <c r="F3" s="7"/>
      <c r="G3" s="7"/>
      <c r="H3" s="7"/>
      <c r="I3" s="7"/>
      <c r="L3" s="14"/>
      <c r="M3" s="14"/>
      <c r="N3" s="14"/>
      <c r="O3" s="14"/>
      <c r="P3" s="14"/>
      <c r="Q3" s="14"/>
      <c r="R3" s="69" t="s">
        <v>892</v>
      </c>
      <c r="S3" s="69"/>
      <c r="T3" s="69" t="s">
        <v>893</v>
      </c>
      <c r="U3" s="66" t="s">
        <v>894</v>
      </c>
      <c r="BB3" s="14" t="s">
        <v>895</v>
      </c>
    </row>
    <row r="4" spans="1:54" ht="25.5">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c r="B6" s="60" t="s">
        <v>909</v>
      </c>
      <c r="C6" s="60" t="s">
        <v>910</v>
      </c>
      <c r="D6" s="60"/>
      <c r="E6" s="60"/>
      <c r="F6" s="60" t="s">
        <v>911</v>
      </c>
      <c r="G6" s="60"/>
      <c r="H6" s="60"/>
      <c r="I6" s="60"/>
      <c r="L6" s="67"/>
      <c r="P6" s="68" t="s">
        <v>20</v>
      </c>
      <c r="Q6" s="1"/>
      <c r="R6" s="74" t="s">
        <v>117</v>
      </c>
      <c r="S6" s="79" t="s">
        <v>912</v>
      </c>
      <c r="T6" s="80" t="s">
        <v>913</v>
      </c>
      <c r="U6" s="78"/>
      <c r="BB6" s="14" t="s">
        <v>914</v>
      </c>
    </row>
    <row r="7" spans="1:54">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c r="B8" s="60" t="s">
        <v>920</v>
      </c>
      <c r="C8" s="60" t="s">
        <v>921</v>
      </c>
      <c r="D8" s="60"/>
      <c r="E8" s="60"/>
      <c r="F8" s="60"/>
      <c r="G8" s="60"/>
      <c r="H8" s="60"/>
      <c r="I8" s="60"/>
      <c r="L8" s="67" t="s">
        <v>84</v>
      </c>
      <c r="N8" s="68" t="s">
        <v>43</v>
      </c>
      <c r="O8" s="62"/>
      <c r="P8" s="68" t="s">
        <v>922</v>
      </c>
      <c r="Q8" s="1"/>
      <c r="R8" s="74" t="s">
        <v>117</v>
      </c>
      <c r="S8" s="79" t="s">
        <v>923</v>
      </c>
      <c r="T8" s="79" t="s">
        <v>924</v>
      </c>
      <c r="U8" s="78"/>
    </row>
    <row r="9" spans="1:54">
      <c r="B9" s="60" t="s">
        <v>925</v>
      </c>
      <c r="C9" s="60"/>
      <c r="D9" s="60"/>
      <c r="E9" s="60"/>
      <c r="F9" s="60"/>
      <c r="G9" s="60"/>
      <c r="H9" s="60"/>
      <c r="I9" s="60"/>
      <c r="L9" s="68" t="s">
        <v>85</v>
      </c>
      <c r="N9" s="68" t="s">
        <v>235</v>
      </c>
      <c r="O9" s="62"/>
      <c r="P9" s="68" t="s">
        <v>926</v>
      </c>
      <c r="Q9" s="1"/>
      <c r="R9" s="74" t="s">
        <v>117</v>
      </c>
      <c r="S9" s="79" t="s">
        <v>927</v>
      </c>
      <c r="T9" s="79" t="s">
        <v>928</v>
      </c>
      <c r="U9" s="78"/>
    </row>
    <row r="10" spans="1:54">
      <c r="B10" s="60" t="s">
        <v>929</v>
      </c>
      <c r="C10" s="60"/>
      <c r="D10" s="60"/>
      <c r="E10" s="60"/>
      <c r="F10" s="60"/>
      <c r="G10" s="60"/>
      <c r="H10" s="60"/>
      <c r="I10" s="60"/>
      <c r="L10" s="67" t="s">
        <v>86</v>
      </c>
      <c r="N10" s="68" t="s">
        <v>120</v>
      </c>
      <c r="O10" s="62"/>
      <c r="P10" s="68"/>
      <c r="Q10" s="1"/>
      <c r="R10" s="74" t="s">
        <v>117</v>
      </c>
      <c r="S10" s="79" t="s">
        <v>927</v>
      </c>
      <c r="T10" s="79" t="s">
        <v>930</v>
      </c>
      <c r="U10" s="78"/>
    </row>
    <row r="11" spans="1:54">
      <c r="B11" s="60"/>
      <c r="C11" s="60"/>
      <c r="D11" s="60"/>
      <c r="E11" s="60"/>
      <c r="F11" s="60"/>
      <c r="G11" s="60"/>
      <c r="H11" s="60"/>
      <c r="I11" s="60"/>
      <c r="L11" s="68" t="s">
        <v>87</v>
      </c>
      <c r="N11" s="68" t="s">
        <v>302</v>
      </c>
      <c r="O11" s="62"/>
      <c r="P11" s="68"/>
      <c r="Q11" s="1"/>
      <c r="R11" s="74" t="s">
        <v>117</v>
      </c>
      <c r="S11" s="79" t="s">
        <v>931</v>
      </c>
      <c r="T11" s="79" t="s">
        <v>932</v>
      </c>
      <c r="U11" s="78"/>
    </row>
    <row r="12" spans="1:54">
      <c r="B12" s="60"/>
      <c r="C12" s="60"/>
      <c r="D12" s="60"/>
      <c r="E12" s="60"/>
      <c r="F12" s="60"/>
      <c r="G12" s="60"/>
      <c r="H12" s="60"/>
      <c r="I12" s="60"/>
      <c r="L12" s="67" t="s">
        <v>88</v>
      </c>
      <c r="N12" s="68" t="s">
        <v>122</v>
      </c>
      <c r="O12" s="62"/>
      <c r="P12" s="68"/>
      <c r="Q12" s="1"/>
      <c r="R12" s="74" t="s">
        <v>117</v>
      </c>
      <c r="S12" s="79" t="s">
        <v>931</v>
      </c>
      <c r="T12" s="79" t="s">
        <v>933</v>
      </c>
      <c r="U12" s="78"/>
    </row>
    <row r="13" spans="1:54">
      <c r="B13" s="60"/>
      <c r="C13" s="60"/>
      <c r="D13" s="60"/>
      <c r="E13" s="60"/>
      <c r="F13" s="60"/>
      <c r="G13" s="60"/>
      <c r="H13" s="60"/>
      <c r="I13" s="60"/>
      <c r="L13" s="68" t="s">
        <v>89</v>
      </c>
      <c r="N13" s="68" t="s">
        <v>123</v>
      </c>
      <c r="O13" s="62"/>
      <c r="P13" s="68"/>
      <c r="Q13" s="1"/>
      <c r="R13" s="74" t="s">
        <v>117</v>
      </c>
      <c r="S13" s="79" t="s">
        <v>931</v>
      </c>
      <c r="T13" s="79" t="s">
        <v>934</v>
      </c>
      <c r="U13" s="78"/>
    </row>
    <row r="14" spans="1:54">
      <c r="B14" s="60"/>
      <c r="C14" s="60"/>
      <c r="D14" s="60"/>
      <c r="E14" s="60"/>
      <c r="F14" s="60"/>
      <c r="G14" s="60"/>
      <c r="H14" s="60"/>
      <c r="I14" s="60"/>
      <c r="L14" s="67" t="s">
        <v>90</v>
      </c>
      <c r="N14" s="68" t="s">
        <v>124</v>
      </c>
      <c r="O14" s="62"/>
      <c r="P14" s="68"/>
      <c r="Q14" s="1"/>
      <c r="R14" s="74" t="s">
        <v>117</v>
      </c>
      <c r="S14" s="79" t="s">
        <v>931</v>
      </c>
      <c r="T14" s="79" t="s">
        <v>935</v>
      </c>
      <c r="U14" s="78"/>
    </row>
    <row r="15" spans="1:54">
      <c r="B15" s="60"/>
      <c r="C15" s="60"/>
      <c r="D15" s="60"/>
      <c r="E15" s="60"/>
      <c r="F15" s="60"/>
      <c r="G15" s="60"/>
      <c r="H15" s="60"/>
      <c r="I15" s="60"/>
      <c r="L15" s="68" t="s">
        <v>91</v>
      </c>
      <c r="N15" s="68" t="s">
        <v>125</v>
      </c>
      <c r="O15" s="62"/>
      <c r="P15" s="68"/>
      <c r="Q15" s="1"/>
      <c r="R15" s="74" t="s">
        <v>117</v>
      </c>
      <c r="S15" s="79" t="s">
        <v>936</v>
      </c>
      <c r="T15" s="79" t="s">
        <v>937</v>
      </c>
      <c r="U15" s="78"/>
    </row>
    <row r="16" spans="1:54">
      <c r="B16" s="60"/>
      <c r="C16" s="60"/>
      <c r="D16" s="60"/>
      <c r="E16" s="60"/>
      <c r="F16" s="60"/>
      <c r="G16" s="60"/>
      <c r="H16" s="60"/>
      <c r="I16" s="60"/>
      <c r="L16" s="67" t="s">
        <v>92</v>
      </c>
      <c r="N16" s="68" t="s">
        <v>126</v>
      </c>
      <c r="O16" s="62"/>
      <c r="P16" s="68"/>
      <c r="Q16" s="1"/>
      <c r="R16" s="74" t="s">
        <v>117</v>
      </c>
      <c r="S16" s="79" t="s">
        <v>936</v>
      </c>
      <c r="T16" s="79" t="s">
        <v>938</v>
      </c>
      <c r="U16" s="78"/>
    </row>
    <row r="17" spans="2:21">
      <c r="B17" s="60"/>
      <c r="C17" s="60"/>
      <c r="D17" s="60"/>
      <c r="E17" s="60"/>
      <c r="F17" s="60"/>
      <c r="G17" s="60"/>
      <c r="H17" s="60"/>
      <c r="I17" s="60"/>
      <c r="L17" s="68" t="s">
        <v>93</v>
      </c>
      <c r="N17" s="68" t="s">
        <v>127</v>
      </c>
      <c r="O17" s="62"/>
      <c r="P17" s="68"/>
      <c r="Q17" s="1"/>
      <c r="R17" s="74" t="s">
        <v>117</v>
      </c>
      <c r="S17" s="79" t="s">
        <v>939</v>
      </c>
      <c r="T17" s="79" t="s">
        <v>940</v>
      </c>
      <c r="U17" s="78"/>
    </row>
    <row r="18" spans="2:21">
      <c r="B18" s="60"/>
      <c r="C18" s="60"/>
      <c r="D18" s="60"/>
      <c r="E18" s="60"/>
      <c r="F18" s="60"/>
      <c r="G18" s="60"/>
      <c r="H18" s="60"/>
      <c r="I18" s="60"/>
      <c r="L18" s="68" t="s">
        <v>94</v>
      </c>
      <c r="N18" s="68" t="s">
        <v>128</v>
      </c>
      <c r="O18" s="62"/>
      <c r="P18" s="68"/>
      <c r="Q18" s="1"/>
      <c r="R18" s="74" t="s">
        <v>118</v>
      </c>
      <c r="S18" s="79" t="s">
        <v>941</v>
      </c>
      <c r="T18" s="79" t="s">
        <v>942</v>
      </c>
      <c r="U18" s="78"/>
    </row>
    <row r="19" spans="2:21">
      <c r="B19" s="60"/>
      <c r="C19" s="60"/>
      <c r="D19" s="60"/>
      <c r="E19" s="60"/>
      <c r="F19" s="60"/>
      <c r="G19" s="60"/>
      <c r="H19" s="60"/>
      <c r="I19" s="60"/>
      <c r="L19" s="67" t="s">
        <v>95</v>
      </c>
      <c r="N19" s="68" t="s">
        <v>129</v>
      </c>
      <c r="O19" s="62"/>
      <c r="P19" s="68"/>
      <c r="Q19" s="1"/>
      <c r="R19" s="74" t="s">
        <v>118</v>
      </c>
      <c r="S19" s="79" t="s">
        <v>941</v>
      </c>
      <c r="T19" s="79" t="s">
        <v>943</v>
      </c>
      <c r="U19" s="78"/>
    </row>
    <row r="20" spans="2:21">
      <c r="B20" s="60"/>
      <c r="C20" s="60"/>
      <c r="D20" s="60"/>
      <c r="E20" s="60"/>
      <c r="F20" s="60"/>
      <c r="G20" s="60"/>
      <c r="H20" s="60"/>
      <c r="I20" s="60"/>
      <c r="L20" s="68" t="s">
        <v>96</v>
      </c>
      <c r="N20" s="68" t="s">
        <v>130</v>
      </c>
      <c r="O20" s="62"/>
      <c r="P20" s="68"/>
      <c r="Q20" s="1"/>
      <c r="R20" s="74" t="s">
        <v>118</v>
      </c>
      <c r="S20" s="79" t="s">
        <v>944</v>
      </c>
      <c r="T20" s="79" t="s">
        <v>945</v>
      </c>
      <c r="U20" s="78"/>
    </row>
    <row r="21" spans="2:21">
      <c r="B21" s="60"/>
      <c r="C21" s="60"/>
      <c r="D21" s="60"/>
      <c r="E21" s="60"/>
      <c r="F21" s="60"/>
      <c r="G21" s="60"/>
      <c r="H21" s="60"/>
      <c r="I21" s="60"/>
      <c r="L21" s="67" t="s">
        <v>97</v>
      </c>
      <c r="N21" s="68" t="s">
        <v>131</v>
      </c>
      <c r="O21" s="62"/>
      <c r="P21" s="68"/>
      <c r="Q21" s="1"/>
      <c r="R21" s="74" t="s">
        <v>118</v>
      </c>
      <c r="S21" s="79" t="s">
        <v>944</v>
      </c>
      <c r="T21" s="79" t="s">
        <v>946</v>
      </c>
      <c r="U21" s="78"/>
    </row>
    <row r="22" spans="2:21">
      <c r="B22" s="60"/>
      <c r="C22" s="60"/>
      <c r="D22" s="60"/>
      <c r="E22" s="60"/>
      <c r="F22" s="60"/>
      <c r="G22" s="60"/>
      <c r="H22" s="60"/>
      <c r="I22" s="60"/>
      <c r="L22" s="67" t="s">
        <v>98</v>
      </c>
      <c r="N22" s="68" t="s">
        <v>777</v>
      </c>
      <c r="O22" s="62"/>
      <c r="P22" s="68"/>
      <c r="Q22" s="1"/>
      <c r="R22" s="74" t="s">
        <v>118</v>
      </c>
      <c r="S22" s="79" t="s">
        <v>457</v>
      </c>
      <c r="T22" s="79" t="s">
        <v>947</v>
      </c>
      <c r="U22" s="78"/>
    </row>
    <row r="23" spans="2:21">
      <c r="B23" s="60"/>
      <c r="C23" s="60"/>
      <c r="D23" s="60"/>
      <c r="E23" s="60"/>
      <c r="F23" s="60"/>
      <c r="G23" s="60"/>
      <c r="H23" s="60"/>
      <c r="I23" s="60"/>
      <c r="L23" s="68" t="s">
        <v>99</v>
      </c>
      <c r="N23" s="68" t="s">
        <v>133</v>
      </c>
      <c r="O23" s="62"/>
      <c r="P23" s="68"/>
      <c r="Q23" s="1"/>
      <c r="R23" s="74" t="s">
        <v>118</v>
      </c>
      <c r="S23" s="79" t="s">
        <v>457</v>
      </c>
      <c r="T23" s="79" t="s">
        <v>948</v>
      </c>
      <c r="U23" s="78"/>
    </row>
    <row r="24" spans="2:21">
      <c r="B24" s="60"/>
      <c r="C24" s="60"/>
      <c r="D24" s="60"/>
      <c r="E24" s="60"/>
      <c r="F24" s="60"/>
      <c r="G24" s="60"/>
      <c r="H24" s="60"/>
      <c r="I24" s="60"/>
      <c r="L24" s="67" t="s">
        <v>100</v>
      </c>
      <c r="P24" s="68"/>
      <c r="Q24" s="1"/>
      <c r="R24" s="74" t="s">
        <v>118</v>
      </c>
      <c r="S24" s="79" t="s">
        <v>396</v>
      </c>
      <c r="T24" s="79" t="s">
        <v>949</v>
      </c>
      <c r="U24" s="78"/>
    </row>
    <row r="25" spans="2:21">
      <c r="B25" s="60"/>
      <c r="C25" s="60"/>
      <c r="D25" s="60"/>
      <c r="E25" s="60"/>
      <c r="F25" s="60"/>
      <c r="G25" s="60"/>
      <c r="H25" s="60"/>
      <c r="I25" s="60"/>
      <c r="L25" s="14"/>
      <c r="M25" s="14"/>
      <c r="N25" s="14"/>
      <c r="O25" s="14"/>
      <c r="P25" s="14"/>
      <c r="Q25" s="1"/>
      <c r="R25" s="74" t="s">
        <v>118</v>
      </c>
      <c r="S25" s="79" t="s">
        <v>950</v>
      </c>
      <c r="T25" s="79" t="s">
        <v>951</v>
      </c>
      <c r="U25" s="78"/>
    </row>
    <row r="26" spans="2:21">
      <c r="B26" s="60"/>
      <c r="C26" s="60"/>
      <c r="D26" s="60"/>
      <c r="E26" s="60"/>
      <c r="F26" s="60"/>
      <c r="G26" s="60"/>
      <c r="H26" s="60"/>
      <c r="I26" s="60"/>
      <c r="L26" s="14"/>
      <c r="M26" s="14"/>
      <c r="N26" s="14"/>
      <c r="O26" s="14"/>
      <c r="P26" s="14"/>
      <c r="Q26" s="1"/>
      <c r="R26" s="74" t="s">
        <v>118</v>
      </c>
      <c r="S26" s="79" t="s">
        <v>950</v>
      </c>
      <c r="T26" s="79" t="s">
        <v>952</v>
      </c>
      <c r="U26" s="78"/>
    </row>
    <row r="27" spans="2:21">
      <c r="B27" s="60"/>
      <c r="C27" s="60"/>
      <c r="D27" s="60"/>
      <c r="E27" s="60"/>
      <c r="F27" s="60"/>
      <c r="G27" s="60"/>
      <c r="H27" s="60"/>
      <c r="I27" s="60"/>
      <c r="L27" s="14"/>
      <c r="M27" s="14"/>
      <c r="N27" s="14"/>
      <c r="O27" s="14"/>
      <c r="P27" s="14"/>
      <c r="Q27" s="1"/>
      <c r="R27" s="74" t="s">
        <v>118</v>
      </c>
      <c r="S27" s="79" t="s">
        <v>953</v>
      </c>
      <c r="T27" s="79" t="s">
        <v>954</v>
      </c>
      <c r="U27" s="78"/>
    </row>
    <row r="28" spans="2:21">
      <c r="B28" s="60"/>
      <c r="C28" s="60"/>
      <c r="D28" s="60"/>
      <c r="E28" s="60"/>
      <c r="F28" s="60"/>
      <c r="G28" s="60"/>
      <c r="H28" s="60"/>
      <c r="I28" s="60"/>
      <c r="L28" s="14"/>
      <c r="M28" s="14"/>
      <c r="N28" s="14"/>
      <c r="O28" s="14"/>
      <c r="P28" s="14"/>
      <c r="Q28" s="1"/>
      <c r="R28" s="74" t="s">
        <v>118</v>
      </c>
      <c r="S28" s="79" t="s">
        <v>953</v>
      </c>
      <c r="T28" s="79" t="s">
        <v>955</v>
      </c>
      <c r="U28" s="78"/>
    </row>
    <row r="29" spans="2:21">
      <c r="B29" s="60"/>
      <c r="C29" s="60"/>
      <c r="D29" s="60"/>
      <c r="E29" s="60"/>
      <c r="F29" s="60"/>
      <c r="G29" s="60"/>
      <c r="H29" s="60"/>
      <c r="I29" s="60"/>
      <c r="L29" s="76" t="s">
        <v>956</v>
      </c>
      <c r="M29" s="14"/>
      <c r="N29" s="14"/>
      <c r="O29" s="14"/>
      <c r="P29" s="14"/>
      <c r="Q29" s="1"/>
      <c r="R29" s="74" t="s">
        <v>118</v>
      </c>
      <c r="S29" s="79" t="s">
        <v>957</v>
      </c>
      <c r="T29" s="79" t="s">
        <v>958</v>
      </c>
      <c r="U29" s="78"/>
    </row>
    <row r="30" spans="2:21">
      <c r="B30" s="60"/>
      <c r="C30" s="60"/>
      <c r="D30" s="60"/>
      <c r="E30" s="60"/>
      <c r="F30" s="60"/>
      <c r="G30" s="60"/>
      <c r="H30" s="60"/>
      <c r="I30" s="60"/>
      <c r="L30" s="76" t="s">
        <v>39</v>
      </c>
      <c r="M30" s="14"/>
      <c r="N30" s="14"/>
      <c r="O30" s="14"/>
      <c r="P30" s="14"/>
      <c r="Q30" s="1"/>
      <c r="R30" s="74" t="s">
        <v>118</v>
      </c>
      <c r="S30" s="79" t="s">
        <v>959</v>
      </c>
      <c r="T30" s="79" t="s">
        <v>960</v>
      </c>
      <c r="U30" s="78"/>
    </row>
    <row r="31" spans="2:21">
      <c r="B31" s="60"/>
      <c r="C31" s="60"/>
      <c r="D31" s="60"/>
      <c r="E31" s="60"/>
      <c r="F31" s="60"/>
      <c r="G31" s="60"/>
      <c r="H31" s="60"/>
      <c r="I31" s="60"/>
      <c r="L31" s="57"/>
      <c r="M31" s="14"/>
      <c r="N31" s="14"/>
      <c r="O31" s="14"/>
      <c r="P31" s="14"/>
      <c r="Q31" s="1"/>
      <c r="R31" s="74" t="s">
        <v>119</v>
      </c>
      <c r="S31" s="79" t="s">
        <v>961</v>
      </c>
      <c r="T31" s="79" t="s">
        <v>962</v>
      </c>
      <c r="U31" s="78"/>
    </row>
    <row r="32" spans="2:21">
      <c r="B32" s="60"/>
      <c r="C32" s="60"/>
      <c r="D32" s="60"/>
      <c r="E32" s="60"/>
      <c r="F32" s="60"/>
      <c r="G32" s="60"/>
      <c r="H32" s="60"/>
      <c r="I32" s="60"/>
      <c r="L32" s="57"/>
      <c r="M32" s="14"/>
      <c r="N32" s="14"/>
      <c r="O32" s="14"/>
      <c r="P32" s="14"/>
      <c r="Q32" s="1"/>
      <c r="R32" s="74" t="s">
        <v>119</v>
      </c>
      <c r="S32" s="79" t="s">
        <v>961</v>
      </c>
      <c r="T32" s="79" t="s">
        <v>963</v>
      </c>
      <c r="U32" s="78"/>
    </row>
    <row r="33" spans="1:21">
      <c r="B33" s="14"/>
      <c r="C33" s="14"/>
      <c r="D33" s="14"/>
      <c r="E33" s="14"/>
      <c r="F33" s="14"/>
      <c r="G33" s="14"/>
      <c r="H33" s="14"/>
      <c r="I33" s="14"/>
      <c r="L33" s="57"/>
      <c r="M33" s="14"/>
      <c r="N33" s="14"/>
      <c r="O33" s="14"/>
      <c r="P33" s="14"/>
      <c r="Q33" s="1"/>
      <c r="R33" s="74" t="s">
        <v>119</v>
      </c>
      <c r="S33" s="79" t="s">
        <v>964</v>
      </c>
      <c r="T33" s="79" t="s">
        <v>965</v>
      </c>
      <c r="U33" s="78"/>
    </row>
    <row r="34" spans="1:21">
      <c r="B34" s="14"/>
      <c r="C34" s="14"/>
      <c r="D34" s="14"/>
      <c r="E34" s="14"/>
      <c r="F34" s="14"/>
      <c r="G34" s="14"/>
      <c r="H34" s="14"/>
      <c r="I34" s="14"/>
      <c r="L34" s="14"/>
      <c r="M34" s="14"/>
      <c r="N34" s="14"/>
      <c r="O34" s="14"/>
      <c r="P34" s="14"/>
      <c r="Q34" s="1"/>
      <c r="R34" s="74" t="s">
        <v>119</v>
      </c>
      <c r="S34" s="79" t="s">
        <v>964</v>
      </c>
      <c r="T34" s="79" t="s">
        <v>966</v>
      </c>
      <c r="U34" s="78"/>
    </row>
    <row r="35" spans="1:21" ht="13.5" thickBot="1">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c r="B36" s="14"/>
      <c r="C36" s="14"/>
      <c r="D36" s="14"/>
      <c r="E36" s="14"/>
      <c r="F36" s="14"/>
      <c r="G36" s="14"/>
      <c r="H36" s="14"/>
      <c r="I36" s="14"/>
      <c r="L36" s="14"/>
      <c r="M36" s="14"/>
      <c r="N36" s="14"/>
      <c r="O36" s="14"/>
      <c r="P36" s="14"/>
      <c r="Q36" s="1"/>
      <c r="R36" s="74" t="s">
        <v>119</v>
      </c>
      <c r="S36" s="79" t="s">
        <v>969</v>
      </c>
      <c r="T36" s="79" t="s">
        <v>971</v>
      </c>
      <c r="U36" s="78"/>
    </row>
    <row r="37" spans="1:21">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c r="B39" s="72" t="s">
        <v>980</v>
      </c>
      <c r="C39" s="72" t="s">
        <v>981</v>
      </c>
      <c r="D39" s="72"/>
      <c r="E39" s="72"/>
      <c r="F39" s="72"/>
      <c r="G39" s="72"/>
      <c r="H39" s="72"/>
      <c r="I39" s="72"/>
      <c r="L39" s="14"/>
      <c r="M39" s="14"/>
      <c r="N39" s="14"/>
      <c r="O39" s="14"/>
      <c r="P39" s="14"/>
      <c r="Q39" s="1"/>
      <c r="R39" s="74" t="s">
        <v>119</v>
      </c>
      <c r="S39" s="79" t="s">
        <v>969</v>
      </c>
      <c r="T39" s="79" t="s">
        <v>982</v>
      </c>
      <c r="U39" s="78"/>
    </row>
    <row r="40" spans="1:21">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c r="A41" s="73"/>
      <c r="B41" s="33" t="s">
        <v>986</v>
      </c>
      <c r="C41" s="295" t="s">
        <v>987</v>
      </c>
      <c r="D41" s="295"/>
      <c r="E41" s="295"/>
      <c r="F41" s="295"/>
      <c r="G41" s="295"/>
      <c r="H41" s="295"/>
      <c r="I41" s="295"/>
      <c r="L41" s="14"/>
      <c r="M41" s="14"/>
      <c r="N41" s="14"/>
      <c r="O41" s="14"/>
      <c r="P41" s="14"/>
      <c r="Q41" s="1"/>
      <c r="R41" s="74" t="s">
        <v>119</v>
      </c>
      <c r="S41" s="79" t="s">
        <v>984</v>
      </c>
      <c r="T41" s="79" t="s">
        <v>988</v>
      </c>
      <c r="U41" s="78"/>
    </row>
    <row r="42" spans="1:21" ht="14.25">
      <c r="A42" s="14"/>
      <c r="B42" s="14"/>
      <c r="C42" s="153" t="s">
        <v>989</v>
      </c>
      <c r="D42" s="14"/>
      <c r="E42" s="14"/>
      <c r="F42" s="14"/>
      <c r="G42" s="14"/>
      <c r="H42" s="14"/>
      <c r="I42" s="14"/>
      <c r="L42" s="14"/>
      <c r="M42" s="14"/>
      <c r="N42" s="14"/>
      <c r="O42" s="14"/>
      <c r="P42" s="14"/>
      <c r="Q42" s="1"/>
      <c r="R42" s="74" t="s">
        <v>119</v>
      </c>
      <c r="S42" s="79" t="s">
        <v>990</v>
      </c>
      <c r="T42" s="79" t="s">
        <v>991</v>
      </c>
      <c r="U42" s="78"/>
    </row>
    <row r="43" spans="1:21" ht="14.25">
      <c r="A43" s="14"/>
      <c r="B43" s="14"/>
      <c r="C43" s="153" t="s">
        <v>989</v>
      </c>
      <c r="D43" s="14"/>
      <c r="E43" s="14"/>
      <c r="F43" s="14"/>
      <c r="G43" s="14"/>
      <c r="H43" s="14"/>
      <c r="I43" s="14"/>
      <c r="L43" s="14"/>
      <c r="M43" s="14"/>
      <c r="N43" s="14"/>
      <c r="O43" s="14"/>
      <c r="P43" s="14"/>
      <c r="Q43" s="1"/>
      <c r="R43" s="74" t="s">
        <v>119</v>
      </c>
      <c r="S43" s="79" t="s">
        <v>990</v>
      </c>
      <c r="T43" s="79" t="s">
        <v>992</v>
      </c>
      <c r="U43" s="78"/>
    </row>
    <row r="44" spans="1:21" ht="14.25">
      <c r="A44" s="14"/>
      <c r="B44" s="14"/>
      <c r="C44" s="152"/>
      <c r="D44" s="14"/>
      <c r="E44" s="14"/>
      <c r="F44" s="14"/>
      <c r="G44" s="14"/>
      <c r="H44" s="14"/>
      <c r="I44" s="14"/>
      <c r="L44" s="14"/>
      <c r="M44" s="14"/>
      <c r="N44" s="14"/>
      <c r="O44" s="14"/>
      <c r="P44" s="14"/>
      <c r="Q44" s="1"/>
      <c r="R44" s="74" t="s">
        <v>119</v>
      </c>
      <c r="S44" s="79" t="s">
        <v>993</v>
      </c>
      <c r="T44" s="79" t="s">
        <v>994</v>
      </c>
      <c r="U44" s="78"/>
    </row>
    <row r="45" spans="1:21">
      <c r="A45" s="14"/>
      <c r="B45" s="14"/>
      <c r="C45" s="14"/>
      <c r="D45" s="14"/>
      <c r="E45" s="14"/>
      <c r="F45" s="14"/>
      <c r="G45" s="14"/>
      <c r="H45" s="14"/>
      <c r="I45" s="14"/>
      <c r="L45" s="14"/>
      <c r="M45" s="14"/>
      <c r="N45" s="14"/>
      <c r="O45" s="14"/>
      <c r="P45" s="14"/>
      <c r="Q45" s="1"/>
      <c r="R45" s="74" t="s">
        <v>119</v>
      </c>
      <c r="S45" s="79" t="s">
        <v>995</v>
      </c>
      <c r="T45" s="79" t="s">
        <v>996</v>
      </c>
      <c r="U45" s="78"/>
    </row>
    <row r="46" spans="1:21">
      <c r="A46" s="14"/>
      <c r="B46" s="14"/>
      <c r="C46" s="14"/>
      <c r="D46" s="14"/>
      <c r="E46" s="14"/>
      <c r="F46" s="14"/>
      <c r="G46" s="14"/>
      <c r="H46" s="14"/>
      <c r="I46" s="14"/>
      <c r="L46" s="14"/>
      <c r="M46" s="14"/>
      <c r="N46" s="14"/>
      <c r="O46" s="14"/>
      <c r="P46" s="14"/>
      <c r="Q46" s="1"/>
      <c r="R46" s="74" t="s">
        <v>119</v>
      </c>
      <c r="S46" s="79" t="s">
        <v>995</v>
      </c>
      <c r="T46" s="79" t="s">
        <v>997</v>
      </c>
      <c r="U46" s="78"/>
    </row>
    <row r="47" spans="1:21">
      <c r="A47" s="14"/>
      <c r="B47" s="14"/>
      <c r="C47" s="14"/>
      <c r="D47" s="14"/>
      <c r="E47" s="14"/>
      <c r="F47" s="14"/>
      <c r="G47" s="14"/>
      <c r="H47" s="14"/>
      <c r="I47" s="14"/>
      <c r="L47" s="14"/>
      <c r="M47" s="14"/>
      <c r="N47" s="14"/>
      <c r="O47" s="14"/>
      <c r="P47" s="14"/>
      <c r="Q47" s="1"/>
      <c r="R47" s="74" t="s">
        <v>119</v>
      </c>
      <c r="S47" s="79" t="s">
        <v>998</v>
      </c>
      <c r="T47" s="80" t="s">
        <v>999</v>
      </c>
      <c r="U47" s="78"/>
    </row>
    <row r="48" spans="1:21">
      <c r="A48" s="14"/>
      <c r="B48" s="14"/>
      <c r="C48" s="14"/>
      <c r="D48" s="14"/>
      <c r="E48" s="14"/>
      <c r="F48" s="14"/>
      <c r="G48" s="14"/>
      <c r="H48" s="14"/>
      <c r="I48" s="14"/>
      <c r="L48" s="14"/>
      <c r="M48" s="14"/>
      <c r="N48" s="14"/>
      <c r="O48" s="14"/>
      <c r="P48" s="14"/>
      <c r="Q48" s="1"/>
      <c r="R48" s="74" t="s">
        <v>119</v>
      </c>
      <c r="S48" s="79" t="s">
        <v>998</v>
      </c>
      <c r="T48" s="79" t="s">
        <v>1000</v>
      </c>
      <c r="U48" s="78"/>
    </row>
    <row r="49" spans="1:21">
      <c r="A49" s="14"/>
      <c r="B49" s="14"/>
      <c r="C49" s="14"/>
      <c r="D49" s="14"/>
      <c r="E49" s="14"/>
      <c r="F49" s="14"/>
      <c r="G49" s="14"/>
      <c r="H49" s="14"/>
      <c r="I49" s="14"/>
      <c r="L49" s="14"/>
      <c r="M49" s="14"/>
      <c r="N49" s="14"/>
      <c r="O49" s="14"/>
      <c r="P49" s="14"/>
      <c r="Q49" s="1"/>
      <c r="R49" s="74" t="s">
        <v>119</v>
      </c>
      <c r="S49" s="79" t="s">
        <v>236</v>
      </c>
      <c r="T49" s="79" t="s">
        <v>1001</v>
      </c>
      <c r="U49" s="78"/>
    </row>
    <row r="50" spans="1:21">
      <c r="A50" s="14"/>
      <c r="B50" s="14"/>
      <c r="C50" s="14"/>
      <c r="D50" s="14"/>
      <c r="E50" s="14"/>
      <c r="F50" s="14"/>
      <c r="G50" s="14"/>
      <c r="H50" s="14"/>
      <c r="I50" s="14"/>
      <c r="L50" s="14"/>
      <c r="M50" s="14"/>
      <c r="N50" s="14"/>
      <c r="O50" s="14"/>
      <c r="P50" s="14"/>
      <c r="Q50" s="1"/>
      <c r="R50" s="74" t="s">
        <v>119</v>
      </c>
      <c r="S50" s="79" t="s">
        <v>236</v>
      </c>
      <c r="T50" s="79" t="s">
        <v>1002</v>
      </c>
      <c r="U50" s="78"/>
    </row>
    <row r="51" spans="1:21">
      <c r="A51" s="14"/>
      <c r="B51" s="14"/>
      <c r="C51" s="14"/>
      <c r="D51" s="14"/>
      <c r="E51" s="14"/>
      <c r="F51" s="14"/>
      <c r="G51" s="14"/>
      <c r="H51" s="14"/>
      <c r="I51" s="14"/>
      <c r="L51" s="14"/>
      <c r="M51" s="14"/>
      <c r="N51" s="14"/>
      <c r="O51" s="14"/>
      <c r="P51" s="14"/>
      <c r="Q51" s="1"/>
      <c r="R51" s="74" t="s">
        <v>119</v>
      </c>
      <c r="S51" s="79" t="s">
        <v>236</v>
      </c>
      <c r="T51" s="79" t="s">
        <v>1003</v>
      </c>
      <c r="U51" s="78"/>
    </row>
    <row r="52" spans="1:21">
      <c r="A52" s="14"/>
      <c r="B52" s="14"/>
      <c r="C52" s="14"/>
      <c r="D52" s="14"/>
      <c r="E52" s="14"/>
      <c r="F52" s="14"/>
      <c r="G52" s="14"/>
      <c r="H52" s="14"/>
      <c r="I52" s="14"/>
      <c r="L52" s="14"/>
      <c r="M52" s="14"/>
      <c r="N52" s="14"/>
      <c r="O52" s="14"/>
      <c r="P52" s="14"/>
      <c r="Q52" s="1"/>
      <c r="R52" s="74" t="s">
        <v>119</v>
      </c>
      <c r="S52" s="79" t="s">
        <v>1004</v>
      </c>
      <c r="T52" s="79" t="s">
        <v>1005</v>
      </c>
      <c r="U52" s="78"/>
    </row>
    <row r="53" spans="1:21">
      <c r="A53" s="14"/>
      <c r="B53" s="14"/>
      <c r="C53" s="14"/>
      <c r="D53" s="14"/>
      <c r="E53" s="14"/>
      <c r="F53" s="14"/>
      <c r="G53" s="14"/>
      <c r="H53" s="14"/>
      <c r="I53" s="14"/>
      <c r="L53" s="14"/>
      <c r="M53" s="14"/>
      <c r="N53" s="14"/>
      <c r="O53" s="14"/>
      <c r="P53" s="14"/>
      <c r="Q53" s="1"/>
      <c r="R53" s="74" t="s">
        <v>119</v>
      </c>
      <c r="S53" s="79" t="s">
        <v>1006</v>
      </c>
      <c r="T53" s="79" t="s">
        <v>1007</v>
      </c>
      <c r="U53" s="78"/>
    </row>
    <row r="54" spans="1:21">
      <c r="A54" s="14"/>
      <c r="B54" s="14"/>
      <c r="C54" s="14"/>
      <c r="D54" s="14"/>
      <c r="E54" s="14"/>
      <c r="F54" s="14"/>
      <c r="G54" s="14"/>
      <c r="H54" s="14"/>
      <c r="I54" s="14"/>
      <c r="L54" s="14"/>
      <c r="M54" s="14"/>
      <c r="N54" s="14"/>
      <c r="O54" s="14"/>
      <c r="P54" s="14"/>
      <c r="Q54" s="1"/>
      <c r="R54" s="74" t="s">
        <v>119</v>
      </c>
      <c r="S54" s="79" t="s">
        <v>1006</v>
      </c>
      <c r="T54" s="79" t="s">
        <v>1008</v>
      </c>
      <c r="U54" s="78"/>
    </row>
    <row r="55" spans="1:21">
      <c r="A55" s="14"/>
      <c r="B55" s="14"/>
      <c r="C55" s="14"/>
      <c r="D55" s="14"/>
      <c r="E55" s="14"/>
      <c r="F55" s="14"/>
      <c r="G55" s="14"/>
      <c r="H55" s="14"/>
      <c r="I55" s="14"/>
      <c r="L55" s="14"/>
      <c r="M55" s="14"/>
      <c r="N55" s="14"/>
      <c r="O55" s="14"/>
      <c r="P55" s="14"/>
      <c r="Q55" s="1"/>
      <c r="R55" s="74" t="s">
        <v>119</v>
      </c>
      <c r="S55" s="79" t="s">
        <v>1006</v>
      </c>
      <c r="T55" s="79" t="s">
        <v>1009</v>
      </c>
      <c r="U55" s="78"/>
    </row>
    <row r="56" spans="1:21">
      <c r="A56" s="14"/>
      <c r="B56" s="14"/>
      <c r="C56" s="14"/>
      <c r="D56" s="14"/>
      <c r="E56" s="14"/>
      <c r="F56" s="14"/>
      <c r="G56" s="14"/>
      <c r="H56" s="14"/>
      <c r="I56" s="14"/>
      <c r="L56" s="14"/>
      <c r="M56" s="14"/>
      <c r="N56" s="14"/>
      <c r="O56" s="14"/>
      <c r="P56" s="14"/>
      <c r="Q56" s="1"/>
      <c r="R56" s="74" t="s">
        <v>119</v>
      </c>
      <c r="S56" s="79" t="s">
        <v>1010</v>
      </c>
      <c r="T56" s="79" t="s">
        <v>1011</v>
      </c>
      <c r="U56" s="78"/>
    </row>
    <row r="57" spans="1:21">
      <c r="A57" s="14"/>
      <c r="B57" s="14"/>
      <c r="C57" s="14"/>
      <c r="D57" s="14"/>
      <c r="E57" s="14"/>
      <c r="F57" s="14"/>
      <c r="G57" s="14"/>
      <c r="H57" s="14"/>
      <c r="I57" s="14"/>
      <c r="L57" s="14"/>
      <c r="M57" s="14"/>
      <c r="N57" s="14"/>
      <c r="O57" s="14"/>
      <c r="P57" s="14"/>
      <c r="Q57" s="1"/>
      <c r="R57" s="74" t="s">
        <v>119</v>
      </c>
      <c r="S57" s="79" t="s">
        <v>1012</v>
      </c>
      <c r="T57" s="79" t="s">
        <v>1013</v>
      </c>
      <c r="U57" s="78"/>
    </row>
    <row r="58" spans="1:21" ht="14.25">
      <c r="A58" s="14"/>
      <c r="B58" s="14"/>
      <c r="C58" s="14"/>
      <c r="D58" s="14"/>
      <c r="E58" s="14"/>
      <c r="F58" s="14"/>
      <c r="G58" s="14"/>
      <c r="H58" s="14"/>
      <c r="I58" s="14"/>
      <c r="L58" s="14"/>
      <c r="M58" s="14"/>
      <c r="N58" s="14"/>
      <c r="O58" s="14"/>
      <c r="P58" s="14"/>
      <c r="Q58" s="1"/>
      <c r="R58" s="74" t="s">
        <v>119</v>
      </c>
      <c r="S58" s="79" t="s">
        <v>1012</v>
      </c>
      <c r="T58" s="80" t="s">
        <v>1014</v>
      </c>
      <c r="U58" s="78"/>
    </row>
    <row r="59" spans="1:21">
      <c r="A59" s="14"/>
      <c r="B59" s="14"/>
      <c r="C59" s="14"/>
      <c r="D59" s="14"/>
      <c r="E59" s="14"/>
      <c r="F59" s="14"/>
      <c r="G59" s="14"/>
      <c r="H59" s="14"/>
      <c r="I59" s="14"/>
      <c r="L59" s="14"/>
      <c r="M59" s="14"/>
      <c r="N59" s="14"/>
      <c r="O59" s="14"/>
      <c r="P59" s="14"/>
      <c r="Q59" s="1"/>
      <c r="R59" s="74"/>
      <c r="S59" s="74"/>
      <c r="T59" s="74"/>
    </row>
    <row r="60" spans="1:21">
      <c r="A60" s="14"/>
      <c r="B60" s="14"/>
      <c r="C60" s="14"/>
      <c r="D60" s="14"/>
      <c r="E60" s="14"/>
      <c r="F60" s="14"/>
      <c r="G60" s="14"/>
      <c r="H60" s="14"/>
      <c r="I60" s="14"/>
      <c r="L60" s="14"/>
      <c r="M60" s="14"/>
      <c r="N60" s="14"/>
      <c r="O60" s="14"/>
      <c r="P60" s="14"/>
      <c r="Q60" s="1"/>
      <c r="R60" s="74" t="s">
        <v>120</v>
      </c>
      <c r="S60" s="79" t="s">
        <v>1015</v>
      </c>
      <c r="T60" s="79" t="s">
        <v>1016</v>
      </c>
      <c r="U60" s="78"/>
    </row>
    <row r="61" spans="1:21">
      <c r="A61" s="14"/>
      <c r="B61" s="14"/>
      <c r="C61" s="14"/>
      <c r="D61" s="14"/>
      <c r="E61" s="14"/>
      <c r="F61" s="14"/>
      <c r="G61" s="14"/>
      <c r="H61" s="14"/>
      <c r="I61" s="14"/>
      <c r="L61" s="14"/>
      <c r="M61" s="14"/>
      <c r="N61" s="14"/>
      <c r="O61" s="14"/>
      <c r="P61" s="14"/>
      <c r="Q61" s="1"/>
      <c r="R61" s="74" t="s">
        <v>120</v>
      </c>
      <c r="S61" s="79" t="s">
        <v>1017</v>
      </c>
      <c r="T61" s="79" t="s">
        <v>1018</v>
      </c>
      <c r="U61" s="78"/>
    </row>
    <row r="62" spans="1:21">
      <c r="A62" s="14"/>
      <c r="B62" s="14"/>
      <c r="C62" s="14"/>
      <c r="D62" s="14"/>
      <c r="E62" s="14"/>
      <c r="F62" s="14"/>
      <c r="G62" s="14"/>
      <c r="H62" s="14"/>
      <c r="I62" s="14"/>
      <c r="L62" s="14"/>
      <c r="M62" s="14"/>
      <c r="N62" s="14"/>
      <c r="O62" s="14"/>
      <c r="P62" s="14"/>
      <c r="Q62" s="1"/>
      <c r="R62" s="74" t="s">
        <v>120</v>
      </c>
      <c r="S62" s="79" t="s">
        <v>1017</v>
      </c>
      <c r="T62" s="79" t="s">
        <v>1019</v>
      </c>
      <c r="U62" s="78"/>
    </row>
    <row r="63" spans="1:21">
      <c r="A63" s="14"/>
      <c r="B63" s="14"/>
      <c r="C63" s="14"/>
      <c r="D63" s="14"/>
      <c r="E63" s="14"/>
      <c r="F63" s="14"/>
      <c r="G63" s="14"/>
      <c r="H63" s="14"/>
      <c r="I63" s="14"/>
      <c r="L63" s="14"/>
      <c r="M63" s="14"/>
      <c r="N63" s="14"/>
      <c r="O63" s="14"/>
      <c r="P63" s="14"/>
      <c r="Q63" s="1"/>
      <c r="R63" s="74" t="s">
        <v>120</v>
      </c>
      <c r="S63" s="79" t="s">
        <v>1020</v>
      </c>
      <c r="T63" s="79" t="s">
        <v>1021</v>
      </c>
      <c r="U63" s="78"/>
    </row>
    <row r="64" spans="1:21">
      <c r="A64" s="14"/>
      <c r="B64" s="14"/>
      <c r="C64" s="14"/>
      <c r="D64" s="14"/>
      <c r="E64" s="14"/>
      <c r="F64" s="14"/>
      <c r="G64" s="14"/>
      <c r="H64" s="14"/>
      <c r="I64" s="14"/>
      <c r="L64" s="14"/>
      <c r="M64" s="14"/>
      <c r="N64" s="14"/>
      <c r="O64" s="14"/>
      <c r="P64" s="14"/>
      <c r="Q64" s="1"/>
      <c r="R64" s="74" t="s">
        <v>120</v>
      </c>
      <c r="S64" s="79" t="s">
        <v>336</v>
      </c>
      <c r="T64" s="79" t="s">
        <v>1022</v>
      </c>
      <c r="U64" s="78"/>
    </row>
    <row r="65" spans="1:21">
      <c r="A65" s="14"/>
      <c r="B65" s="14"/>
      <c r="C65" s="14"/>
      <c r="D65" s="14"/>
      <c r="E65" s="14"/>
      <c r="F65" s="14"/>
      <c r="G65" s="14"/>
      <c r="H65" s="14"/>
      <c r="I65" s="14"/>
      <c r="L65" s="14"/>
      <c r="M65" s="14"/>
      <c r="N65" s="14"/>
      <c r="O65" s="14"/>
      <c r="P65" s="14"/>
      <c r="Q65" s="1"/>
      <c r="R65" s="74" t="s">
        <v>120</v>
      </c>
      <c r="S65" s="79" t="s">
        <v>1023</v>
      </c>
      <c r="T65" s="79" t="s">
        <v>1024</v>
      </c>
      <c r="U65" s="78"/>
    </row>
    <row r="66" spans="1:21">
      <c r="A66" s="14"/>
      <c r="B66" s="14"/>
      <c r="C66" s="14"/>
      <c r="D66" s="14"/>
      <c r="E66" s="14"/>
      <c r="F66" s="14"/>
      <c r="G66" s="14"/>
      <c r="H66" s="14"/>
      <c r="I66" s="14"/>
      <c r="L66" s="14"/>
      <c r="M66" s="14"/>
      <c r="N66" s="14"/>
      <c r="O66" s="14"/>
      <c r="P66" s="14"/>
      <c r="Q66" s="1"/>
      <c r="R66" s="74" t="s">
        <v>120</v>
      </c>
      <c r="S66" s="79" t="s">
        <v>1025</v>
      </c>
      <c r="T66" s="79" t="s">
        <v>1026</v>
      </c>
      <c r="U66" s="78"/>
    </row>
    <row r="67" spans="1:21">
      <c r="A67" s="14"/>
      <c r="B67" s="14"/>
      <c r="C67" s="14"/>
      <c r="D67" s="14"/>
      <c r="E67" s="14"/>
      <c r="F67" s="14"/>
      <c r="G67" s="14"/>
      <c r="H67" s="14"/>
      <c r="I67" s="14"/>
      <c r="L67" s="14"/>
      <c r="M67" s="14"/>
      <c r="N67" s="14"/>
      <c r="O67" s="14"/>
      <c r="P67" s="14"/>
      <c r="Q67" s="1"/>
      <c r="R67" s="74" t="s">
        <v>120</v>
      </c>
      <c r="S67" s="79" t="s">
        <v>1027</v>
      </c>
      <c r="T67" s="79" t="s">
        <v>1028</v>
      </c>
      <c r="U67" s="78"/>
    </row>
    <row r="68" spans="1:21">
      <c r="A68" s="14"/>
      <c r="B68" s="14"/>
      <c r="C68" s="14"/>
      <c r="D68" s="14"/>
      <c r="E68" s="14"/>
      <c r="F68" s="14"/>
      <c r="G68" s="14"/>
      <c r="H68" s="14"/>
      <c r="I68" s="14"/>
      <c r="L68" s="14"/>
      <c r="M68" s="14"/>
      <c r="N68" s="14"/>
      <c r="O68" s="14"/>
      <c r="P68" s="14"/>
      <c r="Q68" s="1"/>
      <c r="R68" s="74" t="s">
        <v>120</v>
      </c>
      <c r="S68" s="79" t="s">
        <v>1029</v>
      </c>
      <c r="T68" s="79" t="s">
        <v>1030</v>
      </c>
      <c r="U68" s="78"/>
    </row>
    <row r="69" spans="1:21">
      <c r="A69" s="14"/>
      <c r="B69" s="14"/>
      <c r="C69" s="14"/>
      <c r="D69" s="14"/>
      <c r="E69" s="14"/>
      <c r="F69" s="14"/>
      <c r="G69" s="14"/>
      <c r="H69" s="14"/>
      <c r="I69" s="14"/>
      <c r="L69" s="14"/>
      <c r="M69" s="14"/>
      <c r="N69" s="14"/>
      <c r="O69" s="14"/>
      <c r="P69" s="14"/>
      <c r="Q69" s="1"/>
      <c r="R69" s="74" t="s">
        <v>120</v>
      </c>
      <c r="S69" s="79" t="s">
        <v>1031</v>
      </c>
      <c r="T69" s="79" t="s">
        <v>1032</v>
      </c>
      <c r="U69" s="78"/>
    </row>
    <row r="70" spans="1:21">
      <c r="A70" s="14"/>
      <c r="B70" s="14"/>
      <c r="C70" s="14"/>
      <c r="D70" s="14"/>
      <c r="E70" s="14"/>
      <c r="F70" s="14"/>
      <c r="G70" s="14"/>
      <c r="H70" s="14"/>
      <c r="I70" s="14"/>
      <c r="L70" s="14"/>
      <c r="M70" s="14"/>
      <c r="N70" s="14"/>
      <c r="O70" s="14"/>
      <c r="P70" s="14"/>
      <c r="Q70" s="1"/>
      <c r="R70" s="74" t="s">
        <v>120</v>
      </c>
      <c r="S70" s="79" t="s">
        <v>1033</v>
      </c>
      <c r="T70" s="79" t="s">
        <v>1034</v>
      </c>
      <c r="U70" s="78"/>
    </row>
    <row r="71" spans="1:21">
      <c r="A71" s="14"/>
      <c r="B71" s="14"/>
      <c r="C71" s="14"/>
      <c r="D71" s="14"/>
      <c r="E71" s="14"/>
      <c r="F71" s="14"/>
      <c r="G71" s="14"/>
      <c r="H71" s="14"/>
      <c r="I71" s="14"/>
      <c r="L71" s="14"/>
      <c r="M71" s="14"/>
      <c r="N71" s="14"/>
      <c r="O71" s="14"/>
      <c r="P71" s="14"/>
      <c r="Q71" s="1"/>
      <c r="R71" s="74" t="s">
        <v>121</v>
      </c>
      <c r="S71" s="79" t="s">
        <v>322</v>
      </c>
      <c r="T71" s="79" t="s">
        <v>1035</v>
      </c>
      <c r="U71" s="78"/>
    </row>
    <row r="72" spans="1:21">
      <c r="A72" s="14"/>
      <c r="B72" s="14"/>
      <c r="C72" s="14"/>
      <c r="D72" s="14"/>
      <c r="E72" s="14"/>
      <c r="F72" s="14"/>
      <c r="G72" s="14"/>
      <c r="H72" s="14"/>
      <c r="I72" s="14"/>
      <c r="L72" s="14"/>
      <c r="M72" s="14"/>
      <c r="N72" s="14"/>
      <c r="O72" s="14"/>
      <c r="P72" s="14"/>
      <c r="Q72" s="1"/>
      <c r="R72" s="74" t="s">
        <v>121</v>
      </c>
      <c r="S72" s="79" t="s">
        <v>1036</v>
      </c>
      <c r="T72" s="79" t="s">
        <v>1037</v>
      </c>
      <c r="U72" s="78"/>
    </row>
    <row r="73" spans="1:21">
      <c r="A73" s="14"/>
      <c r="B73" s="14"/>
      <c r="C73" s="14"/>
      <c r="D73" s="14"/>
      <c r="E73" s="14"/>
      <c r="F73" s="14"/>
      <c r="G73" s="14"/>
      <c r="H73" s="14"/>
      <c r="I73" s="14"/>
      <c r="L73" s="14"/>
      <c r="M73" s="14"/>
      <c r="N73" s="14"/>
      <c r="O73" s="14"/>
      <c r="P73" s="14"/>
      <c r="Q73" s="1"/>
      <c r="R73" s="74" t="s">
        <v>121</v>
      </c>
      <c r="S73" s="79" t="s">
        <v>1036</v>
      </c>
      <c r="T73" s="79" t="s">
        <v>1038</v>
      </c>
      <c r="U73" s="78"/>
    </row>
    <row r="74" spans="1:21">
      <c r="A74" s="14"/>
      <c r="B74" s="14"/>
      <c r="C74" s="14"/>
      <c r="D74" s="14"/>
      <c r="E74" s="14"/>
      <c r="F74" s="14"/>
      <c r="G74" s="14"/>
      <c r="H74" s="14"/>
      <c r="I74" s="14"/>
      <c r="L74" s="14"/>
      <c r="M74" s="14"/>
      <c r="N74" s="14"/>
      <c r="O74" s="14"/>
      <c r="P74" s="14"/>
      <c r="Q74" s="1"/>
      <c r="R74" s="74" t="s">
        <v>121</v>
      </c>
      <c r="S74" s="79" t="s">
        <v>1039</v>
      </c>
      <c r="T74" s="79" t="s">
        <v>1040</v>
      </c>
      <c r="U74" s="78"/>
    </row>
    <row r="75" spans="1:21">
      <c r="A75" s="14"/>
      <c r="B75" s="14"/>
      <c r="C75" s="14"/>
      <c r="D75" s="14"/>
      <c r="E75" s="14"/>
      <c r="F75" s="14"/>
      <c r="G75" s="14"/>
      <c r="H75" s="14"/>
      <c r="I75" s="14"/>
      <c r="L75" s="14"/>
      <c r="M75" s="14"/>
      <c r="N75" s="14"/>
      <c r="O75" s="14"/>
      <c r="P75" s="14"/>
      <c r="Q75" s="1"/>
      <c r="R75" s="74" t="s">
        <v>121</v>
      </c>
      <c r="S75" s="79" t="s">
        <v>1039</v>
      </c>
      <c r="T75" s="79" t="s">
        <v>1041</v>
      </c>
      <c r="U75" s="78"/>
    </row>
    <row r="76" spans="1:21">
      <c r="A76" s="14"/>
      <c r="B76" s="14"/>
      <c r="C76" s="14"/>
      <c r="D76" s="14"/>
      <c r="E76" s="14"/>
      <c r="F76" s="14"/>
      <c r="G76" s="14"/>
      <c r="H76" s="14"/>
      <c r="I76" s="14"/>
      <c r="L76" s="14"/>
      <c r="M76" s="14"/>
      <c r="N76" s="14"/>
      <c r="O76" s="14"/>
      <c r="P76" s="14"/>
      <c r="Q76" s="1"/>
      <c r="R76" s="74" t="s">
        <v>121</v>
      </c>
      <c r="S76" s="79" t="s">
        <v>303</v>
      </c>
      <c r="T76" s="79" t="s">
        <v>1042</v>
      </c>
      <c r="U76" s="78"/>
    </row>
    <row r="77" spans="1:21">
      <c r="A77" s="14"/>
      <c r="B77" s="14"/>
      <c r="C77" s="14"/>
      <c r="D77" s="14"/>
      <c r="E77" s="14"/>
      <c r="F77" s="14"/>
      <c r="G77" s="14"/>
      <c r="H77" s="14"/>
      <c r="I77" s="14"/>
      <c r="L77" s="14"/>
      <c r="M77" s="14"/>
      <c r="N77" s="14"/>
      <c r="O77" s="14"/>
      <c r="P77" s="14"/>
      <c r="Q77" s="1"/>
      <c r="R77" s="74" t="s">
        <v>121</v>
      </c>
      <c r="S77" s="79" t="s">
        <v>329</v>
      </c>
      <c r="T77" s="79" t="s">
        <v>1043</v>
      </c>
      <c r="U77" s="78"/>
    </row>
    <row r="78" spans="1:21">
      <c r="A78" s="14"/>
      <c r="B78" s="14"/>
      <c r="C78" s="14"/>
      <c r="D78" s="14"/>
      <c r="E78" s="14"/>
      <c r="F78" s="14"/>
      <c r="G78" s="14"/>
      <c r="H78" s="14"/>
      <c r="I78" s="14"/>
      <c r="L78" s="14"/>
      <c r="M78" s="14"/>
      <c r="N78" s="14"/>
      <c r="O78" s="14"/>
      <c r="P78" s="14"/>
      <c r="Q78" s="1"/>
      <c r="R78" s="74" t="s">
        <v>121</v>
      </c>
      <c r="S78" s="79" t="s">
        <v>329</v>
      </c>
      <c r="T78" s="79" t="s">
        <v>1044</v>
      </c>
      <c r="U78" s="78"/>
    </row>
    <row r="79" spans="1:21">
      <c r="A79" s="14"/>
      <c r="B79" s="14"/>
      <c r="C79" s="14"/>
      <c r="D79" s="14"/>
      <c r="E79" s="14"/>
      <c r="F79" s="14"/>
      <c r="G79" s="14"/>
      <c r="H79" s="14"/>
      <c r="I79" s="14"/>
      <c r="L79" s="14"/>
      <c r="M79" s="14"/>
      <c r="N79" s="14"/>
      <c r="O79" s="14"/>
      <c r="P79" s="14"/>
      <c r="Q79" s="1"/>
      <c r="R79" s="74" t="s">
        <v>121</v>
      </c>
      <c r="S79" s="79" t="s">
        <v>1045</v>
      </c>
      <c r="T79" s="79" t="s">
        <v>1046</v>
      </c>
      <c r="U79" s="78"/>
    </row>
    <row r="80" spans="1:21">
      <c r="A80" s="14"/>
      <c r="B80" s="14"/>
      <c r="C80" s="14"/>
      <c r="D80" s="14"/>
      <c r="E80" s="14"/>
      <c r="F80" s="14"/>
      <c r="G80" s="14"/>
      <c r="H80" s="14"/>
      <c r="I80" s="14"/>
      <c r="L80" s="14"/>
      <c r="M80" s="14"/>
      <c r="N80" s="14"/>
      <c r="O80" s="14"/>
      <c r="P80" s="14"/>
      <c r="Q80" s="1"/>
      <c r="R80" s="74" t="s">
        <v>121</v>
      </c>
      <c r="S80" s="79" t="s">
        <v>1045</v>
      </c>
      <c r="T80" s="79" t="s">
        <v>1047</v>
      </c>
      <c r="U80" s="78"/>
    </row>
    <row r="81" spans="1:21">
      <c r="A81" s="14"/>
      <c r="B81" s="14"/>
      <c r="C81" s="14"/>
      <c r="D81" s="14"/>
      <c r="E81" s="14"/>
      <c r="F81" s="14"/>
      <c r="G81" s="14"/>
      <c r="H81" s="14"/>
      <c r="I81" s="14"/>
      <c r="L81" s="14"/>
      <c r="M81" s="14"/>
      <c r="N81" s="14"/>
      <c r="O81" s="14"/>
      <c r="P81" s="14"/>
      <c r="Q81" s="1"/>
      <c r="R81" s="74" t="s">
        <v>121</v>
      </c>
      <c r="S81" s="79" t="s">
        <v>1048</v>
      </c>
      <c r="T81" s="79" t="s">
        <v>1049</v>
      </c>
      <c r="U81" s="78"/>
    </row>
    <row r="82" spans="1:21">
      <c r="A82" s="14"/>
      <c r="B82" s="14"/>
      <c r="C82" s="14"/>
      <c r="D82" s="14"/>
      <c r="E82" s="14"/>
      <c r="F82" s="14"/>
      <c r="G82" s="14"/>
      <c r="H82" s="14"/>
      <c r="I82" s="14"/>
      <c r="L82" s="14"/>
      <c r="M82" s="14"/>
      <c r="N82" s="14"/>
      <c r="O82" s="14"/>
      <c r="P82" s="14"/>
      <c r="Q82" s="1"/>
      <c r="R82" s="74" t="s">
        <v>121</v>
      </c>
      <c r="S82" s="79" t="s">
        <v>1048</v>
      </c>
      <c r="T82" s="79" t="s">
        <v>1050</v>
      </c>
      <c r="U82" s="78"/>
    </row>
    <row r="83" spans="1:21">
      <c r="A83" s="14"/>
      <c r="B83" s="14"/>
      <c r="C83" s="14"/>
      <c r="D83" s="14"/>
      <c r="E83" s="14"/>
      <c r="F83" s="14"/>
      <c r="G83" s="14"/>
      <c r="H83" s="14"/>
      <c r="I83" s="14"/>
      <c r="L83" s="14"/>
      <c r="M83" s="14"/>
      <c r="N83" s="14"/>
      <c r="O83" s="14"/>
      <c r="P83" s="14"/>
      <c r="Q83" s="1"/>
      <c r="R83" s="74" t="s">
        <v>121</v>
      </c>
      <c r="S83" s="79" t="s">
        <v>1051</v>
      </c>
      <c r="T83" s="79" t="s">
        <v>1052</v>
      </c>
      <c r="U83" s="78"/>
    </row>
    <row r="84" spans="1:21">
      <c r="A84" s="14"/>
      <c r="B84" s="14"/>
      <c r="C84" s="14"/>
      <c r="D84" s="14"/>
      <c r="E84" s="14"/>
      <c r="F84" s="14"/>
      <c r="G84" s="14"/>
      <c r="H84" s="14"/>
      <c r="I84" s="14"/>
      <c r="L84" s="14"/>
      <c r="M84" s="14"/>
      <c r="N84" s="14"/>
      <c r="O84" s="14"/>
      <c r="P84" s="14"/>
      <c r="Q84" s="1"/>
      <c r="R84" s="74" t="s">
        <v>121</v>
      </c>
      <c r="S84" s="79" t="s">
        <v>1053</v>
      </c>
      <c r="T84" s="79" t="s">
        <v>1054</v>
      </c>
      <c r="U84" s="78"/>
    </row>
    <row r="85" spans="1:21">
      <c r="A85" s="14"/>
      <c r="B85" s="14"/>
      <c r="C85" s="14"/>
      <c r="D85" s="14"/>
      <c r="E85" s="14"/>
      <c r="F85" s="14"/>
      <c r="G85" s="14"/>
      <c r="H85" s="14"/>
      <c r="I85" s="14"/>
      <c r="L85" s="14"/>
      <c r="M85" s="14"/>
      <c r="N85" s="14"/>
      <c r="O85" s="14"/>
      <c r="P85" s="14"/>
      <c r="Q85" s="1"/>
      <c r="R85" s="74" t="s">
        <v>122</v>
      </c>
      <c r="S85" s="79" t="s">
        <v>1055</v>
      </c>
      <c r="T85" s="79" t="s">
        <v>1056</v>
      </c>
      <c r="U85" s="78"/>
    </row>
    <row r="86" spans="1:21">
      <c r="A86" s="14"/>
      <c r="B86" s="14"/>
      <c r="C86" s="14"/>
      <c r="D86" s="14"/>
      <c r="E86" s="14"/>
      <c r="F86" s="14"/>
      <c r="G86" s="14"/>
      <c r="H86" s="14"/>
      <c r="I86" s="14"/>
      <c r="L86" s="14"/>
      <c r="M86" s="14"/>
      <c r="N86" s="14"/>
      <c r="O86" s="14"/>
      <c r="P86" s="14"/>
      <c r="Q86" s="1"/>
      <c r="R86" s="74" t="s">
        <v>122</v>
      </c>
      <c r="S86" s="79" t="s">
        <v>1057</v>
      </c>
      <c r="T86" s="79" t="s">
        <v>1058</v>
      </c>
      <c r="U86" s="78"/>
    </row>
    <row r="87" spans="1:21">
      <c r="A87" s="14"/>
      <c r="B87" s="14"/>
      <c r="C87" s="14"/>
      <c r="D87" s="14"/>
      <c r="E87" s="14"/>
      <c r="F87" s="14"/>
      <c r="G87" s="14"/>
      <c r="H87" s="14"/>
      <c r="I87" s="14"/>
      <c r="L87" s="14"/>
      <c r="M87" s="14"/>
      <c r="N87" s="14"/>
      <c r="O87" s="14"/>
      <c r="P87" s="14"/>
      <c r="Q87" s="1"/>
      <c r="R87" s="74" t="s">
        <v>122</v>
      </c>
      <c r="S87" s="79" t="s">
        <v>1059</v>
      </c>
      <c r="T87" s="79" t="s">
        <v>1060</v>
      </c>
      <c r="U87" s="78"/>
    </row>
    <row r="88" spans="1:21">
      <c r="A88" s="14"/>
      <c r="B88" s="14"/>
      <c r="C88" s="14"/>
      <c r="D88" s="14"/>
      <c r="E88" s="14"/>
      <c r="F88" s="14"/>
      <c r="G88" s="14"/>
      <c r="H88" s="14"/>
      <c r="I88" s="14"/>
      <c r="L88" s="14"/>
      <c r="M88" s="14"/>
      <c r="N88" s="14"/>
      <c r="O88" s="14"/>
      <c r="P88" s="14"/>
      <c r="Q88" s="1"/>
      <c r="R88" s="74" t="s">
        <v>122</v>
      </c>
      <c r="S88" s="79" t="s">
        <v>1059</v>
      </c>
      <c r="T88" s="79" t="s">
        <v>1061</v>
      </c>
      <c r="U88" s="78"/>
    </row>
    <row r="89" spans="1:21">
      <c r="A89" s="14"/>
      <c r="B89" s="14"/>
      <c r="C89" s="14"/>
      <c r="D89" s="14"/>
      <c r="E89" s="14"/>
      <c r="F89" s="14"/>
      <c r="G89" s="14"/>
      <c r="H89" s="14"/>
      <c r="I89" s="14"/>
      <c r="L89" s="14"/>
      <c r="M89" s="14"/>
      <c r="N89" s="14"/>
      <c r="O89" s="14"/>
      <c r="P89" s="14"/>
      <c r="Q89" s="1"/>
      <c r="R89" s="74" t="s">
        <v>122</v>
      </c>
      <c r="S89" s="79" t="s">
        <v>474</v>
      </c>
      <c r="T89" s="79" t="s">
        <v>1062</v>
      </c>
      <c r="U89" s="78"/>
    </row>
    <row r="90" spans="1:21">
      <c r="A90" s="14"/>
      <c r="B90" s="14"/>
      <c r="C90" s="14"/>
      <c r="D90" s="14"/>
      <c r="E90" s="14"/>
      <c r="F90" s="14"/>
      <c r="G90" s="14"/>
      <c r="H90" s="14"/>
      <c r="I90" s="14"/>
      <c r="L90" s="14"/>
      <c r="M90" s="14"/>
      <c r="N90" s="14"/>
      <c r="O90" s="14"/>
      <c r="P90" s="14"/>
      <c r="Q90" s="1"/>
      <c r="R90" s="74" t="s">
        <v>122</v>
      </c>
      <c r="S90" s="79" t="s">
        <v>474</v>
      </c>
      <c r="T90" s="79" t="s">
        <v>1063</v>
      </c>
      <c r="U90" s="78"/>
    </row>
    <row r="91" spans="1:21">
      <c r="A91" s="14"/>
      <c r="B91" s="14"/>
      <c r="C91" s="14"/>
      <c r="D91" s="14"/>
      <c r="E91" s="14"/>
      <c r="F91" s="14"/>
      <c r="G91" s="14"/>
      <c r="H91" s="14"/>
      <c r="I91" s="14"/>
      <c r="L91" s="14"/>
      <c r="M91" s="14"/>
      <c r="N91" s="14"/>
      <c r="O91" s="14"/>
      <c r="P91" s="14"/>
      <c r="Q91" s="1"/>
      <c r="R91" s="74" t="s">
        <v>122</v>
      </c>
      <c r="S91" s="79" t="s">
        <v>1064</v>
      </c>
      <c r="T91" s="79" t="s">
        <v>1065</v>
      </c>
      <c r="U91" s="78"/>
    </row>
    <row r="92" spans="1:21">
      <c r="A92" s="14"/>
      <c r="B92" s="14"/>
      <c r="C92" s="14"/>
      <c r="D92" s="14"/>
      <c r="E92" s="14"/>
      <c r="F92" s="14"/>
      <c r="G92" s="14"/>
      <c r="H92" s="14"/>
      <c r="I92" s="14"/>
      <c r="L92" s="14"/>
      <c r="M92" s="14"/>
      <c r="N92" s="14"/>
      <c r="O92" s="14"/>
      <c r="P92" s="14"/>
      <c r="Q92" s="1"/>
      <c r="R92" s="74" t="s">
        <v>122</v>
      </c>
      <c r="S92" s="79" t="s">
        <v>1064</v>
      </c>
      <c r="T92" s="79" t="s">
        <v>1066</v>
      </c>
      <c r="U92" s="78"/>
    </row>
    <row r="93" spans="1:21">
      <c r="A93" s="14"/>
      <c r="B93" s="14"/>
      <c r="C93" s="14"/>
      <c r="D93" s="14"/>
      <c r="E93" s="14"/>
      <c r="F93" s="14"/>
      <c r="G93" s="14"/>
      <c r="H93" s="14"/>
      <c r="I93" s="14"/>
      <c r="L93" s="14"/>
      <c r="M93" s="14"/>
      <c r="N93" s="14"/>
      <c r="O93" s="14"/>
      <c r="P93" s="14"/>
      <c r="Q93" s="1"/>
      <c r="R93" s="74" t="s">
        <v>122</v>
      </c>
      <c r="S93" s="79" t="s">
        <v>469</v>
      </c>
      <c r="T93" s="79" t="s">
        <v>1067</v>
      </c>
      <c r="U93" s="78"/>
    </row>
    <row r="94" spans="1:21">
      <c r="A94" s="14"/>
      <c r="B94" s="14"/>
      <c r="C94" s="14"/>
      <c r="D94" s="14"/>
      <c r="E94" s="14"/>
      <c r="F94" s="14"/>
      <c r="G94" s="14"/>
      <c r="H94" s="14"/>
      <c r="I94" s="14"/>
      <c r="L94" s="14"/>
      <c r="M94" s="14"/>
      <c r="N94" s="14"/>
      <c r="O94" s="14"/>
      <c r="P94" s="14"/>
      <c r="Q94" s="1"/>
      <c r="R94" s="74" t="s">
        <v>122</v>
      </c>
      <c r="S94" s="79" t="s">
        <v>1068</v>
      </c>
      <c r="T94" s="79" t="s">
        <v>1069</v>
      </c>
      <c r="U94" s="78"/>
    </row>
    <row r="95" spans="1:21">
      <c r="A95" s="14"/>
      <c r="B95" s="14"/>
      <c r="C95" s="14"/>
      <c r="D95" s="14"/>
      <c r="E95" s="14"/>
      <c r="F95" s="14"/>
      <c r="G95" s="14"/>
      <c r="H95" s="14"/>
      <c r="I95" s="14"/>
      <c r="L95" s="14"/>
      <c r="M95" s="14"/>
      <c r="N95" s="14"/>
      <c r="O95" s="14"/>
      <c r="P95" s="14"/>
      <c r="Q95" s="1"/>
      <c r="R95" s="74" t="s">
        <v>122</v>
      </c>
      <c r="S95" s="79" t="s">
        <v>1070</v>
      </c>
      <c r="T95" s="79" t="s">
        <v>1071</v>
      </c>
      <c r="U95" s="78"/>
    </row>
    <row r="96" spans="1:21">
      <c r="A96" s="14"/>
      <c r="B96" s="14"/>
      <c r="C96" s="14"/>
      <c r="D96" s="14"/>
      <c r="E96" s="14"/>
      <c r="F96" s="14"/>
      <c r="G96" s="14"/>
      <c r="H96" s="14"/>
      <c r="I96" s="14"/>
      <c r="L96" s="14"/>
      <c r="M96" s="14"/>
      <c r="N96" s="14"/>
      <c r="O96" s="14"/>
      <c r="P96" s="14"/>
      <c r="Q96" s="1"/>
      <c r="R96" s="74" t="s">
        <v>123</v>
      </c>
      <c r="S96" s="79" t="s">
        <v>201</v>
      </c>
      <c r="T96" s="79" t="s">
        <v>1072</v>
      </c>
      <c r="U96" s="78"/>
    </row>
    <row r="97" spans="1:21">
      <c r="A97" s="14"/>
      <c r="B97" s="14"/>
      <c r="C97" s="14"/>
      <c r="D97" s="14"/>
      <c r="E97" s="14"/>
      <c r="F97" s="14"/>
      <c r="G97" s="14"/>
      <c r="H97" s="14"/>
      <c r="I97" s="14"/>
      <c r="L97" s="14"/>
      <c r="M97" s="14"/>
      <c r="N97" s="14"/>
      <c r="O97" s="14"/>
      <c r="P97" s="14"/>
      <c r="Q97" s="1"/>
      <c r="R97" s="74" t="s">
        <v>123</v>
      </c>
      <c r="S97" s="79" t="s">
        <v>201</v>
      </c>
      <c r="T97" s="79" t="s">
        <v>1073</v>
      </c>
      <c r="U97" s="78"/>
    </row>
    <row r="98" spans="1:21">
      <c r="A98" s="14"/>
      <c r="B98" s="14"/>
      <c r="C98" s="14"/>
      <c r="D98" s="14"/>
      <c r="E98" s="14"/>
      <c r="F98" s="14"/>
      <c r="G98" s="14"/>
      <c r="H98" s="14"/>
      <c r="I98" s="14"/>
      <c r="L98" s="14"/>
      <c r="M98" s="14"/>
      <c r="N98" s="14"/>
      <c r="O98" s="14"/>
      <c r="P98" s="14"/>
      <c r="Q98" s="1"/>
      <c r="R98" s="74" t="s">
        <v>123</v>
      </c>
      <c r="S98" s="79" t="s">
        <v>175</v>
      </c>
      <c r="T98" s="79" t="s">
        <v>1074</v>
      </c>
      <c r="U98" s="78"/>
    </row>
    <row r="99" spans="1:21">
      <c r="A99" s="14"/>
      <c r="B99" s="14"/>
      <c r="C99" s="14"/>
      <c r="D99" s="14"/>
      <c r="E99" s="14"/>
      <c r="F99" s="14"/>
      <c r="G99" s="14"/>
      <c r="H99" s="14"/>
      <c r="I99" s="14"/>
      <c r="L99" s="14"/>
      <c r="M99" s="14"/>
      <c r="N99" s="14"/>
      <c r="O99" s="14"/>
      <c r="P99" s="14"/>
      <c r="Q99" s="1"/>
      <c r="R99" s="74" t="s">
        <v>123</v>
      </c>
      <c r="S99" s="79" t="s">
        <v>314</v>
      </c>
      <c r="T99" s="79" t="s">
        <v>1075</v>
      </c>
      <c r="U99" s="78"/>
    </row>
    <row r="100" spans="1:21">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4.25">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c r="A138" s="14"/>
      <c r="B138" s="14"/>
      <c r="C138" s="14"/>
      <c r="D138" s="14"/>
      <c r="E138" s="14"/>
      <c r="F138" s="14"/>
      <c r="G138" s="14"/>
      <c r="H138" s="14"/>
      <c r="I138" s="14"/>
      <c r="L138" s="14"/>
      <c r="M138" s="14"/>
      <c r="N138" s="14"/>
      <c r="O138" s="14"/>
      <c r="P138" s="14"/>
      <c r="Q138" s="1"/>
      <c r="R138" s="74" t="s">
        <v>126</v>
      </c>
      <c r="S138" s="79"/>
      <c r="T138" s="79" t="s">
        <v>1141</v>
      </c>
      <c r="U138" s="78"/>
    </row>
    <row r="139" spans="1:21">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c r="A176" s="14"/>
      <c r="B176" s="14"/>
      <c r="C176" s="14"/>
      <c r="D176" s="14"/>
      <c r="E176" s="14"/>
      <c r="F176" s="14"/>
      <c r="G176" s="14"/>
      <c r="H176" s="14"/>
      <c r="I176" s="14"/>
      <c r="L176" s="14"/>
      <c r="M176" s="14"/>
      <c r="N176" s="14"/>
      <c r="O176" s="14"/>
      <c r="P176" s="14"/>
      <c r="Q176" s="1"/>
      <c r="R176" s="74"/>
      <c r="S176" s="79"/>
      <c r="T176" s="79"/>
      <c r="U176" s="78"/>
    </row>
    <row r="177" spans="1:21">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ht="25.5">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4.25">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5.75">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c r="A235" s="14"/>
      <c r="B235" s="14"/>
      <c r="C235" s="14"/>
      <c r="D235" s="14"/>
      <c r="E235" s="14"/>
      <c r="F235" s="14"/>
      <c r="G235" s="14"/>
      <c r="H235" s="14"/>
      <c r="I235" s="14"/>
      <c r="L235" s="14"/>
      <c r="M235" s="14"/>
      <c r="N235" s="14"/>
      <c r="O235" s="14"/>
      <c r="P235" s="14"/>
      <c r="Q235" s="1"/>
      <c r="R235" s="74"/>
      <c r="S235" s="79"/>
      <c r="T235" s="79"/>
      <c r="U235" s="78"/>
    </row>
    <row r="236" spans="1:21">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c r="L248" s="14"/>
      <c r="M248" s="14"/>
      <c r="N248" s="14"/>
      <c r="O248" s="14"/>
      <c r="P248" s="14"/>
      <c r="Q248" s="1"/>
      <c r="R248" s="74" t="s">
        <v>133</v>
      </c>
      <c r="S248" s="79" t="s">
        <v>1321</v>
      </c>
      <c r="T248" s="79" t="s">
        <v>1323</v>
      </c>
      <c r="U248" s="78"/>
    </row>
    <row r="249" spans="1:21">
      <c r="L249" s="14"/>
      <c r="M249" s="14"/>
      <c r="N249" s="14"/>
      <c r="O249" s="14"/>
      <c r="P249" s="14"/>
      <c r="Q249" s="1"/>
      <c r="R249" s="74" t="s">
        <v>133</v>
      </c>
      <c r="S249" s="79" t="s">
        <v>1321</v>
      </c>
      <c r="T249" s="79" t="s">
        <v>1324</v>
      </c>
      <c r="U249" s="78"/>
    </row>
    <row r="250" spans="1:21">
      <c r="L250" s="14"/>
      <c r="M250" s="14"/>
      <c r="N250" s="14"/>
      <c r="O250" s="14"/>
      <c r="P250" s="14"/>
      <c r="Q250" s="1"/>
      <c r="R250" s="74" t="s">
        <v>133</v>
      </c>
      <c r="S250" s="79" t="s">
        <v>1325</v>
      </c>
      <c r="T250" s="79" t="s">
        <v>1326</v>
      </c>
      <c r="U250" s="78"/>
    </row>
    <row r="251" spans="1:21" ht="13.5" thickBot="1">
      <c r="L251" s="14"/>
      <c r="M251" s="14"/>
      <c r="N251" s="14"/>
      <c r="O251" s="14"/>
      <c r="P251" s="14"/>
      <c r="Q251" s="1"/>
      <c r="R251" s="84" t="s">
        <v>133</v>
      </c>
      <c r="S251" s="85" t="s">
        <v>1325</v>
      </c>
      <c r="T251" s="85" t="s">
        <v>1327</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00000000-0004-0000-0700-000000000000}"/>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40625" defaultRowHeight="12.75"/>
  <cols>
    <col min="1" max="1" width="29.42578125" style="8" customWidth="1"/>
    <col min="2" max="2" width="32.140625" style="8" customWidth="1"/>
    <col min="3" max="3" width="25.7109375" style="8" customWidth="1"/>
    <col min="4" max="4" width="27.28515625" style="8" customWidth="1"/>
    <col min="5" max="5" width="25.7109375" style="8" customWidth="1"/>
    <col min="6" max="6" width="3.7109375" style="14" customWidth="1"/>
    <col min="7" max="9" width="25.7109375" style="8" customWidth="1"/>
    <col min="10" max="10" width="3.7109375" style="8" customWidth="1"/>
    <col min="11" max="13" width="25.7109375" style="8" customWidth="1"/>
    <col min="14" max="14" width="3.7109375" style="8" customWidth="1"/>
    <col min="15" max="17" width="25.7109375" style="8" customWidth="1"/>
    <col min="18" max="18" width="3.7109375" style="8" customWidth="1"/>
    <col min="19" max="21" width="25.7109375" style="8" customWidth="1"/>
    <col min="22" max="22" width="3.7109375" style="8" customWidth="1"/>
    <col min="23" max="25" width="25.7109375" style="8" customWidth="1"/>
    <col min="26" max="26" width="3.7109375" style="8" customWidth="1"/>
    <col min="27" max="29" width="25.7109375" style="8" customWidth="1"/>
    <col min="30" max="30" width="3.7109375" style="8" customWidth="1"/>
    <col min="31" max="33" width="25.7109375" style="8" customWidth="1"/>
    <col min="34" max="34" width="3.7109375" style="8" customWidth="1"/>
    <col min="35" max="37" width="25.7109375" style="8" customWidth="1"/>
    <col min="38" max="38" width="3.7109375" style="8" customWidth="1"/>
    <col min="39" max="41" width="25.7109375" style="8" customWidth="1"/>
    <col min="42" max="55" width="9.140625" style="14"/>
    <col min="56" max="16384" width="9.140625" style="8"/>
  </cols>
  <sheetData>
    <row r="1" spans="1:5" s="14" customFormat="1" ht="12.75" customHeight="1">
      <c r="A1" s="337" t="s">
        <v>9</v>
      </c>
      <c r="B1" s="59"/>
      <c r="C1" s="148"/>
      <c r="D1" s="148"/>
      <c r="E1" s="149"/>
    </row>
    <row r="2" spans="1:5" s="14" customFormat="1" ht="15.75">
      <c r="A2" s="337"/>
      <c r="B2" s="59" t="s">
        <v>10</v>
      </c>
      <c r="C2" s="144" t="s">
        <v>11</v>
      </c>
      <c r="D2" s="145" t="s">
        <v>12</v>
      </c>
    </row>
    <row r="3" spans="1:5" s="14" customFormat="1" ht="12.75" customHeight="1">
      <c r="A3" s="146"/>
    </row>
    <row r="4" spans="1:5" s="14" customFormat="1">
      <c r="A4" s="9" t="s">
        <v>13</v>
      </c>
      <c r="B4" s="10" t="s">
        <v>14</v>
      </c>
    </row>
    <row r="5" spans="1:5" s="14" customFormat="1">
      <c r="B5" s="59" t="s">
        <v>15</v>
      </c>
      <c r="C5" s="87"/>
      <c r="D5" s="14" t="s">
        <v>16</v>
      </c>
      <c r="E5" s="87"/>
    </row>
    <row r="6" spans="1:5" s="14" customFormat="1">
      <c r="B6" s="59" t="s">
        <v>17</v>
      </c>
      <c r="C6" s="87"/>
      <c r="D6" s="14" t="s">
        <v>18</v>
      </c>
      <c r="E6" s="87"/>
    </row>
    <row r="7" spans="1:5" s="14" customFormat="1">
      <c r="B7" s="59" t="s">
        <v>19</v>
      </c>
      <c r="C7" s="88" t="s">
        <v>20</v>
      </c>
    </row>
    <row r="8" spans="1:5" s="14" customFormat="1">
      <c r="B8" s="59" t="s">
        <v>21</v>
      </c>
      <c r="C8" s="14" t="s">
        <v>22</v>
      </c>
      <c r="D8" s="14" t="s">
        <v>23</v>
      </c>
    </row>
    <row r="9" spans="1:5" s="14" customFormat="1">
      <c r="B9" s="59"/>
      <c r="C9" s="147"/>
      <c r="D9" s="147"/>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33.75">
      <c r="A18" s="9" t="s">
        <v>3</v>
      </c>
      <c r="B18" s="10" t="s">
        <v>34</v>
      </c>
      <c r="C18" s="88" t="s">
        <v>173</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296" t="s">
        <v>5</v>
      </c>
      <c r="B20" s="11" t="s">
        <v>38</v>
      </c>
      <c r="C20" s="88" t="s">
        <v>39</v>
      </c>
      <c r="E20" s="94" t="s">
        <v>40</v>
      </c>
      <c r="O20" s="57"/>
    </row>
    <row r="21" spans="1:41 16384:16384" s="14" customFormat="1">
      <c r="A21" s="296"/>
      <c r="B21" s="17"/>
    </row>
    <row r="22" spans="1:41 16384:16384">
      <c r="A22" s="296"/>
      <c r="C22" s="329" t="s">
        <v>41</v>
      </c>
      <c r="D22" s="330"/>
      <c r="E22" s="331"/>
      <c r="G22" s="320" t="s">
        <v>42</v>
      </c>
      <c r="H22" s="321"/>
      <c r="I22" s="322"/>
      <c r="K22" s="320" t="s">
        <v>42</v>
      </c>
      <c r="L22" s="321"/>
      <c r="M22" s="322"/>
      <c r="O22" s="320" t="s">
        <v>42</v>
      </c>
      <c r="P22" s="321"/>
      <c r="Q22" s="322"/>
      <c r="S22" s="320" t="s">
        <v>42</v>
      </c>
      <c r="T22" s="321"/>
      <c r="U22" s="322"/>
      <c r="W22" s="320" t="s">
        <v>42</v>
      </c>
      <c r="X22" s="321"/>
      <c r="Y22" s="322"/>
      <c r="AA22" s="320" t="s">
        <v>42</v>
      </c>
      <c r="AB22" s="321"/>
      <c r="AC22" s="322"/>
      <c r="AE22" s="320" t="s">
        <v>42</v>
      </c>
      <c r="AF22" s="321"/>
      <c r="AG22" s="322"/>
      <c r="AI22" s="320" t="s">
        <v>42</v>
      </c>
      <c r="AJ22" s="321"/>
      <c r="AK22" s="322"/>
      <c r="AM22" s="320" t="s">
        <v>42</v>
      </c>
      <c r="AN22" s="321"/>
      <c r="AO22" s="322"/>
    </row>
    <row r="23" spans="1:41 16384:16384">
      <c r="A23" s="296"/>
      <c r="B23" s="150" t="str">
        <f>IF(C20="Start with impact category","Select Impact category &gt;&gt;","")</f>
        <v/>
      </c>
      <c r="C23" s="314"/>
      <c r="D23" s="315"/>
      <c r="E23" s="316"/>
      <c r="F23" s="101" t="str">
        <f>IF($B$23="Select Impact category &gt;&gt;", "&gt;&gt;","")</f>
        <v/>
      </c>
      <c r="G23" s="314"/>
      <c r="H23" s="315"/>
      <c r="I23" s="316"/>
      <c r="J23" s="101" t="str">
        <f>IF($B$23="Select Impact category &gt;&gt;", "&gt;&gt;","")</f>
        <v/>
      </c>
      <c r="K23" s="314"/>
      <c r="L23" s="315"/>
      <c r="M23" s="316"/>
      <c r="N23" s="101" t="str">
        <f>IF($B$23="Select Impact category &gt;&gt;", "&gt;&gt;","")</f>
        <v/>
      </c>
      <c r="O23" s="314"/>
      <c r="P23" s="315"/>
      <c r="Q23" s="316"/>
      <c r="R23" s="101" t="str">
        <f>IF($B$23="Select Impact category &gt;&gt;", "&gt;&gt;","")</f>
        <v/>
      </c>
      <c r="S23" s="314"/>
      <c r="T23" s="315"/>
      <c r="U23" s="316"/>
      <c r="V23" s="101" t="str">
        <f>IF($B$23="Select Impact category &gt;&gt;", "&gt;&gt;","")</f>
        <v/>
      </c>
      <c r="W23" s="314"/>
      <c r="X23" s="315"/>
      <c r="Y23" s="316"/>
      <c r="Z23" s="101" t="str">
        <f>IF($B$23="Select Impact category &gt;&gt;", "&gt;&gt;","")</f>
        <v/>
      </c>
      <c r="AA23" s="314"/>
      <c r="AB23" s="315"/>
      <c r="AC23" s="316"/>
      <c r="AD23" s="101" t="str">
        <f>IF($B$23="Select Impact category &gt;&gt;", "&gt;&gt;","")</f>
        <v/>
      </c>
      <c r="AE23" s="314"/>
      <c r="AF23" s="315"/>
      <c r="AG23" s="316"/>
      <c r="AH23" s="101" t="str">
        <f>IF($B$23="Select Impact category &gt;&gt;", "&gt;&gt;","")</f>
        <v/>
      </c>
      <c r="AI23" s="314"/>
      <c r="AJ23" s="315"/>
      <c r="AK23" s="316"/>
      <c r="AL23" s="101" t="str">
        <f>IF($B$23="Select Impact category &gt;&gt;", "&gt;&gt;","")</f>
        <v/>
      </c>
      <c r="AM23" s="314"/>
      <c r="AN23" s="315"/>
      <c r="AO23" s="316"/>
    </row>
    <row r="24" spans="1:41 16384:16384" ht="12.75" customHeight="1">
      <c r="A24" s="296"/>
      <c r="B24" s="150" t="str">
        <f>IF(C20="Start with SDG","Select SDG &gt;&gt;","")</f>
        <v>Select SDG &gt;&gt;</v>
      </c>
      <c r="C24" s="317" t="s">
        <v>129</v>
      </c>
      <c r="D24" s="318"/>
      <c r="E24" s="319"/>
      <c r="F24" s="101" t="str">
        <f>IF($B$24="Select SDG &gt;&gt;","&gt;&gt;","")</f>
        <v>&gt;&gt;</v>
      </c>
      <c r="G24" s="317" t="s">
        <v>122</v>
      </c>
      <c r="H24" s="318"/>
      <c r="I24" s="319"/>
      <c r="J24" s="101" t="str">
        <f>IF($B$24="Select SDG &gt;&gt;","&gt;&gt;","")</f>
        <v>&gt;&gt;</v>
      </c>
      <c r="K24" s="317" t="s">
        <v>302</v>
      </c>
      <c r="L24" s="318"/>
      <c r="M24" s="319"/>
      <c r="N24" s="101" t="str">
        <f>IF($B$24="Select SDG &gt;&gt;","&gt;&gt;","")</f>
        <v>&gt;&gt;</v>
      </c>
      <c r="O24" s="317" t="s">
        <v>124</v>
      </c>
      <c r="P24" s="318"/>
      <c r="Q24" s="319"/>
      <c r="R24" s="101" t="str">
        <f>IF($B$24="Select SDG &gt;&gt;","&gt;&gt;","")</f>
        <v>&gt;&gt;</v>
      </c>
      <c r="S24" s="317" t="s">
        <v>124</v>
      </c>
      <c r="T24" s="318"/>
      <c r="U24" s="319"/>
      <c r="V24" s="101" t="str">
        <f>IF($B$24="Select SDG &gt;&gt;","&gt;&gt;","")</f>
        <v>&gt;&gt;</v>
      </c>
      <c r="W24" s="317"/>
      <c r="X24" s="318"/>
      <c r="Y24" s="319"/>
      <c r="Z24" s="101" t="str">
        <f>IF($B$24="Select SDG &gt;&gt;","&gt;&gt;","")</f>
        <v>&gt;&gt;</v>
      </c>
      <c r="AA24" s="317"/>
      <c r="AB24" s="318"/>
      <c r="AC24" s="319"/>
      <c r="AD24" s="101" t="str">
        <f>IF($B$24="Select SDG &gt;&gt;","&gt;&gt;","")</f>
        <v>&gt;&gt;</v>
      </c>
      <c r="AE24" s="317"/>
      <c r="AF24" s="318"/>
      <c r="AG24" s="319"/>
      <c r="AH24" s="101" t="str">
        <f>IF($B$24="Select SDG &gt;&gt;","&gt;&gt;","")</f>
        <v>&gt;&gt;</v>
      </c>
      <c r="AI24" s="317"/>
      <c r="AJ24" s="318"/>
      <c r="AK24" s="319"/>
      <c r="AL24" s="101" t="str">
        <f>IF($B$24="Select SDG &gt;&gt;","&gt;&gt;","")</f>
        <v>&gt;&gt;</v>
      </c>
      <c r="AM24" s="317"/>
      <c r="AN24" s="318"/>
      <c r="AO24" s="319"/>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11"/>
      <c r="D26" s="312"/>
      <c r="E26" s="313"/>
      <c r="F26" s="101" t="str">
        <f>IF($B$26="Select Monitoring indicator &gt;&gt;", "&gt;&gt;","")</f>
        <v/>
      </c>
      <c r="G26" s="311"/>
      <c r="H26" s="312"/>
      <c r="I26" s="313"/>
      <c r="J26" s="101" t="str">
        <f>IF($B$26="Select Monitoring indicator &gt;&gt;","&gt;&gt;","")</f>
        <v/>
      </c>
      <c r="K26" s="311"/>
      <c r="L26" s="312"/>
      <c r="M26" s="313"/>
      <c r="N26" s="101" t="str">
        <f>IF($B$26="Select Monitoring indicator &gt;&gt;","&gt;&gt;","")</f>
        <v/>
      </c>
      <c r="O26" s="311"/>
      <c r="P26" s="312"/>
      <c r="Q26" s="313"/>
      <c r="R26" s="101" t="str">
        <f>IF($B$26="Select Monitoring indicator &gt;&gt;","&gt;&gt;","")</f>
        <v/>
      </c>
      <c r="S26" s="311"/>
      <c r="T26" s="312"/>
      <c r="U26" s="313"/>
      <c r="V26" s="101" t="str">
        <f>IF($B$26="Select Monitoring indicator &gt;&gt;","&gt;&gt;","")</f>
        <v/>
      </c>
      <c r="W26" s="311"/>
      <c r="X26" s="312"/>
      <c r="Y26" s="313"/>
      <c r="Z26" s="101" t="str">
        <f>IF($B$26="Select Monitoring indicator &gt;&gt;","&gt;&gt;","")</f>
        <v/>
      </c>
      <c r="AA26" s="311"/>
      <c r="AB26" s="312"/>
      <c r="AC26" s="313"/>
      <c r="AD26" s="101" t="str">
        <f>IF($B$26="Select Monitoring indicator &gt;&gt;","&gt;&gt;","")</f>
        <v/>
      </c>
      <c r="AE26" s="311"/>
      <c r="AF26" s="312"/>
      <c r="AG26" s="313"/>
      <c r="AH26" s="101" t="str">
        <f>IF($B$26="Select Monitoring indicator &gt;&gt;","&gt;&gt;","")</f>
        <v/>
      </c>
      <c r="AI26" s="311"/>
      <c r="AJ26" s="312"/>
      <c r="AK26" s="313"/>
      <c r="AL26" s="101" t="str">
        <f>IF($B$26="Select Monitoring indicator &gt;&gt;","&gt;&gt;","")</f>
        <v/>
      </c>
      <c r="AM26" s="311"/>
      <c r="AN26" s="312"/>
      <c r="AO26" s="313"/>
    </row>
    <row r="27" spans="1:41 16384:16384" ht="12.75" customHeight="1">
      <c r="B27" s="151" t="str">
        <f>IF(C24&lt;&gt;"","Select Monitoring indicator &gt;&gt;","")</f>
        <v>Select Monitoring indicator &gt;&gt;</v>
      </c>
      <c r="C27" s="311" t="s">
        <v>218</v>
      </c>
      <c r="D27" s="312"/>
      <c r="E27" s="313"/>
      <c r="F27" s="101" t="str">
        <f>IF($B$27="Select Monitoring indicator &gt;&gt;","&gt;&gt;","")</f>
        <v>&gt;&gt;</v>
      </c>
      <c r="G27" s="311" t="s">
        <v>1060</v>
      </c>
      <c r="H27" s="312"/>
      <c r="I27" s="313"/>
      <c r="J27" s="101" t="str">
        <f>IF($B$27="Select Monitoring indicator &gt;&gt;","&gt;&gt;","")</f>
        <v>&gt;&gt;</v>
      </c>
      <c r="K27" s="311" t="s">
        <v>330</v>
      </c>
      <c r="L27" s="312"/>
      <c r="M27" s="313"/>
      <c r="N27" s="101" t="str">
        <f>IF($B$27="Select Monitoring indicator &gt;&gt;","&gt;&gt;","")</f>
        <v>&gt;&gt;</v>
      </c>
      <c r="O27" s="311" t="s">
        <v>273</v>
      </c>
      <c r="P27" s="312"/>
      <c r="Q27" s="313"/>
      <c r="R27" s="101" t="str">
        <f>IF($B$27="Select Monitoring indicator &gt;&gt;","&gt;&gt;","")</f>
        <v>&gt;&gt;</v>
      </c>
      <c r="S27" s="311"/>
      <c r="T27" s="312"/>
      <c r="U27" s="313"/>
      <c r="V27" s="101" t="str">
        <f>IF($B$27="Select Monitoring indicator &gt;&gt;","&gt;&gt;","")</f>
        <v>&gt;&gt;</v>
      </c>
      <c r="W27" s="311"/>
      <c r="X27" s="312"/>
      <c r="Y27" s="313"/>
      <c r="Z27" s="101" t="str">
        <f>IF($B$27="Select Monitoring indicator &gt;&gt;","&gt;&gt;","")</f>
        <v>&gt;&gt;</v>
      </c>
      <c r="AA27" s="311"/>
      <c r="AB27" s="312"/>
      <c r="AC27" s="313"/>
      <c r="AD27" s="101" t="str">
        <f>IF($B$27="Select Monitoring indicator &gt;&gt;","&gt;&gt;","")</f>
        <v>&gt;&gt;</v>
      </c>
      <c r="AE27" s="311"/>
      <c r="AF27" s="312"/>
      <c r="AG27" s="313"/>
      <c r="AH27" s="101" t="str">
        <f>IF($B$27="Select Monitoring indicator &gt;&gt;","&gt;&gt;","")</f>
        <v>&gt;&gt;</v>
      </c>
      <c r="AI27" s="311"/>
      <c r="AJ27" s="312"/>
      <c r="AK27" s="313"/>
      <c r="AL27" s="101" t="str">
        <f>IF($B$27="Select Monitoring indicator &gt;&gt;","&gt;&gt;","")</f>
        <v>&gt;&gt;</v>
      </c>
      <c r="AM27" s="311"/>
      <c r="AN27" s="312"/>
      <c r="AO27" s="313"/>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09" t="str" cm="1">
        <f t="array" ref="C30">IFERROR(_xlfn.IFS(C23&lt;&gt;"",IFERROR(INDEX(BA!$J$4:$J$952,MATCH(C26,BA!$P$4:$P$952,0)),""),C24&lt;&gt;"",IFERROR(INDEX(BA!$J$4:$J$952,MATCH(C27,BA!$P$4:$P$952,0)),"")),"")</f>
        <v>GSDM-I13.2.1</v>
      </c>
      <c r="D30" s="294"/>
      <c r="E30" s="310"/>
      <c r="G30" s="309" t="str" cm="1">
        <f t="array" ref="G30">IFERROR(_xlfn.IFS(G23&lt;&gt;"",IFERROR(INDEX(BA!$J$4:$J$952,MATCH(G26,BA!$P$4:$P$952,0)),""),G24&lt;&gt;"",IFERROR(INDEX(BA!$J$4:$J$952,MATCH(G27,BA!$P$4:$P$952,0)),"")),"")</f>
        <v>GSDG-I6.3.1</v>
      </c>
      <c r="H30" s="294"/>
      <c r="I30" s="310"/>
      <c r="K30" s="309" t="str" cm="1">
        <f t="array" ref="K30">IFERROR(_xlfn.IFS(K23&lt;&gt;"",IFERROR(INDEX(BA!$J$4:$J$952,MATCH(K26,BA!$P$4:$P$952,0)),""),K24&lt;&gt;"",IFERROR(INDEX(BA!$J$4:$J$952,MATCH(K27,BA!$P$4:$P$952,0)),"")),"")</f>
        <v>GSDM-I5.5.1</v>
      </c>
      <c r="L30" s="294"/>
      <c r="M30" s="310"/>
      <c r="O30" s="309" t="str" cm="1">
        <f t="array" ref="O30">IFERROR(_xlfn.IFS(O23&lt;&gt;"",IFERROR(INDEX(BA!$J$4:$J$952,MATCH(O26,BA!$P$4:$P$952,0)),""),O24&lt;&gt;"",IFERROR(INDEX(BA!$J$4:$J$952,MATCH(O27,BA!$P$4:$P$952,0)),"")),"")</f>
        <v>GSDM-I8.5.1</v>
      </c>
      <c r="P30" s="294"/>
      <c r="Q30" s="310"/>
      <c r="S30" s="309" t="str" cm="1">
        <f t="array" ref="S30">IFERROR(_xlfn.IFS(S23&lt;&gt;"",IFERROR(INDEX(BA!$J$4:$J$952,MATCH(S26,BA!$P$4:$P$952,0)),""),S24&lt;&gt;"",IFERROR(INDEX(BA!$J$4:$J$952,MATCH(S27,BA!$P$4:$P$952,0)),"")),"")</f>
        <v/>
      </c>
      <c r="T30" s="294"/>
      <c r="U30" s="310"/>
      <c r="W30" s="309" t="str" cm="1">
        <f t="array" ref="W30">IFERROR(_xlfn.IFS(W23&lt;&gt;"",IFERROR(INDEX(BA!$J$4:$J$952,MATCH(W26,BA!$P$4:$P$952,0)),""),W24&lt;&gt;"",IFERROR(INDEX(BA!$J$4:$J$952,MATCH(W27,BA!$P$4:$P$952,0)),"")),"")</f>
        <v/>
      </c>
      <c r="X30" s="294"/>
      <c r="Y30" s="310"/>
      <c r="AA30" s="309" t="str" cm="1">
        <f t="array" ref="AA30">IFERROR(_xlfn.IFS(AA23&lt;&gt;"",IFERROR(INDEX(BA!$J$4:$J$952,MATCH(AA26,BA!$P$4:$P$952,0)),""),AA24&lt;&gt;"",IFERROR(INDEX(BA!$J$4:$J$952,MATCH(AA27,BA!$P$4:$P$952,0)),"")),"")</f>
        <v/>
      </c>
      <c r="AB30" s="294"/>
      <c r="AC30" s="310"/>
      <c r="AE30" s="309" t="str" cm="1">
        <f t="array" ref="AE30">IFERROR(_xlfn.IFS(AE23&lt;&gt;"",IFERROR(INDEX(BA!$J$4:$J$952,MATCH(AE26,BA!$P$4:$P$952,0)),""),AE24&lt;&gt;"",IFERROR(INDEX(BA!$J$4:$J$952,MATCH(AE27,BA!$P$4:$P$952,0)),"")),"")</f>
        <v/>
      </c>
      <c r="AF30" s="294"/>
      <c r="AG30" s="310"/>
      <c r="AI30" s="309" t="str" cm="1">
        <f t="array" ref="AI30">IFERROR(_xlfn.IFS(AI23&lt;&gt;"",IFERROR(INDEX(BA!$J$4:$J$952,MATCH(AI26,BA!$P$4:$P$952,0)),""),AI24&lt;&gt;"",IFERROR(INDEX(BA!$J$4:$J$952,MATCH(AI27,BA!$P$4:$P$952,0)),"")),"")</f>
        <v/>
      </c>
      <c r="AJ30" s="294"/>
      <c r="AK30" s="310"/>
      <c r="AM30" s="309" t="str" cm="1">
        <f t="array" ref="AM30">IFERROR(_xlfn.IFS(AM23&lt;&gt;"",IFERROR(INDEX(BA!$J$4:$J$952,MATCH(AM26,BA!$P$4:$P$952,0)),""),AM24&lt;&gt;"",IFERROR(INDEX(BA!$J$4:$J$952,MATCH(AM27,BA!$P$4:$P$952,0)),"")),"")</f>
        <v/>
      </c>
      <c r="AN30" s="294"/>
      <c r="AO30" s="310"/>
    </row>
    <row r="31" spans="1:41 16384:16384">
      <c r="A31" s="14"/>
      <c r="B31" s="90" t="s">
        <v>50</v>
      </c>
      <c r="C31" s="309" t="str">
        <f>IFERROR(INDEX(BA!$O$4:$O$952,MATCH(C30,BA!$J$4:$J$952,0)),"")</f>
        <v xml:space="preserve">Reduction in GHGs emissions </v>
      </c>
      <c r="D31" s="294"/>
      <c r="E31" s="310"/>
      <c r="G31" s="309" t="str">
        <f>IFERROR(INDEX(BA!$O$4:$O$952,MATCH(G30,BA!$J$4:$J$952,0)),"")</f>
        <v>Discharging wastewater safely</v>
      </c>
      <c r="H31" s="294"/>
      <c r="I31" s="310"/>
      <c r="K31" s="309" t="str">
        <f>IFERROR(INDEX(BA!$O$4:$O$952,MATCH(K30,BA!$J$4:$J$952,0)),"")</f>
        <v xml:space="preserve">Women empowerment and gender equality </v>
      </c>
      <c r="L31" s="294"/>
      <c r="M31" s="310"/>
      <c r="O31" s="309" t="str">
        <f>IFERROR(INDEX(BA!$O$4:$O$952,MATCH(O30,BA!$J$4:$J$952,0)),"")</f>
        <v>Increased employment opportunities</v>
      </c>
      <c r="P31" s="294"/>
      <c r="Q31" s="310"/>
      <c r="S31" s="309" t="str">
        <f>IFERROR(INDEX(BA!$O$4:$O$952,MATCH(S30,BA!$J$4:$J$952,0)),"")</f>
        <v/>
      </c>
      <c r="T31" s="294"/>
      <c r="U31" s="310"/>
      <c r="W31" s="309" t="str">
        <f>IFERROR(INDEX(BA!$O$4:$O$952,MATCH(W30,BA!$J$4:$J$952,0)),"")</f>
        <v/>
      </c>
      <c r="X31" s="294"/>
      <c r="Y31" s="310"/>
      <c r="AA31" s="309" t="str">
        <f>IFERROR(INDEX(BA!$O$4:$O$952,MATCH(AA30,BA!$J$4:$J$952,0)),"")</f>
        <v/>
      </c>
      <c r="AB31" s="294"/>
      <c r="AC31" s="310"/>
      <c r="AE31" s="309" t="str">
        <f>IFERROR(INDEX(BA!$O$4:$O$952,MATCH(AE30,BA!$J$4:$J$952,0)),"")</f>
        <v/>
      </c>
      <c r="AF31" s="294"/>
      <c r="AG31" s="310"/>
      <c r="AI31" s="309" t="str">
        <f>IFERROR(INDEX(BA!$O$4:$O$952,MATCH(AI30,BA!$J$4:$J$952,0)),"")</f>
        <v/>
      </c>
      <c r="AJ31" s="294"/>
      <c r="AK31" s="310"/>
      <c r="AM31" s="309" t="str">
        <f>IFERROR(INDEX(BA!$O$4:$O$952,MATCH(AM30,BA!$J$4:$J$952,0)),"")</f>
        <v/>
      </c>
      <c r="AN31" s="294"/>
      <c r="AO31" s="310"/>
    </row>
    <row r="32" spans="1:41 16384:16384" ht="15" customHeight="1">
      <c r="A32" s="14"/>
      <c r="B32" s="90" t="s">
        <v>51</v>
      </c>
      <c r="C32" s="309" t="str">
        <f>IFERROR(INDEX(BA!$L$4:$L$952,MATCH(C30,BA!$J$4:$J$952,0)),"")</f>
        <v>Climate change mitigation</v>
      </c>
      <c r="D32" s="294"/>
      <c r="E32" s="310"/>
      <c r="G32" s="309" t="str">
        <f>IFERROR(INDEX(BA!$L$4:$L$952,MATCH(G30,BA!$J$4:$J$952,0)),"")</f>
        <v>Water quality, quantity and service</v>
      </c>
      <c r="H32" s="294"/>
      <c r="I32" s="310"/>
      <c r="K32" s="309" t="str">
        <f>IFERROR(INDEX(BA!$L$4:$L$952,MATCH(K30,BA!$J$4:$J$952,0)),"")</f>
        <v>Gender</v>
      </c>
      <c r="L32" s="294"/>
      <c r="M32" s="310"/>
      <c r="O32" s="309" t="str">
        <f>IFERROR(INDEX(BA!$L$4:$L$952,MATCH(O30,BA!$J$4:$J$952,0)),"")</f>
        <v>Employment</v>
      </c>
      <c r="P32" s="294"/>
      <c r="Q32" s="310"/>
      <c r="S32" s="309" t="str">
        <f>IFERROR(INDEX(BA!$L$4:$L$952,MATCH(S30,BA!$J$4:$J$952,0)),"")</f>
        <v/>
      </c>
      <c r="T32" s="294"/>
      <c r="U32" s="310"/>
      <c r="W32" s="309" t="str">
        <f>IFERROR(INDEX(BA!$L$4:$L$952,MATCH(W30,BA!$J$4:$J$952,0)),"")</f>
        <v/>
      </c>
      <c r="X32" s="294"/>
      <c r="Y32" s="310"/>
      <c r="AA32" s="309" t="str">
        <f>IFERROR(INDEX(BA!$L$4:$L$952,MATCH(AA30,BA!$J$4:$J$952,0)),"")</f>
        <v/>
      </c>
      <c r="AB32" s="294"/>
      <c r="AC32" s="310"/>
      <c r="AE32" s="309" t="str">
        <f>IFERROR(INDEX(BA!$L$4:$L$952,MATCH(AE30,BA!$J$4:$J$952,0)),"")</f>
        <v/>
      </c>
      <c r="AF32" s="294"/>
      <c r="AG32" s="310"/>
      <c r="AI32" s="309" t="str">
        <f>IFERROR(INDEX(BA!$L$4:$L$952,MATCH(AI30,BA!$J$4:$J$952,0)),"")</f>
        <v/>
      </c>
      <c r="AJ32" s="294"/>
      <c r="AK32" s="310"/>
      <c r="AM32" s="309" t="str">
        <f>IFERROR(INDEX(BA!$L$4:$L$952,MATCH(AM30,BA!$J$4:$J$952,0)),"")</f>
        <v/>
      </c>
      <c r="AN32" s="294"/>
      <c r="AO32" s="310"/>
    </row>
    <row r="33" spans="1:41" ht="15" customHeight="1">
      <c r="A33" s="14"/>
      <c r="B33" s="90" t="s">
        <v>52</v>
      </c>
      <c r="C33" s="309" t="str">
        <f>IFERROR(INDEX(BA!$M$4:$M$952,MATCH(C30,BA!$J$4:$J$952,0)),"")</f>
        <v>13. Climate action</v>
      </c>
      <c r="D33" s="294"/>
      <c r="E33" s="310"/>
      <c r="G33" s="309" t="str">
        <f>IFERROR(INDEX(BA!$M$4:$M$952,MATCH(G30,BA!$J$4:$J$952,0)),"")</f>
        <v xml:space="preserve">6. Clean water and sanitation </v>
      </c>
      <c r="H33" s="294"/>
      <c r="I33" s="310"/>
      <c r="K33" s="309" t="str">
        <f>IFERROR(INDEX(BA!$M$4:$M$952,MATCH(K30,BA!$J$4:$J$952,0)),"")</f>
        <v xml:space="preserve">5. Gender equality </v>
      </c>
      <c r="L33" s="294"/>
      <c r="M33" s="310"/>
      <c r="O33" s="309" t="str">
        <f>IFERROR(INDEX(BA!$M$4:$M$952,MATCH(O30,BA!$J$4:$J$952,0)),"")</f>
        <v>8. Decent work and economic growth</v>
      </c>
      <c r="P33" s="294"/>
      <c r="Q33" s="310"/>
      <c r="S33" s="309" t="str">
        <f>IFERROR(INDEX(BA!$M$4:$M$952,MATCH(S30,BA!$J$4:$J$952,0)),"")</f>
        <v/>
      </c>
      <c r="T33" s="294"/>
      <c r="U33" s="310"/>
      <c r="W33" s="309" t="str">
        <f>IFERROR(INDEX(BA!$M$4:$M$952,MATCH(W30,BA!$J$4:$J$952,0)),"")</f>
        <v/>
      </c>
      <c r="X33" s="294"/>
      <c r="Y33" s="310"/>
      <c r="AA33" s="309" t="str">
        <f>IFERROR(INDEX(BA!$M$4:$M$952,MATCH(AA30,BA!$J$4:$J$952,0)),"")</f>
        <v/>
      </c>
      <c r="AB33" s="294"/>
      <c r="AC33" s="310"/>
      <c r="AE33" s="309" t="str">
        <f>IFERROR(INDEX(BA!$M$4:$M$952,MATCH(AE30,BA!$J$4:$J$952,0)),"")</f>
        <v/>
      </c>
      <c r="AF33" s="294"/>
      <c r="AG33" s="310"/>
      <c r="AI33" s="309" t="str">
        <f>IFERROR(INDEX(BA!$M$4:$M$952,MATCH(AI30,BA!$J$4:$J$952,0)),"")</f>
        <v/>
      </c>
      <c r="AJ33" s="294"/>
      <c r="AK33" s="310"/>
      <c r="AM33" s="309" t="str">
        <f>IFERROR(INDEX(BA!$M$4:$M$952,MATCH(AM30,BA!$J$4:$J$952,0)),"")</f>
        <v/>
      </c>
      <c r="AN33" s="294"/>
      <c r="AO33" s="310"/>
    </row>
    <row r="34" spans="1:41" ht="15" customHeight="1">
      <c r="A34" s="14"/>
      <c r="B34" s="90" t="s">
        <v>53</v>
      </c>
      <c r="C34" s="309" t="str">
        <f>IFERROR(INDEX(BA!$N$4:$N$952,MATCH(C30,BA!$J$4:$J$952,0)),"")</f>
        <v>13.2 Integrate climate change measures into national policies, strategies and planning</v>
      </c>
      <c r="D34" s="294"/>
      <c r="E34" s="310"/>
      <c r="G34" s="309"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294"/>
      <c r="I34" s="310"/>
      <c r="K34" s="309" t="str">
        <f>IFERROR(INDEX(BA!$N$4:$N$952,MATCH(K30,BA!$J$4:$J$952,0)),"")</f>
        <v>5.5 Ensure women’s full and effective participation and equal opportunities for leadership at all levels of decision-making in political, economic and public life</v>
      </c>
      <c r="L34" s="294"/>
      <c r="M34" s="310"/>
      <c r="O34" s="309" t="str">
        <f>IFERROR(INDEX(BA!$N$4:$N$952,MATCH(O30,BA!$J$4:$J$952,0)),"")</f>
        <v>8.5 By 2030, achieve full and productive employment and decent work for all women and men, including for young people and persons with disabilities, and equal pay for work of equal value</v>
      </c>
      <c r="P34" s="294"/>
      <c r="Q34" s="310"/>
      <c r="S34" s="309" t="str">
        <f>IFERROR(INDEX(BA!$N$4:$N$952,MATCH(S30,BA!$J$4:$J$952,0)),"")</f>
        <v/>
      </c>
      <c r="T34" s="294"/>
      <c r="U34" s="310"/>
      <c r="W34" s="309" t="str">
        <f>IFERROR(INDEX(BA!$N$4:$N$952,MATCH(W30,BA!$J$4:$J$952,0)),"")</f>
        <v/>
      </c>
      <c r="X34" s="294"/>
      <c r="Y34" s="310"/>
      <c r="AA34" s="309" t="str">
        <f>IFERROR(INDEX(BA!$N$4:$N$952,MATCH(AA30,BA!$J$4:$J$952,0)),"")</f>
        <v/>
      </c>
      <c r="AB34" s="294"/>
      <c r="AC34" s="310"/>
      <c r="AE34" s="309" t="str">
        <f>IFERROR(INDEX(BA!$N$4:$N$952,MATCH(AE30,BA!$J$4:$J$952,0)),"")</f>
        <v/>
      </c>
      <c r="AF34" s="294"/>
      <c r="AG34" s="310"/>
      <c r="AI34" s="309" t="str">
        <f>IFERROR(INDEX(BA!$N$4:$N$952,MATCH(AI30,BA!$J$4:$J$952,0)),"")</f>
        <v/>
      </c>
      <c r="AJ34" s="294"/>
      <c r="AK34" s="310"/>
      <c r="AM34" s="309" t="str">
        <f>IFERROR(INDEX(BA!$N$4:$N$952,MATCH(AM30,BA!$J$4:$J$952,0)),"")</f>
        <v/>
      </c>
      <c r="AN34" s="294"/>
      <c r="AO34" s="310"/>
    </row>
    <row r="35" spans="1:41" ht="140.25" customHeight="1">
      <c r="A35" s="14"/>
      <c r="B35" s="90" t="s">
        <v>54</v>
      </c>
      <c r="C35" s="309" t="str">
        <f>IFERROR(INDEX(BA!$Q$4:$Q$952,MATCH($C$30,BA!$J$4:$J$952,0)),"")</f>
        <v>Refers to total amount of greenhouse gases avoided or sequestered during the reporting period.</v>
      </c>
      <c r="D35" s="294"/>
      <c r="E35" s="310"/>
      <c r="G35" s="309" t="str">
        <f>IFERROR(INDEX(BA!$Q$4:$Q$952,MATCH($G$30,BA!$J$4:$J$952,0)),"")</f>
        <v xml:space="preserve">Percentage and total volume of water recycled and reused </v>
      </c>
      <c r="H35" s="294"/>
      <c r="I35" s="310"/>
      <c r="K35" s="309" t="str">
        <f>IFERROR(INDEX(BA!$Q$4:$Q$952,MATCH($K$30,BA!$J$4:$J$952,0)),"")</f>
        <v>Refers to number of female management employees (managers) (full - time) at the organization as of the end of the reporting period</v>
      </c>
      <c r="L35" s="294"/>
      <c r="M35" s="310"/>
      <c r="O35" s="309" t="str">
        <f>IFERROR(INDEX(BA!$Q$4:$Q$952,MATCH($O$30,BA!$J$4:$J$952,0)),"")</f>
        <v>Refers to total jobs generated as a result of the project.</v>
      </c>
      <c r="P35" s="294"/>
      <c r="Q35" s="310"/>
      <c r="S35" s="309" t="str">
        <f>IFERROR(INDEX(BA!$Q$4:$Q$952,MATCH($S$30,BA!$J$4:$J$952,0)),"")</f>
        <v/>
      </c>
      <c r="T35" s="294"/>
      <c r="U35" s="310"/>
      <c r="W35" s="309" t="str">
        <f>IFERROR(INDEX(BA!$Q$4:$Q$952,MATCH($W$30,BA!$J$4:$J$952,0)),"")</f>
        <v/>
      </c>
      <c r="X35" s="294"/>
      <c r="Y35" s="310"/>
      <c r="AA35" s="309" t="str">
        <f>IFERROR(INDEX(BA!$Q$4:$Q$952,MATCH($AA$30,BA!$J$4:$J$952,0)),"")</f>
        <v/>
      </c>
      <c r="AB35" s="294"/>
      <c r="AC35" s="310"/>
      <c r="AE35" s="309" t="str">
        <f>IFERROR(INDEX(BA!$Q$4:$Q$952,MATCH($AE$30,BA!$J$4:$J$952,0)),"")</f>
        <v/>
      </c>
      <c r="AF35" s="294"/>
      <c r="AG35" s="310"/>
      <c r="AI35" s="309" t="str">
        <f>IFERROR(INDEX(BA!$Q$4:$Q$952,MATCH($AI$30,BA!$J$4:$J$952,0)),"")</f>
        <v/>
      </c>
      <c r="AJ35" s="294"/>
      <c r="AK35" s="310"/>
      <c r="AM35" s="309" t="str">
        <f>IFERROR(INDEX(BA!$Q$4:$Q$952,MATCH($AM$30,BA!$J$4:$J$952,0)),"")</f>
        <v/>
      </c>
      <c r="AN35" s="294"/>
      <c r="AO35" s="310"/>
    </row>
    <row r="36" spans="1:41" ht="187.5" customHeight="1">
      <c r="A36" s="100" t="s">
        <v>55</v>
      </c>
      <c r="B36" s="91" t="str">
        <f>BA!R3</f>
        <v>Guidance, calculation method and other considerations</v>
      </c>
      <c r="C36" s="309"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4"/>
      <c r="E36" s="310"/>
      <c r="G36" s="309" t="str">
        <f>IFERROR(INDEX(BA!$R$4:$R$952,MATCH($G$30,BA!$J$4:$J$952,0)),"")</f>
        <v xml:space="preserve">Measurement method – Measuring the - 
volume of water entering the treatment facility and  
volume of treated water supplied by the facility </v>
      </c>
      <c r="H36" s="294"/>
      <c r="I36" s="310"/>
      <c r="K36" s="309"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94"/>
      <c r="M36" s="310"/>
      <c r="O36" s="309"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94"/>
      <c r="Q36" s="310"/>
      <c r="S36" s="309" t="str">
        <f>IFERROR(INDEX(BA!$R$4:$R$952,MATCH($S$30,BA!$J$4:$J$952,0)),"")</f>
        <v/>
      </c>
      <c r="T36" s="294"/>
      <c r="U36" s="310"/>
      <c r="W36" s="309" t="str">
        <f>IFERROR(INDEX(BA!$R$4:$R$952,MATCH($W$30,BA!$J$4:$J$952,0)),"")</f>
        <v/>
      </c>
      <c r="X36" s="294"/>
      <c r="Y36" s="310"/>
      <c r="AA36" s="309" t="str">
        <f>IFERROR(INDEX(BA!$R$4:$R$952,MATCH($AA$30,BA!$J$4:$J$952,0)),"")</f>
        <v/>
      </c>
      <c r="AB36" s="294"/>
      <c r="AC36" s="310"/>
      <c r="AE36" s="309" t="str">
        <f>IFERROR(INDEX(BA!$R$4:$R$952,MATCH($AE$30,BA!$J$4:$J$952,0)),"")</f>
        <v/>
      </c>
      <c r="AF36" s="294"/>
      <c r="AG36" s="310"/>
      <c r="AI36" s="309" t="str">
        <f>IFERROR(INDEX(BA!$R$4:$R$952,MATCH($AI$30,BA!$J$4:$J$952,0)),"")</f>
        <v/>
      </c>
      <c r="AJ36" s="294"/>
      <c r="AK36" s="310"/>
      <c r="AM36" s="309" t="str">
        <f>IFERROR(INDEX(BA!$R$4:$R$952,MATCH($AM$30,BA!$J$4:$J$952,0)),"")</f>
        <v/>
      </c>
      <c r="AN36" s="294"/>
      <c r="AO36" s="310"/>
    </row>
    <row r="37" spans="1:41" ht="15" customHeight="1">
      <c r="A37" s="14"/>
      <c r="B37" s="92" t="s">
        <v>56</v>
      </c>
      <c r="C37" s="306" t="str">
        <f>IFERROR(INDEX(BA!$S$4:$S$952,MATCH(C30,BA!$J$4:$J$952,0)),"")</f>
        <v>tCO2eq</v>
      </c>
      <c r="D37" s="307"/>
      <c r="E37" s="308"/>
      <c r="G37" s="306" t="str">
        <f>IFERROR(INDEX(BA!$S$4:$S$952,MATCH(G30,BA!$J$4:$J$952,0)),"")</f>
        <v>m3</v>
      </c>
      <c r="H37" s="307"/>
      <c r="I37" s="308"/>
      <c r="K37" s="306" t="str">
        <f>IFERROR(INDEX(BA!$S$4:$S$952,MATCH(K30,BA!$J$4:$J$952,0)),"")</f>
        <v>Number</v>
      </c>
      <c r="L37" s="307"/>
      <c r="M37" s="308"/>
      <c r="O37" s="306" t="str">
        <f>IFERROR(INDEX(BA!$S$4:$S$952,MATCH(O30,BA!$J$4:$J$952,0)),"")</f>
        <v>Number</v>
      </c>
      <c r="P37" s="307"/>
      <c r="Q37" s="308"/>
      <c r="S37" s="306" t="str">
        <f>IFERROR(INDEX(BA!$S$4:$S$952,MATCH(S30,BA!$J$4:$J$952,0)),"")</f>
        <v/>
      </c>
      <c r="T37" s="307"/>
      <c r="U37" s="308"/>
      <c r="W37" s="306" t="str">
        <f>IFERROR(INDEX(BA!$S$4:$S$952,MATCH(W30,BA!$J$4:$J$952,0)),"")</f>
        <v/>
      </c>
      <c r="X37" s="307"/>
      <c r="Y37" s="308"/>
      <c r="AA37" s="306" t="str">
        <f>IFERROR(INDEX(BA!$S$4:$S$952,MATCH(AA30,BA!$J$4:$J$952,0)),"")</f>
        <v/>
      </c>
      <c r="AB37" s="307"/>
      <c r="AC37" s="308"/>
      <c r="AE37" s="306" t="str">
        <f>IFERROR(INDEX(BA!$S$4:$S$952,MATCH(AE30,BA!$J$4:$J$952,0)),"")</f>
        <v/>
      </c>
      <c r="AF37" s="307"/>
      <c r="AG37" s="308"/>
      <c r="AI37" s="306" t="str">
        <f>IFERROR(INDEX(BA!$S$4:$S$952,MATCH(AI30,BA!$J$4:$J$952,0)),"")</f>
        <v/>
      </c>
      <c r="AJ37" s="307"/>
      <c r="AK37" s="308"/>
      <c r="AM37" s="306" t="str">
        <f>IFERROR(INDEX(BA!$S$4:$S$952,MATCH(AM30,BA!$J$4:$J$952,0)),"")</f>
        <v/>
      </c>
      <c r="AN37" s="307"/>
      <c r="AO37" s="308"/>
    </row>
    <row r="38" spans="1:41" ht="15" customHeight="1">
      <c r="A38" s="14"/>
      <c r="B38" s="92" t="s">
        <v>57</v>
      </c>
      <c r="C38" s="306" t="str">
        <f>IFERROR(INDEX(BA!$T$4:$T$952,MATCH(C30,BA!$J$4:$J$952,0)),"")</f>
        <v>Project activity</v>
      </c>
      <c r="D38" s="307"/>
      <c r="E38" s="308"/>
      <c r="G38" s="306" t="str">
        <f>IFERROR(INDEX(BA!$T$4:$T$952,MATCH(G30,BA!$J$4:$J$952,0)),"")</f>
        <v>Project activity</v>
      </c>
      <c r="H38" s="307"/>
      <c r="I38" s="308"/>
      <c r="K38" s="306" t="str">
        <f>IFERROR(INDEX(BA!$T$4:$T$952,MATCH(K30,BA!$J$4:$J$952,0)),"")</f>
        <v>Project activity</v>
      </c>
      <c r="L38" s="307"/>
      <c r="M38" s="308"/>
      <c r="O38" s="306" t="str">
        <f>IFERROR(INDEX(BA!$T$4:$T$952,MATCH(O30,BA!$J$4:$J$952,0)),"")</f>
        <v>Project activity</v>
      </c>
      <c r="P38" s="307"/>
      <c r="Q38" s="308"/>
      <c r="S38" s="306" t="str">
        <f>IFERROR(INDEX(BA!$T$4:$T$952,MATCH(S30,BA!$J$4:$J$952,0)),"")</f>
        <v/>
      </c>
      <c r="T38" s="307"/>
      <c r="U38" s="308"/>
      <c r="W38" s="306" t="str">
        <f>IFERROR(INDEX(BA!$T$4:$T$952,MATCH(W30,BA!$J$4:$J$952,0)),"")</f>
        <v/>
      </c>
      <c r="X38" s="307"/>
      <c r="Y38" s="308"/>
      <c r="AA38" s="306" t="str">
        <f>IFERROR(INDEX(BA!$T$4:$T$952,MATCH(AA30,BA!$J$4:$J$952,0)),"")</f>
        <v/>
      </c>
      <c r="AB38" s="307"/>
      <c r="AC38" s="308"/>
      <c r="AE38" s="306" t="str">
        <f>IFERROR(INDEX(BA!$T$4:$T$952,MATCH(AE30,BA!$J$4:$J$952,0)),"")</f>
        <v/>
      </c>
      <c r="AF38" s="307"/>
      <c r="AG38" s="308"/>
      <c r="AI38" s="306" t="str">
        <f>IFERROR(INDEX(BA!$T$4:$T$952,MATCH(AI30,BA!$J$4:$J$952,0)),"")</f>
        <v/>
      </c>
      <c r="AJ38" s="307"/>
      <c r="AK38" s="308"/>
      <c r="AM38" s="306" t="str">
        <f>IFERROR(INDEX(BA!$T$4:$T$952,MATCH(AM30,BA!$J$4:$J$952,0)),"")</f>
        <v/>
      </c>
      <c r="AN38" s="307"/>
      <c r="AO38" s="308"/>
    </row>
    <row r="39" spans="1:41" ht="15" customHeight="1">
      <c r="A39" s="14"/>
      <c r="B39" s="92" t="s">
        <v>58</v>
      </c>
      <c r="C39" s="306" t="str">
        <f>IFERROR(INDEX(BA!$U$4:$U$952,MATCH(C30,BA!$J$4:$J$952,0)),"")</f>
        <v>Calculation</v>
      </c>
      <c r="D39" s="307"/>
      <c r="E39" s="308"/>
      <c r="G39" s="306" t="str">
        <f>IFERROR(INDEX(BA!$U$4:$U$952,MATCH(G30,BA!$J$4:$J$952,0)),"")</f>
        <v>Treatment log</v>
      </c>
      <c r="H39" s="307"/>
      <c r="I39" s="308"/>
      <c r="K39" s="306" t="str">
        <f>IFERROR(INDEX(BA!$U$4:$U$952,MATCH(K30,BA!$J$4:$J$952,0)),"")</f>
        <v>Head count of female employee
Use the number as at the reporting period.</v>
      </c>
      <c r="L39" s="307"/>
      <c r="M39" s="308"/>
      <c r="O39" s="306"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07"/>
      <c r="Q39" s="308"/>
      <c r="S39" s="306" t="str">
        <f>IFERROR(INDEX(BA!$U$4:$U$952,MATCH(S30,BA!$J$4:$J$952,0)),"")</f>
        <v/>
      </c>
      <c r="T39" s="307"/>
      <c r="U39" s="308"/>
      <c r="W39" s="306" t="str">
        <f>IFERROR(INDEX(BA!$U$4:$U$952,MATCH(W30,BA!$J$4:$J$952,0)),"")</f>
        <v/>
      </c>
      <c r="X39" s="307"/>
      <c r="Y39" s="308"/>
      <c r="AA39" s="306" t="str">
        <f>IFERROR(INDEX(BA!$U$4:$U$952,MATCH(AA30,BA!$J$4:$J$952,0)),"")</f>
        <v/>
      </c>
      <c r="AB39" s="307"/>
      <c r="AC39" s="308"/>
      <c r="AE39" s="306" t="str">
        <f>IFERROR(INDEX(BA!$U$4:$U$952,MATCH(AE30,BA!$J$4:$J$952,0)),"")</f>
        <v/>
      </c>
      <c r="AF39" s="307"/>
      <c r="AG39" s="308"/>
      <c r="AI39" s="306" t="str">
        <f>IFERROR(INDEX(BA!$U$4:$U$952,MATCH(AI30,BA!$J$4:$J$952,0)),"")</f>
        <v/>
      </c>
      <c r="AJ39" s="307"/>
      <c r="AK39" s="308"/>
      <c r="AM39" s="306" t="str">
        <f>IFERROR(INDEX(BA!$U$4:$U$952,MATCH(AM30,BA!$J$4:$J$952,0)),"")</f>
        <v/>
      </c>
      <c r="AN39" s="307"/>
      <c r="AO39" s="308"/>
    </row>
    <row r="40" spans="1:41" ht="15" customHeight="1">
      <c r="A40" s="14"/>
      <c r="B40" s="92" t="s">
        <v>59</v>
      </c>
      <c r="C40" s="306" t="str">
        <f>IFERROR(INDEX(BA!$V$4:$V$952,MATCH(C30,BA!$J$4:$J$952,0)),"")</f>
        <v>Annual</v>
      </c>
      <c r="D40" s="307"/>
      <c r="E40" s="308"/>
      <c r="G40" s="306" t="str">
        <f>IFERROR(INDEX(BA!$V$4:$V$952,MATCH(G30,BA!$J$4:$J$952,0)),"")</f>
        <v>Annual</v>
      </c>
      <c r="H40" s="307"/>
      <c r="I40" s="308"/>
      <c r="K40" s="306" t="str">
        <f>IFERROR(INDEX(BA!$V$4:$V$952,MATCH(K30,BA!$J$4:$J$952,0)),"")</f>
        <v>Annual</v>
      </c>
      <c r="L40" s="307"/>
      <c r="M40" s="308"/>
      <c r="O40" s="306" t="str">
        <f>IFERROR(INDEX(BA!$V$4:$V$952,MATCH(O30,BA!$J$4:$J$952,0)),"")</f>
        <v>Annual</v>
      </c>
      <c r="P40" s="307"/>
      <c r="Q40" s="308"/>
      <c r="S40" s="306" t="str">
        <f>IFERROR(INDEX(BA!$V$4:$V$952,MATCH(S30,BA!$J$4:$J$952,0)),"")</f>
        <v/>
      </c>
      <c r="T40" s="307"/>
      <c r="U40" s="308"/>
      <c r="W40" s="306" t="str">
        <f>IFERROR(INDEX(BA!$V$4:$V$952,MATCH(W30,BA!$J$4:$J$952,0)),"")</f>
        <v/>
      </c>
      <c r="X40" s="307"/>
      <c r="Y40" s="308"/>
      <c r="AA40" s="306" t="str">
        <f>IFERROR(INDEX(BA!$V$4:$V$952,MATCH(AA30,BA!$J$4:$J$952,0)),"")</f>
        <v/>
      </c>
      <c r="AB40" s="307"/>
      <c r="AC40" s="308"/>
      <c r="AE40" s="306" t="str">
        <f>IFERROR(INDEX(BA!$V$4:$V$952,MATCH(AE30,BA!$J$4:$J$952,0)),"")</f>
        <v/>
      </c>
      <c r="AF40" s="307"/>
      <c r="AG40" s="308"/>
      <c r="AI40" s="306" t="str">
        <f>IFERROR(INDEX(BA!$V$4:$V$952,MATCH(AI30,BA!$J$4:$J$952,0)),"")</f>
        <v/>
      </c>
      <c r="AJ40" s="307"/>
      <c r="AK40" s="308"/>
      <c r="AM40" s="306" t="str">
        <f>IFERROR(INDEX(BA!$V$4:$V$952,MATCH(AM30,BA!$J$4:$J$952,0)),"")</f>
        <v/>
      </c>
      <c r="AN40" s="307"/>
      <c r="AO40" s="308"/>
    </row>
    <row r="41" spans="1:41" ht="15" customHeight="1">
      <c r="A41" s="14"/>
      <c r="B41" s="92" t="s">
        <v>60</v>
      </c>
      <c r="C41" s="306" t="str">
        <f>IFERROR(INDEX(BA!$X$4:$X$952,MATCH(C30,BA!$J$4:$J$952,0 )),"")</f>
        <v>NA</v>
      </c>
      <c r="D41" s="307"/>
      <c r="E41" s="308"/>
      <c r="G41" s="306">
        <f>IFERROR(INDEX(BA!$X$4:$X$952,MATCH(G30,BA!$J$4:$J$952,0 )),"")</f>
        <v>0</v>
      </c>
      <c r="H41" s="307"/>
      <c r="I41" s="308"/>
      <c r="K41" s="306" t="str">
        <f>IFERROR(INDEX(BA!$X$4:$X$952,MATCH(K30,BA!$J$4:$J$952,0 )),"")</f>
        <v>NA</v>
      </c>
      <c r="L41" s="307"/>
      <c r="M41" s="308"/>
      <c r="O41" s="306" t="str">
        <f>IFERROR(INDEX(BA!$X$4:$X$952,MATCH(O30,BA!$J$4:$J$952,0 )),"")</f>
        <v>NA</v>
      </c>
      <c r="P41" s="307"/>
      <c r="Q41" s="308"/>
      <c r="S41" s="306" t="str">
        <f>IFERROR(INDEX(BA!$X$4:$X$952,MATCH(S30,BA!$J$4:$J$952,0 )),"")</f>
        <v/>
      </c>
      <c r="T41" s="307"/>
      <c r="U41" s="308"/>
      <c r="W41" s="306" t="str">
        <f>IFERROR(INDEX(BA!$X$4:$X$952,MATCH(W30,BA!$J$4:$J$952,0 )),"")</f>
        <v/>
      </c>
      <c r="X41" s="307"/>
      <c r="Y41" s="308"/>
      <c r="AA41" s="306" t="str">
        <f>IFERROR(INDEX(BA!$X$4:$X$952,MATCH(AA30,BA!$J$4:$J$952,0 )),"")</f>
        <v/>
      </c>
      <c r="AB41" s="307"/>
      <c r="AC41" s="308"/>
      <c r="AE41" s="306" t="str">
        <f>IFERROR(INDEX(BA!$X$4:$X$952,MATCH(AE30,BA!$J$4:$J$952,0 )),"")</f>
        <v/>
      </c>
      <c r="AF41" s="307"/>
      <c r="AG41" s="308"/>
      <c r="AI41" s="306" t="str">
        <f>IFERROR(INDEX(BA!$X$4:$X$952,MATCH(AI30,BA!$J$4:$J$952,0 )),"")</f>
        <v/>
      </c>
      <c r="AJ41" s="307"/>
      <c r="AK41" s="308"/>
      <c r="AM41" s="306" t="str">
        <f>IFERROR(INDEX(BA!$X$4:$X$952,MATCH(AM30,BA!$J$4:$J$952,0 )),"")</f>
        <v/>
      </c>
      <c r="AN41" s="307"/>
      <c r="AO41" s="308"/>
    </row>
    <row r="42" spans="1:41" ht="28.5" customHeight="1">
      <c r="A42" s="14"/>
      <c r="B42" s="92" t="s">
        <v>61</v>
      </c>
      <c r="C42" s="306" t="str">
        <f>IFERROR(INDEX(BA!$Y$4:$Y$952,MATCH(C30,BA!$J$4:$J$952,0 )),"NA")</f>
        <v>Gold Standard approved SDG Impact Quantification methodologies are available at https://globalgoals.goldstandard.org/</v>
      </c>
      <c r="D42" s="307"/>
      <c r="E42" s="308"/>
      <c r="G42" s="306">
        <f>IFERROR(INDEX(BA!$Y$4:$Y$952,MATCH(G30,BA!$J$4:$J$952,0)),"")</f>
        <v>0</v>
      </c>
      <c r="H42" s="307"/>
      <c r="I42" s="308"/>
      <c r="K42" s="306" t="str">
        <f>IFERROR(INDEX(BA!$Y$4:$Y$952,MATCH(K30,BA!$J$4:$J$952,0 )),"")</f>
        <v>IRIS, 2020. Full-time Employees: Female Managers (OI1571). v5.1.
https://iris.thegiin.org/metric/5.1/oi1571/</v>
      </c>
      <c r="L42" s="307"/>
      <c r="M42" s="308"/>
      <c r="O42" s="306" t="str">
        <f>IFERROR(INDEX(BA!$Y$4:$Y$952,MATCH(O30,BA!$J$4:$J$952,0 )),"")</f>
        <v>GRI 102: General Disclosures</v>
      </c>
      <c r="P42" s="307"/>
      <c r="Q42" s="308"/>
      <c r="S42" s="306" t="str">
        <f>IFERROR(INDEX(BA!$Y$4:$Y$952,MATCH(S30,BA!$J$4:$J$952,0 )),"")</f>
        <v/>
      </c>
      <c r="T42" s="307"/>
      <c r="U42" s="308"/>
      <c r="W42" s="306" t="str">
        <f>IFERROR(INDEX(BA!$Y$4:$Y$952,MATCH(W30,BA!$J$4:$J$952,0 )),"")</f>
        <v/>
      </c>
      <c r="X42" s="307"/>
      <c r="Y42" s="308"/>
      <c r="AA42" s="306" t="str">
        <f>IFERROR(INDEX(BA!$Y$4:$Y$952,MATCH(AA30,BA!$J$4:$J$952,0 )),"")</f>
        <v/>
      </c>
      <c r="AB42" s="307"/>
      <c r="AC42" s="308"/>
      <c r="AE42" s="306" t="str">
        <f>IFERROR(INDEX(BA!$Y$4:$Y$952,MATCH(AE30,BA!$J$4:$J$952,0 )),"")</f>
        <v/>
      </c>
      <c r="AF42" s="307"/>
      <c r="AG42" s="308"/>
      <c r="AI42" s="306" t="str">
        <f>IFERROR(INDEX(BA!$Y$4:$Y$952,MATCH(AI30,BA!$J$4:$J$952,0 )),"")</f>
        <v/>
      </c>
      <c r="AJ42" s="307"/>
      <c r="AK42" s="308"/>
      <c r="AM42" s="306" t="str">
        <f>IFERROR(INDEX(BA!$Y$4:$Y$952,MATCH(AM30,BA!$J$4:$J$952,0 )),"")</f>
        <v/>
      </c>
      <c r="AN42" s="307"/>
      <c r="AO42" s="308"/>
    </row>
    <row r="43" spans="1:41" ht="15" customHeight="1">
      <c r="A43" s="14"/>
      <c r="B43" s="30"/>
      <c r="C43" s="306"/>
      <c r="D43" s="307"/>
      <c r="E43" s="308"/>
      <c r="G43" s="323"/>
      <c r="H43" s="324"/>
      <c r="I43" s="325"/>
      <c r="K43" s="306"/>
      <c r="L43" s="307"/>
      <c r="M43" s="308"/>
      <c r="O43" s="306"/>
      <c r="P43" s="307"/>
      <c r="Q43" s="308"/>
      <c r="S43" s="306"/>
      <c r="T43" s="307"/>
      <c r="U43" s="308"/>
      <c r="W43" s="306"/>
      <c r="X43" s="307"/>
      <c r="Y43" s="308"/>
      <c r="AA43" s="306"/>
      <c r="AB43" s="307"/>
      <c r="AC43" s="308"/>
      <c r="AE43" s="306"/>
      <c r="AF43" s="307"/>
      <c r="AG43" s="308"/>
      <c r="AI43" s="306"/>
      <c r="AJ43" s="307"/>
      <c r="AK43" s="308"/>
      <c r="AM43" s="306"/>
      <c r="AN43" s="307"/>
      <c r="AO43" s="308"/>
    </row>
    <row r="44" spans="1:41" ht="15" customHeight="1">
      <c r="A44" s="14"/>
      <c r="B44" s="30"/>
      <c r="C44" s="323"/>
      <c r="D44" s="324"/>
      <c r="E44" s="325"/>
      <c r="G44" s="323"/>
      <c r="H44" s="324"/>
      <c r="I44" s="325"/>
      <c r="K44" s="306"/>
      <c r="L44" s="307"/>
      <c r="M44" s="308"/>
      <c r="O44" s="306"/>
      <c r="P44" s="307"/>
      <c r="Q44" s="308"/>
      <c r="S44" s="306"/>
      <c r="T44" s="307"/>
      <c r="U44" s="308"/>
      <c r="W44" s="306"/>
      <c r="X44" s="307"/>
      <c r="Y44" s="308"/>
      <c r="AA44" s="306"/>
      <c r="AB44" s="307"/>
      <c r="AC44" s="308"/>
      <c r="AE44" s="306"/>
      <c r="AF44" s="307"/>
      <c r="AG44" s="308"/>
      <c r="AI44" s="306"/>
      <c r="AJ44" s="307"/>
      <c r="AK44" s="308"/>
      <c r="AM44" s="306"/>
      <c r="AN44" s="307"/>
      <c r="AO44" s="308"/>
    </row>
    <row r="45" spans="1:41" ht="15" customHeight="1">
      <c r="A45" s="14"/>
      <c r="B45" s="30"/>
      <c r="C45" s="323"/>
      <c r="D45" s="324"/>
      <c r="E45" s="325"/>
      <c r="G45" s="323"/>
      <c r="H45" s="324"/>
      <c r="I45" s="325"/>
      <c r="K45" s="306"/>
      <c r="L45" s="307"/>
      <c r="M45" s="308"/>
      <c r="O45" s="306"/>
      <c r="P45" s="307"/>
      <c r="Q45" s="308"/>
      <c r="S45" s="306"/>
      <c r="T45" s="307"/>
      <c r="U45" s="308"/>
      <c r="W45" s="306"/>
      <c r="X45" s="307"/>
      <c r="Y45" s="308"/>
      <c r="AA45" s="306"/>
      <c r="AB45" s="307"/>
      <c r="AC45" s="308"/>
      <c r="AE45" s="306"/>
      <c r="AF45" s="307"/>
      <c r="AG45" s="308"/>
      <c r="AI45" s="306"/>
      <c r="AJ45" s="307"/>
      <c r="AK45" s="308"/>
      <c r="AM45" s="306"/>
      <c r="AN45" s="307"/>
      <c r="AO45" s="308"/>
    </row>
    <row r="46" spans="1:41" ht="15" customHeight="1">
      <c r="A46" s="14"/>
      <c r="B46" s="30"/>
      <c r="C46" s="323"/>
      <c r="D46" s="324"/>
      <c r="E46" s="325"/>
      <c r="G46" s="323"/>
      <c r="H46" s="324"/>
      <c r="I46" s="325"/>
      <c r="K46" s="306"/>
      <c r="L46" s="307"/>
      <c r="M46" s="308"/>
      <c r="O46" s="306"/>
      <c r="P46" s="307"/>
      <c r="Q46" s="308"/>
      <c r="S46" s="306"/>
      <c r="T46" s="307"/>
      <c r="U46" s="308"/>
      <c r="W46" s="306"/>
      <c r="X46" s="307"/>
      <c r="Y46" s="308"/>
      <c r="AA46" s="306"/>
      <c r="AB46" s="307"/>
      <c r="AC46" s="308"/>
      <c r="AE46" s="306"/>
      <c r="AF46" s="307"/>
      <c r="AG46" s="308"/>
      <c r="AI46" s="306"/>
      <c r="AJ46" s="307"/>
      <c r="AK46" s="308"/>
      <c r="AM46" s="306"/>
      <c r="AN46" s="307"/>
      <c r="AO46" s="308"/>
    </row>
    <row r="47" spans="1:41" ht="15" customHeight="1">
      <c r="A47" s="14"/>
      <c r="B47" s="30"/>
      <c r="C47" s="326"/>
      <c r="D47" s="327"/>
      <c r="E47" s="328"/>
      <c r="G47" s="326"/>
      <c r="H47" s="327"/>
      <c r="I47" s="328"/>
      <c r="K47" s="306"/>
      <c r="L47" s="307"/>
      <c r="M47" s="308"/>
      <c r="O47" s="306"/>
      <c r="P47" s="307"/>
      <c r="Q47" s="308"/>
      <c r="S47" s="306"/>
      <c r="T47" s="307"/>
      <c r="U47" s="308"/>
      <c r="W47" s="306"/>
      <c r="X47" s="307"/>
      <c r="Y47" s="308"/>
      <c r="AA47" s="306"/>
      <c r="AB47" s="307"/>
      <c r="AC47" s="308"/>
      <c r="AE47" s="306"/>
      <c r="AF47" s="307"/>
      <c r="AG47" s="308"/>
      <c r="AI47" s="306"/>
      <c r="AJ47" s="307"/>
      <c r="AK47" s="308"/>
      <c r="AM47" s="306"/>
      <c r="AN47" s="307"/>
      <c r="AO47" s="308"/>
    </row>
    <row r="48" spans="1:41" ht="15" customHeight="1">
      <c r="A48" s="14"/>
      <c r="B48" s="30"/>
      <c r="C48" s="332"/>
      <c r="D48" s="333"/>
      <c r="E48" s="334"/>
      <c r="G48" s="332"/>
      <c r="H48" s="333"/>
      <c r="I48" s="334"/>
      <c r="K48" s="306"/>
      <c r="L48" s="307"/>
      <c r="M48" s="308"/>
      <c r="O48" s="306"/>
      <c r="P48" s="307"/>
      <c r="Q48" s="308"/>
      <c r="S48" s="306"/>
      <c r="T48" s="307"/>
      <c r="U48" s="308"/>
      <c r="W48" s="306"/>
      <c r="X48" s="307"/>
      <c r="Y48" s="308"/>
      <c r="AA48" s="306"/>
      <c r="AB48" s="307"/>
      <c r="AC48" s="308"/>
      <c r="AE48" s="306"/>
      <c r="AF48" s="307"/>
      <c r="AG48" s="308"/>
      <c r="AI48" s="306"/>
      <c r="AJ48" s="307"/>
      <c r="AK48" s="308"/>
      <c r="AM48" s="306"/>
      <c r="AN48" s="307"/>
      <c r="AO48" s="308"/>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335" t="s">
        <v>64</v>
      </c>
      <c r="B50" s="138" t="s">
        <v>65</v>
      </c>
      <c r="C50" s="301" t="str" cm="1">
        <f t="array" ref="C50">IFERROR(_xlfn.IFS(B26&lt;&gt;"",C26,B27&lt;&gt;"",C27),"")</f>
        <v>Amount of GHGs emissions avoided or sequestered</v>
      </c>
      <c r="D50" s="302"/>
      <c r="E50" s="303"/>
      <c r="F50" s="37"/>
      <c r="G50" s="301" t="str" cm="1">
        <f t="array" ref="G50">IFERROR(_xlfn.IFS(F26&lt;&gt;"",G26,F27&lt;&gt;"",G27),"")</f>
        <v>6.3.1 Proportion of wastewater safely treated</v>
      </c>
      <c r="H50" s="302"/>
      <c r="I50" s="303"/>
      <c r="J50" s="38"/>
      <c r="K50" s="301" t="str" cm="1">
        <f t="array" ref="K50">IFERROR(_xlfn.IFS(J26&lt;&gt;"",K26,J27&lt;&gt;"",K27),"")</f>
        <v>Number of women serving in managerial/ leadership /ownership role</v>
      </c>
      <c r="L50" s="302"/>
      <c r="M50" s="303"/>
      <c r="N50" s="38"/>
      <c r="O50" s="301" t="str" cm="1">
        <f t="array" ref="O50">IFERROR(_xlfn.IFS(N26&lt;&gt;"",O26,N27&lt;&gt;"",O27),"")</f>
        <v>Total number of jobs</v>
      </c>
      <c r="P50" s="302"/>
      <c r="Q50" s="303"/>
      <c r="R50" s="38"/>
      <c r="S50" s="301" cm="1">
        <f t="array" ref="S50">IFERROR(_xlfn.IFS(R26&lt;&gt;"",S26,R27&lt;&gt;"",S27),"")</f>
        <v>0</v>
      </c>
      <c r="T50" s="302"/>
      <c r="U50" s="303"/>
      <c r="V50" s="38"/>
      <c r="W50" s="301" cm="1">
        <f t="array" ref="W50">IFERROR(_xlfn.IFS(V26&lt;&gt;"",W26,V27&lt;&gt;"",W27),"")</f>
        <v>0</v>
      </c>
      <c r="X50" s="302"/>
      <c r="Y50" s="303"/>
      <c r="Z50" s="38"/>
      <c r="AA50" s="301" cm="1">
        <f t="array" ref="AA50">IFERROR(_xlfn.IFS(Z26&lt;&gt;"",AA26,Z27&lt;&gt;"",AA27),"")</f>
        <v>0</v>
      </c>
      <c r="AB50" s="302"/>
      <c r="AC50" s="303"/>
      <c r="AD50" s="38"/>
      <c r="AE50" s="301" cm="1">
        <f t="array" ref="AE50">IFERROR(_xlfn.IFS(AD26&lt;&gt;"",AE26,AD27&lt;&gt;"",AE27),"")</f>
        <v>0</v>
      </c>
      <c r="AF50" s="302"/>
      <c r="AG50" s="303"/>
      <c r="AH50" s="38"/>
      <c r="AI50" s="301" cm="1">
        <f t="array" ref="AI50">IFERROR(_xlfn.IFS(AH26&lt;&gt;"",AI26,AH27&lt;&gt;"",AI27),"")</f>
        <v>0</v>
      </c>
      <c r="AJ50" s="302"/>
      <c r="AK50" s="303"/>
      <c r="AL50" s="38"/>
      <c r="AM50" s="301" cm="1">
        <f t="array" ref="AM50">IFERROR(_xlfn.IFS(AL26&lt;&gt;"",AM26,AL27&lt;&gt;"",AM27),"")</f>
        <v>0</v>
      </c>
      <c r="AN50" s="302"/>
      <c r="AO50" s="303"/>
    </row>
    <row r="51" spans="1:41">
      <c r="A51" s="335"/>
      <c r="B51" s="92" t="s">
        <v>56</v>
      </c>
      <c r="C51" s="304" t="s">
        <v>66</v>
      </c>
      <c r="D51" s="305"/>
      <c r="E51" s="305"/>
      <c r="F51" s="37"/>
      <c r="G51" s="304" t="s">
        <v>66</v>
      </c>
      <c r="H51" s="305"/>
      <c r="I51" s="305"/>
      <c r="J51" s="38"/>
      <c r="K51" s="304" t="s">
        <v>66</v>
      </c>
      <c r="L51" s="305"/>
      <c r="M51" s="305"/>
      <c r="N51" s="38"/>
      <c r="O51" s="304" t="s">
        <v>66</v>
      </c>
      <c r="P51" s="305"/>
      <c r="Q51" s="305"/>
      <c r="R51" s="38"/>
      <c r="S51" s="304" t="s">
        <v>66</v>
      </c>
      <c r="T51" s="305"/>
      <c r="U51" s="305"/>
      <c r="V51" s="38"/>
      <c r="W51" s="304" t="s">
        <v>66</v>
      </c>
      <c r="X51" s="305"/>
      <c r="Y51" s="305"/>
      <c r="Z51" s="38"/>
      <c r="AA51" s="304" t="s">
        <v>66</v>
      </c>
      <c r="AB51" s="305"/>
      <c r="AC51" s="305"/>
      <c r="AD51" s="38"/>
      <c r="AE51" s="304" t="s">
        <v>66</v>
      </c>
      <c r="AF51" s="305"/>
      <c r="AG51" s="305"/>
      <c r="AH51" s="38"/>
      <c r="AI51" s="304" t="s">
        <v>66</v>
      </c>
      <c r="AJ51" s="305"/>
      <c r="AK51" s="305"/>
      <c r="AL51" s="38"/>
      <c r="AM51" s="304" t="s">
        <v>66</v>
      </c>
      <c r="AN51" s="305"/>
      <c r="AO51" s="305"/>
    </row>
    <row r="52" spans="1:41">
      <c r="A52" s="335"/>
      <c r="B52" s="92" t="s">
        <v>57</v>
      </c>
      <c r="C52" s="304" t="s">
        <v>66</v>
      </c>
      <c r="D52" s="305"/>
      <c r="E52" s="305"/>
      <c r="F52" s="37"/>
      <c r="G52" s="304" t="s">
        <v>66</v>
      </c>
      <c r="H52" s="305"/>
      <c r="I52" s="305"/>
      <c r="J52" s="38"/>
      <c r="K52" s="304" t="s">
        <v>66</v>
      </c>
      <c r="L52" s="305"/>
      <c r="M52" s="305"/>
      <c r="N52" s="38"/>
      <c r="O52" s="304" t="s">
        <v>66</v>
      </c>
      <c r="P52" s="305"/>
      <c r="Q52" s="305"/>
      <c r="R52" s="38"/>
      <c r="S52" s="304" t="s">
        <v>66</v>
      </c>
      <c r="T52" s="305"/>
      <c r="U52" s="305"/>
      <c r="V52" s="38"/>
      <c r="W52" s="304" t="s">
        <v>66</v>
      </c>
      <c r="X52" s="305"/>
      <c r="Y52" s="305"/>
      <c r="Z52" s="38"/>
      <c r="AA52" s="304" t="s">
        <v>66</v>
      </c>
      <c r="AB52" s="305"/>
      <c r="AC52" s="305"/>
      <c r="AD52" s="38"/>
      <c r="AE52" s="304" t="s">
        <v>66</v>
      </c>
      <c r="AF52" s="305"/>
      <c r="AG52" s="305"/>
      <c r="AH52" s="38"/>
      <c r="AI52" s="304" t="s">
        <v>66</v>
      </c>
      <c r="AJ52" s="305"/>
      <c r="AK52" s="305"/>
      <c r="AL52" s="38"/>
      <c r="AM52" s="304" t="s">
        <v>66</v>
      </c>
      <c r="AN52" s="305"/>
      <c r="AO52" s="305"/>
    </row>
    <row r="53" spans="1:41">
      <c r="A53" s="335"/>
      <c r="B53" s="92" t="s">
        <v>59</v>
      </c>
      <c r="C53" s="304" t="s">
        <v>66</v>
      </c>
      <c r="D53" s="305"/>
      <c r="E53" s="305"/>
      <c r="F53" s="37"/>
      <c r="G53" s="304" t="s">
        <v>66</v>
      </c>
      <c r="H53" s="305"/>
      <c r="I53" s="305"/>
      <c r="J53" s="38"/>
      <c r="K53" s="304" t="s">
        <v>66</v>
      </c>
      <c r="L53" s="305"/>
      <c r="M53" s="305"/>
      <c r="N53" s="38"/>
      <c r="O53" s="304" t="s">
        <v>66</v>
      </c>
      <c r="P53" s="305"/>
      <c r="Q53" s="305"/>
      <c r="R53" s="38"/>
      <c r="S53" s="304" t="s">
        <v>66</v>
      </c>
      <c r="T53" s="305"/>
      <c r="U53" s="305"/>
      <c r="V53" s="38"/>
      <c r="W53" s="304" t="s">
        <v>66</v>
      </c>
      <c r="X53" s="305"/>
      <c r="Y53" s="305"/>
      <c r="Z53" s="38"/>
      <c r="AA53" s="304" t="s">
        <v>66</v>
      </c>
      <c r="AB53" s="305"/>
      <c r="AC53" s="305"/>
      <c r="AD53" s="38"/>
      <c r="AE53" s="304" t="s">
        <v>66</v>
      </c>
      <c r="AF53" s="305"/>
      <c r="AG53" s="305"/>
      <c r="AH53" s="38"/>
      <c r="AI53" s="304" t="s">
        <v>66</v>
      </c>
      <c r="AJ53" s="305"/>
      <c r="AK53" s="305"/>
      <c r="AL53" s="38"/>
      <c r="AM53" s="304" t="s">
        <v>66</v>
      </c>
      <c r="AN53" s="305"/>
      <c r="AO53" s="305"/>
    </row>
    <row r="54" spans="1:41">
      <c r="A54" s="335"/>
      <c r="B54" s="92" t="s">
        <v>58</v>
      </c>
      <c r="C54" s="304" t="s">
        <v>66</v>
      </c>
      <c r="D54" s="305"/>
      <c r="E54" s="305"/>
      <c r="F54" s="37"/>
      <c r="G54" s="304" t="s">
        <v>66</v>
      </c>
      <c r="H54" s="305"/>
      <c r="I54" s="305"/>
      <c r="J54" s="38"/>
      <c r="K54" s="304" t="s">
        <v>66</v>
      </c>
      <c r="L54" s="305"/>
      <c r="M54" s="305"/>
      <c r="N54" s="38"/>
      <c r="O54" s="304" t="s">
        <v>66</v>
      </c>
      <c r="P54" s="305"/>
      <c r="Q54" s="305"/>
      <c r="R54" s="38"/>
      <c r="S54" s="304" t="s">
        <v>66</v>
      </c>
      <c r="T54" s="305"/>
      <c r="U54" s="305"/>
      <c r="V54" s="38"/>
      <c r="W54" s="304" t="s">
        <v>66</v>
      </c>
      <c r="X54" s="305"/>
      <c r="Y54" s="305"/>
      <c r="Z54" s="38"/>
      <c r="AA54" s="304" t="s">
        <v>66</v>
      </c>
      <c r="AB54" s="305"/>
      <c r="AC54" s="305"/>
      <c r="AD54" s="38"/>
      <c r="AE54" s="304" t="s">
        <v>66</v>
      </c>
      <c r="AF54" s="305"/>
      <c r="AG54" s="305"/>
      <c r="AH54" s="38"/>
      <c r="AI54" s="304" t="s">
        <v>66</v>
      </c>
      <c r="AJ54" s="305"/>
      <c r="AK54" s="305"/>
      <c r="AL54" s="38"/>
      <c r="AM54" s="304" t="s">
        <v>66</v>
      </c>
      <c r="AN54" s="305"/>
      <c r="AO54" s="305"/>
    </row>
    <row r="55" spans="1:41">
      <c r="A55" s="335"/>
      <c r="B55" s="92" t="s">
        <v>67</v>
      </c>
      <c r="C55" s="304" t="s">
        <v>66</v>
      </c>
      <c r="D55" s="305"/>
      <c r="E55" s="305"/>
      <c r="F55" s="37"/>
      <c r="G55" s="304" t="s">
        <v>66</v>
      </c>
      <c r="H55" s="305"/>
      <c r="I55" s="305"/>
      <c r="J55" s="38"/>
      <c r="K55" s="304" t="s">
        <v>66</v>
      </c>
      <c r="L55" s="305"/>
      <c r="M55" s="305"/>
      <c r="N55" s="38"/>
      <c r="O55" s="304" t="s">
        <v>66</v>
      </c>
      <c r="P55" s="305"/>
      <c r="Q55" s="305"/>
      <c r="R55" s="38"/>
      <c r="S55" s="304" t="s">
        <v>66</v>
      </c>
      <c r="T55" s="305"/>
      <c r="U55" s="305"/>
      <c r="V55" s="38"/>
      <c r="W55" s="304" t="s">
        <v>66</v>
      </c>
      <c r="X55" s="305"/>
      <c r="Y55" s="305"/>
      <c r="Z55" s="38"/>
      <c r="AA55" s="304" t="s">
        <v>66</v>
      </c>
      <c r="AB55" s="305"/>
      <c r="AC55" s="305"/>
      <c r="AD55" s="38"/>
      <c r="AE55" s="304" t="s">
        <v>66</v>
      </c>
      <c r="AF55" s="305"/>
      <c r="AG55" s="305"/>
      <c r="AH55" s="38"/>
      <c r="AI55" s="304" t="s">
        <v>66</v>
      </c>
      <c r="AJ55" s="305"/>
      <c r="AK55" s="305"/>
      <c r="AL55" s="38"/>
      <c r="AM55" s="304" t="s">
        <v>66</v>
      </c>
      <c r="AN55" s="305"/>
      <c r="AO55" s="305"/>
    </row>
    <row r="56" spans="1:41">
      <c r="A56" s="335"/>
      <c r="B56" s="92" t="s">
        <v>68</v>
      </c>
      <c r="C56" s="304" t="s">
        <v>66</v>
      </c>
      <c r="D56" s="305"/>
      <c r="E56" s="305"/>
      <c r="F56" s="37"/>
      <c r="G56" s="304" t="s">
        <v>66</v>
      </c>
      <c r="H56" s="305"/>
      <c r="I56" s="305"/>
      <c r="J56" s="38"/>
      <c r="K56" s="304" t="s">
        <v>66</v>
      </c>
      <c r="L56" s="305"/>
      <c r="M56" s="305"/>
      <c r="N56" s="38"/>
      <c r="O56" s="304" t="s">
        <v>66</v>
      </c>
      <c r="P56" s="305"/>
      <c r="Q56" s="305"/>
      <c r="R56" s="38"/>
      <c r="S56" s="304" t="s">
        <v>66</v>
      </c>
      <c r="T56" s="305"/>
      <c r="U56" s="305"/>
      <c r="V56" s="38"/>
      <c r="W56" s="304" t="s">
        <v>66</v>
      </c>
      <c r="X56" s="305"/>
      <c r="Y56" s="305"/>
      <c r="Z56" s="38"/>
      <c r="AA56" s="304" t="s">
        <v>66</v>
      </c>
      <c r="AB56" s="305"/>
      <c r="AC56" s="305"/>
      <c r="AD56" s="38"/>
      <c r="AE56" s="304" t="s">
        <v>66</v>
      </c>
      <c r="AF56" s="305"/>
      <c r="AG56" s="305"/>
      <c r="AH56" s="38"/>
      <c r="AI56" s="304" t="s">
        <v>66</v>
      </c>
      <c r="AJ56" s="305"/>
      <c r="AK56" s="305"/>
      <c r="AL56" s="38"/>
      <c r="AM56" s="304" t="s">
        <v>66</v>
      </c>
      <c r="AN56" s="305"/>
      <c r="AO56" s="305"/>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38"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38"/>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38"/>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36"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36"/>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36"/>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36"/>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36"/>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36"/>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36"/>
      <c r="B67" s="39" t="s">
        <v>77</v>
      </c>
      <c r="C67" s="297" t="s">
        <v>78</v>
      </c>
      <c r="D67" s="297"/>
      <c r="E67" s="297"/>
      <c r="F67" s="37"/>
      <c r="G67" s="297" t="s">
        <v>78</v>
      </c>
      <c r="H67" s="297"/>
      <c r="I67" s="297"/>
      <c r="J67" s="38"/>
      <c r="K67" s="297" t="s">
        <v>78</v>
      </c>
      <c r="L67" s="297"/>
      <c r="M67" s="297"/>
      <c r="N67" s="38"/>
      <c r="O67" s="297" t="s">
        <v>78</v>
      </c>
      <c r="P67" s="297"/>
      <c r="Q67" s="297"/>
      <c r="R67" s="38"/>
      <c r="S67" s="297" t="s">
        <v>78</v>
      </c>
      <c r="T67" s="297"/>
      <c r="U67" s="297"/>
      <c r="V67" s="38"/>
      <c r="W67" s="297" t="s">
        <v>78</v>
      </c>
      <c r="X67" s="297"/>
      <c r="Y67" s="297"/>
      <c r="Z67" s="38"/>
      <c r="AA67" s="297" t="s">
        <v>78</v>
      </c>
      <c r="AB67" s="297"/>
      <c r="AC67" s="297"/>
      <c r="AD67" s="38"/>
      <c r="AE67" s="297" t="s">
        <v>78</v>
      </c>
      <c r="AF67" s="297"/>
      <c r="AG67" s="297"/>
      <c r="AH67" s="38"/>
      <c r="AI67" s="297" t="s">
        <v>78</v>
      </c>
      <c r="AJ67" s="297"/>
      <c r="AK67" s="297"/>
      <c r="AL67" s="38"/>
      <c r="AM67" s="297" t="s">
        <v>78</v>
      </c>
      <c r="AN67" s="297"/>
      <c r="AO67" s="297"/>
    </row>
    <row r="68" spans="1:41">
      <c r="A68" s="336"/>
      <c r="B68" s="298"/>
      <c r="C68" s="297"/>
      <c r="D68" s="297"/>
      <c r="E68" s="297"/>
      <c r="F68" s="37"/>
      <c r="G68" s="297"/>
      <c r="H68" s="297"/>
      <c r="I68" s="297"/>
      <c r="J68" s="38"/>
      <c r="K68" s="297"/>
      <c r="L68" s="297"/>
      <c r="M68" s="297"/>
      <c r="N68" s="38"/>
      <c r="O68" s="297"/>
      <c r="P68" s="297"/>
      <c r="Q68" s="297"/>
      <c r="R68" s="38"/>
      <c r="S68" s="297"/>
      <c r="T68" s="297"/>
      <c r="U68" s="297"/>
      <c r="V68" s="38"/>
      <c r="W68" s="297"/>
      <c r="X68" s="297"/>
      <c r="Y68" s="297"/>
      <c r="Z68" s="38"/>
      <c r="AA68" s="297"/>
      <c r="AB68" s="297"/>
      <c r="AC68" s="297"/>
      <c r="AD68" s="38"/>
      <c r="AE68" s="297"/>
      <c r="AF68" s="297"/>
      <c r="AG68" s="297"/>
      <c r="AH68" s="38"/>
      <c r="AI68" s="297"/>
      <c r="AJ68" s="297"/>
      <c r="AK68" s="297"/>
      <c r="AL68" s="38"/>
      <c r="AM68" s="297"/>
      <c r="AN68" s="297"/>
      <c r="AO68" s="297"/>
    </row>
    <row r="69" spans="1:41">
      <c r="A69" s="336"/>
      <c r="B69" s="299"/>
      <c r="C69" s="297"/>
      <c r="D69" s="297"/>
      <c r="E69" s="297"/>
      <c r="F69" s="37"/>
      <c r="G69" s="297"/>
      <c r="H69" s="297"/>
      <c r="I69" s="297"/>
      <c r="J69" s="38"/>
      <c r="K69" s="297"/>
      <c r="L69" s="297"/>
      <c r="M69" s="297"/>
      <c r="N69" s="38"/>
      <c r="O69" s="297"/>
      <c r="P69" s="297"/>
      <c r="Q69" s="297"/>
      <c r="R69" s="38"/>
      <c r="S69" s="297"/>
      <c r="T69" s="297"/>
      <c r="U69" s="297"/>
      <c r="V69" s="38"/>
      <c r="W69" s="297"/>
      <c r="X69" s="297"/>
      <c r="Y69" s="297"/>
      <c r="Z69" s="38"/>
      <c r="AA69" s="297"/>
      <c r="AB69" s="297"/>
      <c r="AC69" s="297"/>
      <c r="AD69" s="38"/>
      <c r="AE69" s="297"/>
      <c r="AF69" s="297"/>
      <c r="AG69" s="297"/>
      <c r="AH69" s="38"/>
      <c r="AI69" s="297"/>
      <c r="AJ69" s="297"/>
      <c r="AK69" s="297"/>
      <c r="AL69" s="38"/>
      <c r="AM69" s="297"/>
      <c r="AN69" s="297"/>
      <c r="AO69" s="297"/>
    </row>
    <row r="70" spans="1:41">
      <c r="A70" s="336"/>
      <c r="B70" s="299"/>
      <c r="C70" s="297"/>
      <c r="D70" s="297"/>
      <c r="E70" s="297"/>
      <c r="F70" s="37"/>
      <c r="G70" s="297"/>
      <c r="H70" s="297"/>
      <c r="I70" s="297"/>
      <c r="J70" s="38"/>
      <c r="K70" s="297"/>
      <c r="L70" s="297"/>
      <c r="M70" s="297"/>
      <c r="N70" s="38"/>
      <c r="O70" s="297"/>
      <c r="P70" s="297"/>
      <c r="Q70" s="297"/>
      <c r="R70" s="38"/>
      <c r="S70" s="297"/>
      <c r="T70" s="297"/>
      <c r="U70" s="297"/>
      <c r="V70" s="38"/>
      <c r="W70" s="297"/>
      <c r="X70" s="297"/>
      <c r="Y70" s="297"/>
      <c r="Z70" s="38"/>
      <c r="AA70" s="297"/>
      <c r="AB70" s="297"/>
      <c r="AC70" s="297"/>
      <c r="AD70" s="38"/>
      <c r="AE70" s="297"/>
      <c r="AF70" s="297"/>
      <c r="AG70" s="297"/>
      <c r="AH70" s="38"/>
      <c r="AI70" s="297"/>
      <c r="AJ70" s="297"/>
      <c r="AK70" s="297"/>
      <c r="AL70" s="38"/>
      <c r="AM70" s="297"/>
      <c r="AN70" s="297"/>
      <c r="AO70" s="297"/>
    </row>
    <row r="71" spans="1:41">
      <c r="A71" s="336"/>
      <c r="B71" s="299"/>
      <c r="C71" s="297"/>
      <c r="D71" s="297"/>
      <c r="E71" s="297"/>
      <c r="F71" s="37"/>
      <c r="G71" s="297"/>
      <c r="H71" s="297"/>
      <c r="I71" s="297"/>
      <c r="J71" s="38"/>
      <c r="K71" s="297"/>
      <c r="L71" s="297"/>
      <c r="M71" s="297"/>
      <c r="N71" s="38"/>
      <c r="O71" s="297"/>
      <c r="P71" s="297"/>
      <c r="Q71" s="297"/>
      <c r="R71" s="38"/>
      <c r="S71" s="297"/>
      <c r="T71" s="297"/>
      <c r="U71" s="297"/>
      <c r="V71" s="38"/>
      <c r="W71" s="297"/>
      <c r="X71" s="297"/>
      <c r="Y71" s="297"/>
      <c r="Z71" s="38"/>
      <c r="AA71" s="297"/>
      <c r="AB71" s="297"/>
      <c r="AC71" s="297"/>
      <c r="AD71" s="38"/>
      <c r="AE71" s="297"/>
      <c r="AF71" s="297"/>
      <c r="AG71" s="297"/>
      <c r="AH71" s="38"/>
      <c r="AI71" s="297"/>
      <c r="AJ71" s="297"/>
      <c r="AK71" s="297"/>
      <c r="AL71" s="38"/>
      <c r="AM71" s="297"/>
      <c r="AN71" s="297"/>
      <c r="AO71" s="297"/>
    </row>
    <row r="72" spans="1:41">
      <c r="A72" s="336"/>
      <c r="B72" s="299"/>
      <c r="C72" s="297"/>
      <c r="D72" s="297"/>
      <c r="E72" s="297"/>
      <c r="F72" s="37"/>
      <c r="G72" s="297"/>
      <c r="H72" s="297"/>
      <c r="I72" s="297"/>
      <c r="J72" s="38"/>
      <c r="K72" s="297"/>
      <c r="L72" s="297"/>
      <c r="M72" s="297"/>
      <c r="N72" s="38"/>
      <c r="O72" s="297"/>
      <c r="P72" s="297"/>
      <c r="Q72" s="297"/>
      <c r="R72" s="38"/>
      <c r="S72" s="297"/>
      <c r="T72" s="297"/>
      <c r="U72" s="297"/>
      <c r="V72" s="38"/>
      <c r="W72" s="297"/>
      <c r="X72" s="297"/>
      <c r="Y72" s="297"/>
      <c r="Z72" s="38"/>
      <c r="AA72" s="297"/>
      <c r="AB72" s="297"/>
      <c r="AC72" s="297"/>
      <c r="AD72" s="38"/>
      <c r="AE72" s="297"/>
      <c r="AF72" s="297"/>
      <c r="AG72" s="297"/>
      <c r="AH72" s="38"/>
      <c r="AI72" s="297"/>
      <c r="AJ72" s="297"/>
      <c r="AK72" s="297"/>
      <c r="AL72" s="38"/>
      <c r="AM72" s="297"/>
      <c r="AN72" s="297"/>
      <c r="AO72" s="297"/>
    </row>
    <row r="73" spans="1:41">
      <c r="A73" s="336"/>
      <c r="B73" s="300"/>
      <c r="C73" s="297"/>
      <c r="D73" s="297"/>
      <c r="E73" s="297"/>
      <c r="F73" s="37"/>
      <c r="G73" s="297"/>
      <c r="H73" s="297"/>
      <c r="I73" s="297"/>
      <c r="J73" s="38"/>
      <c r="K73" s="297"/>
      <c r="L73" s="297"/>
      <c r="M73" s="297"/>
      <c r="N73" s="38"/>
      <c r="O73" s="297"/>
      <c r="P73" s="297"/>
      <c r="Q73" s="297"/>
      <c r="R73" s="38"/>
      <c r="S73" s="297"/>
      <c r="T73" s="297"/>
      <c r="U73" s="297"/>
      <c r="V73" s="38"/>
      <c r="W73" s="297"/>
      <c r="X73" s="297"/>
      <c r="Y73" s="297"/>
      <c r="Z73" s="38"/>
      <c r="AA73" s="297"/>
      <c r="AB73" s="297"/>
      <c r="AC73" s="297"/>
      <c r="AD73" s="38"/>
      <c r="AE73" s="297"/>
      <c r="AF73" s="297"/>
      <c r="AG73" s="297"/>
      <c r="AH73" s="38"/>
      <c r="AI73" s="297"/>
      <c r="AJ73" s="297"/>
      <c r="AK73" s="297"/>
      <c r="AL73" s="38"/>
      <c r="AM73" s="297"/>
      <c r="AN73" s="297"/>
      <c r="AO73" s="297"/>
    </row>
    <row r="74" spans="1:41">
      <c r="A74" s="336"/>
    </row>
    <row r="75" spans="1:41">
      <c r="A75" s="336"/>
    </row>
    <row r="76" spans="1:41">
      <c r="A76" s="336"/>
    </row>
    <row r="77" spans="1:41">
      <c r="A77" s="336"/>
    </row>
    <row r="78" spans="1:41">
      <c r="A78" s="336"/>
    </row>
    <row r="120" spans="7:7">
      <c r="G120" s="8" t="s">
        <v>79</v>
      </c>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3">
    <dataValidation type="list" allowBlank="1" showInputMessage="1" showErrorMessage="1" sqref="H4" xr:uid="{00000000-0002-0000-0800-000000000000}">
      <formula1>$L$12</formula1>
    </dataValidation>
    <dataValidation type="list" allowBlank="1" showInputMessage="1" showErrorMessage="1" sqref="C26:E26 G26:I26 K26:M26 O26:Q26 S26:U26 W26:Y26 AA26:AC26 AE26:AG26 AI26:AK26 AM26:AO26" xr:uid="{00000000-0002-0000-0800-000001000000}">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00000000-0002-0000-0800-000002000000}">
      <formula1>_xlfn.IFS($C$18="Aquaculture",(INDEX(SAQUA,,MATCH(C24,SAQUAC,0))),$C$18="Wastewater treatment",(INDEX(SWWT,,MATCH(C24,SWWTC,0))))</formula1>
    </dataValidation>
  </dataValidations>
  <hyperlinks>
    <hyperlink ref="E18" location="Background!A3" display="&gt;&gt; Check the list of Technology types included in current version. " xr:uid="{00000000-0004-0000-0800-000000000000}"/>
    <hyperlink ref="E20" location="Background!L2" display="&gt;&gt; List of impact category" xr:uid="{00000000-0004-0000-0800-000001000000}"/>
    <hyperlink ref="E19" location="Background!M3" display="&gt;&gt; SDGs" xr:uid="{00000000-0004-0000-0800-000002000000}"/>
    <hyperlink ref="C28" location="Mapping!AA1" display="&gt;&gt; List of all monitoring indicators" xr:uid="{00000000-0004-0000-0800-000003000000}"/>
    <hyperlink ref="G28" location="Mapping!AA1" display="&gt;&gt; List of all monitoring indicators" xr:uid="{00000000-0004-0000-0800-000004000000}"/>
    <hyperlink ref="K28" location="Mapping!AA1" display="&gt;&gt; List of all monitoring indicators" xr:uid="{00000000-0004-0000-0800-000005000000}"/>
    <hyperlink ref="O28" location="Mapping!AA1" display="&gt;&gt; List of all monitoring indicators" xr:uid="{00000000-0004-0000-0800-000006000000}"/>
    <hyperlink ref="S28" location="Mapping!AA1" display="&gt;&gt; List of all monitoring indicators" xr:uid="{00000000-0004-0000-0800-000007000000}"/>
    <hyperlink ref="W28" location="Mapping!AA1" display="&gt;&gt; List of all monitoring indicators" xr:uid="{00000000-0004-0000-0800-000008000000}"/>
    <hyperlink ref="AA28" location="Mapping!AA1" display="&gt;&gt; List of all monitoring indicators" xr:uid="{00000000-0004-0000-0800-000009000000}"/>
    <hyperlink ref="AE28" location="Mapping!AA1" display="&gt;&gt; List of all monitoring indicators" xr:uid="{00000000-0004-0000-0800-00000A000000}"/>
    <hyperlink ref="AI28" location="Mapping!AA1" display="&gt;&gt; List of all monitoring indicators" xr:uid="{00000000-0004-0000-0800-00000B000000}"/>
    <hyperlink ref="AM28" location="Mapping!AA1" display="&gt;&gt; List of all monitoring indicators" xr:uid="{00000000-0004-0000-0800-00000C000000}"/>
    <hyperlink ref="A36" location="BA!R3" display="For more details please refer to BA worksheet" xr:uid="{00000000-0004-0000-0800-00000D000000}"/>
    <hyperlink ref="A50:A56" location="'Impact assessment'!A24" display="&gt;&gt;Copy and paste information from step 4 table, as needed." xr:uid="{00000000-0004-0000-0800-00000E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800-000003000000}">
          <x14:formula1>
            <xm:f>Background!$G$4:$I$4</xm:f>
          </x14:formula1>
          <xm:sqref>C18</xm:sqref>
        </x14:dataValidation>
        <x14:dataValidation type="list" allowBlank="1" showInputMessage="1" showErrorMessage="1" xr:uid="{00000000-0002-0000-0800-000004000000}">
          <x14:formula1>
            <xm:f>Background!$N$5:$N$24</xm:f>
          </x14:formula1>
          <xm:sqref>AI24 AM24 AE24 AA24 W24 S24 G24 K24 C24 O24</xm:sqref>
        </x14:dataValidation>
        <x14:dataValidation type="list" allowBlank="1" showInputMessage="1" showErrorMessage="1" xr:uid="{00000000-0002-0000-0800-000005000000}">
          <x14:formula1>
            <xm:f>Background!$L$5:$L$29</xm:f>
          </x14:formula1>
          <xm:sqref>AI23 AM23 AE23 AA23 W23 S23 O23 K23 C23 G23</xm:sqref>
        </x14:dataValidation>
        <x14:dataValidation type="list" allowBlank="1" showInputMessage="1" showErrorMessage="1" xr:uid="{00000000-0002-0000-0800-000006000000}">
          <x14:formula1>
            <xm:f>Background!$L$28:$L$31</xm:f>
          </x14:formula1>
          <xm:sqref>C20:C21</xm:sqref>
        </x14:dataValidation>
        <x14:dataValidation type="list" allowBlank="1" showInputMessage="1" showErrorMessage="1" xr:uid="{00000000-0002-0000-0800-000007000000}">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3.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Monil Shrivastva</cp:lastModifiedBy>
  <cp:revision/>
  <dcterms:created xsi:type="dcterms:W3CDTF">2020-07-30T17:29:20Z</dcterms:created>
  <dcterms:modified xsi:type="dcterms:W3CDTF">2025-02-07T13:36:55Z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