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Gedeelde drives\ST Africa AQ Projects\AQ Projects\304229_Water for Climate Rwanda 2\CDM\Water project\30. Verification\MP5 01 2023 - 02 2024\60.ER\"/>
    </mc:Choice>
  </mc:AlternateContent>
  <xr:revisionPtr revIDLastSave="0" documentId="13_ncr:1_{55560010-788C-49C3-9F1F-53CDC4B9455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put data" sheetId="1" r:id="rId1"/>
    <sheet name="ER calculation" sheetId="2" r:id="rId2"/>
    <sheet name="Comparision with PD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iS8Kz712fQcRfjb9PZ6/3mIeUnqy/Soc5sEv11UdrQc="/>
    </ext>
  </extLst>
</workbook>
</file>

<file path=xl/calcChain.xml><?xml version="1.0" encoding="utf-8"?>
<calcChain xmlns="http://schemas.openxmlformats.org/spreadsheetml/2006/main">
  <c r="J30" i="2" l="1"/>
  <c r="C36" i="1"/>
  <c r="G14" i="3"/>
  <c r="G13" i="3"/>
  <c r="G12" i="3"/>
  <c r="G11" i="3"/>
  <c r="D56" i="2"/>
  <c r="D55" i="2"/>
  <c r="D57" i="2" s="1"/>
  <c r="F10" i="3" s="1"/>
  <c r="G10" i="3" s="1"/>
  <c r="E52" i="2"/>
  <c r="F52" i="2" s="1"/>
  <c r="E51" i="2"/>
  <c r="F51" i="2" s="1"/>
  <c r="E50" i="2"/>
  <c r="F50" i="2" s="1"/>
  <c r="D49" i="2"/>
  <c r="C49" i="2"/>
  <c r="E49" i="2" s="1"/>
  <c r="F49" i="2" s="1"/>
  <c r="D48" i="2"/>
  <c r="C48" i="2"/>
  <c r="E48" i="2" s="1"/>
  <c r="F48" i="2" s="1"/>
  <c r="D47" i="2"/>
  <c r="C47" i="2"/>
  <c r="E47" i="2" s="1"/>
  <c r="F47" i="2" s="1"/>
  <c r="C40" i="2"/>
  <c r="C39" i="2"/>
  <c r="C38" i="2"/>
  <c r="D35" i="2"/>
  <c r="K19" i="2"/>
  <c r="L15" i="2"/>
  <c r="K15" i="2"/>
  <c r="J15" i="2"/>
  <c r="I15" i="2"/>
  <c r="H15" i="2"/>
  <c r="G15" i="2"/>
  <c r="I10" i="2"/>
  <c r="H10" i="2"/>
  <c r="G10" i="2"/>
  <c r="J5" i="2"/>
  <c r="J26" i="2" s="1"/>
  <c r="I5" i="2"/>
  <c r="I26" i="2" s="1"/>
  <c r="H5" i="2"/>
  <c r="H26" i="2" s="1"/>
  <c r="G5" i="2"/>
  <c r="G26" i="2" s="1"/>
  <c r="H31" i="1"/>
  <c r="L19" i="2" s="1"/>
  <c r="G31" i="1"/>
  <c r="F31" i="1"/>
  <c r="E31" i="1"/>
  <c r="I19" i="2" s="1"/>
  <c r="D31" i="1"/>
  <c r="H19" i="2" s="1"/>
  <c r="C31" i="1"/>
  <c r="G19" i="2" s="1"/>
  <c r="F29" i="1"/>
  <c r="J19" i="2" s="1"/>
  <c r="H23" i="1"/>
  <c r="G23" i="1"/>
  <c r="F23" i="1"/>
  <c r="E23" i="1"/>
  <c r="I28" i="2" s="1"/>
  <c r="D23" i="1"/>
  <c r="H28" i="2" s="1"/>
  <c r="C23" i="1"/>
  <c r="G28" i="2" s="1"/>
  <c r="N28" i="2" s="1"/>
  <c r="H22" i="1"/>
  <c r="G22" i="1"/>
  <c r="F22" i="1"/>
  <c r="E22" i="1"/>
  <c r="D22" i="1"/>
  <c r="C22" i="1"/>
  <c r="F19" i="1"/>
  <c r="J10" i="2" s="1"/>
  <c r="J28" i="2" s="1"/>
  <c r="O28" i="2" s="1"/>
  <c r="H14" i="1"/>
  <c r="G14" i="1"/>
  <c r="F14" i="1"/>
  <c r="H11" i="1"/>
  <c r="L10" i="2" s="1"/>
  <c r="L28" i="2" s="1"/>
  <c r="G11" i="1"/>
  <c r="K10" i="2" s="1"/>
  <c r="K28" i="2" s="1"/>
  <c r="F11" i="1"/>
  <c r="H10" i="1"/>
  <c r="G10" i="1"/>
  <c r="F10" i="1"/>
  <c r="H30" i="2" l="1"/>
  <c r="O19" i="2"/>
  <c r="O20" i="2" s="1"/>
  <c r="O21" i="2" s="1"/>
  <c r="D41" i="2" s="1"/>
  <c r="E41" i="2" s="1"/>
  <c r="F41" i="2" s="1"/>
  <c r="N26" i="2"/>
  <c r="N30" i="2" s="1"/>
  <c r="I30" i="2"/>
  <c r="O26" i="2"/>
  <c r="O30" i="2" s="1"/>
  <c r="K5" i="2"/>
  <c r="K26" i="2" s="1"/>
  <c r="K30" i="2" s="1"/>
  <c r="L5" i="2"/>
  <c r="L26" i="2" s="1"/>
  <c r="L30" i="2" s="1"/>
  <c r="D39" i="2" l="1"/>
  <c r="E39" i="2" s="1"/>
  <c r="F39" i="2" s="1"/>
  <c r="G33" i="2"/>
  <c r="D43" i="2"/>
  <c r="E43" i="2" s="1"/>
  <c r="F43" i="2" s="1"/>
  <c r="J34" i="2"/>
  <c r="D40" i="2"/>
  <c r="E40" i="2" s="1"/>
  <c r="F40" i="2" s="1"/>
  <c r="G34" i="2"/>
  <c r="G35" i="2" s="1"/>
  <c r="G30" i="2"/>
  <c r="J33" i="2"/>
  <c r="D42" i="2"/>
  <c r="E42" i="2" s="1"/>
  <c r="F42" i="2" s="1"/>
  <c r="Q30" i="2"/>
  <c r="D38" i="2" l="1"/>
  <c r="E38" i="2" s="1"/>
  <c r="F38" i="2" s="1"/>
  <c r="F9" i="3"/>
  <c r="G9" i="3" s="1"/>
  <c r="R35" i="2"/>
  <c r="J35" i="2"/>
  <c r="J37" i="2" s="1"/>
</calcChain>
</file>

<file path=xl/sharedStrings.xml><?xml version="1.0" encoding="utf-8"?>
<sst xmlns="http://schemas.openxmlformats.org/spreadsheetml/2006/main" count="181" uniqueCount="136">
  <si>
    <t>Project title</t>
  </si>
  <si>
    <t>Water for Climate Rwanda</t>
  </si>
  <si>
    <t xml:space="preserve">GS ID </t>
  </si>
  <si>
    <t>Date</t>
  </si>
  <si>
    <t xml:space="preserve">Version </t>
  </si>
  <si>
    <t>Parameter</t>
  </si>
  <si>
    <t xml:space="preserve">Description </t>
  </si>
  <si>
    <t xml:space="preserve">Value Total (Scenario 1 with registered baseline fuelwood consumption) </t>
  </si>
  <si>
    <t>Value 2023 scenario 1</t>
  </si>
  <si>
    <t>Value 2024 scenario 1</t>
  </si>
  <si>
    <t xml:space="preserve">Value Total (Scenario 2 with default value of 0.0004 for baseline fuelwood consumption) </t>
  </si>
  <si>
    <t>Value 2023 scenario 2</t>
  </si>
  <si>
    <t>Value 2024 scenario 2</t>
  </si>
  <si>
    <t xml:space="preserve">Data unit </t>
  </si>
  <si>
    <t xml:space="preserve">Data source </t>
  </si>
  <si>
    <t>Qp,y</t>
  </si>
  <si>
    <t>Quantity of safe water in litres supplied by project technology</t>
  </si>
  <si>
    <t>l/p/d</t>
  </si>
  <si>
    <t>Results from WCFT - See excel spreadsheet "W4C-Water Consumption Field Tests MP4.xlsx"</t>
  </si>
  <si>
    <t>Qp, raw, y</t>
  </si>
  <si>
    <t xml:space="preserve">Quantity of raw water boiled in the project scenario </t>
  </si>
  <si>
    <t xml:space="preserve">Qp, cleanboil, y </t>
  </si>
  <si>
    <t xml:space="preserve">Quantity of safe water boiled in the project scenario </t>
  </si>
  <si>
    <t>fNRBi,y</t>
  </si>
  <si>
    <t>Non-renewability status of woody biomass fuel in scenario i during the year y</t>
  </si>
  <si>
    <t>fraction</t>
  </si>
  <si>
    <t>Fixed ex-ante value as per the revised PDD after Design Change (v5.4, dated 30/08/2021)</t>
  </si>
  <si>
    <t>Up,y</t>
  </si>
  <si>
    <t>Cumulative usage rate for technologies in project scenario p during year y, based on cumulative installation rate and drop off rate</t>
  </si>
  <si>
    <t>Wb,y</t>
  </si>
  <si>
    <t>Quantity of wood fuel or fossil fuel required to boil 1 litre of water using technologies representatives of baseline scenario b during year y</t>
  </si>
  <si>
    <t xml:space="preserve">tons/litre </t>
  </si>
  <si>
    <t xml:space="preserve">Scenario 1: Fixed ex-ante value as per the registered PDD / Scenario 2: SWS Grievance Resolution  (default value without WBT) </t>
  </si>
  <si>
    <t>Wp,y</t>
  </si>
  <si>
    <t>Quantity of wood fuel or fossil fuel required to boil 1 litre of water using technologies representatives of project scenario b during year y</t>
  </si>
  <si>
    <t>Scenario 1: Fixed ex-ante value as per the registered PDD / Scenario 2: SWS Grievance Resolution  (default value without WBT)</t>
  </si>
  <si>
    <t>Cj</t>
  </si>
  <si>
    <t>Percentage of users of project safe water supply who were already in baseline using a non boiling safe water supply</t>
  </si>
  <si>
    <t>Fixed ex-ante value as per the registered PDD</t>
  </si>
  <si>
    <t xml:space="preserve">Xboil </t>
  </si>
  <si>
    <t>Percentage of premises that in the absence of the project activity would have used non-GHG emitting technologies like chlorine treatment techniques (if available) in the project boundary.</t>
  </si>
  <si>
    <t xml:space="preserve">fraction </t>
  </si>
  <si>
    <t>Np,y</t>
  </si>
  <si>
    <t>Number of person.days consuming water supplied by project scenario p through year y</t>
  </si>
  <si>
    <t xml:space="preserve">N/A </t>
  </si>
  <si>
    <t xml:space="preserve">See excel spreadsheet "2024 W4C MP5 Project Water Point Database.xlsx"
. </t>
  </si>
  <si>
    <t>EFb,CO2</t>
  </si>
  <si>
    <t>CO2 emission factor arising from use of fuels in baseline scenario</t>
  </si>
  <si>
    <t>tCO2/TJ</t>
  </si>
  <si>
    <t>EFp,CO2</t>
  </si>
  <si>
    <t>CO2 emission factor arising from use of fuels in project scenario</t>
  </si>
  <si>
    <t>EFb,non-CO2</t>
  </si>
  <si>
    <r>
      <rPr>
        <sz val="11"/>
        <color theme="1"/>
        <rFont val="Calibri"/>
      </rPr>
      <t>Non-CO</t>
    </r>
    <r>
      <rPr>
        <vertAlign val="subscript"/>
        <sz val="11"/>
        <color theme="1"/>
        <rFont val="Calibri"/>
      </rPr>
      <t>2</t>
    </r>
    <r>
      <rPr>
        <sz val="11"/>
        <color theme="1"/>
        <rFont val="Calibri"/>
      </rPr>
      <t xml:space="preserve"> emission factor arising from use of fuels in baseline scenario</t>
    </r>
  </si>
  <si>
    <t>EFp,non-CO2</t>
  </si>
  <si>
    <r>
      <rPr>
        <sz val="11"/>
        <color theme="1"/>
        <rFont val="Calibri"/>
      </rPr>
      <t>Non-CO</t>
    </r>
    <r>
      <rPr>
        <vertAlign val="subscript"/>
        <sz val="11"/>
        <color theme="1"/>
        <rFont val="Calibri"/>
      </rPr>
      <t>2</t>
    </r>
    <r>
      <rPr>
        <sz val="11"/>
        <color theme="1"/>
        <rFont val="Calibri"/>
      </rPr>
      <t xml:space="preserve"> emission factor arising from use of fuels in project scenario</t>
    </r>
  </si>
  <si>
    <t>NCV,b,fuel</t>
  </si>
  <si>
    <t>Net calorific value of the fuels used in the baseline</t>
  </si>
  <si>
    <t>TJ/T</t>
  </si>
  <si>
    <t>NCV,p,fuel</t>
  </si>
  <si>
    <t>Net calorific value of the fuels used in the project</t>
  </si>
  <si>
    <t>LEp,y</t>
  </si>
  <si>
    <t xml:space="preserve">Leakage from project scenario p in year y </t>
  </si>
  <si>
    <t>tCO2/year</t>
  </si>
  <si>
    <t>ECy</t>
  </si>
  <si>
    <t>Quantity of grid electricity consumed for pumping water in a standpipe system to the different water points in year y</t>
  </si>
  <si>
    <t>MWh</t>
  </si>
  <si>
    <t xml:space="preserve">No grid electricity has been used during the monitoring period </t>
  </si>
  <si>
    <t>EFgrid,y</t>
  </si>
  <si>
    <t>CO2 emission factor of the grid electricity in year y</t>
  </si>
  <si>
    <t>tCO2/MWh</t>
  </si>
  <si>
    <t>https://pub.iges.or.jp/pub/iges-list-grid-emission-factors</t>
  </si>
  <si>
    <t>FCdiesel,y</t>
  </si>
  <si>
    <t>Quantity of diesel consumed for pumping water in a standpipe system to the different water points or any other water point in year y</t>
  </si>
  <si>
    <t>l</t>
  </si>
  <si>
    <t xml:space="preserve">Diesel consumption based on calculated quantities: 1515.67 l (Rukoronko fuel consumption) </t>
  </si>
  <si>
    <r>
      <rPr>
        <sz val="12"/>
        <color theme="1"/>
        <rFont val="Avenir"/>
      </rPr>
      <t>EF</t>
    </r>
    <r>
      <rPr>
        <vertAlign val="subscript"/>
        <sz val="12"/>
        <color theme="1"/>
        <rFont val="Avenir Book"/>
      </rPr>
      <t>CO2,diesel,y</t>
    </r>
  </si>
  <si>
    <t xml:space="preserve">CO2 emission factor of diesel fuel in year y </t>
  </si>
  <si>
    <t>Densitydiesel</t>
  </si>
  <si>
    <t>Density of diesel fuel</t>
  </si>
  <si>
    <t>t/l</t>
  </si>
  <si>
    <t xml:space="preserve">NCVdiesel,y </t>
  </si>
  <si>
    <t xml:space="preserve">Net calorific value of diesel fuel in year y </t>
  </si>
  <si>
    <t>TJ/ton</t>
  </si>
  <si>
    <t xml:space="preserve">SDG 13: </t>
  </si>
  <si>
    <t xml:space="preserve">Baseline Scenario Fuel Consumption Calculation </t>
  </si>
  <si>
    <t xml:space="preserve">Values (Scenario 1) </t>
  </si>
  <si>
    <t>2023 split</t>
  </si>
  <si>
    <t>2024 split</t>
  </si>
  <si>
    <t xml:space="preserve">Values (Scenario 2) </t>
  </si>
  <si>
    <r>
      <rPr>
        <sz val="12"/>
        <color theme="1"/>
        <rFont val="Avenir"/>
      </rPr>
      <t>B</t>
    </r>
    <r>
      <rPr>
        <vertAlign val="subscript"/>
        <sz val="12"/>
        <color theme="1"/>
        <rFont val="Avenir Book"/>
      </rPr>
      <t>b,y</t>
    </r>
    <r>
      <rPr>
        <sz val="12"/>
        <color theme="1"/>
        <rFont val="Avenir Book"/>
      </rPr>
      <t xml:space="preserve"> = (1 – X</t>
    </r>
    <r>
      <rPr>
        <vertAlign val="subscript"/>
        <sz val="12"/>
        <color theme="1"/>
        <rFont val="Avenir Book"/>
      </rPr>
      <t>boil</t>
    </r>
    <r>
      <rPr>
        <sz val="12"/>
        <color theme="1"/>
        <rFont val="Avenir Book"/>
      </rPr>
      <t>) * (1 - C</t>
    </r>
    <r>
      <rPr>
        <vertAlign val="subscript"/>
        <sz val="12"/>
        <color theme="1"/>
        <rFont val="Avenir Book"/>
      </rPr>
      <t>j</t>
    </r>
    <r>
      <rPr>
        <sz val="12"/>
        <color theme="1"/>
        <rFont val="Avenir Book"/>
      </rPr>
      <t>) * N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* W</t>
    </r>
    <r>
      <rPr>
        <vertAlign val="subscript"/>
        <sz val="12"/>
        <color theme="1"/>
        <rFont val="Avenir Book"/>
      </rPr>
      <t>b,y</t>
    </r>
    <r>
      <rPr>
        <sz val="12"/>
        <color theme="1"/>
        <rFont val="Avenir Book"/>
      </rPr>
      <t xml:space="preserve"> * (Q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+ Q</t>
    </r>
    <r>
      <rPr>
        <vertAlign val="subscript"/>
        <sz val="12"/>
        <color theme="1"/>
        <rFont val="Avenir Book"/>
      </rPr>
      <t>p,rawboil,y</t>
    </r>
    <r>
      <rPr>
        <sz val="12"/>
        <color theme="1"/>
        <rFont val="Avenir Book"/>
      </rPr>
      <t xml:space="preserve">) </t>
    </r>
  </si>
  <si>
    <t>l/p/day</t>
  </si>
  <si>
    <t xml:space="preserve">Project Scenario Fuel Consumption Calculation </t>
  </si>
  <si>
    <r>
      <rPr>
        <sz val="12"/>
        <color theme="1"/>
        <rFont val="Avenir"/>
      </rPr>
      <t>B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= (1 - C</t>
    </r>
    <r>
      <rPr>
        <vertAlign val="subscript"/>
        <sz val="12"/>
        <color theme="1"/>
        <rFont val="Avenir Book"/>
      </rPr>
      <t>j</t>
    </r>
    <r>
      <rPr>
        <sz val="12"/>
        <color theme="1"/>
        <rFont val="Avenir Book"/>
      </rPr>
      <t>) * N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* W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* (Q</t>
    </r>
    <r>
      <rPr>
        <vertAlign val="subscript"/>
        <sz val="12"/>
        <color theme="1"/>
        <rFont val="Avenir Book"/>
      </rPr>
      <t>p,rawboil,y</t>
    </r>
    <r>
      <rPr>
        <sz val="12"/>
        <color theme="1"/>
        <rFont val="Avenir Book"/>
      </rPr>
      <t xml:space="preserve"> + Q</t>
    </r>
    <r>
      <rPr>
        <vertAlign val="subscript"/>
        <sz val="12"/>
        <color theme="1"/>
        <rFont val="Avenir Book"/>
      </rPr>
      <t>p,cleanboil,y</t>
    </r>
    <r>
      <rPr>
        <sz val="12"/>
        <color theme="1"/>
        <rFont val="Avenir Book"/>
      </rPr>
      <t xml:space="preserve">) </t>
    </r>
  </si>
  <si>
    <t>Project emissions from grid electricity consumption</t>
  </si>
  <si>
    <r>
      <rPr>
        <sz val="12"/>
        <color theme="1"/>
        <rFont val="Avenir"/>
      </rPr>
      <t>PE</t>
    </r>
    <r>
      <rPr>
        <vertAlign val="subscript"/>
        <sz val="12"/>
        <color theme="1"/>
        <rFont val="Avenir Book"/>
      </rPr>
      <t>EC,y</t>
    </r>
    <r>
      <rPr>
        <sz val="12"/>
        <color theme="1"/>
        <rFont val="Avenir Book"/>
      </rPr>
      <t xml:space="preserve"> = EF</t>
    </r>
    <r>
      <rPr>
        <vertAlign val="subscript"/>
        <sz val="12"/>
        <color theme="1"/>
        <rFont val="Avenir Book"/>
      </rPr>
      <t xml:space="preserve">grid,y </t>
    </r>
    <r>
      <rPr>
        <sz val="12"/>
        <color theme="1"/>
        <rFont val="Avenir Book"/>
      </rPr>
      <t>x EC</t>
    </r>
    <r>
      <rPr>
        <vertAlign val="subscript"/>
        <sz val="12"/>
        <color theme="1"/>
        <rFont val="Avenir Book"/>
      </rPr>
      <t>y</t>
    </r>
  </si>
  <si>
    <t>tCO2</t>
  </si>
  <si>
    <t>Project emissions from diesel consumption</t>
  </si>
  <si>
    <r>
      <rPr>
        <sz val="12"/>
        <color theme="1"/>
        <rFont val="Avenir"/>
      </rPr>
      <t>PE</t>
    </r>
    <r>
      <rPr>
        <vertAlign val="subscript"/>
        <sz val="12"/>
        <color theme="1"/>
        <rFont val="Avenir Book"/>
      </rPr>
      <t xml:space="preserve">FC,y </t>
    </r>
    <r>
      <rPr>
        <sz val="12"/>
        <color theme="1"/>
        <rFont val="Avenir Book"/>
      </rPr>
      <t>= EF</t>
    </r>
    <r>
      <rPr>
        <vertAlign val="subscript"/>
        <sz val="12"/>
        <color theme="1"/>
        <rFont val="Avenir Book"/>
      </rPr>
      <t>CO2,diesel,y</t>
    </r>
    <r>
      <rPr>
        <sz val="12"/>
        <color theme="1"/>
        <rFont val="Avenir Book"/>
      </rPr>
      <t xml:space="preserve"> x FC</t>
    </r>
    <r>
      <rPr>
        <vertAlign val="subscript"/>
        <sz val="12"/>
        <color theme="1"/>
        <rFont val="Avenir Book"/>
      </rPr>
      <t xml:space="preserve">diesel,y </t>
    </r>
    <r>
      <rPr>
        <sz val="12"/>
        <color theme="1"/>
        <rFont val="Avenir Book"/>
      </rPr>
      <t>x NCV</t>
    </r>
    <r>
      <rPr>
        <vertAlign val="subscript"/>
        <sz val="12"/>
        <color theme="1"/>
        <rFont val="Avenir Book"/>
      </rPr>
      <t xml:space="preserve">diesel,y </t>
    </r>
    <r>
      <rPr>
        <sz val="12"/>
        <color theme="1"/>
        <rFont val="Avenir Book"/>
      </rPr>
      <t>x Density</t>
    </r>
    <r>
      <rPr>
        <vertAlign val="subscript"/>
        <sz val="12"/>
        <color theme="1"/>
        <rFont val="Avenir Book"/>
      </rPr>
      <t>diesel</t>
    </r>
  </si>
  <si>
    <t>% of overall PE</t>
  </si>
  <si>
    <t>Material (Yes/No)</t>
  </si>
  <si>
    <t>PEFC,y (after material check)</t>
  </si>
  <si>
    <t xml:space="preserve">Emission Reductions </t>
  </si>
  <si>
    <r>
      <rPr>
        <sz val="12"/>
        <color theme="1"/>
        <rFont val="Avenir"/>
      </rPr>
      <t>BE</t>
    </r>
    <r>
      <rPr>
        <vertAlign val="subscript"/>
        <sz val="12"/>
        <color theme="1"/>
        <rFont val="Avenir Book"/>
      </rPr>
      <t>b,y</t>
    </r>
    <r>
      <rPr>
        <sz val="12"/>
        <color theme="1"/>
        <rFont val="Avenir Book"/>
      </rPr>
      <t xml:space="preserve"> = B</t>
    </r>
    <r>
      <rPr>
        <vertAlign val="subscript"/>
        <sz val="12"/>
        <color theme="1"/>
        <rFont val="Avenir Book"/>
      </rPr>
      <t>b,y</t>
    </r>
    <r>
      <rPr>
        <sz val="12"/>
        <color theme="1"/>
        <rFont val="Avenir Book"/>
      </rPr>
      <t xml:space="preserve"> *(( f</t>
    </r>
    <r>
      <rPr>
        <vertAlign val="subscript"/>
        <sz val="12"/>
        <color theme="1"/>
        <rFont val="Avenir Book"/>
      </rPr>
      <t>NRB</t>
    </r>
    <r>
      <rPr>
        <sz val="12"/>
        <color theme="1"/>
        <rFont val="Avenir Book"/>
      </rPr>
      <t xml:space="preserve"> * EF</t>
    </r>
    <r>
      <rPr>
        <vertAlign val="subscript"/>
        <sz val="12"/>
        <color theme="1"/>
        <rFont val="Avenir Book"/>
      </rPr>
      <t>fuel,CO2</t>
    </r>
    <r>
      <rPr>
        <sz val="12"/>
        <color theme="1"/>
        <rFont val="Avenir Book"/>
      </rPr>
      <t>) + EF</t>
    </r>
    <r>
      <rPr>
        <vertAlign val="subscript"/>
        <sz val="12"/>
        <color theme="1"/>
        <rFont val="Avenir Book"/>
      </rPr>
      <t>fuel,non-CO2</t>
    </r>
    <r>
      <rPr>
        <sz val="12"/>
        <color theme="1"/>
        <rFont val="Avenir Book"/>
      </rPr>
      <t>) * NCV</t>
    </r>
    <r>
      <rPr>
        <vertAlign val="subscript"/>
        <sz val="12"/>
        <color theme="1"/>
        <rFont val="Avenir Book"/>
      </rPr>
      <t>b,fuel</t>
    </r>
    <r>
      <rPr>
        <sz val="12"/>
        <color theme="1"/>
        <rFont val="Avenir Book"/>
      </rPr>
      <t xml:space="preserve"> </t>
    </r>
  </si>
  <si>
    <r>
      <rPr>
        <sz val="12"/>
        <color theme="1"/>
        <rFont val="Avenir"/>
      </rPr>
      <t>PE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= B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* ((f</t>
    </r>
    <r>
      <rPr>
        <vertAlign val="subscript"/>
        <sz val="12"/>
        <color theme="1"/>
        <rFont val="Avenir Book"/>
      </rPr>
      <t>NRB</t>
    </r>
    <r>
      <rPr>
        <sz val="12"/>
        <color theme="1"/>
        <rFont val="Avenir Book"/>
      </rPr>
      <t xml:space="preserve"> * EF</t>
    </r>
    <r>
      <rPr>
        <vertAlign val="subscript"/>
        <sz val="12"/>
        <color theme="1"/>
        <rFont val="Avenir Book"/>
      </rPr>
      <t>fuel,CO2</t>
    </r>
    <r>
      <rPr>
        <sz val="12"/>
        <color theme="1"/>
        <rFont val="Avenir Book"/>
      </rPr>
      <t>) + EF</t>
    </r>
    <r>
      <rPr>
        <vertAlign val="subscript"/>
        <sz val="12"/>
        <color theme="1"/>
        <rFont val="Avenir Book"/>
      </rPr>
      <t>fuel,non-CO2</t>
    </r>
    <r>
      <rPr>
        <sz val="12"/>
        <color theme="1"/>
        <rFont val="Avenir Book"/>
      </rPr>
      <t>) * NCV</t>
    </r>
    <r>
      <rPr>
        <vertAlign val="subscript"/>
        <sz val="12"/>
        <color theme="1"/>
        <rFont val="Avenir Book"/>
      </rPr>
      <t>p,fuel</t>
    </r>
    <r>
      <rPr>
        <sz val="12"/>
        <color theme="1"/>
        <rFont val="Avenir Book"/>
      </rPr>
      <t xml:space="preserve"> </t>
    </r>
  </si>
  <si>
    <r>
      <rPr>
        <sz val="12"/>
        <color theme="1"/>
        <rFont val="Avenir"/>
      </rPr>
      <t>ER</t>
    </r>
    <r>
      <rPr>
        <vertAlign val="subscript"/>
        <sz val="12"/>
        <color theme="1"/>
        <rFont val="Avenir Book"/>
      </rPr>
      <t>y</t>
    </r>
    <r>
      <rPr>
        <sz val="12"/>
        <color theme="1"/>
        <rFont val="Avenir Book"/>
      </rPr>
      <t xml:space="preserve"> = (</t>
    </r>
    <r>
      <rPr>
        <sz val="12"/>
        <color theme="1"/>
        <rFont val="Calibri"/>
      </rPr>
      <t>Σ</t>
    </r>
    <r>
      <rPr>
        <sz val="12"/>
        <color theme="1"/>
        <rFont val="Avenir Book"/>
      </rPr>
      <t xml:space="preserve"> BE</t>
    </r>
    <r>
      <rPr>
        <vertAlign val="subscript"/>
        <sz val="12"/>
        <color theme="1"/>
        <rFont val="Avenir Book"/>
      </rPr>
      <t>fuel,b,y</t>
    </r>
    <r>
      <rPr>
        <sz val="12"/>
        <color theme="1"/>
        <rFont val="Avenir Book"/>
      </rPr>
      <t xml:space="preserve"> – </t>
    </r>
    <r>
      <rPr>
        <sz val="12"/>
        <color theme="1"/>
        <rFont val="Calibri"/>
      </rPr>
      <t>Σ</t>
    </r>
    <r>
      <rPr>
        <sz val="12"/>
        <color theme="1"/>
        <rFont val="Avenir Book"/>
      </rPr>
      <t xml:space="preserve"> PE</t>
    </r>
    <r>
      <rPr>
        <vertAlign val="subscript"/>
        <sz val="12"/>
        <color theme="1"/>
        <rFont val="Avenir Book"/>
      </rPr>
      <t>fuel,p,y</t>
    </r>
    <r>
      <rPr>
        <sz val="12"/>
        <color theme="1"/>
        <rFont val="Avenir Book"/>
      </rPr>
      <t>) * U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– </t>
    </r>
    <r>
      <rPr>
        <sz val="12"/>
        <color theme="1"/>
        <rFont val="Calibri"/>
      </rPr>
      <t>Σ</t>
    </r>
    <r>
      <rPr>
        <sz val="12"/>
        <color theme="1"/>
        <rFont val="Avenir Book"/>
      </rPr>
      <t xml:space="preserve"> LE</t>
    </r>
    <r>
      <rPr>
        <vertAlign val="subscript"/>
        <sz val="12"/>
        <color theme="1"/>
        <rFont val="Avenir Book"/>
      </rPr>
      <t>p,y</t>
    </r>
    <r>
      <rPr>
        <sz val="12"/>
        <color theme="1"/>
        <rFont val="Avenir Book"/>
      </rPr>
      <t xml:space="preserve"> – </t>
    </r>
    <r>
      <rPr>
        <sz val="12"/>
        <color theme="1"/>
        <rFont val="Calibri"/>
      </rPr>
      <t xml:space="preserve">Σ </t>
    </r>
    <r>
      <rPr>
        <sz val="12"/>
        <color theme="1"/>
        <rFont val="Avenir Book"/>
      </rPr>
      <t>PE</t>
    </r>
    <r>
      <rPr>
        <vertAlign val="subscript"/>
        <sz val="12"/>
        <color theme="1"/>
        <rFont val="Avenir Book"/>
      </rPr>
      <t>EC,y</t>
    </r>
    <r>
      <rPr>
        <sz val="12"/>
        <color theme="1"/>
        <rFont val="Avenir Book"/>
      </rPr>
      <t xml:space="preserve"> - </t>
    </r>
    <r>
      <rPr>
        <sz val="12"/>
        <color theme="1"/>
        <rFont val="Calibri"/>
      </rPr>
      <t xml:space="preserve">Σ </t>
    </r>
    <r>
      <rPr>
        <sz val="12"/>
        <color theme="1"/>
        <rFont val="Avenir Book"/>
      </rPr>
      <t>PE</t>
    </r>
    <r>
      <rPr>
        <vertAlign val="subscript"/>
        <sz val="12"/>
        <color theme="1"/>
        <rFont val="Avenir Book"/>
      </rPr>
      <t>FC,y</t>
    </r>
  </si>
  <si>
    <t>Vintage wise ERs</t>
  </si>
  <si>
    <t xml:space="preserve">Months </t>
  </si>
  <si>
    <t>Cross-check</t>
  </si>
  <si>
    <t>01/01/2023 to 31/12/2023</t>
  </si>
  <si>
    <t>1/1/2024 to 29/2/2024</t>
  </si>
  <si>
    <t xml:space="preserve">Total </t>
  </si>
  <si>
    <t>PDD</t>
  </si>
  <si>
    <t>Difference between scenario 1 and scenario 2</t>
  </si>
  <si>
    <t>Estimated amount</t>
  </si>
  <si>
    <t>Actual amount</t>
  </si>
  <si>
    <t>Difference in %</t>
  </si>
  <si>
    <t>Proportion of actual ER to the estimated ER</t>
  </si>
  <si>
    <t>Scenario 1</t>
  </si>
  <si>
    <t>Scenario 2</t>
  </si>
  <si>
    <t xml:space="preserve">SDG 1: </t>
  </si>
  <si>
    <t>Estimated amount (in l/monitoring period)</t>
  </si>
  <si>
    <t>Actual amount (in l/monitoring period)</t>
  </si>
  <si>
    <t xml:space="preserve">Proportion of actual amount of safe water supplied compared to the estimated one </t>
  </si>
  <si>
    <t>Vintage wise l/year</t>
  </si>
  <si>
    <t>liters</t>
  </si>
  <si>
    <t>MR5</t>
  </si>
  <si>
    <t>%</t>
  </si>
  <si>
    <t>SDG 13</t>
  </si>
  <si>
    <t>SDG1</t>
  </si>
  <si>
    <t>SDG 3</t>
  </si>
  <si>
    <t>SDG 5 (time collecting water)</t>
  </si>
  <si>
    <t>SDG 5 (time collecting wood)</t>
  </si>
  <si>
    <t>SDG 6</t>
  </si>
  <si>
    <t>Result from usage/monitoring survey
See excel spreadsheet "20230707_GS6598_W4CR_Usage Monitoring survey analysis_MP5"</t>
  </si>
  <si>
    <t>Total quantity of safe water in litres per year supplied by the rehabilitated/newly drilled boreholes of the project to the communities</t>
  </si>
  <si>
    <t>See leakage assessment indicated in the MR : 220614 W4C-Leakage survey_track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</si>
</sst>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</numFmts>
  <fonts count="16">
    <font>
      <sz val="11"/>
      <color theme="1"/>
      <name val="Calibri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u/>
      <sz val="11"/>
      <color theme="10"/>
      <name val="Calibri"/>
    </font>
    <font>
      <sz val="12"/>
      <color theme="1"/>
      <name val="Calibri"/>
    </font>
    <font>
      <sz val="12"/>
      <color theme="1"/>
      <name val="Avenir"/>
    </font>
    <font>
      <sz val="11"/>
      <color theme="1"/>
      <name val="Calibri"/>
      <scheme val="minor"/>
    </font>
    <font>
      <sz val="11"/>
      <color theme="1"/>
      <name val="Avenir"/>
    </font>
    <font>
      <b/>
      <sz val="12"/>
      <color theme="1"/>
      <name val="Avenir"/>
    </font>
    <font>
      <b/>
      <sz val="11"/>
      <color theme="1"/>
      <name val="Avenir"/>
    </font>
    <font>
      <vertAlign val="subscript"/>
      <sz val="11"/>
      <color theme="1"/>
      <name val="Calibri"/>
    </font>
    <font>
      <vertAlign val="subscript"/>
      <sz val="12"/>
      <color theme="1"/>
      <name val="Avenir Book"/>
    </font>
    <font>
      <sz val="12"/>
      <color theme="1"/>
      <name val="Avenir Book"/>
    </font>
    <font>
      <sz val="11"/>
      <color theme="1"/>
      <name val="Calibri"/>
      <family val="2"/>
    </font>
    <font>
      <sz val="10"/>
      <color rgb="FF323232"/>
      <name val="Avenir Book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4" fontId="3" fillId="2" borderId="2" xfId="0" applyNumberFormat="1" applyFont="1" applyFill="1" applyBorder="1"/>
    <xf numFmtId="4" fontId="3" fillId="3" borderId="2" xfId="0" applyNumberFormat="1" applyFont="1" applyFill="1" applyBorder="1"/>
    <xf numFmtId="0" fontId="3" fillId="2" borderId="2" xfId="0" applyFont="1" applyFill="1" applyBorder="1"/>
    <xf numFmtId="0" fontId="3" fillId="3" borderId="2" xfId="0" applyFont="1" applyFill="1" applyBorder="1"/>
    <xf numFmtId="10" fontId="3" fillId="2" borderId="2" xfId="0" applyNumberFormat="1" applyFont="1" applyFill="1" applyBorder="1"/>
    <xf numFmtId="10" fontId="3" fillId="3" borderId="2" xfId="0" applyNumberFormat="1" applyFont="1" applyFill="1" applyBorder="1"/>
    <xf numFmtId="164" fontId="3" fillId="2" borderId="2" xfId="0" applyNumberFormat="1" applyFont="1" applyFill="1" applyBorder="1"/>
    <xf numFmtId="164" fontId="3" fillId="3" borderId="2" xfId="0" applyNumberFormat="1" applyFont="1" applyFill="1" applyBorder="1"/>
    <xf numFmtId="165" fontId="3" fillId="2" borderId="2" xfId="0" applyNumberFormat="1" applyFont="1" applyFill="1" applyBorder="1"/>
    <xf numFmtId="165" fontId="3" fillId="3" borderId="2" xfId="0" applyNumberFormat="1" applyFont="1" applyFill="1" applyBorder="1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2" fontId="3" fillId="2" borderId="2" xfId="0" applyNumberFormat="1" applyFont="1" applyFill="1" applyBorder="1"/>
    <xf numFmtId="2" fontId="3" fillId="3" borderId="2" xfId="0" applyNumberFormat="1" applyFont="1" applyFill="1" applyBorder="1"/>
    <xf numFmtId="1" fontId="3" fillId="0" borderId="2" xfId="0" applyNumberFormat="1" applyFont="1" applyBorder="1"/>
    <xf numFmtId="0" fontId="6" fillId="0" borderId="2" xfId="0" applyFont="1" applyBorder="1"/>
    <xf numFmtId="0" fontId="5" fillId="0" borderId="2" xfId="0" applyFont="1" applyBorder="1"/>
    <xf numFmtId="1" fontId="3" fillId="0" borderId="0" xfId="0" applyNumberFormat="1" applyFont="1"/>
    <xf numFmtId="166" fontId="3" fillId="0" borderId="0" xfId="0" applyNumberFormat="1" applyFont="1"/>
    <xf numFmtId="0" fontId="7" fillId="0" borderId="0" xfId="0" applyFont="1"/>
    <xf numFmtId="3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3" borderId="1" xfId="0" applyFont="1" applyFill="1" applyBorder="1"/>
    <xf numFmtId="0" fontId="6" fillId="0" borderId="0" xfId="0" applyFont="1" applyAlignment="1">
      <alignment vertical="center"/>
    </xf>
    <xf numFmtId="2" fontId="8" fillId="2" borderId="1" xfId="0" applyNumberFormat="1" applyFont="1" applyFill="1" applyBorder="1"/>
    <xf numFmtId="2" fontId="8" fillId="3" borderId="1" xfId="0" applyNumberFormat="1" applyFont="1" applyFill="1" applyBorder="1"/>
    <xf numFmtId="2" fontId="8" fillId="2" borderId="1" xfId="0" applyNumberFormat="1" applyFont="1" applyFill="1" applyBorder="1" applyAlignment="1">
      <alignment horizontal="right"/>
    </xf>
    <xf numFmtId="2" fontId="8" fillId="3" borderId="1" xfId="0" applyNumberFormat="1" applyFont="1" applyFill="1" applyBorder="1" applyAlignment="1">
      <alignment horizontal="right"/>
    </xf>
    <xf numFmtId="10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165" fontId="10" fillId="2" borderId="1" xfId="0" applyNumberFormat="1" applyFont="1" applyFill="1" applyBorder="1"/>
    <xf numFmtId="165" fontId="10" fillId="3" borderId="1" xfId="0" applyNumberFormat="1" applyFont="1" applyFill="1" applyBorder="1"/>
    <xf numFmtId="165" fontId="8" fillId="2" borderId="1" xfId="0" applyNumberFormat="1" applyFont="1" applyFill="1" applyBorder="1"/>
    <xf numFmtId="165" fontId="8" fillId="3" borderId="1" xfId="0" applyNumberFormat="1" applyFont="1" applyFill="1" applyBorder="1"/>
    <xf numFmtId="9" fontId="3" fillId="0" borderId="0" xfId="0" applyNumberFormat="1" applyFont="1"/>
    <xf numFmtId="0" fontId="8" fillId="4" borderId="1" xfId="0" applyFont="1" applyFill="1" applyBorder="1"/>
    <xf numFmtId="165" fontId="8" fillId="4" borderId="1" xfId="0" applyNumberFormat="1" applyFont="1" applyFill="1" applyBorder="1"/>
    <xf numFmtId="165" fontId="8" fillId="0" borderId="0" xfId="0" applyNumberFormat="1" applyFont="1"/>
    <xf numFmtId="10" fontId="8" fillId="0" borderId="0" xfId="0" applyNumberFormat="1" applyFont="1"/>
    <xf numFmtId="0" fontId="3" fillId="0" borderId="0" xfId="0" applyFont="1"/>
    <xf numFmtId="2" fontId="8" fillId="0" borderId="0" xfId="0" applyNumberFormat="1" applyFont="1"/>
    <xf numFmtId="0" fontId="10" fillId="0" borderId="0" xfId="0" applyFont="1"/>
    <xf numFmtId="167" fontId="8" fillId="0" borderId="0" xfId="0" applyNumberFormat="1" applyFont="1"/>
    <xf numFmtId="165" fontId="7" fillId="0" borderId="0" xfId="0" applyNumberFormat="1" applyFont="1"/>
    <xf numFmtId="167" fontId="7" fillId="0" borderId="0" xfId="0" applyNumberFormat="1" applyFont="1"/>
    <xf numFmtId="167" fontId="3" fillId="0" borderId="0" xfId="0" applyNumberFormat="1" applyFont="1"/>
    <xf numFmtId="1" fontId="7" fillId="0" borderId="0" xfId="0" applyNumberFormat="1" applyFont="1"/>
    <xf numFmtId="0" fontId="15" fillId="0" borderId="0" xfId="0" applyFont="1" applyAlignment="1">
      <alignment wrapText="1"/>
    </xf>
    <xf numFmtId="0" fontId="14" fillId="0" borderId="2" xfId="0" applyFont="1" applyBorder="1"/>
    <xf numFmtId="164" fontId="1" fillId="2" borderId="2" xfId="0" applyNumberFormat="1" applyFont="1" applyFill="1" applyBorder="1"/>
    <xf numFmtId="164" fontId="1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.iges.or.jp/pub/iges-list-grid-emission-fac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opLeftCell="A9" zoomScaleNormal="100" workbookViewId="0">
      <selection activeCell="E19" sqref="E19"/>
    </sheetView>
  </sheetViews>
  <sheetFormatPr defaultColWidth="14.453125" defaultRowHeight="15" customHeight="1"/>
  <cols>
    <col min="1" max="1" width="28.81640625" customWidth="1"/>
    <col min="2" max="2" width="73.08984375" customWidth="1"/>
    <col min="3" max="8" width="26.81640625" customWidth="1"/>
    <col min="9" max="9" width="11.453125" customWidth="1"/>
    <col min="10" max="10" width="89.54296875" customWidth="1"/>
    <col min="11" max="26" width="11.453125" customWidth="1"/>
  </cols>
  <sheetData>
    <row r="1" spans="1:10" ht="14.25" customHeight="1"/>
    <row r="2" spans="1:10" ht="14.25" customHeight="1">
      <c r="A2" s="1" t="s">
        <v>0</v>
      </c>
      <c r="B2" s="2" t="s">
        <v>1</v>
      </c>
      <c r="C2" s="2"/>
      <c r="D2" s="2"/>
      <c r="E2" s="2"/>
      <c r="F2" s="2"/>
      <c r="G2" s="2"/>
      <c r="H2" s="2"/>
    </row>
    <row r="3" spans="1:10" ht="14.25" customHeight="1">
      <c r="A3" s="1" t="s">
        <v>2</v>
      </c>
      <c r="B3" s="3"/>
      <c r="C3" s="3"/>
      <c r="D3" s="3"/>
      <c r="E3" s="3"/>
      <c r="F3" s="3"/>
      <c r="G3" s="3"/>
      <c r="H3" s="3"/>
    </row>
    <row r="4" spans="1:10" ht="14.25" customHeight="1">
      <c r="A4" s="1" t="s">
        <v>3</v>
      </c>
      <c r="B4" s="4">
        <v>45751</v>
      </c>
      <c r="C4" s="4"/>
      <c r="D4" s="4"/>
      <c r="E4" s="4"/>
      <c r="F4" s="4"/>
      <c r="G4" s="4"/>
      <c r="H4" s="4"/>
    </row>
    <row r="5" spans="1:10" ht="14.25" customHeight="1">
      <c r="A5" s="1" t="s">
        <v>4</v>
      </c>
      <c r="B5" s="3">
        <v>2</v>
      </c>
      <c r="C5" s="3"/>
      <c r="D5" s="3"/>
      <c r="E5" s="3"/>
      <c r="F5" s="3"/>
      <c r="G5" s="3"/>
      <c r="H5" s="3"/>
    </row>
    <row r="6" spans="1:10" ht="14.25" customHeight="1"/>
    <row r="7" spans="1:10" ht="14.25" customHeight="1"/>
    <row r="8" spans="1:10" ht="14.25" customHeight="1"/>
    <row r="9" spans="1:10" ht="14.25" customHeight="1">
      <c r="A9" s="1" t="s">
        <v>5</v>
      </c>
      <c r="B9" s="5" t="s">
        <v>6</v>
      </c>
      <c r="C9" s="6" t="s">
        <v>7</v>
      </c>
      <c r="D9" s="6" t="s">
        <v>8</v>
      </c>
      <c r="E9" s="6" t="s">
        <v>9</v>
      </c>
      <c r="F9" s="7" t="s">
        <v>10</v>
      </c>
      <c r="G9" s="7" t="s">
        <v>11</v>
      </c>
      <c r="H9" s="7" t="s">
        <v>12</v>
      </c>
      <c r="I9" s="5" t="s">
        <v>13</v>
      </c>
      <c r="J9" s="5" t="s">
        <v>14</v>
      </c>
    </row>
    <row r="10" spans="1:10" ht="42" customHeight="1">
      <c r="A10" s="8" t="s">
        <v>15</v>
      </c>
      <c r="B10" s="9" t="s">
        <v>16</v>
      </c>
      <c r="C10" s="68">
        <v>6.5121301482873797</v>
      </c>
      <c r="D10" s="68">
        <v>6.5121301482873797</v>
      </c>
      <c r="E10" s="68">
        <v>6.5121301482873797</v>
      </c>
      <c r="F10" s="69">
        <f t="shared" ref="F10:H10" si="0">C10</f>
        <v>6.5121301482873797</v>
      </c>
      <c r="G10" s="69">
        <f t="shared" si="0"/>
        <v>6.5121301482873797</v>
      </c>
      <c r="H10" s="69">
        <f t="shared" si="0"/>
        <v>6.5121301482873797</v>
      </c>
      <c r="I10" s="8" t="s">
        <v>17</v>
      </c>
      <c r="J10" s="9" t="s">
        <v>18</v>
      </c>
    </row>
    <row r="11" spans="1:10" ht="43.5" customHeight="1">
      <c r="A11" s="8" t="s">
        <v>19</v>
      </c>
      <c r="B11" s="9" t="s">
        <v>20</v>
      </c>
      <c r="C11" s="10">
        <v>0.52466905309383505</v>
      </c>
      <c r="D11" s="10">
        <v>0.52466905309383505</v>
      </c>
      <c r="E11" s="10">
        <v>0.52466905309383505</v>
      </c>
      <c r="F11" s="11">
        <f t="shared" ref="F11:H11" si="1">C11</f>
        <v>0.52466905309383505</v>
      </c>
      <c r="G11" s="11">
        <f t="shared" si="1"/>
        <v>0.52466905309383505</v>
      </c>
      <c r="H11" s="11">
        <f t="shared" si="1"/>
        <v>0.52466905309383505</v>
      </c>
      <c r="I11" s="8" t="s">
        <v>17</v>
      </c>
      <c r="J11" s="9" t="s">
        <v>18</v>
      </c>
    </row>
    <row r="12" spans="1:10" ht="37.5" customHeight="1">
      <c r="A12" s="8" t="s">
        <v>21</v>
      </c>
      <c r="B12" s="9" t="s">
        <v>22</v>
      </c>
      <c r="C12" s="12">
        <v>0.20753170654013656</v>
      </c>
      <c r="D12" s="12">
        <v>0.20753170654013656</v>
      </c>
      <c r="E12" s="12">
        <v>0.20753170654013656</v>
      </c>
      <c r="F12" s="13">
        <v>0.20753170654013656</v>
      </c>
      <c r="G12" s="13">
        <v>0.20753170654013656</v>
      </c>
      <c r="H12" s="13">
        <v>0.20753170654013656</v>
      </c>
      <c r="I12" s="8" t="s">
        <v>17</v>
      </c>
      <c r="J12" s="9" t="s">
        <v>18</v>
      </c>
    </row>
    <row r="13" spans="1:10" ht="14.25" customHeight="1">
      <c r="A13" s="8" t="s">
        <v>23</v>
      </c>
      <c r="B13" s="9" t="s">
        <v>24</v>
      </c>
      <c r="C13" s="12">
        <v>0.98</v>
      </c>
      <c r="D13" s="12">
        <v>0.98</v>
      </c>
      <c r="E13" s="12">
        <v>0.98</v>
      </c>
      <c r="F13" s="13">
        <v>0.98</v>
      </c>
      <c r="G13" s="13">
        <v>0.98</v>
      </c>
      <c r="H13" s="13">
        <v>0.98</v>
      </c>
      <c r="I13" s="8" t="s">
        <v>25</v>
      </c>
      <c r="J13" s="9" t="s">
        <v>26</v>
      </c>
    </row>
    <row r="14" spans="1:10" ht="34.5" customHeight="1">
      <c r="A14" s="8" t="s">
        <v>27</v>
      </c>
      <c r="B14" s="9" t="s">
        <v>28</v>
      </c>
      <c r="C14" s="14">
        <v>0.91320000000000001</v>
      </c>
      <c r="D14" s="14">
        <v>0.91320000000000001</v>
      </c>
      <c r="E14" s="14">
        <v>0.91320000000000001</v>
      </c>
      <c r="F14" s="15">
        <f t="shared" ref="F14:H14" si="2">C14</f>
        <v>0.91320000000000001</v>
      </c>
      <c r="G14" s="15">
        <f t="shared" si="2"/>
        <v>0.91320000000000001</v>
      </c>
      <c r="H14" s="15">
        <f t="shared" si="2"/>
        <v>0.91320000000000001</v>
      </c>
      <c r="I14" s="8" t="s">
        <v>25</v>
      </c>
      <c r="J14" s="9" t="s">
        <v>133</v>
      </c>
    </row>
    <row r="15" spans="1:10" ht="48.75" customHeight="1">
      <c r="A15" s="8" t="s">
        <v>29</v>
      </c>
      <c r="B15" s="9" t="s">
        <v>30</v>
      </c>
      <c r="C15" s="12">
        <v>7.3276999999999999E-4</v>
      </c>
      <c r="D15" s="12">
        <v>7.3276999999999999E-4</v>
      </c>
      <c r="E15" s="12">
        <v>7.3276999999999999E-4</v>
      </c>
      <c r="F15" s="13">
        <v>4.0000000000000002E-4</v>
      </c>
      <c r="G15" s="13">
        <v>4.0000000000000002E-4</v>
      </c>
      <c r="H15" s="13">
        <v>4.0000000000000002E-4</v>
      </c>
      <c r="I15" s="8" t="s">
        <v>31</v>
      </c>
      <c r="J15" s="9" t="s">
        <v>32</v>
      </c>
    </row>
    <row r="16" spans="1:10" ht="36" customHeight="1">
      <c r="A16" s="8" t="s">
        <v>33</v>
      </c>
      <c r="B16" s="9" t="s">
        <v>34</v>
      </c>
      <c r="C16" s="12">
        <v>7.3276999999999999E-4</v>
      </c>
      <c r="D16" s="12">
        <v>7.3276999999999999E-4</v>
      </c>
      <c r="E16" s="12">
        <v>7.3276999999999999E-4</v>
      </c>
      <c r="F16" s="13">
        <v>4.0000000000000002E-4</v>
      </c>
      <c r="G16" s="13">
        <v>4.0000000000000002E-4</v>
      </c>
      <c r="H16" s="13">
        <v>4.0000000000000002E-4</v>
      </c>
      <c r="I16" s="8" t="s">
        <v>31</v>
      </c>
      <c r="J16" s="9" t="s">
        <v>35</v>
      </c>
    </row>
    <row r="17" spans="1:10" ht="43.5" customHeight="1">
      <c r="A17" s="8" t="s">
        <v>36</v>
      </c>
      <c r="B17" s="9" t="s">
        <v>37</v>
      </c>
      <c r="C17" s="16">
        <v>0.18779999999999999</v>
      </c>
      <c r="D17" s="16">
        <v>0.18779999999999999</v>
      </c>
      <c r="E17" s="16">
        <v>0.18779999999999999</v>
      </c>
      <c r="F17" s="17">
        <v>0.18779999999999999</v>
      </c>
      <c r="G17" s="17">
        <v>0.18779999999999999</v>
      </c>
      <c r="H17" s="17">
        <v>0.18779999999999999</v>
      </c>
      <c r="I17" s="8" t="s">
        <v>25</v>
      </c>
      <c r="J17" s="9" t="s">
        <v>38</v>
      </c>
    </row>
    <row r="18" spans="1:10" ht="14.25" customHeight="1">
      <c r="A18" s="8" t="s">
        <v>39</v>
      </c>
      <c r="B18" s="9" t="s">
        <v>40</v>
      </c>
      <c r="C18" s="16">
        <v>6.5000000000000002E-2</v>
      </c>
      <c r="D18" s="16">
        <v>6.5000000000000002E-2</v>
      </c>
      <c r="E18" s="16">
        <v>6.5000000000000002E-2</v>
      </c>
      <c r="F18" s="17">
        <v>6.5000000000000002E-2</v>
      </c>
      <c r="G18" s="17">
        <v>6.5000000000000002E-2</v>
      </c>
      <c r="H18" s="17">
        <v>6.5000000000000002E-2</v>
      </c>
      <c r="I18" s="8" t="s">
        <v>41</v>
      </c>
      <c r="J18" s="9" t="s">
        <v>38</v>
      </c>
    </row>
    <row r="19" spans="1:10" ht="14.25" customHeight="1">
      <c r="A19" s="8" t="s">
        <v>42</v>
      </c>
      <c r="B19" s="9" t="s">
        <v>43</v>
      </c>
      <c r="C19" s="18">
        <v>15774597</v>
      </c>
      <c r="D19" s="18">
        <v>13477030</v>
      </c>
      <c r="E19" s="18">
        <v>2297567</v>
      </c>
      <c r="F19" s="19">
        <f>C19</f>
        <v>15774597</v>
      </c>
      <c r="G19" s="19">
        <v>13477030</v>
      </c>
      <c r="H19" s="19">
        <v>2297567</v>
      </c>
      <c r="I19" s="8" t="s">
        <v>44</v>
      </c>
      <c r="J19" s="9" t="s">
        <v>45</v>
      </c>
    </row>
    <row r="20" spans="1:10" ht="14.25" customHeight="1">
      <c r="A20" s="8" t="s">
        <v>46</v>
      </c>
      <c r="B20" s="8" t="s">
        <v>47</v>
      </c>
      <c r="C20" s="12">
        <v>112</v>
      </c>
      <c r="D20" s="12">
        <v>112</v>
      </c>
      <c r="E20" s="12">
        <v>112</v>
      </c>
      <c r="F20" s="13">
        <v>112</v>
      </c>
      <c r="G20" s="13">
        <v>112</v>
      </c>
      <c r="H20" s="13">
        <v>112</v>
      </c>
      <c r="I20" s="8" t="s">
        <v>48</v>
      </c>
      <c r="J20" s="9" t="s">
        <v>38</v>
      </c>
    </row>
    <row r="21" spans="1:10" ht="14.25" customHeight="1">
      <c r="A21" s="8" t="s">
        <v>49</v>
      </c>
      <c r="B21" s="8" t="s">
        <v>50</v>
      </c>
      <c r="C21" s="12">
        <v>112</v>
      </c>
      <c r="D21" s="12">
        <v>112</v>
      </c>
      <c r="E21" s="12">
        <v>112</v>
      </c>
      <c r="F21" s="13">
        <v>112</v>
      </c>
      <c r="G21" s="13">
        <v>112</v>
      </c>
      <c r="H21" s="13">
        <v>112</v>
      </c>
      <c r="I21" s="8" t="s">
        <v>48</v>
      </c>
      <c r="J21" s="9" t="s">
        <v>38</v>
      </c>
    </row>
    <row r="22" spans="1:10" ht="15.75" customHeight="1">
      <c r="A22" s="8" t="s">
        <v>51</v>
      </c>
      <c r="B22" s="9" t="s">
        <v>52</v>
      </c>
      <c r="C22" s="12">
        <f t="shared" ref="C22:H22" si="3">7.5+1.192</f>
        <v>8.6920000000000002</v>
      </c>
      <c r="D22" s="12">
        <f t="shared" si="3"/>
        <v>8.6920000000000002</v>
      </c>
      <c r="E22" s="12">
        <f t="shared" si="3"/>
        <v>8.6920000000000002</v>
      </c>
      <c r="F22" s="13">
        <f t="shared" si="3"/>
        <v>8.6920000000000002</v>
      </c>
      <c r="G22" s="13">
        <f t="shared" si="3"/>
        <v>8.6920000000000002</v>
      </c>
      <c r="H22" s="13">
        <f t="shared" si="3"/>
        <v>8.6920000000000002</v>
      </c>
      <c r="I22" s="8" t="s">
        <v>48</v>
      </c>
      <c r="J22" s="9" t="s">
        <v>38</v>
      </c>
    </row>
    <row r="23" spans="1:10" ht="14.25" customHeight="1">
      <c r="A23" s="8" t="s">
        <v>53</v>
      </c>
      <c r="B23" s="9" t="s">
        <v>54</v>
      </c>
      <c r="C23" s="12">
        <f t="shared" ref="C23:H23" si="4">7.5+1.192</f>
        <v>8.6920000000000002</v>
      </c>
      <c r="D23" s="12">
        <f t="shared" si="4"/>
        <v>8.6920000000000002</v>
      </c>
      <c r="E23" s="12">
        <f t="shared" si="4"/>
        <v>8.6920000000000002</v>
      </c>
      <c r="F23" s="13">
        <f t="shared" si="4"/>
        <v>8.6920000000000002</v>
      </c>
      <c r="G23" s="13">
        <f t="shared" si="4"/>
        <v>8.6920000000000002</v>
      </c>
      <c r="H23" s="13">
        <f t="shared" si="4"/>
        <v>8.6920000000000002</v>
      </c>
      <c r="I23" s="8" t="s">
        <v>48</v>
      </c>
      <c r="J23" s="9" t="s">
        <v>38</v>
      </c>
    </row>
    <row r="24" spans="1:10" ht="14.25" customHeight="1">
      <c r="A24" s="8" t="s">
        <v>55</v>
      </c>
      <c r="B24" s="8" t="s">
        <v>56</v>
      </c>
      <c r="C24" s="12">
        <v>1.5599999999999999E-2</v>
      </c>
      <c r="D24" s="12">
        <v>1.5599999999999999E-2</v>
      </c>
      <c r="E24" s="12">
        <v>1.5599999999999999E-2</v>
      </c>
      <c r="F24" s="13">
        <v>1.5599999999999999E-2</v>
      </c>
      <c r="G24" s="13">
        <v>1.5599999999999999E-2</v>
      </c>
      <c r="H24" s="13">
        <v>1.5599999999999999E-2</v>
      </c>
      <c r="I24" s="8" t="s">
        <v>57</v>
      </c>
      <c r="J24" s="9" t="s">
        <v>38</v>
      </c>
    </row>
    <row r="25" spans="1:10" ht="14.25" customHeight="1">
      <c r="A25" s="8" t="s">
        <v>58</v>
      </c>
      <c r="B25" s="8" t="s">
        <v>59</v>
      </c>
      <c r="C25" s="12">
        <v>1.5599999999999999E-2</v>
      </c>
      <c r="D25" s="12">
        <v>1.5599999999999999E-2</v>
      </c>
      <c r="E25" s="12">
        <v>1.5599999999999999E-2</v>
      </c>
      <c r="F25" s="13">
        <v>1.5599999999999999E-2</v>
      </c>
      <c r="G25" s="13">
        <v>1.5599999999999999E-2</v>
      </c>
      <c r="H25" s="13">
        <v>1.5599999999999999E-2</v>
      </c>
      <c r="I25" s="8" t="s">
        <v>57</v>
      </c>
      <c r="J25" s="9" t="s">
        <v>38</v>
      </c>
    </row>
    <row r="26" spans="1:10" ht="14.25" customHeight="1">
      <c r="A26" s="8" t="s">
        <v>60</v>
      </c>
      <c r="B26" s="8" t="s">
        <v>61</v>
      </c>
      <c r="C26" s="12">
        <v>0</v>
      </c>
      <c r="D26" s="12">
        <v>0</v>
      </c>
      <c r="E26" s="12">
        <v>0</v>
      </c>
      <c r="F26" s="13">
        <v>0</v>
      </c>
      <c r="G26" s="13">
        <v>0</v>
      </c>
      <c r="H26" s="13">
        <v>0</v>
      </c>
      <c r="I26" s="8" t="s">
        <v>62</v>
      </c>
      <c r="J26" s="67" t="s">
        <v>135</v>
      </c>
    </row>
    <row r="27" spans="1:10" ht="30.75" customHeight="1">
      <c r="A27" s="20" t="s">
        <v>63</v>
      </c>
      <c r="B27" s="21" t="s">
        <v>64</v>
      </c>
      <c r="C27" s="12">
        <v>0</v>
      </c>
      <c r="D27" s="12">
        <v>0</v>
      </c>
      <c r="E27" s="12">
        <v>0</v>
      </c>
      <c r="F27" s="13">
        <v>0</v>
      </c>
      <c r="G27" s="13">
        <v>0</v>
      </c>
      <c r="H27" s="13">
        <v>0</v>
      </c>
      <c r="I27" s="8" t="s">
        <v>65</v>
      </c>
      <c r="J27" s="9" t="s">
        <v>66</v>
      </c>
    </row>
    <row r="28" spans="1:10" ht="14.25" customHeight="1">
      <c r="A28" s="8" t="s">
        <v>67</v>
      </c>
      <c r="B28" s="8" t="s">
        <v>68</v>
      </c>
      <c r="C28" s="12">
        <v>0.65400000000000003</v>
      </c>
      <c r="D28" s="12">
        <v>0.65400000000000003</v>
      </c>
      <c r="E28" s="12">
        <v>0.65400000000000003</v>
      </c>
      <c r="F28" s="13">
        <v>0.65400000000000003</v>
      </c>
      <c r="G28" s="13">
        <v>0.65400000000000003</v>
      </c>
      <c r="H28" s="13">
        <v>0.65400000000000003</v>
      </c>
      <c r="I28" s="8" t="s">
        <v>69</v>
      </c>
      <c r="J28" s="22" t="s">
        <v>70</v>
      </c>
    </row>
    <row r="29" spans="1:10" ht="14.25" customHeight="1">
      <c r="A29" s="8" t="s">
        <v>71</v>
      </c>
      <c r="B29" s="23" t="s">
        <v>72</v>
      </c>
      <c r="C29" s="24">
        <v>1515.67</v>
      </c>
      <c r="D29" s="24">
        <v>1182.7829999999999</v>
      </c>
      <c r="E29" s="24">
        <v>332.89</v>
      </c>
      <c r="F29" s="25">
        <f>C29</f>
        <v>1515.67</v>
      </c>
      <c r="G29" s="25">
        <v>1182.7829999999999</v>
      </c>
      <c r="H29" s="25">
        <v>332.89</v>
      </c>
      <c r="I29" s="8" t="s">
        <v>73</v>
      </c>
      <c r="J29" s="26" t="s">
        <v>74</v>
      </c>
    </row>
    <row r="30" spans="1:10" ht="14.25" customHeight="1">
      <c r="A30" s="27" t="s">
        <v>75</v>
      </c>
      <c r="B30" s="8" t="s">
        <v>76</v>
      </c>
      <c r="C30" s="12">
        <v>74.099999999999994</v>
      </c>
      <c r="D30" s="12">
        <v>74.099999999999994</v>
      </c>
      <c r="E30" s="12">
        <v>74.099999999999994</v>
      </c>
      <c r="F30" s="13">
        <v>74.099999999999994</v>
      </c>
      <c r="G30" s="13">
        <v>74.099999999999994</v>
      </c>
      <c r="H30" s="13">
        <v>74.099999999999994</v>
      </c>
      <c r="I30" s="27" t="s">
        <v>48</v>
      </c>
      <c r="J30" s="26" t="s">
        <v>38</v>
      </c>
    </row>
    <row r="31" spans="1:10" ht="14.25" customHeight="1">
      <c r="A31" s="8" t="s">
        <v>77</v>
      </c>
      <c r="B31" s="8" t="s">
        <v>78</v>
      </c>
      <c r="C31" s="12">
        <f t="shared" ref="C31:H31" si="5">0.84/1000</f>
        <v>8.3999999999999993E-4</v>
      </c>
      <c r="D31" s="12">
        <f t="shared" si="5"/>
        <v>8.3999999999999993E-4</v>
      </c>
      <c r="E31" s="12">
        <f t="shared" si="5"/>
        <v>8.3999999999999993E-4</v>
      </c>
      <c r="F31" s="13">
        <f t="shared" si="5"/>
        <v>8.3999999999999993E-4</v>
      </c>
      <c r="G31" s="13">
        <f t="shared" si="5"/>
        <v>8.3999999999999993E-4</v>
      </c>
      <c r="H31" s="13">
        <f t="shared" si="5"/>
        <v>8.3999999999999993E-4</v>
      </c>
      <c r="I31" s="8" t="s">
        <v>79</v>
      </c>
      <c r="J31" s="26" t="s">
        <v>38</v>
      </c>
    </row>
    <row r="32" spans="1:10" ht="14.25" customHeight="1">
      <c r="A32" s="8" t="s">
        <v>80</v>
      </c>
      <c r="B32" s="28" t="s">
        <v>81</v>
      </c>
      <c r="C32" s="12">
        <v>4.2999999999999997E-2</v>
      </c>
      <c r="D32" s="12">
        <v>4.2999999999999997E-2</v>
      </c>
      <c r="E32" s="12">
        <v>4.2999999999999997E-2</v>
      </c>
      <c r="F32" s="13">
        <v>4.2999999999999997E-2</v>
      </c>
      <c r="G32" s="13">
        <v>4.2999999999999997E-2</v>
      </c>
      <c r="H32" s="13">
        <v>4.2999999999999997E-2</v>
      </c>
      <c r="I32" s="8" t="s">
        <v>82</v>
      </c>
      <c r="J32" s="26" t="s">
        <v>38</v>
      </c>
    </row>
    <row r="33" spans="2:10" ht="14.25" customHeight="1">
      <c r="J33" s="29"/>
    </row>
    <row r="34" spans="2:10" ht="14.25" customHeight="1">
      <c r="J34" s="29"/>
    </row>
    <row r="35" spans="2:10" ht="14.25" customHeight="1"/>
    <row r="36" spans="2:10" ht="29" customHeight="1">
      <c r="B36" s="66" t="s">
        <v>134</v>
      </c>
      <c r="C36" s="64">
        <f>C19*C10</f>
        <v>102726228.70078366</v>
      </c>
      <c r="D36" s="30"/>
      <c r="E36" s="30"/>
    </row>
    <row r="37" spans="2:10" ht="14.25" customHeight="1">
      <c r="C37" s="65">
        <v>102726228.700784</v>
      </c>
    </row>
    <row r="38" spans="2:10" ht="14.25" customHeight="1">
      <c r="J38" s="32"/>
    </row>
    <row r="39" spans="2:10" ht="14.25" customHeight="1">
      <c r="D39" s="33"/>
      <c r="J39" s="34"/>
    </row>
    <row r="40" spans="2:10" ht="14.25" customHeight="1"/>
    <row r="41" spans="2:10" ht="14.25" customHeight="1"/>
    <row r="42" spans="2:10" ht="14.25" customHeight="1"/>
    <row r="43" spans="2:10" ht="14.25" customHeight="1"/>
    <row r="44" spans="2:10" ht="14.25" customHeight="1"/>
    <row r="45" spans="2:10" ht="14.25" customHeight="1"/>
    <row r="46" spans="2:10" ht="14.25" customHeight="1"/>
    <row r="47" spans="2:10" ht="14.25" customHeight="1"/>
    <row r="48" spans="2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ef="J28" r:id="rId1" xr:uid="{00000000-0004-0000-0000-000000000000}"/>
  </hyperlinks>
  <pageMargins left="0.7" right="0.7" top="0.75" bottom="0.7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tabSelected="1" topLeftCell="B1" zoomScale="70" zoomScaleNormal="70" workbookViewId="0">
      <selection activeCell="K30" sqref="K30"/>
    </sheetView>
  </sheetViews>
  <sheetFormatPr defaultColWidth="14.453125" defaultRowHeight="15" customHeight="1"/>
  <cols>
    <col min="1" max="1" width="10.54296875" customWidth="1"/>
    <col min="2" max="2" width="13.453125" customWidth="1"/>
    <col min="3" max="3" width="38.08984375" customWidth="1"/>
    <col min="4" max="4" width="18.453125" customWidth="1"/>
    <col min="5" max="5" width="16.453125" customWidth="1"/>
    <col min="6" max="6" width="21.453125" customWidth="1"/>
    <col min="7" max="7" width="23" customWidth="1"/>
    <col min="8" max="9" width="18.81640625" customWidth="1"/>
    <col min="10" max="10" width="23" customWidth="1"/>
    <col min="11" max="12" width="18.81640625" customWidth="1"/>
    <col min="13" max="13" width="10.81640625" customWidth="1"/>
    <col min="14" max="14" width="22.81640625" customWidth="1"/>
    <col min="15" max="26" width="10.81640625" customWidth="1"/>
  </cols>
  <sheetData>
    <row r="1" spans="3:13" ht="14.25" customHeight="1">
      <c r="G1" s="35"/>
      <c r="H1" s="35"/>
      <c r="I1" s="35"/>
      <c r="J1" s="35"/>
      <c r="K1" s="35"/>
      <c r="L1" s="35"/>
    </row>
    <row r="2" spans="3:13" ht="14.25" customHeight="1">
      <c r="C2" s="1" t="s">
        <v>83</v>
      </c>
      <c r="G2" s="35"/>
      <c r="H2" s="35"/>
      <c r="I2" s="35"/>
      <c r="J2" s="35"/>
      <c r="K2" s="35"/>
      <c r="L2" s="35"/>
    </row>
    <row r="3" spans="3:13" ht="14.25" customHeight="1">
      <c r="C3" s="36" t="s">
        <v>84</v>
      </c>
      <c r="G3" s="37" t="s">
        <v>85</v>
      </c>
      <c r="H3" s="37" t="s">
        <v>86</v>
      </c>
      <c r="I3" s="37" t="s">
        <v>87</v>
      </c>
      <c r="J3" s="38" t="s">
        <v>88</v>
      </c>
      <c r="K3" s="38" t="s">
        <v>86</v>
      </c>
      <c r="L3" s="38" t="s">
        <v>87</v>
      </c>
    </row>
    <row r="4" spans="3:13" ht="14.25" customHeight="1">
      <c r="G4" s="39"/>
      <c r="H4" s="39"/>
      <c r="I4" s="39"/>
      <c r="J4" s="40"/>
      <c r="K4" s="40"/>
      <c r="L4" s="40"/>
    </row>
    <row r="5" spans="3:13" ht="14.25" customHeight="1">
      <c r="C5" s="41" t="s">
        <v>89</v>
      </c>
      <c r="G5" s="42">
        <f>(1-'Input data'!C18)*(1-'Input data'!C17)*'Input data'!C19*'Input data'!C15*('Input data'!C10+'Input data'!C11)</f>
        <v>61769.730731582727</v>
      </c>
      <c r="H5" s="42">
        <f>(1-'Input data'!D18)*(1-'Input data'!D17)*'Input data'!D19*'Input data'!D15*('Input data'!D10+'Input data'!D11)</f>
        <v>52772.981405576473</v>
      </c>
      <c r="I5" s="42">
        <f>(1-'Input data'!E18)*(1-'Input data'!E17)*'Input data'!E19*'Input data'!E15*('Input data'!E10+'Input data'!E11)</f>
        <v>8996.7493260062583</v>
      </c>
      <c r="J5" s="43">
        <f>(1-'Input data'!F18)*(1-'Input data'!F17)*'Input data'!F19*'Input data'!F15*('Input data'!F10+'Input data'!F11)</f>
        <v>33718.482324103185</v>
      </c>
      <c r="K5" s="43">
        <f>(1-'Input data'!G18)*(1-'Input data'!G17)*'Input data'!G19*'Input data'!G15*('Input data'!G10+'Input data'!G11)</f>
        <v>28807.391899546365</v>
      </c>
      <c r="L5" s="43">
        <f>(1-'Input data'!H18)*(1-'Input data'!H17)*'Input data'!H19*'Input data'!H15*('Input data'!H10+'Input data'!H11)</f>
        <v>4911.0904245568236</v>
      </c>
      <c r="M5" s="31" t="s">
        <v>90</v>
      </c>
    </row>
    <row r="6" spans="3:13" ht="14.25" customHeight="1">
      <c r="G6" s="39"/>
      <c r="H6" s="39"/>
      <c r="I6" s="39"/>
      <c r="J6" s="40"/>
      <c r="K6" s="40"/>
      <c r="L6" s="40"/>
    </row>
    <row r="7" spans="3:13" ht="14.25" customHeight="1">
      <c r="G7" s="39"/>
      <c r="H7" s="39"/>
      <c r="I7" s="39"/>
      <c r="J7" s="40"/>
      <c r="K7" s="40"/>
      <c r="L7" s="40"/>
    </row>
    <row r="8" spans="3:13" ht="14.25" customHeight="1">
      <c r="C8" s="36" t="s">
        <v>91</v>
      </c>
      <c r="G8" s="39"/>
      <c r="H8" s="39"/>
      <c r="I8" s="39"/>
      <c r="J8" s="40"/>
      <c r="K8" s="40"/>
      <c r="L8" s="40"/>
    </row>
    <row r="9" spans="3:13" ht="14.25" customHeight="1">
      <c r="G9" s="39"/>
      <c r="H9" s="39"/>
      <c r="I9" s="39"/>
      <c r="J9" s="40"/>
      <c r="K9" s="40"/>
      <c r="L9" s="40"/>
    </row>
    <row r="10" spans="3:13" ht="14.25" customHeight="1">
      <c r="C10" s="41" t="s">
        <v>92</v>
      </c>
      <c r="G10" s="44">
        <f>(1-'Input data'!C17)*'Input data'!C19*'Input data'!C16*('Input data'!C11+'Input data'!C12)</f>
        <v>6874.1517317422367</v>
      </c>
      <c r="H10" s="44">
        <f>(1-'Input data'!D17)*'Input data'!D19*'Input data'!D16*('Input data'!D11+'Input data'!D12)</f>
        <v>5872.9328624523387</v>
      </c>
      <c r="I10" s="44">
        <f>(1-'Input data'!E17)*'Input data'!E19*'Input data'!E16*('Input data'!E11+'Input data'!E12)</f>
        <v>1001.2188692898977</v>
      </c>
      <c r="J10" s="45">
        <f>(1-'Input data'!F17)*'Input data'!F19*'Input data'!F16*('Input data'!F11+'Input data'!F12)</f>
        <v>3752.4198489251671</v>
      </c>
      <c r="K10" s="45">
        <f>(1-'Input data'!G17)*'Input data'!G19*'Input data'!G16*('Input data'!G11+'Input data'!G12)</f>
        <v>3205.8806241807597</v>
      </c>
      <c r="L10" s="45">
        <f>(1-'Input data'!H17)*'Input data'!H19*'Input data'!H16*('Input data'!H11+'Input data'!H12)</f>
        <v>546.53922474440708</v>
      </c>
      <c r="M10" s="31" t="s">
        <v>90</v>
      </c>
    </row>
    <row r="11" spans="3:13" ht="14.25" customHeight="1">
      <c r="G11" s="39"/>
      <c r="H11" s="39"/>
      <c r="I11" s="39"/>
      <c r="J11" s="40"/>
      <c r="K11" s="40"/>
      <c r="L11" s="40"/>
    </row>
    <row r="12" spans="3:13" ht="14.25" customHeight="1">
      <c r="G12" s="39"/>
      <c r="H12" s="39"/>
      <c r="I12" s="39"/>
      <c r="J12" s="40"/>
      <c r="K12" s="40"/>
      <c r="L12" s="40"/>
    </row>
    <row r="13" spans="3:13" ht="14.25" customHeight="1">
      <c r="C13" s="36" t="s">
        <v>93</v>
      </c>
      <c r="G13" s="39"/>
      <c r="H13" s="39"/>
      <c r="I13" s="39"/>
      <c r="J13" s="40"/>
      <c r="K13" s="40"/>
      <c r="L13" s="40"/>
    </row>
    <row r="14" spans="3:13" ht="14.25" customHeight="1">
      <c r="G14" s="39"/>
      <c r="H14" s="39"/>
      <c r="I14" s="39"/>
      <c r="J14" s="40"/>
      <c r="K14" s="40"/>
      <c r="L14" s="40"/>
    </row>
    <row r="15" spans="3:13" ht="14.25" customHeight="1">
      <c r="C15" s="41" t="s">
        <v>94</v>
      </c>
      <c r="G15" s="39">
        <f>'Input data'!C28*'Input data'!C27</f>
        <v>0</v>
      </c>
      <c r="H15" s="39">
        <f>'Input data'!D28*'Input data'!D27</f>
        <v>0</v>
      </c>
      <c r="I15" s="39">
        <f>'Input data'!E28*'Input data'!E27</f>
        <v>0</v>
      </c>
      <c r="J15" s="40">
        <f>'Input data'!F28*'Input data'!F27</f>
        <v>0</v>
      </c>
      <c r="K15" s="40">
        <f>'Input data'!G28*'Input data'!G27</f>
        <v>0</v>
      </c>
      <c r="L15" s="40">
        <f>'Input data'!H28*'Input data'!H27</f>
        <v>0</v>
      </c>
      <c r="M15" s="31" t="s">
        <v>95</v>
      </c>
    </row>
    <row r="16" spans="3:13" ht="14.25" customHeight="1">
      <c r="C16" s="41"/>
      <c r="G16" s="39"/>
      <c r="H16" s="39"/>
      <c r="I16" s="39"/>
      <c r="J16" s="40"/>
      <c r="K16" s="40"/>
      <c r="L16" s="40"/>
    </row>
    <row r="17" spans="1:17" ht="14.25" customHeight="1">
      <c r="C17" s="36" t="s">
        <v>96</v>
      </c>
      <c r="G17" s="39"/>
      <c r="H17" s="39"/>
      <c r="I17" s="39"/>
      <c r="J17" s="40"/>
      <c r="K17" s="40"/>
      <c r="L17" s="40"/>
    </row>
    <row r="18" spans="1:17" ht="14.25" customHeight="1">
      <c r="C18" s="41"/>
      <c r="G18" s="39"/>
      <c r="H18" s="39"/>
      <c r="I18" s="39"/>
      <c r="J18" s="40"/>
      <c r="K18" s="40"/>
      <c r="L18" s="40"/>
    </row>
    <row r="19" spans="1:17" ht="14.25" customHeight="1">
      <c r="C19" s="41" t="s">
        <v>97</v>
      </c>
      <c r="G19" s="44">
        <f>'Input data'!C30*'Input data'!C29*'Input data'!C32*'Input data'!C31</f>
        <v>4.0566786296399995</v>
      </c>
      <c r="H19" s="44">
        <f>'Input data'!D30*'Input data'!D29*'Input data'!D32*'Input data'!D31</f>
        <v>3.165709237235999</v>
      </c>
      <c r="I19" s="44">
        <f>'Input data'!E30*'Input data'!E29*'Input data'!E32*'Input data'!E31</f>
        <v>0.89097742187999984</v>
      </c>
      <c r="J19" s="45">
        <f>'Input data'!F30*'Input data'!F29*'Input data'!F32*'Input data'!F31</f>
        <v>4.0566786296399995</v>
      </c>
      <c r="K19" s="45">
        <f>'Input data'!G30*'Input data'!G29*'Input data'!G32*'Input data'!G31</f>
        <v>3.165709237235999</v>
      </c>
      <c r="L19" s="45">
        <f>'Input data'!H30*'Input data'!H29*'Input data'!H32*'Input data'!H31</f>
        <v>0.89097742187999984</v>
      </c>
      <c r="M19" s="31" t="s">
        <v>95</v>
      </c>
      <c r="N19" s="31" t="s">
        <v>98</v>
      </c>
      <c r="O19" s="46">
        <f>G19/(G19+G28)</f>
        <v>3.1926096242305843E-4</v>
      </c>
    </row>
    <row r="20" spans="1:17" ht="14.25" customHeight="1">
      <c r="G20" s="39"/>
      <c r="H20" s="39"/>
      <c r="I20" s="39"/>
      <c r="J20" s="40"/>
      <c r="K20" s="40"/>
      <c r="L20" s="40"/>
      <c r="N20" s="31" t="s">
        <v>99</v>
      </c>
      <c r="O20" s="47" t="str">
        <f>IF(O19&gt;5%,"YES","NO")</f>
        <v>NO</v>
      </c>
    </row>
    <row r="21" spans="1:17" ht="14.25" customHeight="1">
      <c r="G21" s="39"/>
      <c r="H21" s="39"/>
      <c r="I21" s="39"/>
      <c r="J21" s="40"/>
      <c r="K21" s="40"/>
      <c r="L21" s="40"/>
      <c r="N21" s="31" t="s">
        <v>100</v>
      </c>
      <c r="O21" s="31">
        <f>IF(O20="YES",G19,0)</f>
        <v>0</v>
      </c>
    </row>
    <row r="22" spans="1:17" ht="14.25" customHeight="1">
      <c r="C22" s="35" t="s">
        <v>60</v>
      </c>
      <c r="G22" s="39">
        <v>0</v>
      </c>
      <c r="H22" s="39">
        <v>0</v>
      </c>
      <c r="I22" s="39">
        <v>0</v>
      </c>
      <c r="J22" s="40">
        <v>0</v>
      </c>
      <c r="K22" s="40">
        <v>0</v>
      </c>
      <c r="L22" s="40">
        <v>0</v>
      </c>
      <c r="M22" s="31" t="s">
        <v>95</v>
      </c>
    </row>
    <row r="23" spans="1:17" ht="14.25" customHeight="1">
      <c r="G23" s="39"/>
      <c r="H23" s="39"/>
      <c r="I23" s="39"/>
      <c r="J23" s="40"/>
      <c r="K23" s="40"/>
      <c r="L23" s="40"/>
    </row>
    <row r="24" spans="1:17" ht="14.25" customHeight="1">
      <c r="C24" s="36" t="s">
        <v>101</v>
      </c>
      <c r="G24" s="39"/>
      <c r="H24" s="39"/>
      <c r="I24" s="39"/>
      <c r="J24" s="40"/>
      <c r="K24" s="40"/>
      <c r="L24" s="40"/>
    </row>
    <row r="25" spans="1:17" ht="14.25" customHeight="1">
      <c r="G25" s="39"/>
      <c r="H25" s="39"/>
      <c r="I25" s="39"/>
      <c r="J25" s="40"/>
      <c r="K25" s="40"/>
      <c r="L25" s="40"/>
    </row>
    <row r="26" spans="1:17" ht="14.25" customHeight="1">
      <c r="C26" s="41" t="s">
        <v>102</v>
      </c>
      <c r="G26" s="42">
        <f>G5*(('Input data'!C13*'Input data'!C20)+'Input data'!C22)*'Input data'!C24</f>
        <v>114141.27105603201</v>
      </c>
      <c r="H26" s="42">
        <f>H5*(('Input data'!D13*'Input data'!D20)+'Input data'!D22)*'Input data'!D24</f>
        <v>97516.617017872166</v>
      </c>
      <c r="I26" s="42">
        <f>I5*(('Input data'!E13*'Input data'!E20)+'Input data'!E22)*'Input data'!E24</f>
        <v>16624.654038159857</v>
      </c>
      <c r="J26" s="43">
        <f>J5*(('Input data'!F13*'Input data'!F20)+'Input data'!F22)*'Input data'!F24</f>
        <v>62306.738024772851</v>
      </c>
      <c r="K26" s="43">
        <f>K5*(('Input data'!G13*'Input data'!G20)+'Input data'!G22)*'Input data'!G24</f>
        <v>53231.773690447022</v>
      </c>
      <c r="L26" s="43">
        <f>L5*(('Input data'!H13*'Input data'!H20)+'Input data'!H22)*'Input data'!H24</f>
        <v>9074.9643343258358</v>
      </c>
      <c r="M26" s="31" t="s">
        <v>95</v>
      </c>
      <c r="N26" s="29">
        <f>G26*'Input data'!C14</f>
        <v>104233.80872836843</v>
      </c>
      <c r="O26" s="29">
        <f>J26*'Input data'!F14</f>
        <v>56898.513164222568</v>
      </c>
    </row>
    <row r="27" spans="1:17" ht="14.25" customHeight="1">
      <c r="C27" s="48"/>
      <c r="E27" s="48"/>
      <c r="G27" s="39"/>
      <c r="H27" s="39"/>
      <c r="I27" s="39"/>
      <c r="J27" s="40"/>
      <c r="K27" s="40"/>
      <c r="L27" s="40"/>
      <c r="N27" s="29"/>
      <c r="O27" s="29"/>
    </row>
    <row r="28" spans="1:17" ht="14.25" customHeight="1">
      <c r="A28" s="33"/>
      <c r="B28" s="33"/>
      <c r="C28" s="41" t="s">
        <v>103</v>
      </c>
      <c r="D28" s="33"/>
      <c r="E28" s="33"/>
      <c r="F28" s="33"/>
      <c r="G28" s="42">
        <f>G10*(('Input data'!C13*'Input data'!C21)+'Input data'!C23)*'Input data'!C25</f>
        <v>12702.40952648197</v>
      </c>
      <c r="H28" s="42">
        <f>H10*(('Input data'!D13*'Input data'!D21)+'Input data'!D23)*'Input data'!D25</f>
        <v>10852.306037401988</v>
      </c>
      <c r="I28" s="42">
        <f>I10*(('Input data'!E13*'Input data'!E21)+'Input data'!E23)*'Input data'!E25</f>
        <v>1850.1034890799806</v>
      </c>
      <c r="J28" s="43">
        <f>J10*(('Input data'!F13*'Input data'!F21)+'Input data'!F23)*'Input data'!F25</f>
        <v>6933.9135207401878</v>
      </c>
      <c r="K28" s="43">
        <f>K10*(('Input data'!G13*'Input data'!G21)+'Input data'!G23)*'Input data'!G25</f>
        <v>5923.9903584491649</v>
      </c>
      <c r="L28" s="43">
        <f>L10*(('Input data'!H13*'Input data'!H21)+'Input data'!H23)*'Input data'!H25</f>
        <v>1009.9231622910223</v>
      </c>
      <c r="M28" s="31" t="s">
        <v>95</v>
      </c>
      <c r="N28" s="29">
        <f>G28*'Input data'!C14</f>
        <v>11599.840379583335</v>
      </c>
      <c r="O28" s="29">
        <f>J28*'Input data'!F14</f>
        <v>6332.0498271399392</v>
      </c>
    </row>
    <row r="29" spans="1:17" ht="14.25" customHeight="1">
      <c r="A29" s="33"/>
      <c r="B29" s="33"/>
      <c r="C29" s="33"/>
      <c r="D29" s="33"/>
      <c r="E29" s="33"/>
      <c r="F29" s="33"/>
      <c r="G29" s="39"/>
      <c r="H29" s="39"/>
      <c r="I29" s="39"/>
      <c r="J29" s="40"/>
      <c r="K29" s="40"/>
      <c r="L29" s="40"/>
      <c r="N29" s="29"/>
      <c r="O29" s="29"/>
    </row>
    <row r="30" spans="1:17" ht="14.25" customHeight="1">
      <c r="A30" s="33"/>
      <c r="B30" s="33"/>
      <c r="C30" s="41" t="s">
        <v>104</v>
      </c>
      <c r="D30" s="33"/>
      <c r="E30" s="33"/>
      <c r="F30" s="33"/>
      <c r="G30" s="49">
        <f>ROUNDDOWN((G26-G28)*'Input data'!C14-G22-G15-O21,0)</f>
        <v>92633</v>
      </c>
      <c r="H30" s="49">
        <f>ROUNDDOWN((H26-H28)*'Input data'!D14-H22-H15-P21,0)</f>
        <v>79141</v>
      </c>
      <c r="I30" s="49">
        <f>ROUNDDOWN((I26-I28)*'Input data'!E14-I22-I15-Q21,0)</f>
        <v>13492</v>
      </c>
      <c r="J30" s="50">
        <f>SUM(K30:L30)</f>
        <v>50565</v>
      </c>
      <c r="K30" s="50">
        <f>ROUNDDOWN((K26-K28)*'Input data'!G14-K22-K15-P21,0)</f>
        <v>43201</v>
      </c>
      <c r="L30" s="50">
        <f>ROUNDDOWN((L26-L28)*'Input data'!H14-L22-L15-Q21,0)</f>
        <v>7364</v>
      </c>
      <c r="M30" s="31" t="s">
        <v>95</v>
      </c>
      <c r="N30" s="29">
        <f t="shared" ref="N30:O30" si="0">N26-N28</f>
        <v>92633.9683487851</v>
      </c>
      <c r="O30" s="29">
        <f t="shared" si="0"/>
        <v>50566.463337082627</v>
      </c>
      <c r="Q30" s="29">
        <f>N30-O30</f>
        <v>42067.505011702473</v>
      </c>
    </row>
    <row r="31" spans="1:17" ht="14.25" customHeight="1">
      <c r="A31" s="33"/>
      <c r="B31" s="33"/>
      <c r="C31" s="41"/>
      <c r="D31" s="33"/>
      <c r="E31" s="33"/>
      <c r="F31" s="33"/>
      <c r="G31" s="51"/>
      <c r="H31" s="51"/>
      <c r="I31" s="51"/>
      <c r="J31" s="52"/>
      <c r="K31" s="52"/>
      <c r="L31" s="52"/>
      <c r="M31" s="33"/>
    </row>
    <row r="32" spans="1:17" ht="14.25" customHeight="1">
      <c r="A32" s="33"/>
      <c r="B32" s="33"/>
      <c r="C32" s="41" t="s">
        <v>105</v>
      </c>
      <c r="D32" s="33" t="s">
        <v>106</v>
      </c>
      <c r="E32" s="33"/>
      <c r="F32" s="33"/>
      <c r="G32" s="51" t="s">
        <v>107</v>
      </c>
      <c r="H32" s="51"/>
      <c r="I32" s="51"/>
      <c r="J32" s="52" t="s">
        <v>107</v>
      </c>
      <c r="K32" s="52"/>
      <c r="L32" s="52"/>
    </row>
    <row r="33" spans="1:18" ht="14.25" customHeight="1">
      <c r="A33" s="33"/>
      <c r="B33" s="33"/>
      <c r="C33" s="41" t="s">
        <v>108</v>
      </c>
      <c r="D33" s="33">
        <v>12</v>
      </c>
      <c r="E33" s="33"/>
      <c r="F33" s="33"/>
      <c r="G33" s="51">
        <f>H30</f>
        <v>79141</v>
      </c>
      <c r="H33" s="51"/>
      <c r="I33" s="51"/>
      <c r="J33" s="52">
        <f>K30</f>
        <v>43201</v>
      </c>
      <c r="K33" s="52"/>
      <c r="L33" s="52"/>
      <c r="M33" s="31" t="s">
        <v>95</v>
      </c>
    </row>
    <row r="34" spans="1:18" ht="14.25" customHeight="1">
      <c r="A34" s="33"/>
      <c r="B34" s="33"/>
      <c r="C34" s="41" t="s">
        <v>109</v>
      </c>
      <c r="D34" s="33">
        <v>2</v>
      </c>
      <c r="E34" s="33"/>
      <c r="F34" s="33"/>
      <c r="G34" s="51">
        <f>I30</f>
        <v>13492</v>
      </c>
      <c r="H34" s="51"/>
      <c r="I34" s="51"/>
      <c r="J34" s="52">
        <f>L30</f>
        <v>7364</v>
      </c>
      <c r="K34" s="52"/>
      <c r="L34" s="52"/>
    </row>
    <row r="35" spans="1:18" ht="14.25" customHeight="1">
      <c r="A35" s="33"/>
      <c r="B35" s="33"/>
      <c r="C35" s="41" t="s">
        <v>110</v>
      </c>
      <c r="D35" s="33">
        <f>SUM(D33:D34)</f>
        <v>14</v>
      </c>
      <c r="E35" s="33"/>
      <c r="F35" s="33"/>
      <c r="G35" s="51">
        <f>G34+G33</f>
        <v>92633</v>
      </c>
      <c r="H35" s="51"/>
      <c r="I35" s="51"/>
      <c r="J35" s="52">
        <f>J34+J33</f>
        <v>50565</v>
      </c>
      <c r="K35" s="52"/>
      <c r="L35" s="52"/>
      <c r="M35" s="31" t="s">
        <v>95</v>
      </c>
      <c r="P35" s="31" t="s">
        <v>111</v>
      </c>
      <c r="Q35" s="31">
        <v>75318</v>
      </c>
      <c r="R35" s="53">
        <f>(G35-Q35)/Q35</f>
        <v>0.22989192490506918</v>
      </c>
    </row>
    <row r="36" spans="1:18" ht="14.25" customHeight="1">
      <c r="A36" s="33"/>
      <c r="B36" s="33"/>
      <c r="C36" s="33"/>
      <c r="D36" s="33"/>
      <c r="E36" s="33"/>
      <c r="F36" s="33"/>
      <c r="G36" s="35"/>
      <c r="H36" s="35"/>
      <c r="I36" s="35"/>
      <c r="J36" s="54" t="s">
        <v>112</v>
      </c>
      <c r="K36" s="55"/>
      <c r="L36" s="56"/>
    </row>
    <row r="37" spans="1:18" ht="14.25" customHeight="1">
      <c r="A37" s="33"/>
      <c r="B37" s="33"/>
      <c r="C37" s="56" t="s">
        <v>113</v>
      </c>
      <c r="D37" s="56" t="s">
        <v>114</v>
      </c>
      <c r="E37" s="56" t="s">
        <v>115</v>
      </c>
      <c r="F37" s="56" t="s">
        <v>116</v>
      </c>
      <c r="G37" s="35"/>
      <c r="H37" s="35"/>
      <c r="I37" s="35"/>
      <c r="J37" s="55">
        <f>G35-J35</f>
        <v>42068</v>
      </c>
      <c r="K37" s="55"/>
      <c r="L37" s="56"/>
    </row>
    <row r="38" spans="1:18" ht="14.25" customHeight="1">
      <c r="A38" s="33" t="s">
        <v>117</v>
      </c>
      <c r="B38" s="33" t="s">
        <v>110</v>
      </c>
      <c r="C38" s="56">
        <f>64558/D33*D35</f>
        <v>75317.666666666657</v>
      </c>
      <c r="D38" s="56">
        <f>G30</f>
        <v>92633</v>
      </c>
      <c r="E38" s="57">
        <f t="shared" ref="E38:E43" si="1">(C38-D38)/C38</f>
        <v>-0.22989736803671576</v>
      </c>
      <c r="F38" s="57">
        <f t="shared" ref="F38:F43" si="2">1-E38</f>
        <v>1.2298973680367158</v>
      </c>
      <c r="G38" s="57"/>
      <c r="H38" s="57"/>
      <c r="I38" s="57"/>
      <c r="J38" s="57"/>
      <c r="K38" s="57"/>
      <c r="L38" s="57"/>
    </row>
    <row r="39" spans="1:18" ht="14.25" customHeight="1">
      <c r="A39" s="33"/>
      <c r="B39" s="58">
        <v>2023</v>
      </c>
      <c r="C39" s="56">
        <f>64558</f>
        <v>64558</v>
      </c>
      <c r="D39" s="56">
        <f>H30</f>
        <v>79141</v>
      </c>
      <c r="E39" s="57">
        <f t="shared" si="1"/>
        <v>-0.22588989745655069</v>
      </c>
      <c r="F39" s="57">
        <f t="shared" si="2"/>
        <v>1.2258898974565506</v>
      </c>
      <c r="G39" s="57"/>
      <c r="H39" s="57"/>
      <c r="I39" s="57"/>
      <c r="J39" s="57"/>
      <c r="K39" s="57"/>
      <c r="L39" s="57"/>
    </row>
    <row r="40" spans="1:18" ht="14.25" customHeight="1">
      <c r="A40" s="33"/>
      <c r="B40" s="58">
        <v>2024</v>
      </c>
      <c r="C40" s="56">
        <f>64558/D33*D34</f>
        <v>10759.666666666666</v>
      </c>
      <c r="D40" s="56">
        <f>I30</f>
        <v>13492</v>
      </c>
      <c r="E40" s="57">
        <f t="shared" si="1"/>
        <v>-0.25394219151770508</v>
      </c>
      <c r="F40" s="57">
        <f t="shared" si="2"/>
        <v>1.2539421915177051</v>
      </c>
      <c r="G40" s="57"/>
      <c r="H40" s="57"/>
      <c r="I40" s="57"/>
      <c r="J40" s="57"/>
      <c r="K40" s="57"/>
      <c r="L40" s="57"/>
    </row>
    <row r="41" spans="1:18" ht="14.25" customHeight="1">
      <c r="A41" s="33" t="s">
        <v>118</v>
      </c>
      <c r="B41" s="33" t="s">
        <v>110</v>
      </c>
      <c r="C41" s="56">
        <v>75317.666666666657</v>
      </c>
      <c r="D41" s="56">
        <f>J30</f>
        <v>50565</v>
      </c>
      <c r="E41" s="57">
        <f t="shared" si="1"/>
        <v>0.32864356746757062</v>
      </c>
      <c r="F41" s="57">
        <f t="shared" si="2"/>
        <v>0.67135643253242938</v>
      </c>
      <c r="G41" s="57"/>
      <c r="H41" s="57"/>
      <c r="I41" s="57"/>
      <c r="J41" s="57"/>
      <c r="K41" s="57"/>
      <c r="L41" s="57"/>
    </row>
    <row r="42" spans="1:18" ht="14.25" customHeight="1">
      <c r="A42" s="33"/>
      <c r="B42" s="58">
        <v>2023</v>
      </c>
      <c r="C42" s="56">
        <v>64558</v>
      </c>
      <c r="D42" s="56">
        <f>K30</f>
        <v>43201</v>
      </c>
      <c r="E42" s="57">
        <f t="shared" si="1"/>
        <v>0.33081879859970881</v>
      </c>
      <c r="F42" s="57">
        <f t="shared" si="2"/>
        <v>0.66918120140029114</v>
      </c>
      <c r="G42" s="57"/>
      <c r="H42" s="57"/>
      <c r="I42" s="57"/>
      <c r="J42" s="57"/>
      <c r="K42" s="57"/>
      <c r="L42" s="57"/>
    </row>
    <row r="43" spans="1:18" ht="14.25" customHeight="1">
      <c r="A43" s="33"/>
      <c r="B43" s="58">
        <v>2024</v>
      </c>
      <c r="C43" s="56">
        <v>10759.666666666666</v>
      </c>
      <c r="D43" s="56">
        <f>L30</f>
        <v>7364</v>
      </c>
      <c r="E43" s="57">
        <f t="shared" si="1"/>
        <v>0.31559218067474204</v>
      </c>
      <c r="F43" s="57">
        <f t="shared" si="2"/>
        <v>0.68440781932525796</v>
      </c>
      <c r="G43" s="57"/>
      <c r="H43" s="57"/>
      <c r="I43" s="57"/>
      <c r="J43" s="57"/>
      <c r="K43" s="57"/>
      <c r="L43" s="57"/>
    </row>
    <row r="44" spans="1:18" ht="14.25" customHeight="1">
      <c r="A44" s="33"/>
      <c r="B44" s="33"/>
      <c r="C44" s="56"/>
      <c r="D44" s="56"/>
      <c r="E44" s="56"/>
      <c r="F44" s="56"/>
      <c r="G44" s="35"/>
      <c r="H44" s="35"/>
      <c r="I44" s="35"/>
      <c r="J44" s="59"/>
      <c r="K44" s="35"/>
      <c r="L44" s="35"/>
    </row>
    <row r="45" spans="1:18" ht="14.25" customHeight="1">
      <c r="C45" s="60" t="s">
        <v>119</v>
      </c>
      <c r="D45" s="35"/>
      <c r="E45" s="35"/>
      <c r="F45" s="35"/>
      <c r="G45" s="35"/>
      <c r="H45" s="35"/>
      <c r="I45" s="35"/>
      <c r="J45" s="35"/>
      <c r="K45" s="35"/>
      <c r="L45" s="35"/>
      <c r="N45" s="53"/>
    </row>
    <row r="46" spans="1:18" ht="14.25" customHeight="1">
      <c r="C46" s="35" t="s">
        <v>120</v>
      </c>
      <c r="D46" s="35" t="s">
        <v>121</v>
      </c>
      <c r="E46" s="56" t="s">
        <v>115</v>
      </c>
      <c r="F46" s="56" t="s">
        <v>122</v>
      </c>
      <c r="G46" s="35"/>
      <c r="H46" s="35"/>
      <c r="I46" s="35"/>
      <c r="J46" s="35"/>
      <c r="K46" s="35"/>
      <c r="L46" s="35"/>
    </row>
    <row r="47" spans="1:18" ht="14.25" customHeight="1">
      <c r="A47" s="33" t="s">
        <v>117</v>
      </c>
      <c r="B47" s="33" t="s">
        <v>110</v>
      </c>
      <c r="C47" s="56">
        <f>68985000/D33*D35</f>
        <v>80482500</v>
      </c>
      <c r="D47" s="56">
        <f>'Input data'!C19*'Input data'!C10</f>
        <v>102726228.70078366</v>
      </c>
      <c r="E47" s="57">
        <f t="shared" ref="E47:E52" si="3">(C47-D47)/C47</f>
        <v>-0.27637969373197474</v>
      </c>
      <c r="F47" s="57">
        <f t="shared" ref="F47:F52" si="4">1-E47</f>
        <v>1.2763796937319747</v>
      </c>
      <c r="G47" s="57"/>
      <c r="H47" s="57"/>
      <c r="I47" s="57"/>
      <c r="J47" s="57"/>
      <c r="K47" s="57"/>
      <c r="L47" s="57"/>
    </row>
    <row r="48" spans="1:18" ht="14.25" customHeight="1">
      <c r="A48" s="33"/>
      <c r="B48" s="58">
        <v>2023</v>
      </c>
      <c r="C48" s="56">
        <f>68985000/D33*D33</f>
        <v>68985000</v>
      </c>
      <c r="D48" s="56">
        <f>'Input data'!D19*'Input data'!D10</f>
        <v>87764173.372373462</v>
      </c>
      <c r="E48" s="57">
        <f t="shared" si="3"/>
        <v>-0.2722211114354347</v>
      </c>
      <c r="F48" s="57">
        <f t="shared" si="4"/>
        <v>1.2722211114354347</v>
      </c>
      <c r="G48" s="57"/>
      <c r="H48" s="57"/>
      <c r="I48" s="57"/>
      <c r="J48" s="57"/>
      <c r="K48" s="57"/>
      <c r="L48" s="57"/>
    </row>
    <row r="49" spans="1:12" ht="14.25" customHeight="1">
      <c r="A49" s="33"/>
      <c r="B49" s="58">
        <v>2024</v>
      </c>
      <c r="C49" s="56">
        <f>68985000/D33*D34</f>
        <v>11497500</v>
      </c>
      <c r="D49" s="56">
        <f>'Input data'!E19*'Input data'!E10</f>
        <v>14962055.32841019</v>
      </c>
      <c r="E49" s="57">
        <f t="shared" si="3"/>
        <v>-0.30133118751121457</v>
      </c>
      <c r="F49" s="57">
        <f t="shared" si="4"/>
        <v>1.3013311875112146</v>
      </c>
      <c r="G49" s="57"/>
      <c r="H49" s="57"/>
      <c r="I49" s="57"/>
      <c r="J49" s="57"/>
      <c r="K49" s="57"/>
      <c r="L49" s="57"/>
    </row>
    <row r="50" spans="1:12" ht="14.25" customHeight="1">
      <c r="A50" s="33" t="s">
        <v>118</v>
      </c>
      <c r="B50" s="33" t="s">
        <v>110</v>
      </c>
      <c r="C50" s="56">
        <v>80482500</v>
      </c>
      <c r="D50" s="56">
        <v>102726228.70078366</v>
      </c>
      <c r="E50" s="57">
        <f t="shared" si="3"/>
        <v>-0.27637969373197474</v>
      </c>
      <c r="F50" s="57">
        <f t="shared" si="4"/>
        <v>1.2763796937319747</v>
      </c>
      <c r="G50" s="35"/>
      <c r="H50" s="35"/>
      <c r="I50" s="56"/>
      <c r="J50" s="35"/>
      <c r="K50" s="35"/>
      <c r="L50" s="35"/>
    </row>
    <row r="51" spans="1:12" ht="14.25" customHeight="1">
      <c r="A51" s="33"/>
      <c r="B51" s="58">
        <v>2023</v>
      </c>
      <c r="C51" s="56">
        <v>68985000</v>
      </c>
      <c r="D51" s="56">
        <v>87764173.372373462</v>
      </c>
      <c r="E51" s="57">
        <f t="shared" si="3"/>
        <v>-0.2722211114354347</v>
      </c>
      <c r="F51" s="57">
        <f t="shared" si="4"/>
        <v>1.2722211114354347</v>
      </c>
      <c r="G51" s="35"/>
      <c r="H51" s="35"/>
      <c r="I51" s="56"/>
      <c r="J51" s="35"/>
      <c r="K51" s="35"/>
      <c r="L51" s="35"/>
    </row>
    <row r="52" spans="1:12" ht="14.25" customHeight="1">
      <c r="A52" s="33"/>
      <c r="B52" s="58">
        <v>2024</v>
      </c>
      <c r="C52" s="56">
        <v>11497500</v>
      </c>
      <c r="D52" s="56">
        <v>14962055.32841019</v>
      </c>
      <c r="E52" s="57">
        <f t="shared" si="3"/>
        <v>-0.30133118751121457</v>
      </c>
      <c r="F52" s="57">
        <f t="shared" si="4"/>
        <v>1.3013311875112146</v>
      </c>
      <c r="G52" s="35"/>
      <c r="H52" s="35"/>
      <c r="I52" s="56"/>
      <c r="J52" s="35"/>
      <c r="K52" s="35"/>
      <c r="L52" s="35"/>
    </row>
    <row r="53" spans="1:12" ht="14.25" customHeight="1">
      <c r="D53" s="33"/>
      <c r="G53" s="35"/>
      <c r="H53" s="56"/>
      <c r="I53" s="35"/>
      <c r="J53" s="35"/>
      <c r="K53" s="35"/>
      <c r="L53" s="35"/>
    </row>
    <row r="54" spans="1:12" ht="14.25" customHeight="1">
      <c r="C54" s="41" t="s">
        <v>123</v>
      </c>
      <c r="G54" s="35"/>
      <c r="H54" s="35"/>
      <c r="I54" s="35"/>
      <c r="J54" s="35"/>
      <c r="K54" s="35"/>
      <c r="L54" s="35"/>
    </row>
    <row r="55" spans="1:12" ht="14.25" customHeight="1">
      <c r="C55" s="41" t="s">
        <v>108</v>
      </c>
      <c r="D55" s="56">
        <f>'Input data'!D19*'Input data'!D10</f>
        <v>87764173.372373462</v>
      </c>
      <c r="G55" s="35"/>
      <c r="H55" s="35"/>
      <c r="I55" s="35"/>
      <c r="J55" s="35"/>
      <c r="K55" s="35"/>
      <c r="L55" s="35"/>
    </row>
    <row r="56" spans="1:12" ht="14.25" customHeight="1">
      <c r="C56" s="41" t="s">
        <v>109</v>
      </c>
      <c r="D56" s="56">
        <f>'Input data'!E19*'Input data'!E10</f>
        <v>14962055.32841019</v>
      </c>
      <c r="G56" s="35"/>
      <c r="H56" s="35"/>
      <c r="I56" s="35"/>
      <c r="J56" s="35"/>
      <c r="K56" s="35"/>
      <c r="L56" s="35"/>
    </row>
    <row r="57" spans="1:12" ht="14.25" customHeight="1">
      <c r="C57" s="41" t="s">
        <v>110</v>
      </c>
      <c r="D57" s="61">
        <f>SUM(D55:D56)</f>
        <v>102726228.70078366</v>
      </c>
      <c r="E57" s="31" t="s">
        <v>124</v>
      </c>
      <c r="G57" s="35"/>
      <c r="H57" s="35"/>
      <c r="I57" s="35"/>
      <c r="J57" s="35"/>
      <c r="K57" s="35"/>
      <c r="L57" s="35"/>
    </row>
    <row r="58" spans="1:12" ht="14.25" customHeight="1">
      <c r="G58" s="35"/>
      <c r="H58" s="35"/>
      <c r="I58" s="35"/>
      <c r="J58" s="35"/>
      <c r="K58" s="35"/>
      <c r="L58" s="35"/>
    </row>
    <row r="59" spans="1:12" ht="14.25" customHeight="1">
      <c r="G59" s="35"/>
      <c r="H59" s="35"/>
      <c r="I59" s="35"/>
      <c r="J59" s="35"/>
      <c r="K59" s="35"/>
      <c r="L59" s="35"/>
    </row>
    <row r="60" spans="1:12" ht="14.25" customHeight="1">
      <c r="G60" s="35"/>
      <c r="H60" s="35"/>
      <c r="I60" s="35"/>
      <c r="J60" s="35"/>
      <c r="K60" s="35"/>
      <c r="L60" s="35"/>
    </row>
    <row r="61" spans="1:12" ht="14.25" customHeight="1">
      <c r="G61" s="35"/>
      <c r="H61" s="35"/>
      <c r="I61" s="35"/>
      <c r="J61" s="35"/>
      <c r="K61" s="35"/>
      <c r="L61" s="35"/>
    </row>
    <row r="62" spans="1:12" ht="14.25" customHeight="1">
      <c r="G62" s="35"/>
      <c r="H62" s="35"/>
      <c r="I62" s="35"/>
      <c r="J62" s="35"/>
      <c r="K62" s="35"/>
      <c r="L62" s="35"/>
    </row>
    <row r="63" spans="1:12" ht="14.25" customHeight="1">
      <c r="G63" s="35"/>
      <c r="H63" s="35"/>
      <c r="I63" s="35"/>
      <c r="J63" s="35"/>
      <c r="K63" s="35"/>
      <c r="L63" s="35"/>
    </row>
    <row r="64" spans="1:12" ht="14.25" customHeight="1">
      <c r="G64" s="35"/>
      <c r="H64" s="35"/>
      <c r="I64" s="35"/>
      <c r="J64" s="35"/>
      <c r="K64" s="35"/>
      <c r="L64" s="35"/>
    </row>
    <row r="65" spans="7:12" ht="14.25" customHeight="1">
      <c r="G65" s="35"/>
      <c r="H65" s="35"/>
      <c r="I65" s="35"/>
      <c r="J65" s="35"/>
      <c r="K65" s="35"/>
      <c r="L65" s="35"/>
    </row>
    <row r="66" spans="7:12" ht="14.25" customHeight="1">
      <c r="G66" s="35"/>
      <c r="H66" s="35"/>
      <c r="I66" s="35"/>
      <c r="J66" s="35"/>
      <c r="K66" s="35"/>
      <c r="L66" s="35"/>
    </row>
    <row r="67" spans="7:12" ht="14.25" customHeight="1">
      <c r="G67" s="35"/>
      <c r="H67" s="35"/>
      <c r="I67" s="35"/>
      <c r="J67" s="35"/>
      <c r="K67" s="35"/>
      <c r="L67" s="35"/>
    </row>
    <row r="68" spans="7:12" ht="14.25" customHeight="1">
      <c r="G68" s="35"/>
      <c r="H68" s="35"/>
      <c r="I68" s="35"/>
      <c r="J68" s="35"/>
      <c r="K68" s="35"/>
      <c r="L68" s="35"/>
    </row>
    <row r="69" spans="7:12" ht="14.25" customHeight="1">
      <c r="G69" s="35"/>
      <c r="H69" s="35"/>
      <c r="I69" s="35"/>
      <c r="J69" s="35"/>
      <c r="K69" s="35"/>
      <c r="L69" s="35"/>
    </row>
    <row r="70" spans="7:12" ht="14.25" customHeight="1">
      <c r="G70" s="35"/>
      <c r="H70" s="35"/>
      <c r="I70" s="35"/>
      <c r="J70" s="35"/>
      <c r="K70" s="35"/>
      <c r="L70" s="35"/>
    </row>
    <row r="71" spans="7:12" ht="14.25" customHeight="1">
      <c r="G71" s="35"/>
      <c r="H71" s="35"/>
      <c r="I71" s="35"/>
      <c r="J71" s="35"/>
      <c r="K71" s="35"/>
      <c r="L71" s="35"/>
    </row>
    <row r="72" spans="7:12" ht="14.25" customHeight="1">
      <c r="G72" s="35"/>
      <c r="H72" s="35"/>
      <c r="I72" s="35"/>
      <c r="J72" s="35"/>
      <c r="K72" s="35"/>
      <c r="L72" s="35"/>
    </row>
    <row r="73" spans="7:12" ht="14.25" customHeight="1">
      <c r="G73" s="35"/>
      <c r="H73" s="35"/>
      <c r="I73" s="35"/>
      <c r="J73" s="35"/>
      <c r="K73" s="35"/>
      <c r="L73" s="35"/>
    </row>
    <row r="74" spans="7:12" ht="14.25" customHeight="1">
      <c r="G74" s="35"/>
      <c r="H74" s="35"/>
      <c r="I74" s="35"/>
      <c r="J74" s="35"/>
      <c r="K74" s="35"/>
      <c r="L74" s="35"/>
    </row>
    <row r="75" spans="7:12" ht="14.25" customHeight="1">
      <c r="G75" s="35"/>
      <c r="H75" s="35"/>
      <c r="I75" s="35"/>
      <c r="J75" s="35"/>
      <c r="K75" s="35"/>
      <c r="L75" s="35"/>
    </row>
    <row r="76" spans="7:12" ht="14.25" customHeight="1">
      <c r="G76" s="35"/>
      <c r="H76" s="35"/>
      <c r="I76" s="35"/>
      <c r="J76" s="35"/>
      <c r="K76" s="35"/>
      <c r="L76" s="35"/>
    </row>
    <row r="77" spans="7:12" ht="14.25" customHeight="1">
      <c r="G77" s="35"/>
      <c r="H77" s="35"/>
      <c r="I77" s="35"/>
      <c r="J77" s="35"/>
      <c r="K77" s="35"/>
      <c r="L77" s="35"/>
    </row>
    <row r="78" spans="7:12" ht="14.25" customHeight="1">
      <c r="G78" s="35"/>
      <c r="H78" s="35"/>
      <c r="I78" s="35"/>
      <c r="J78" s="35"/>
      <c r="K78" s="35"/>
      <c r="L78" s="35"/>
    </row>
    <row r="79" spans="7:12" ht="14.25" customHeight="1">
      <c r="G79" s="35"/>
      <c r="H79" s="35"/>
      <c r="I79" s="35"/>
      <c r="J79" s="35"/>
      <c r="K79" s="35"/>
      <c r="L79" s="35"/>
    </row>
    <row r="80" spans="7:12" ht="14.25" customHeight="1">
      <c r="G80" s="35"/>
      <c r="H80" s="35"/>
      <c r="I80" s="35"/>
      <c r="J80" s="35"/>
      <c r="K80" s="35"/>
      <c r="L80" s="35"/>
    </row>
    <row r="81" spans="7:12" ht="14.25" customHeight="1">
      <c r="G81" s="35"/>
      <c r="H81" s="35"/>
      <c r="I81" s="35"/>
      <c r="J81" s="35"/>
      <c r="K81" s="35"/>
      <c r="L81" s="35"/>
    </row>
    <row r="82" spans="7:12" ht="14.25" customHeight="1">
      <c r="G82" s="35"/>
      <c r="H82" s="35"/>
      <c r="I82" s="35"/>
      <c r="J82" s="35"/>
      <c r="K82" s="35"/>
      <c r="L82" s="35"/>
    </row>
    <row r="83" spans="7:12" ht="14.25" customHeight="1">
      <c r="G83" s="35"/>
      <c r="H83" s="35"/>
      <c r="I83" s="35"/>
      <c r="J83" s="35"/>
      <c r="K83" s="35"/>
      <c r="L83" s="35"/>
    </row>
    <row r="84" spans="7:12" ht="14.25" customHeight="1">
      <c r="G84" s="35"/>
      <c r="H84" s="35"/>
      <c r="I84" s="35"/>
      <c r="J84" s="35"/>
      <c r="K84" s="35"/>
      <c r="L84" s="35"/>
    </row>
    <row r="85" spans="7:12" ht="14.25" customHeight="1">
      <c r="G85" s="35"/>
      <c r="H85" s="35"/>
      <c r="I85" s="35"/>
      <c r="J85" s="35"/>
      <c r="K85" s="35"/>
      <c r="L85" s="35"/>
    </row>
    <row r="86" spans="7:12" ht="14.25" customHeight="1">
      <c r="G86" s="35"/>
      <c r="H86" s="35"/>
      <c r="I86" s="35"/>
      <c r="J86" s="35"/>
      <c r="K86" s="35"/>
      <c r="L86" s="35"/>
    </row>
    <row r="87" spans="7:12" ht="14.25" customHeight="1">
      <c r="G87" s="35"/>
      <c r="H87" s="35"/>
      <c r="I87" s="35"/>
      <c r="J87" s="35"/>
      <c r="K87" s="35"/>
      <c r="L87" s="35"/>
    </row>
    <row r="88" spans="7:12" ht="14.25" customHeight="1">
      <c r="G88" s="35"/>
      <c r="H88" s="35"/>
      <c r="I88" s="35"/>
      <c r="J88" s="35"/>
      <c r="K88" s="35"/>
      <c r="L88" s="35"/>
    </row>
    <row r="89" spans="7:12" ht="14.25" customHeight="1">
      <c r="G89" s="35"/>
      <c r="H89" s="35"/>
      <c r="I89" s="35"/>
      <c r="J89" s="35"/>
      <c r="K89" s="35"/>
      <c r="L89" s="35"/>
    </row>
    <row r="90" spans="7:12" ht="14.25" customHeight="1">
      <c r="G90" s="35"/>
      <c r="H90" s="35"/>
      <c r="I90" s="35"/>
      <c r="J90" s="35"/>
      <c r="K90" s="35"/>
      <c r="L90" s="35"/>
    </row>
    <row r="91" spans="7:12" ht="14.25" customHeight="1">
      <c r="G91" s="35"/>
      <c r="H91" s="35"/>
      <c r="I91" s="35"/>
      <c r="J91" s="35"/>
      <c r="K91" s="35"/>
      <c r="L91" s="35"/>
    </row>
    <row r="92" spans="7:12" ht="14.25" customHeight="1">
      <c r="G92" s="35"/>
      <c r="H92" s="35"/>
      <c r="I92" s="35"/>
      <c r="J92" s="35"/>
      <c r="K92" s="35"/>
      <c r="L92" s="35"/>
    </row>
    <row r="93" spans="7:12" ht="14.25" customHeight="1">
      <c r="G93" s="35"/>
      <c r="H93" s="35"/>
      <c r="I93" s="35"/>
      <c r="J93" s="35"/>
      <c r="K93" s="35"/>
      <c r="L93" s="35"/>
    </row>
    <row r="94" spans="7:12" ht="14.25" customHeight="1">
      <c r="G94" s="35"/>
      <c r="H94" s="35"/>
      <c r="I94" s="35"/>
      <c r="J94" s="35"/>
      <c r="K94" s="35"/>
      <c r="L94" s="35"/>
    </row>
    <row r="95" spans="7:12" ht="14.25" customHeight="1">
      <c r="G95" s="35"/>
      <c r="H95" s="35"/>
      <c r="I95" s="35"/>
      <c r="J95" s="35"/>
      <c r="K95" s="35"/>
      <c r="L95" s="35"/>
    </row>
    <row r="96" spans="7:12" ht="14.25" customHeight="1">
      <c r="G96" s="35"/>
      <c r="H96" s="35"/>
      <c r="I96" s="35"/>
      <c r="J96" s="35"/>
      <c r="K96" s="35"/>
      <c r="L96" s="35"/>
    </row>
    <row r="97" spans="7:12" ht="14.25" customHeight="1">
      <c r="G97" s="35"/>
      <c r="H97" s="35"/>
      <c r="I97" s="35"/>
      <c r="J97" s="35"/>
      <c r="K97" s="35"/>
      <c r="L97" s="35"/>
    </row>
    <row r="98" spans="7:12" ht="14.25" customHeight="1">
      <c r="G98" s="35"/>
      <c r="H98" s="35"/>
      <c r="I98" s="35"/>
      <c r="J98" s="35"/>
      <c r="K98" s="35"/>
      <c r="L98" s="35"/>
    </row>
    <row r="99" spans="7:12" ht="14.25" customHeight="1">
      <c r="G99" s="35"/>
      <c r="H99" s="35"/>
      <c r="I99" s="35"/>
      <c r="J99" s="35"/>
      <c r="K99" s="35"/>
      <c r="L99" s="35"/>
    </row>
    <row r="100" spans="7:12" ht="14.25" customHeight="1">
      <c r="G100" s="35"/>
      <c r="H100" s="35"/>
      <c r="I100" s="35"/>
      <c r="J100" s="35"/>
      <c r="K100" s="35"/>
      <c r="L100" s="35"/>
    </row>
    <row r="101" spans="7:12" ht="14.25" customHeight="1">
      <c r="G101" s="35"/>
      <c r="H101" s="35"/>
      <c r="I101" s="35"/>
      <c r="J101" s="35"/>
      <c r="K101" s="35"/>
      <c r="L101" s="35"/>
    </row>
    <row r="102" spans="7:12" ht="14.25" customHeight="1">
      <c r="G102" s="35"/>
      <c r="H102" s="35"/>
      <c r="I102" s="35"/>
      <c r="J102" s="35"/>
      <c r="K102" s="35"/>
      <c r="L102" s="35"/>
    </row>
    <row r="103" spans="7:12" ht="14.25" customHeight="1">
      <c r="G103" s="35"/>
      <c r="H103" s="35"/>
      <c r="I103" s="35"/>
      <c r="J103" s="35"/>
      <c r="K103" s="35"/>
      <c r="L103" s="35"/>
    </row>
    <row r="104" spans="7:12" ht="14.25" customHeight="1">
      <c r="G104" s="35"/>
      <c r="H104" s="35"/>
      <c r="I104" s="35"/>
      <c r="J104" s="35"/>
      <c r="K104" s="35"/>
      <c r="L104" s="35"/>
    </row>
    <row r="105" spans="7:12" ht="14.25" customHeight="1">
      <c r="G105" s="35"/>
      <c r="H105" s="35"/>
      <c r="I105" s="35"/>
      <c r="J105" s="35"/>
      <c r="K105" s="35"/>
      <c r="L105" s="35"/>
    </row>
    <row r="106" spans="7:12" ht="14.25" customHeight="1">
      <c r="G106" s="35"/>
      <c r="H106" s="35"/>
      <c r="I106" s="35"/>
      <c r="J106" s="35"/>
      <c r="K106" s="35"/>
      <c r="L106" s="35"/>
    </row>
    <row r="107" spans="7:12" ht="14.25" customHeight="1">
      <c r="G107" s="35"/>
      <c r="H107" s="35"/>
      <c r="I107" s="35"/>
      <c r="J107" s="35"/>
      <c r="K107" s="35"/>
      <c r="L107" s="35"/>
    </row>
    <row r="108" spans="7:12" ht="14.25" customHeight="1">
      <c r="G108" s="35"/>
      <c r="H108" s="35"/>
      <c r="I108" s="35"/>
      <c r="J108" s="35"/>
      <c r="K108" s="35"/>
      <c r="L108" s="35"/>
    </row>
    <row r="109" spans="7:12" ht="14.25" customHeight="1">
      <c r="G109" s="35"/>
      <c r="H109" s="35"/>
      <c r="I109" s="35"/>
      <c r="J109" s="35"/>
      <c r="K109" s="35"/>
      <c r="L109" s="35"/>
    </row>
    <row r="110" spans="7:12" ht="14.25" customHeight="1">
      <c r="G110" s="35"/>
      <c r="H110" s="35"/>
      <c r="I110" s="35"/>
      <c r="J110" s="35"/>
      <c r="K110" s="35"/>
      <c r="L110" s="35"/>
    </row>
    <row r="111" spans="7:12" ht="14.25" customHeight="1">
      <c r="G111" s="35"/>
      <c r="H111" s="35"/>
      <c r="I111" s="35"/>
      <c r="J111" s="35"/>
      <c r="K111" s="35"/>
      <c r="L111" s="35"/>
    </row>
    <row r="112" spans="7:12" ht="14.25" customHeight="1">
      <c r="G112" s="35"/>
      <c r="H112" s="35"/>
      <c r="I112" s="35"/>
      <c r="J112" s="35"/>
      <c r="K112" s="35"/>
      <c r="L112" s="35"/>
    </row>
    <row r="113" spans="7:12" ht="14.25" customHeight="1">
      <c r="G113" s="35"/>
      <c r="H113" s="35"/>
      <c r="I113" s="35"/>
      <c r="J113" s="35"/>
      <c r="K113" s="35"/>
      <c r="L113" s="35"/>
    </row>
    <row r="114" spans="7:12" ht="14.25" customHeight="1">
      <c r="G114" s="35"/>
      <c r="H114" s="35"/>
      <c r="I114" s="35"/>
      <c r="J114" s="35"/>
      <c r="K114" s="35"/>
      <c r="L114" s="35"/>
    </row>
    <row r="115" spans="7:12" ht="14.25" customHeight="1">
      <c r="G115" s="35"/>
      <c r="H115" s="35"/>
      <c r="I115" s="35"/>
      <c r="J115" s="35"/>
      <c r="K115" s="35"/>
      <c r="L115" s="35"/>
    </row>
    <row r="116" spans="7:12" ht="14.25" customHeight="1">
      <c r="G116" s="35"/>
      <c r="H116" s="35"/>
      <c r="I116" s="35"/>
      <c r="J116" s="35"/>
      <c r="K116" s="35"/>
      <c r="L116" s="35"/>
    </row>
    <row r="117" spans="7:12" ht="14.25" customHeight="1">
      <c r="G117" s="35"/>
      <c r="H117" s="35"/>
      <c r="I117" s="35"/>
      <c r="J117" s="35"/>
      <c r="K117" s="35"/>
      <c r="L117" s="35"/>
    </row>
    <row r="118" spans="7:12" ht="14.25" customHeight="1">
      <c r="G118" s="35"/>
      <c r="H118" s="35"/>
      <c r="I118" s="35"/>
      <c r="J118" s="35"/>
      <c r="K118" s="35"/>
      <c r="L118" s="35"/>
    </row>
    <row r="119" spans="7:12" ht="14.25" customHeight="1">
      <c r="G119" s="35"/>
      <c r="H119" s="35"/>
      <c r="I119" s="35"/>
      <c r="J119" s="35"/>
      <c r="K119" s="35"/>
      <c r="L119" s="35"/>
    </row>
    <row r="120" spans="7:12" ht="14.25" customHeight="1">
      <c r="G120" s="35"/>
      <c r="H120" s="35"/>
      <c r="I120" s="35"/>
      <c r="J120" s="35"/>
      <c r="K120" s="35"/>
      <c r="L120" s="35"/>
    </row>
    <row r="121" spans="7:12" ht="14.25" customHeight="1">
      <c r="G121" s="35"/>
      <c r="H121" s="35"/>
      <c r="I121" s="35"/>
      <c r="J121" s="35"/>
      <c r="K121" s="35"/>
      <c r="L121" s="35"/>
    </row>
    <row r="122" spans="7:12" ht="14.25" customHeight="1">
      <c r="G122" s="35"/>
      <c r="H122" s="35"/>
      <c r="I122" s="35"/>
      <c r="J122" s="35"/>
      <c r="K122" s="35"/>
      <c r="L122" s="35"/>
    </row>
    <row r="123" spans="7:12" ht="14.25" customHeight="1">
      <c r="G123" s="35"/>
      <c r="H123" s="35"/>
      <c r="I123" s="35"/>
      <c r="J123" s="35"/>
      <c r="K123" s="35"/>
      <c r="L123" s="35"/>
    </row>
    <row r="124" spans="7:12" ht="14.25" customHeight="1">
      <c r="G124" s="35"/>
      <c r="H124" s="35"/>
      <c r="I124" s="35"/>
      <c r="J124" s="35"/>
      <c r="K124" s="35"/>
      <c r="L124" s="35"/>
    </row>
    <row r="125" spans="7:12" ht="14.25" customHeight="1">
      <c r="G125" s="35"/>
      <c r="H125" s="35"/>
      <c r="I125" s="35"/>
      <c r="J125" s="35"/>
      <c r="K125" s="35"/>
      <c r="L125" s="35"/>
    </row>
    <row r="126" spans="7:12" ht="14.25" customHeight="1">
      <c r="G126" s="35"/>
      <c r="H126" s="35"/>
      <c r="I126" s="35"/>
      <c r="J126" s="35"/>
      <c r="K126" s="35"/>
      <c r="L126" s="35"/>
    </row>
    <row r="127" spans="7:12" ht="14.25" customHeight="1">
      <c r="G127" s="35"/>
      <c r="H127" s="35"/>
      <c r="I127" s="35"/>
      <c r="J127" s="35"/>
      <c r="K127" s="35"/>
      <c r="L127" s="35"/>
    </row>
    <row r="128" spans="7:12" ht="14.25" customHeight="1">
      <c r="G128" s="35"/>
      <c r="H128" s="35"/>
      <c r="I128" s="35"/>
      <c r="J128" s="35"/>
      <c r="K128" s="35"/>
      <c r="L128" s="35"/>
    </row>
    <row r="129" spans="7:12" ht="14.25" customHeight="1">
      <c r="G129" s="35"/>
      <c r="H129" s="35"/>
      <c r="I129" s="35"/>
      <c r="J129" s="35"/>
      <c r="K129" s="35"/>
      <c r="L129" s="35"/>
    </row>
    <row r="130" spans="7:12" ht="14.25" customHeight="1">
      <c r="G130" s="35"/>
      <c r="H130" s="35"/>
      <c r="I130" s="35"/>
      <c r="J130" s="35"/>
      <c r="K130" s="35"/>
      <c r="L130" s="35"/>
    </row>
    <row r="131" spans="7:12" ht="14.25" customHeight="1">
      <c r="G131" s="35"/>
      <c r="H131" s="35"/>
      <c r="I131" s="35"/>
      <c r="J131" s="35"/>
      <c r="K131" s="35"/>
      <c r="L131" s="35"/>
    </row>
    <row r="132" spans="7:12" ht="14.25" customHeight="1">
      <c r="G132" s="35"/>
      <c r="H132" s="35"/>
      <c r="I132" s="35"/>
      <c r="J132" s="35"/>
      <c r="K132" s="35"/>
      <c r="L132" s="35"/>
    </row>
    <row r="133" spans="7:12" ht="14.25" customHeight="1">
      <c r="G133" s="35"/>
      <c r="H133" s="35"/>
      <c r="I133" s="35"/>
      <c r="J133" s="35"/>
      <c r="K133" s="35"/>
      <c r="L133" s="35"/>
    </row>
    <row r="134" spans="7:12" ht="14.25" customHeight="1">
      <c r="G134" s="35"/>
      <c r="H134" s="35"/>
      <c r="I134" s="35"/>
      <c r="J134" s="35"/>
      <c r="K134" s="35"/>
      <c r="L134" s="35"/>
    </row>
    <row r="135" spans="7:12" ht="14.25" customHeight="1">
      <c r="G135" s="35"/>
      <c r="H135" s="35"/>
      <c r="I135" s="35"/>
      <c r="J135" s="35"/>
      <c r="K135" s="35"/>
      <c r="L135" s="35"/>
    </row>
    <row r="136" spans="7:12" ht="14.25" customHeight="1">
      <c r="G136" s="35"/>
      <c r="H136" s="35"/>
      <c r="I136" s="35"/>
      <c r="J136" s="35"/>
      <c r="K136" s="35"/>
      <c r="L136" s="35"/>
    </row>
    <row r="137" spans="7:12" ht="14.25" customHeight="1">
      <c r="G137" s="35"/>
      <c r="H137" s="35"/>
      <c r="I137" s="35"/>
      <c r="J137" s="35"/>
      <c r="K137" s="35"/>
      <c r="L137" s="35"/>
    </row>
    <row r="138" spans="7:12" ht="14.25" customHeight="1">
      <c r="G138" s="35"/>
      <c r="H138" s="35"/>
      <c r="I138" s="35"/>
      <c r="J138" s="35"/>
      <c r="K138" s="35"/>
      <c r="L138" s="35"/>
    </row>
    <row r="139" spans="7:12" ht="14.25" customHeight="1">
      <c r="G139" s="35"/>
      <c r="H139" s="35"/>
      <c r="I139" s="35"/>
      <c r="J139" s="35"/>
      <c r="K139" s="35"/>
      <c r="L139" s="35"/>
    </row>
    <row r="140" spans="7:12" ht="14.25" customHeight="1">
      <c r="G140" s="35"/>
      <c r="H140" s="35"/>
      <c r="I140" s="35"/>
      <c r="J140" s="35"/>
      <c r="K140" s="35"/>
      <c r="L140" s="35"/>
    </row>
    <row r="141" spans="7:12" ht="14.25" customHeight="1">
      <c r="G141" s="35"/>
      <c r="H141" s="35"/>
      <c r="I141" s="35"/>
      <c r="J141" s="35"/>
      <c r="K141" s="35"/>
      <c r="L141" s="35"/>
    </row>
    <row r="142" spans="7:12" ht="14.25" customHeight="1">
      <c r="G142" s="35"/>
      <c r="H142" s="35"/>
      <c r="I142" s="35"/>
      <c r="J142" s="35"/>
      <c r="K142" s="35"/>
      <c r="L142" s="35"/>
    </row>
    <row r="143" spans="7:12" ht="14.25" customHeight="1">
      <c r="G143" s="35"/>
      <c r="H143" s="35"/>
      <c r="I143" s="35"/>
      <c r="J143" s="35"/>
      <c r="K143" s="35"/>
      <c r="L143" s="35"/>
    </row>
    <row r="144" spans="7:12" ht="14.25" customHeight="1">
      <c r="G144" s="35"/>
      <c r="H144" s="35"/>
      <c r="I144" s="35"/>
      <c r="J144" s="35"/>
      <c r="K144" s="35"/>
      <c r="L144" s="35"/>
    </row>
    <row r="145" spans="7:12" ht="14.25" customHeight="1">
      <c r="G145" s="35"/>
      <c r="H145" s="35"/>
      <c r="I145" s="35"/>
      <c r="J145" s="35"/>
      <c r="K145" s="35"/>
      <c r="L145" s="35"/>
    </row>
    <row r="146" spans="7:12" ht="14.25" customHeight="1">
      <c r="G146" s="35"/>
      <c r="H146" s="35"/>
      <c r="I146" s="35"/>
      <c r="J146" s="35"/>
      <c r="K146" s="35"/>
      <c r="L146" s="35"/>
    </row>
    <row r="147" spans="7:12" ht="14.25" customHeight="1">
      <c r="G147" s="35"/>
      <c r="H147" s="35"/>
      <c r="I147" s="35"/>
      <c r="J147" s="35"/>
      <c r="K147" s="35"/>
      <c r="L147" s="35"/>
    </row>
    <row r="148" spans="7:12" ht="14.25" customHeight="1">
      <c r="G148" s="35"/>
      <c r="H148" s="35"/>
      <c r="I148" s="35"/>
      <c r="J148" s="35"/>
      <c r="K148" s="35"/>
      <c r="L148" s="35"/>
    </row>
    <row r="149" spans="7:12" ht="14.25" customHeight="1">
      <c r="G149" s="35"/>
      <c r="H149" s="35"/>
      <c r="I149" s="35"/>
      <c r="J149" s="35"/>
      <c r="K149" s="35"/>
      <c r="L149" s="35"/>
    </row>
    <row r="150" spans="7:12" ht="14.25" customHeight="1">
      <c r="G150" s="35"/>
      <c r="H150" s="35"/>
      <c r="I150" s="35"/>
      <c r="J150" s="35"/>
      <c r="K150" s="35"/>
      <c r="L150" s="35"/>
    </row>
    <row r="151" spans="7:12" ht="14.25" customHeight="1">
      <c r="G151" s="35"/>
      <c r="H151" s="35"/>
      <c r="I151" s="35"/>
      <c r="J151" s="35"/>
      <c r="K151" s="35"/>
      <c r="L151" s="35"/>
    </row>
    <row r="152" spans="7:12" ht="14.25" customHeight="1">
      <c r="G152" s="35"/>
      <c r="H152" s="35"/>
      <c r="I152" s="35"/>
      <c r="J152" s="35"/>
      <c r="K152" s="35"/>
      <c r="L152" s="35"/>
    </row>
    <row r="153" spans="7:12" ht="14.25" customHeight="1">
      <c r="G153" s="35"/>
      <c r="H153" s="35"/>
      <c r="I153" s="35"/>
      <c r="J153" s="35"/>
      <c r="K153" s="35"/>
      <c r="L153" s="35"/>
    </row>
    <row r="154" spans="7:12" ht="14.25" customHeight="1">
      <c r="G154" s="35"/>
      <c r="H154" s="35"/>
      <c r="I154" s="35"/>
      <c r="J154" s="35"/>
      <c r="K154" s="35"/>
      <c r="L154" s="35"/>
    </row>
    <row r="155" spans="7:12" ht="14.25" customHeight="1">
      <c r="G155" s="35"/>
      <c r="H155" s="35"/>
      <c r="I155" s="35"/>
      <c r="J155" s="35"/>
      <c r="K155" s="35"/>
      <c r="L155" s="35"/>
    </row>
    <row r="156" spans="7:12" ht="14.25" customHeight="1">
      <c r="G156" s="35"/>
      <c r="H156" s="35"/>
      <c r="I156" s="35"/>
      <c r="J156" s="35"/>
      <c r="K156" s="35"/>
      <c r="L156" s="35"/>
    </row>
    <row r="157" spans="7:12" ht="14.25" customHeight="1">
      <c r="G157" s="35"/>
      <c r="H157" s="35"/>
      <c r="I157" s="35"/>
      <c r="J157" s="35"/>
      <c r="K157" s="35"/>
      <c r="L157" s="35"/>
    </row>
    <row r="158" spans="7:12" ht="14.25" customHeight="1">
      <c r="G158" s="35"/>
      <c r="H158" s="35"/>
      <c r="I158" s="35"/>
      <c r="J158" s="35"/>
      <c r="K158" s="35"/>
      <c r="L158" s="35"/>
    </row>
    <row r="159" spans="7:12" ht="14.25" customHeight="1">
      <c r="G159" s="35"/>
      <c r="H159" s="35"/>
      <c r="I159" s="35"/>
      <c r="J159" s="35"/>
      <c r="K159" s="35"/>
      <c r="L159" s="35"/>
    </row>
    <row r="160" spans="7:12" ht="14.25" customHeight="1">
      <c r="G160" s="35"/>
      <c r="H160" s="35"/>
      <c r="I160" s="35"/>
      <c r="J160" s="35"/>
      <c r="K160" s="35"/>
      <c r="L160" s="35"/>
    </row>
    <row r="161" spans="7:12" ht="14.25" customHeight="1">
      <c r="G161" s="35"/>
      <c r="H161" s="35"/>
      <c r="I161" s="35"/>
      <c r="J161" s="35"/>
      <c r="K161" s="35"/>
      <c r="L161" s="35"/>
    </row>
    <row r="162" spans="7:12" ht="14.25" customHeight="1">
      <c r="G162" s="35"/>
      <c r="H162" s="35"/>
      <c r="I162" s="35"/>
      <c r="J162" s="35"/>
      <c r="K162" s="35"/>
      <c r="L162" s="35"/>
    </row>
    <row r="163" spans="7:12" ht="14.25" customHeight="1">
      <c r="G163" s="35"/>
      <c r="H163" s="35"/>
      <c r="I163" s="35"/>
      <c r="J163" s="35"/>
      <c r="K163" s="35"/>
      <c r="L163" s="35"/>
    </row>
    <row r="164" spans="7:12" ht="14.25" customHeight="1">
      <c r="G164" s="35"/>
      <c r="H164" s="35"/>
      <c r="I164" s="35"/>
      <c r="J164" s="35"/>
      <c r="K164" s="35"/>
      <c r="L164" s="35"/>
    </row>
    <row r="165" spans="7:12" ht="14.25" customHeight="1">
      <c r="G165" s="35"/>
      <c r="H165" s="35"/>
      <c r="I165" s="35"/>
      <c r="J165" s="35"/>
      <c r="K165" s="35"/>
      <c r="L165" s="35"/>
    </row>
    <row r="166" spans="7:12" ht="14.25" customHeight="1">
      <c r="G166" s="35"/>
      <c r="H166" s="35"/>
      <c r="I166" s="35"/>
      <c r="J166" s="35"/>
      <c r="K166" s="35"/>
      <c r="L166" s="35"/>
    </row>
    <row r="167" spans="7:12" ht="14.25" customHeight="1">
      <c r="G167" s="35"/>
      <c r="H167" s="35"/>
      <c r="I167" s="35"/>
      <c r="J167" s="35"/>
      <c r="K167" s="35"/>
      <c r="L167" s="35"/>
    </row>
    <row r="168" spans="7:12" ht="14.25" customHeight="1">
      <c r="G168" s="35"/>
      <c r="H168" s="35"/>
      <c r="I168" s="35"/>
      <c r="J168" s="35"/>
      <c r="K168" s="35"/>
      <c r="L168" s="35"/>
    </row>
    <row r="169" spans="7:12" ht="14.25" customHeight="1">
      <c r="G169" s="35"/>
      <c r="H169" s="35"/>
      <c r="I169" s="35"/>
      <c r="J169" s="35"/>
      <c r="K169" s="35"/>
      <c r="L169" s="35"/>
    </row>
    <row r="170" spans="7:12" ht="14.25" customHeight="1">
      <c r="G170" s="35"/>
      <c r="H170" s="35"/>
      <c r="I170" s="35"/>
      <c r="J170" s="35"/>
      <c r="K170" s="35"/>
      <c r="L170" s="35"/>
    </row>
    <row r="171" spans="7:12" ht="14.25" customHeight="1">
      <c r="G171" s="35"/>
      <c r="H171" s="35"/>
      <c r="I171" s="35"/>
      <c r="J171" s="35"/>
      <c r="K171" s="35"/>
      <c r="L171" s="35"/>
    </row>
    <row r="172" spans="7:12" ht="14.25" customHeight="1">
      <c r="G172" s="35"/>
      <c r="H172" s="35"/>
      <c r="I172" s="35"/>
      <c r="J172" s="35"/>
      <c r="K172" s="35"/>
      <c r="L172" s="35"/>
    </row>
    <row r="173" spans="7:12" ht="14.25" customHeight="1">
      <c r="G173" s="35"/>
      <c r="H173" s="35"/>
      <c r="I173" s="35"/>
      <c r="J173" s="35"/>
      <c r="K173" s="35"/>
      <c r="L173" s="35"/>
    </row>
    <row r="174" spans="7:12" ht="14.25" customHeight="1">
      <c r="G174" s="35"/>
      <c r="H174" s="35"/>
      <c r="I174" s="35"/>
      <c r="J174" s="35"/>
      <c r="K174" s="35"/>
      <c r="L174" s="35"/>
    </row>
    <row r="175" spans="7:12" ht="14.25" customHeight="1">
      <c r="G175" s="35"/>
      <c r="H175" s="35"/>
      <c r="I175" s="35"/>
      <c r="J175" s="35"/>
      <c r="K175" s="35"/>
      <c r="L175" s="35"/>
    </row>
    <row r="176" spans="7:12" ht="14.25" customHeight="1">
      <c r="G176" s="35"/>
      <c r="H176" s="35"/>
      <c r="I176" s="35"/>
      <c r="J176" s="35"/>
      <c r="K176" s="35"/>
      <c r="L176" s="35"/>
    </row>
    <row r="177" spans="7:12" ht="14.25" customHeight="1">
      <c r="G177" s="35"/>
      <c r="H177" s="35"/>
      <c r="I177" s="35"/>
      <c r="J177" s="35"/>
      <c r="K177" s="35"/>
      <c r="L177" s="35"/>
    </row>
    <row r="178" spans="7:12" ht="14.25" customHeight="1">
      <c r="G178" s="35"/>
      <c r="H178" s="35"/>
      <c r="I178" s="35"/>
      <c r="J178" s="35"/>
      <c r="K178" s="35"/>
      <c r="L178" s="35"/>
    </row>
    <row r="179" spans="7:12" ht="14.25" customHeight="1">
      <c r="G179" s="35"/>
      <c r="H179" s="35"/>
      <c r="I179" s="35"/>
      <c r="J179" s="35"/>
      <c r="K179" s="35"/>
      <c r="L179" s="35"/>
    </row>
    <row r="180" spans="7:12" ht="14.25" customHeight="1">
      <c r="G180" s="35"/>
      <c r="H180" s="35"/>
      <c r="I180" s="35"/>
      <c r="J180" s="35"/>
      <c r="K180" s="35"/>
      <c r="L180" s="35"/>
    </row>
    <row r="181" spans="7:12" ht="14.25" customHeight="1">
      <c r="G181" s="35"/>
      <c r="H181" s="35"/>
      <c r="I181" s="35"/>
      <c r="J181" s="35"/>
      <c r="K181" s="35"/>
      <c r="L181" s="35"/>
    </row>
    <row r="182" spans="7:12" ht="14.25" customHeight="1">
      <c r="G182" s="35"/>
      <c r="H182" s="35"/>
      <c r="I182" s="35"/>
      <c r="J182" s="35"/>
      <c r="K182" s="35"/>
      <c r="L182" s="35"/>
    </row>
    <row r="183" spans="7:12" ht="14.25" customHeight="1">
      <c r="G183" s="35"/>
      <c r="H183" s="35"/>
      <c r="I183" s="35"/>
      <c r="J183" s="35"/>
      <c r="K183" s="35"/>
      <c r="L183" s="35"/>
    </row>
    <row r="184" spans="7:12" ht="14.25" customHeight="1">
      <c r="G184" s="35"/>
      <c r="H184" s="35"/>
      <c r="I184" s="35"/>
      <c r="J184" s="35"/>
      <c r="K184" s="35"/>
      <c r="L184" s="35"/>
    </row>
    <row r="185" spans="7:12" ht="14.25" customHeight="1">
      <c r="G185" s="35"/>
      <c r="H185" s="35"/>
      <c r="I185" s="35"/>
      <c r="J185" s="35"/>
      <c r="K185" s="35"/>
      <c r="L185" s="35"/>
    </row>
    <row r="186" spans="7:12" ht="14.25" customHeight="1">
      <c r="G186" s="35"/>
      <c r="H186" s="35"/>
      <c r="I186" s="35"/>
      <c r="J186" s="35"/>
      <c r="K186" s="35"/>
      <c r="L186" s="35"/>
    </row>
    <row r="187" spans="7:12" ht="14.25" customHeight="1">
      <c r="G187" s="35"/>
      <c r="H187" s="35"/>
      <c r="I187" s="35"/>
      <c r="J187" s="35"/>
      <c r="K187" s="35"/>
      <c r="L187" s="35"/>
    </row>
    <row r="188" spans="7:12" ht="14.25" customHeight="1">
      <c r="G188" s="35"/>
      <c r="H188" s="35"/>
      <c r="I188" s="35"/>
      <c r="J188" s="35"/>
      <c r="K188" s="35"/>
      <c r="L188" s="35"/>
    </row>
    <row r="189" spans="7:12" ht="14.25" customHeight="1">
      <c r="G189" s="35"/>
      <c r="H189" s="35"/>
      <c r="I189" s="35"/>
      <c r="J189" s="35"/>
      <c r="K189" s="35"/>
      <c r="L189" s="35"/>
    </row>
    <row r="190" spans="7:12" ht="14.25" customHeight="1">
      <c r="G190" s="35"/>
      <c r="H190" s="35"/>
      <c r="I190" s="35"/>
      <c r="J190" s="35"/>
      <c r="K190" s="35"/>
      <c r="L190" s="35"/>
    </row>
    <row r="191" spans="7:12" ht="14.25" customHeight="1">
      <c r="G191" s="35"/>
      <c r="H191" s="35"/>
      <c r="I191" s="35"/>
      <c r="J191" s="35"/>
      <c r="K191" s="35"/>
      <c r="L191" s="35"/>
    </row>
    <row r="192" spans="7:12" ht="14.25" customHeight="1">
      <c r="G192" s="35"/>
      <c r="H192" s="35"/>
      <c r="I192" s="35"/>
      <c r="J192" s="35"/>
      <c r="K192" s="35"/>
      <c r="L192" s="35"/>
    </row>
    <row r="193" spans="7:12" ht="14.25" customHeight="1">
      <c r="G193" s="35"/>
      <c r="H193" s="35"/>
      <c r="I193" s="35"/>
      <c r="J193" s="35"/>
      <c r="K193" s="35"/>
      <c r="L193" s="35"/>
    </row>
    <row r="194" spans="7:12" ht="14.25" customHeight="1">
      <c r="G194" s="35"/>
      <c r="H194" s="35"/>
      <c r="I194" s="35"/>
      <c r="J194" s="35"/>
      <c r="K194" s="35"/>
      <c r="L194" s="35"/>
    </row>
    <row r="195" spans="7:12" ht="14.25" customHeight="1">
      <c r="G195" s="35"/>
      <c r="H195" s="35"/>
      <c r="I195" s="35"/>
      <c r="J195" s="35"/>
      <c r="K195" s="35"/>
      <c r="L195" s="35"/>
    </row>
    <row r="196" spans="7:12" ht="14.25" customHeight="1">
      <c r="G196" s="35"/>
      <c r="H196" s="35"/>
      <c r="I196" s="35"/>
      <c r="J196" s="35"/>
      <c r="K196" s="35"/>
      <c r="L196" s="35"/>
    </row>
    <row r="197" spans="7:12" ht="14.25" customHeight="1">
      <c r="G197" s="35"/>
      <c r="H197" s="35"/>
      <c r="I197" s="35"/>
      <c r="J197" s="35"/>
      <c r="K197" s="35"/>
      <c r="L197" s="35"/>
    </row>
    <row r="198" spans="7:12" ht="14.25" customHeight="1">
      <c r="G198" s="35"/>
      <c r="H198" s="35"/>
      <c r="I198" s="35"/>
      <c r="J198" s="35"/>
      <c r="K198" s="35"/>
      <c r="L198" s="35"/>
    </row>
    <row r="199" spans="7:12" ht="14.25" customHeight="1">
      <c r="G199" s="35"/>
      <c r="H199" s="35"/>
      <c r="I199" s="35"/>
      <c r="J199" s="35"/>
      <c r="K199" s="35"/>
      <c r="L199" s="35"/>
    </row>
    <row r="200" spans="7:12" ht="14.25" customHeight="1">
      <c r="G200" s="35"/>
      <c r="H200" s="35"/>
      <c r="I200" s="35"/>
      <c r="J200" s="35"/>
      <c r="K200" s="35"/>
      <c r="L200" s="35"/>
    </row>
    <row r="201" spans="7:12" ht="14.25" customHeight="1">
      <c r="G201" s="35"/>
      <c r="H201" s="35"/>
      <c r="I201" s="35"/>
      <c r="J201" s="35"/>
      <c r="K201" s="35"/>
      <c r="L201" s="35"/>
    </row>
    <row r="202" spans="7:12" ht="14.25" customHeight="1">
      <c r="G202" s="35"/>
      <c r="H202" s="35"/>
      <c r="I202" s="35"/>
      <c r="J202" s="35"/>
      <c r="K202" s="35"/>
      <c r="L202" s="35"/>
    </row>
    <row r="203" spans="7:12" ht="14.25" customHeight="1">
      <c r="G203" s="35"/>
      <c r="H203" s="35"/>
      <c r="I203" s="35"/>
      <c r="J203" s="35"/>
      <c r="K203" s="35"/>
      <c r="L203" s="35"/>
    </row>
    <row r="204" spans="7:12" ht="14.25" customHeight="1">
      <c r="G204" s="35"/>
      <c r="H204" s="35"/>
      <c r="I204" s="35"/>
      <c r="J204" s="35"/>
      <c r="K204" s="35"/>
      <c r="L204" s="35"/>
    </row>
    <row r="205" spans="7:12" ht="14.25" customHeight="1">
      <c r="G205" s="35"/>
      <c r="H205" s="35"/>
      <c r="I205" s="35"/>
      <c r="J205" s="35"/>
      <c r="K205" s="35"/>
      <c r="L205" s="35"/>
    </row>
    <row r="206" spans="7:12" ht="14.25" customHeight="1">
      <c r="G206" s="35"/>
      <c r="H206" s="35"/>
      <c r="I206" s="35"/>
      <c r="J206" s="35"/>
      <c r="K206" s="35"/>
      <c r="L206" s="35"/>
    </row>
    <row r="207" spans="7:12" ht="14.25" customHeight="1">
      <c r="G207" s="35"/>
      <c r="H207" s="35"/>
      <c r="I207" s="35"/>
      <c r="J207" s="35"/>
      <c r="K207" s="35"/>
      <c r="L207" s="35"/>
    </row>
    <row r="208" spans="7:12" ht="14.25" customHeight="1">
      <c r="G208" s="35"/>
      <c r="H208" s="35"/>
      <c r="I208" s="35"/>
      <c r="J208" s="35"/>
      <c r="K208" s="35"/>
      <c r="L208" s="35"/>
    </row>
    <row r="209" spans="7:12" ht="14.25" customHeight="1">
      <c r="G209" s="35"/>
      <c r="H209" s="35"/>
      <c r="I209" s="35"/>
      <c r="J209" s="35"/>
      <c r="K209" s="35"/>
      <c r="L209" s="35"/>
    </row>
    <row r="210" spans="7:12" ht="14.25" customHeight="1">
      <c r="G210" s="35"/>
      <c r="H210" s="35"/>
      <c r="I210" s="35"/>
      <c r="J210" s="35"/>
      <c r="K210" s="35"/>
      <c r="L210" s="35"/>
    </row>
    <row r="211" spans="7:12" ht="14.25" customHeight="1">
      <c r="G211" s="35"/>
      <c r="H211" s="35"/>
      <c r="I211" s="35"/>
      <c r="J211" s="35"/>
      <c r="K211" s="35"/>
      <c r="L211" s="35"/>
    </row>
    <row r="212" spans="7:12" ht="14.25" customHeight="1">
      <c r="G212" s="35"/>
      <c r="H212" s="35"/>
      <c r="I212" s="35"/>
      <c r="J212" s="35"/>
      <c r="K212" s="35"/>
      <c r="L212" s="35"/>
    </row>
    <row r="213" spans="7:12" ht="14.25" customHeight="1">
      <c r="G213" s="35"/>
      <c r="H213" s="35"/>
      <c r="I213" s="35"/>
      <c r="J213" s="35"/>
      <c r="K213" s="35"/>
      <c r="L213" s="35"/>
    </row>
    <row r="214" spans="7:12" ht="14.25" customHeight="1">
      <c r="G214" s="35"/>
      <c r="H214" s="35"/>
      <c r="I214" s="35"/>
      <c r="J214" s="35"/>
      <c r="K214" s="35"/>
      <c r="L214" s="35"/>
    </row>
    <row r="215" spans="7:12" ht="14.25" customHeight="1">
      <c r="G215" s="35"/>
      <c r="H215" s="35"/>
      <c r="I215" s="35"/>
      <c r="J215" s="35"/>
      <c r="K215" s="35"/>
      <c r="L215" s="35"/>
    </row>
    <row r="216" spans="7:12" ht="14.25" customHeight="1">
      <c r="G216" s="35"/>
      <c r="H216" s="35"/>
      <c r="I216" s="35"/>
      <c r="J216" s="35"/>
      <c r="K216" s="35"/>
      <c r="L216" s="35"/>
    </row>
    <row r="217" spans="7:12" ht="14.25" customHeight="1">
      <c r="G217" s="35"/>
      <c r="H217" s="35"/>
      <c r="I217" s="35"/>
      <c r="J217" s="35"/>
      <c r="K217" s="35"/>
      <c r="L217" s="35"/>
    </row>
    <row r="218" spans="7:12" ht="14.25" customHeight="1">
      <c r="G218" s="35"/>
      <c r="H218" s="35"/>
      <c r="I218" s="35"/>
      <c r="J218" s="35"/>
      <c r="K218" s="35"/>
      <c r="L218" s="35"/>
    </row>
    <row r="219" spans="7:12" ht="14.25" customHeight="1">
      <c r="G219" s="35"/>
      <c r="H219" s="35"/>
      <c r="I219" s="35"/>
      <c r="J219" s="35"/>
      <c r="K219" s="35"/>
      <c r="L219" s="35"/>
    </row>
    <row r="220" spans="7:12" ht="14.25" customHeight="1">
      <c r="G220" s="35"/>
      <c r="H220" s="35"/>
      <c r="I220" s="35"/>
      <c r="J220" s="35"/>
      <c r="K220" s="35"/>
      <c r="L220" s="35"/>
    </row>
    <row r="221" spans="7:12" ht="14.25" customHeight="1">
      <c r="G221" s="35"/>
      <c r="H221" s="35"/>
      <c r="I221" s="35"/>
      <c r="J221" s="35"/>
      <c r="K221" s="35"/>
      <c r="L221" s="35"/>
    </row>
    <row r="222" spans="7:12" ht="14.25" customHeight="1">
      <c r="G222" s="35"/>
      <c r="H222" s="35"/>
      <c r="I222" s="35"/>
      <c r="J222" s="35"/>
      <c r="K222" s="35"/>
      <c r="L222" s="35"/>
    </row>
    <row r="223" spans="7:12" ht="14.25" customHeight="1">
      <c r="G223" s="35"/>
      <c r="H223" s="35"/>
      <c r="I223" s="35"/>
      <c r="J223" s="35"/>
      <c r="K223" s="35"/>
      <c r="L223" s="35"/>
    </row>
    <row r="224" spans="7:12" ht="14.25" customHeight="1">
      <c r="G224" s="35"/>
      <c r="H224" s="35"/>
      <c r="I224" s="35"/>
      <c r="J224" s="35"/>
      <c r="K224" s="35"/>
      <c r="L224" s="35"/>
    </row>
    <row r="225" spans="7:12" ht="14.25" customHeight="1">
      <c r="G225" s="35"/>
      <c r="H225" s="35"/>
      <c r="I225" s="35"/>
      <c r="J225" s="35"/>
      <c r="K225" s="35"/>
      <c r="L225" s="35"/>
    </row>
    <row r="226" spans="7:12" ht="14.25" customHeight="1">
      <c r="G226" s="35"/>
      <c r="H226" s="35"/>
      <c r="I226" s="35"/>
      <c r="J226" s="35"/>
      <c r="K226" s="35"/>
      <c r="L226" s="35"/>
    </row>
    <row r="227" spans="7:12" ht="14.25" customHeight="1">
      <c r="G227" s="35"/>
      <c r="H227" s="35"/>
      <c r="I227" s="35"/>
      <c r="J227" s="35"/>
      <c r="K227" s="35"/>
      <c r="L227" s="35"/>
    </row>
    <row r="228" spans="7:12" ht="14.25" customHeight="1">
      <c r="G228" s="35"/>
      <c r="H228" s="35"/>
      <c r="I228" s="35"/>
      <c r="J228" s="35"/>
      <c r="K228" s="35"/>
      <c r="L228" s="35"/>
    </row>
    <row r="229" spans="7:12" ht="14.25" customHeight="1">
      <c r="G229" s="35"/>
      <c r="H229" s="35"/>
      <c r="I229" s="35"/>
      <c r="J229" s="35"/>
      <c r="K229" s="35"/>
      <c r="L229" s="35"/>
    </row>
    <row r="230" spans="7:12" ht="14.25" customHeight="1">
      <c r="G230" s="35"/>
      <c r="H230" s="35"/>
      <c r="I230" s="35"/>
      <c r="J230" s="35"/>
      <c r="K230" s="35"/>
      <c r="L230" s="35"/>
    </row>
    <row r="231" spans="7:12" ht="14.25" customHeight="1">
      <c r="G231" s="35"/>
      <c r="H231" s="35"/>
      <c r="I231" s="35"/>
      <c r="J231" s="35"/>
      <c r="K231" s="35"/>
      <c r="L231" s="35"/>
    </row>
    <row r="232" spans="7:12" ht="14.25" customHeight="1">
      <c r="G232" s="35"/>
      <c r="H232" s="35"/>
      <c r="I232" s="35"/>
      <c r="J232" s="35"/>
      <c r="K232" s="35"/>
      <c r="L232" s="35"/>
    </row>
    <row r="233" spans="7:12" ht="14.25" customHeight="1">
      <c r="G233" s="35"/>
      <c r="H233" s="35"/>
      <c r="I233" s="35"/>
      <c r="J233" s="35"/>
      <c r="K233" s="35"/>
      <c r="L233" s="35"/>
    </row>
    <row r="234" spans="7:12" ht="14.25" customHeight="1">
      <c r="G234" s="35"/>
      <c r="H234" s="35"/>
      <c r="I234" s="35"/>
      <c r="J234" s="35"/>
      <c r="K234" s="35"/>
      <c r="L234" s="35"/>
    </row>
    <row r="235" spans="7:12" ht="14.25" customHeight="1">
      <c r="G235" s="35"/>
      <c r="H235" s="35"/>
      <c r="I235" s="35"/>
      <c r="J235" s="35"/>
      <c r="K235" s="35"/>
      <c r="L235" s="35"/>
    </row>
    <row r="236" spans="7:12" ht="14.25" customHeight="1">
      <c r="G236" s="35"/>
      <c r="H236" s="35"/>
      <c r="I236" s="35"/>
      <c r="J236" s="35"/>
      <c r="K236" s="35"/>
      <c r="L236" s="35"/>
    </row>
    <row r="237" spans="7:12" ht="14.25" customHeight="1">
      <c r="G237" s="35"/>
      <c r="H237" s="35"/>
      <c r="I237" s="35"/>
      <c r="J237" s="35"/>
      <c r="K237" s="35"/>
      <c r="L237" s="35"/>
    </row>
    <row r="238" spans="7:12" ht="14.25" customHeight="1">
      <c r="G238" s="35"/>
      <c r="H238" s="35"/>
      <c r="I238" s="35"/>
      <c r="J238" s="35"/>
      <c r="K238" s="35"/>
      <c r="L238" s="35"/>
    </row>
    <row r="239" spans="7:12" ht="14.25" customHeight="1">
      <c r="G239" s="35"/>
      <c r="H239" s="35"/>
      <c r="I239" s="35"/>
      <c r="J239" s="35"/>
      <c r="K239" s="35"/>
      <c r="L239" s="35"/>
    </row>
    <row r="240" spans="7:12" ht="14.25" customHeight="1">
      <c r="G240" s="35"/>
      <c r="H240" s="35"/>
      <c r="I240" s="35"/>
      <c r="J240" s="35"/>
      <c r="K240" s="35"/>
      <c r="L240" s="35"/>
    </row>
    <row r="241" spans="7:12" ht="14.25" customHeight="1">
      <c r="G241" s="35"/>
      <c r="H241" s="35"/>
      <c r="I241" s="35"/>
      <c r="J241" s="35"/>
      <c r="K241" s="35"/>
      <c r="L241" s="35"/>
    </row>
    <row r="242" spans="7:12" ht="14.25" customHeight="1">
      <c r="G242" s="35"/>
      <c r="H242" s="35"/>
      <c r="I242" s="35"/>
      <c r="J242" s="35"/>
      <c r="K242" s="35"/>
      <c r="L242" s="35"/>
    </row>
    <row r="243" spans="7:12" ht="14.25" customHeight="1">
      <c r="G243" s="35"/>
      <c r="H243" s="35"/>
      <c r="I243" s="35"/>
      <c r="J243" s="35"/>
      <c r="K243" s="35"/>
      <c r="L243" s="35"/>
    </row>
    <row r="244" spans="7:12" ht="14.25" customHeight="1">
      <c r="G244" s="35"/>
      <c r="H244" s="35"/>
      <c r="I244" s="35"/>
      <c r="J244" s="35"/>
      <c r="K244" s="35"/>
      <c r="L244" s="35"/>
    </row>
    <row r="245" spans="7:12" ht="14.25" customHeight="1">
      <c r="G245" s="35"/>
      <c r="H245" s="35"/>
      <c r="I245" s="35"/>
      <c r="J245" s="35"/>
      <c r="K245" s="35"/>
      <c r="L245" s="35"/>
    </row>
    <row r="246" spans="7:12" ht="14.25" customHeight="1">
      <c r="G246" s="35"/>
      <c r="H246" s="35"/>
      <c r="I246" s="35"/>
      <c r="J246" s="35"/>
      <c r="K246" s="35"/>
      <c r="L246" s="35"/>
    </row>
    <row r="247" spans="7:12" ht="14.25" customHeight="1">
      <c r="G247" s="35"/>
      <c r="H247" s="35"/>
      <c r="I247" s="35"/>
      <c r="J247" s="35"/>
      <c r="K247" s="35"/>
      <c r="L247" s="35"/>
    </row>
    <row r="248" spans="7:12" ht="14.25" customHeight="1">
      <c r="G248" s="35"/>
      <c r="H248" s="35"/>
      <c r="I248" s="35"/>
      <c r="J248" s="35"/>
      <c r="K248" s="35"/>
      <c r="L248" s="35"/>
    </row>
    <row r="249" spans="7:12" ht="14.25" customHeight="1">
      <c r="G249" s="35"/>
      <c r="H249" s="35"/>
      <c r="I249" s="35"/>
      <c r="J249" s="35"/>
      <c r="K249" s="35"/>
      <c r="L249" s="35"/>
    </row>
    <row r="250" spans="7:12" ht="14.25" customHeight="1">
      <c r="G250" s="35"/>
      <c r="H250" s="35"/>
      <c r="I250" s="35"/>
      <c r="J250" s="35"/>
      <c r="K250" s="35"/>
      <c r="L250" s="35"/>
    </row>
    <row r="251" spans="7:12" ht="14.25" customHeight="1">
      <c r="G251" s="35"/>
      <c r="H251" s="35"/>
      <c r="I251" s="35"/>
      <c r="J251" s="35"/>
      <c r="K251" s="35"/>
      <c r="L251" s="35"/>
    </row>
    <row r="252" spans="7:12" ht="14.25" customHeight="1">
      <c r="G252" s="35"/>
      <c r="H252" s="35"/>
      <c r="I252" s="35"/>
      <c r="J252" s="35"/>
      <c r="K252" s="35"/>
      <c r="L252" s="35"/>
    </row>
    <row r="253" spans="7:12" ht="14.25" customHeight="1">
      <c r="G253" s="35"/>
      <c r="H253" s="35"/>
      <c r="I253" s="35"/>
      <c r="J253" s="35"/>
      <c r="K253" s="35"/>
      <c r="L253" s="35"/>
    </row>
    <row r="254" spans="7:12" ht="14.25" customHeight="1">
      <c r="G254" s="35"/>
      <c r="H254" s="35"/>
      <c r="I254" s="35"/>
      <c r="J254" s="35"/>
      <c r="K254" s="35"/>
      <c r="L254" s="35"/>
    </row>
    <row r="255" spans="7:12" ht="14.25" customHeight="1">
      <c r="G255" s="35"/>
      <c r="H255" s="35"/>
      <c r="I255" s="35"/>
      <c r="J255" s="35"/>
      <c r="K255" s="35"/>
      <c r="L255" s="35"/>
    </row>
    <row r="256" spans="7:12" ht="14.25" customHeight="1">
      <c r="G256" s="35"/>
      <c r="H256" s="35"/>
      <c r="I256" s="35"/>
      <c r="J256" s="35"/>
      <c r="K256" s="35"/>
      <c r="L256" s="35"/>
    </row>
    <row r="257" spans="7:12" ht="14.25" customHeight="1">
      <c r="G257" s="35"/>
      <c r="H257" s="35"/>
      <c r="I257" s="35"/>
      <c r="J257" s="35"/>
      <c r="K257" s="35"/>
      <c r="L257" s="35"/>
    </row>
    <row r="258" spans="7:12" ht="14.25" customHeight="1">
      <c r="G258" s="35"/>
      <c r="H258" s="35"/>
      <c r="I258" s="35"/>
      <c r="J258" s="35"/>
      <c r="K258" s="35"/>
      <c r="L258" s="35"/>
    </row>
    <row r="259" spans="7:12" ht="14.25" customHeight="1">
      <c r="G259" s="35"/>
      <c r="H259" s="35"/>
      <c r="I259" s="35"/>
      <c r="J259" s="35"/>
      <c r="K259" s="35"/>
      <c r="L259" s="35"/>
    </row>
    <row r="260" spans="7:12" ht="14.25" customHeight="1">
      <c r="G260" s="35"/>
      <c r="H260" s="35"/>
      <c r="I260" s="35"/>
      <c r="J260" s="35"/>
      <c r="K260" s="35"/>
      <c r="L260" s="35"/>
    </row>
    <row r="261" spans="7:12" ht="14.25" customHeight="1">
      <c r="G261" s="35"/>
      <c r="H261" s="35"/>
      <c r="I261" s="35"/>
      <c r="J261" s="35"/>
      <c r="K261" s="35"/>
      <c r="L261" s="35"/>
    </row>
    <row r="262" spans="7:12" ht="14.25" customHeight="1">
      <c r="G262" s="35"/>
      <c r="H262" s="35"/>
      <c r="I262" s="35"/>
      <c r="J262" s="35"/>
      <c r="K262" s="35"/>
      <c r="L262" s="35"/>
    </row>
    <row r="263" spans="7:12" ht="14.25" customHeight="1">
      <c r="G263" s="35"/>
      <c r="H263" s="35"/>
      <c r="I263" s="35"/>
      <c r="J263" s="35"/>
      <c r="K263" s="35"/>
      <c r="L263" s="35"/>
    </row>
    <row r="264" spans="7:12" ht="14.25" customHeight="1">
      <c r="G264" s="35"/>
      <c r="H264" s="35"/>
      <c r="I264" s="35"/>
      <c r="J264" s="35"/>
      <c r="K264" s="35"/>
      <c r="L264" s="35"/>
    </row>
    <row r="265" spans="7:12" ht="14.25" customHeight="1">
      <c r="G265" s="35"/>
      <c r="H265" s="35"/>
      <c r="I265" s="35"/>
      <c r="J265" s="35"/>
      <c r="K265" s="35"/>
      <c r="L265" s="35"/>
    </row>
    <row r="266" spans="7:12" ht="14.25" customHeight="1">
      <c r="G266" s="35"/>
      <c r="H266" s="35"/>
      <c r="I266" s="35"/>
      <c r="J266" s="35"/>
      <c r="K266" s="35"/>
      <c r="L266" s="35"/>
    </row>
    <row r="267" spans="7:12" ht="14.25" customHeight="1">
      <c r="G267" s="35"/>
      <c r="H267" s="35"/>
      <c r="I267" s="35"/>
      <c r="J267" s="35"/>
      <c r="K267" s="35"/>
      <c r="L267" s="35"/>
    </row>
    <row r="268" spans="7:12" ht="14.25" customHeight="1">
      <c r="G268" s="35"/>
      <c r="H268" s="35"/>
      <c r="I268" s="35"/>
      <c r="J268" s="35"/>
      <c r="K268" s="35"/>
      <c r="L268" s="35"/>
    </row>
    <row r="269" spans="7:12" ht="14.25" customHeight="1">
      <c r="G269" s="35"/>
      <c r="H269" s="35"/>
      <c r="I269" s="35"/>
      <c r="J269" s="35"/>
      <c r="K269" s="35"/>
      <c r="L269" s="35"/>
    </row>
    <row r="270" spans="7:12" ht="14.25" customHeight="1">
      <c r="G270" s="35"/>
      <c r="H270" s="35"/>
      <c r="I270" s="35"/>
      <c r="J270" s="35"/>
      <c r="K270" s="35"/>
      <c r="L270" s="35"/>
    </row>
    <row r="271" spans="7:12" ht="14.25" customHeight="1">
      <c r="G271" s="35"/>
      <c r="H271" s="35"/>
      <c r="I271" s="35"/>
      <c r="J271" s="35"/>
      <c r="K271" s="35"/>
      <c r="L271" s="35"/>
    </row>
    <row r="272" spans="7:12" ht="14.25" customHeight="1">
      <c r="G272" s="35"/>
      <c r="H272" s="35"/>
      <c r="I272" s="35"/>
      <c r="J272" s="35"/>
      <c r="K272" s="35"/>
      <c r="L272" s="35"/>
    </row>
    <row r="273" spans="7:12" ht="14.25" customHeight="1">
      <c r="G273" s="35"/>
      <c r="H273" s="35"/>
      <c r="I273" s="35"/>
      <c r="J273" s="35"/>
      <c r="K273" s="35"/>
      <c r="L273" s="35"/>
    </row>
    <row r="274" spans="7:12" ht="14.25" customHeight="1">
      <c r="G274" s="35"/>
      <c r="H274" s="35"/>
      <c r="I274" s="35"/>
      <c r="J274" s="35"/>
      <c r="K274" s="35"/>
      <c r="L274" s="35"/>
    </row>
    <row r="275" spans="7:12" ht="14.25" customHeight="1">
      <c r="G275" s="35"/>
      <c r="H275" s="35"/>
      <c r="I275" s="35"/>
      <c r="J275" s="35"/>
      <c r="K275" s="35"/>
      <c r="L275" s="35"/>
    </row>
    <row r="276" spans="7:12" ht="14.25" customHeight="1">
      <c r="G276" s="35"/>
      <c r="H276" s="35"/>
      <c r="I276" s="35"/>
      <c r="J276" s="35"/>
      <c r="K276" s="35"/>
      <c r="L276" s="35"/>
    </row>
    <row r="277" spans="7:12" ht="14.25" customHeight="1">
      <c r="G277" s="35"/>
      <c r="H277" s="35"/>
      <c r="I277" s="35"/>
      <c r="J277" s="35"/>
      <c r="K277" s="35"/>
      <c r="L277" s="35"/>
    </row>
    <row r="278" spans="7:12" ht="14.25" customHeight="1">
      <c r="G278" s="35"/>
      <c r="H278" s="35"/>
      <c r="I278" s="35"/>
      <c r="J278" s="35"/>
      <c r="K278" s="35"/>
      <c r="L278" s="35"/>
    </row>
    <row r="279" spans="7:12" ht="14.25" customHeight="1">
      <c r="G279" s="35"/>
      <c r="H279" s="35"/>
      <c r="I279" s="35"/>
      <c r="J279" s="35"/>
      <c r="K279" s="35"/>
      <c r="L279" s="35"/>
    </row>
    <row r="280" spans="7:12" ht="14.25" customHeight="1">
      <c r="G280" s="35"/>
      <c r="H280" s="35"/>
      <c r="I280" s="35"/>
      <c r="J280" s="35"/>
      <c r="K280" s="35"/>
      <c r="L280" s="35"/>
    </row>
    <row r="281" spans="7:12" ht="14.25" customHeight="1">
      <c r="G281" s="35"/>
      <c r="H281" s="35"/>
      <c r="I281" s="35"/>
      <c r="J281" s="35"/>
      <c r="K281" s="35"/>
      <c r="L281" s="35"/>
    </row>
    <row r="282" spans="7:12" ht="14.25" customHeight="1">
      <c r="G282" s="35"/>
      <c r="H282" s="35"/>
      <c r="I282" s="35"/>
      <c r="J282" s="35"/>
      <c r="K282" s="35"/>
      <c r="L282" s="35"/>
    </row>
    <row r="283" spans="7:12" ht="14.25" customHeight="1">
      <c r="G283" s="35"/>
      <c r="H283" s="35"/>
      <c r="I283" s="35"/>
      <c r="J283" s="35"/>
      <c r="K283" s="35"/>
      <c r="L283" s="35"/>
    </row>
    <row r="284" spans="7:12" ht="14.25" customHeight="1">
      <c r="G284" s="35"/>
      <c r="H284" s="35"/>
      <c r="I284" s="35"/>
      <c r="J284" s="35"/>
      <c r="K284" s="35"/>
      <c r="L284" s="35"/>
    </row>
    <row r="285" spans="7:12" ht="14.25" customHeight="1">
      <c r="G285" s="35"/>
      <c r="H285" s="35"/>
      <c r="I285" s="35"/>
      <c r="J285" s="35"/>
      <c r="K285" s="35"/>
      <c r="L285" s="35"/>
    </row>
    <row r="286" spans="7:12" ht="14.25" customHeight="1">
      <c r="G286" s="35"/>
      <c r="H286" s="35"/>
      <c r="I286" s="35"/>
      <c r="J286" s="35"/>
      <c r="K286" s="35"/>
      <c r="L286" s="35"/>
    </row>
    <row r="287" spans="7:12" ht="14.25" customHeight="1">
      <c r="G287" s="35"/>
      <c r="H287" s="35"/>
      <c r="I287" s="35"/>
      <c r="J287" s="35"/>
      <c r="K287" s="35"/>
      <c r="L287" s="35"/>
    </row>
    <row r="288" spans="7:12" ht="14.25" customHeight="1">
      <c r="G288" s="35"/>
      <c r="H288" s="35"/>
      <c r="I288" s="35"/>
      <c r="J288" s="35"/>
      <c r="K288" s="35"/>
      <c r="L288" s="35"/>
    </row>
    <row r="289" spans="7:12" ht="14.25" customHeight="1">
      <c r="G289" s="35"/>
      <c r="H289" s="35"/>
      <c r="I289" s="35"/>
      <c r="J289" s="35"/>
      <c r="K289" s="35"/>
      <c r="L289" s="35"/>
    </row>
    <row r="290" spans="7:12" ht="14.25" customHeight="1">
      <c r="G290" s="35"/>
      <c r="H290" s="35"/>
      <c r="I290" s="35"/>
      <c r="J290" s="35"/>
      <c r="K290" s="35"/>
      <c r="L290" s="35"/>
    </row>
    <row r="291" spans="7:12" ht="14.25" customHeight="1">
      <c r="G291" s="35"/>
      <c r="H291" s="35"/>
      <c r="I291" s="35"/>
      <c r="J291" s="35"/>
      <c r="K291" s="35"/>
      <c r="L291" s="35"/>
    </row>
    <row r="292" spans="7:12" ht="14.25" customHeight="1">
      <c r="G292" s="35"/>
      <c r="H292" s="35"/>
      <c r="I292" s="35"/>
      <c r="J292" s="35"/>
      <c r="K292" s="35"/>
      <c r="L292" s="35"/>
    </row>
    <row r="293" spans="7:12" ht="14.25" customHeight="1">
      <c r="G293" s="35"/>
      <c r="H293" s="35"/>
      <c r="I293" s="35"/>
      <c r="J293" s="35"/>
      <c r="K293" s="35"/>
      <c r="L293" s="35"/>
    </row>
    <row r="294" spans="7:12" ht="14.25" customHeight="1">
      <c r="G294" s="35"/>
      <c r="H294" s="35"/>
      <c r="I294" s="35"/>
      <c r="J294" s="35"/>
      <c r="K294" s="35"/>
      <c r="L294" s="35"/>
    </row>
    <row r="295" spans="7:12" ht="14.25" customHeight="1">
      <c r="G295" s="35"/>
      <c r="H295" s="35"/>
      <c r="I295" s="35"/>
      <c r="J295" s="35"/>
      <c r="K295" s="35"/>
      <c r="L295" s="35"/>
    </row>
    <row r="296" spans="7:12" ht="14.25" customHeight="1">
      <c r="G296" s="35"/>
      <c r="H296" s="35"/>
      <c r="I296" s="35"/>
      <c r="J296" s="35"/>
      <c r="K296" s="35"/>
      <c r="L296" s="35"/>
    </row>
    <row r="297" spans="7:12" ht="14.25" customHeight="1">
      <c r="G297" s="35"/>
      <c r="H297" s="35"/>
      <c r="I297" s="35"/>
      <c r="J297" s="35"/>
      <c r="K297" s="35"/>
      <c r="L297" s="35"/>
    </row>
    <row r="298" spans="7:12" ht="14.25" customHeight="1">
      <c r="G298" s="35"/>
      <c r="H298" s="35"/>
      <c r="I298" s="35"/>
      <c r="J298" s="35"/>
      <c r="K298" s="35"/>
      <c r="L298" s="35"/>
    </row>
    <row r="299" spans="7:12" ht="14.25" customHeight="1">
      <c r="G299" s="35"/>
      <c r="H299" s="35"/>
      <c r="I299" s="35"/>
      <c r="J299" s="35"/>
      <c r="K299" s="35"/>
      <c r="L299" s="35"/>
    </row>
    <row r="300" spans="7:12" ht="14.25" customHeight="1">
      <c r="G300" s="35"/>
      <c r="H300" s="35"/>
      <c r="I300" s="35"/>
      <c r="J300" s="35"/>
      <c r="K300" s="35"/>
      <c r="L300" s="35"/>
    </row>
    <row r="301" spans="7:12" ht="14.25" customHeight="1">
      <c r="G301" s="35"/>
      <c r="H301" s="35"/>
      <c r="I301" s="35"/>
      <c r="J301" s="35"/>
      <c r="K301" s="35"/>
      <c r="L301" s="35"/>
    </row>
    <row r="302" spans="7:12" ht="14.25" customHeight="1">
      <c r="G302" s="35"/>
      <c r="H302" s="35"/>
      <c r="I302" s="35"/>
      <c r="J302" s="35"/>
      <c r="K302" s="35"/>
      <c r="L302" s="35"/>
    </row>
    <row r="303" spans="7:12" ht="14.25" customHeight="1">
      <c r="G303" s="35"/>
      <c r="H303" s="35"/>
      <c r="I303" s="35"/>
      <c r="J303" s="35"/>
      <c r="K303" s="35"/>
      <c r="L303" s="35"/>
    </row>
    <row r="304" spans="7:12" ht="14.25" customHeight="1">
      <c r="G304" s="35"/>
      <c r="H304" s="35"/>
      <c r="I304" s="35"/>
      <c r="J304" s="35"/>
      <c r="K304" s="35"/>
      <c r="L304" s="35"/>
    </row>
    <row r="305" spans="7:12" ht="14.25" customHeight="1">
      <c r="G305" s="35"/>
      <c r="H305" s="35"/>
      <c r="I305" s="35"/>
      <c r="J305" s="35"/>
      <c r="K305" s="35"/>
      <c r="L305" s="35"/>
    </row>
    <row r="306" spans="7:12" ht="14.25" customHeight="1">
      <c r="G306" s="35"/>
      <c r="H306" s="35"/>
      <c r="I306" s="35"/>
      <c r="J306" s="35"/>
      <c r="K306" s="35"/>
      <c r="L306" s="35"/>
    </row>
    <row r="307" spans="7:12" ht="14.25" customHeight="1">
      <c r="G307" s="35"/>
      <c r="H307" s="35"/>
      <c r="I307" s="35"/>
      <c r="J307" s="35"/>
      <c r="K307" s="35"/>
      <c r="L307" s="35"/>
    </row>
    <row r="308" spans="7:12" ht="14.25" customHeight="1">
      <c r="G308" s="35"/>
      <c r="H308" s="35"/>
      <c r="I308" s="35"/>
      <c r="J308" s="35"/>
      <c r="K308" s="35"/>
      <c r="L308" s="35"/>
    </row>
    <row r="309" spans="7:12" ht="14.25" customHeight="1">
      <c r="G309" s="35"/>
      <c r="H309" s="35"/>
      <c r="I309" s="35"/>
      <c r="J309" s="35"/>
      <c r="K309" s="35"/>
      <c r="L309" s="35"/>
    </row>
    <row r="310" spans="7:12" ht="14.25" customHeight="1">
      <c r="G310" s="35"/>
      <c r="H310" s="35"/>
      <c r="I310" s="35"/>
      <c r="J310" s="35"/>
      <c r="K310" s="35"/>
      <c r="L310" s="35"/>
    </row>
    <row r="311" spans="7:12" ht="14.25" customHeight="1">
      <c r="G311" s="35"/>
      <c r="H311" s="35"/>
      <c r="I311" s="35"/>
      <c r="J311" s="35"/>
      <c r="K311" s="35"/>
      <c r="L311" s="35"/>
    </row>
    <row r="312" spans="7:12" ht="14.25" customHeight="1">
      <c r="G312" s="35"/>
      <c r="H312" s="35"/>
      <c r="I312" s="35"/>
      <c r="J312" s="35"/>
      <c r="K312" s="35"/>
      <c r="L312" s="35"/>
    </row>
    <row r="313" spans="7:12" ht="14.25" customHeight="1">
      <c r="G313" s="35"/>
      <c r="H313" s="35"/>
      <c r="I313" s="35"/>
      <c r="J313" s="35"/>
      <c r="K313" s="35"/>
      <c r="L313" s="35"/>
    </row>
    <row r="314" spans="7:12" ht="14.25" customHeight="1">
      <c r="G314" s="35"/>
      <c r="H314" s="35"/>
      <c r="I314" s="35"/>
      <c r="J314" s="35"/>
      <c r="K314" s="35"/>
      <c r="L314" s="35"/>
    </row>
    <row r="315" spans="7:12" ht="14.25" customHeight="1">
      <c r="G315" s="35"/>
      <c r="H315" s="35"/>
      <c r="I315" s="35"/>
      <c r="J315" s="35"/>
      <c r="K315" s="35"/>
      <c r="L315" s="35"/>
    </row>
    <row r="316" spans="7:12" ht="14.25" customHeight="1">
      <c r="G316" s="35"/>
      <c r="H316" s="35"/>
      <c r="I316" s="35"/>
      <c r="J316" s="35"/>
      <c r="K316" s="35"/>
      <c r="L316" s="35"/>
    </row>
    <row r="317" spans="7:12" ht="14.25" customHeight="1">
      <c r="G317" s="35"/>
      <c r="H317" s="35"/>
      <c r="I317" s="35"/>
      <c r="J317" s="35"/>
      <c r="K317" s="35"/>
      <c r="L317" s="35"/>
    </row>
    <row r="318" spans="7:12" ht="14.25" customHeight="1">
      <c r="G318" s="35"/>
      <c r="H318" s="35"/>
      <c r="I318" s="35"/>
      <c r="J318" s="35"/>
      <c r="K318" s="35"/>
      <c r="L318" s="35"/>
    </row>
    <row r="319" spans="7:12" ht="14.25" customHeight="1">
      <c r="G319" s="35"/>
      <c r="H319" s="35"/>
      <c r="I319" s="35"/>
      <c r="J319" s="35"/>
      <c r="K319" s="35"/>
      <c r="L319" s="35"/>
    </row>
    <row r="320" spans="7:12" ht="14.25" customHeight="1">
      <c r="G320" s="35"/>
      <c r="H320" s="35"/>
      <c r="I320" s="35"/>
      <c r="J320" s="35"/>
      <c r="K320" s="35"/>
      <c r="L320" s="35"/>
    </row>
    <row r="321" spans="7:12" ht="14.25" customHeight="1">
      <c r="G321" s="35"/>
      <c r="H321" s="35"/>
      <c r="I321" s="35"/>
      <c r="J321" s="35"/>
      <c r="K321" s="35"/>
      <c r="L321" s="35"/>
    </row>
    <row r="322" spans="7:12" ht="14.25" customHeight="1">
      <c r="G322" s="35"/>
      <c r="H322" s="35"/>
      <c r="I322" s="35"/>
      <c r="J322" s="35"/>
      <c r="K322" s="35"/>
      <c r="L322" s="35"/>
    </row>
    <row r="323" spans="7:12" ht="14.25" customHeight="1">
      <c r="G323" s="35"/>
      <c r="H323" s="35"/>
      <c r="I323" s="35"/>
      <c r="J323" s="35"/>
      <c r="K323" s="35"/>
      <c r="L323" s="35"/>
    </row>
    <row r="324" spans="7:12" ht="14.25" customHeight="1">
      <c r="G324" s="35"/>
      <c r="H324" s="35"/>
      <c r="I324" s="35"/>
      <c r="J324" s="35"/>
      <c r="K324" s="35"/>
      <c r="L324" s="35"/>
    </row>
    <row r="325" spans="7:12" ht="14.25" customHeight="1">
      <c r="G325" s="35"/>
      <c r="H325" s="35"/>
      <c r="I325" s="35"/>
      <c r="J325" s="35"/>
      <c r="K325" s="35"/>
      <c r="L325" s="35"/>
    </row>
    <row r="326" spans="7:12" ht="14.25" customHeight="1">
      <c r="G326" s="35"/>
      <c r="H326" s="35"/>
      <c r="I326" s="35"/>
      <c r="J326" s="35"/>
      <c r="K326" s="35"/>
      <c r="L326" s="35"/>
    </row>
    <row r="327" spans="7:12" ht="14.25" customHeight="1">
      <c r="G327" s="35"/>
      <c r="H327" s="35"/>
      <c r="I327" s="35"/>
      <c r="J327" s="35"/>
      <c r="K327" s="35"/>
      <c r="L327" s="35"/>
    </row>
    <row r="328" spans="7:12" ht="14.25" customHeight="1">
      <c r="G328" s="35"/>
      <c r="H328" s="35"/>
      <c r="I328" s="35"/>
      <c r="J328" s="35"/>
      <c r="K328" s="35"/>
      <c r="L328" s="35"/>
    </row>
    <row r="329" spans="7:12" ht="14.25" customHeight="1">
      <c r="G329" s="35"/>
      <c r="H329" s="35"/>
      <c r="I329" s="35"/>
      <c r="J329" s="35"/>
      <c r="K329" s="35"/>
      <c r="L329" s="35"/>
    </row>
    <row r="330" spans="7:12" ht="14.25" customHeight="1">
      <c r="G330" s="35"/>
      <c r="H330" s="35"/>
      <c r="I330" s="35"/>
      <c r="J330" s="35"/>
      <c r="K330" s="35"/>
      <c r="L330" s="35"/>
    </row>
    <row r="331" spans="7:12" ht="14.25" customHeight="1">
      <c r="G331" s="35"/>
      <c r="H331" s="35"/>
      <c r="I331" s="35"/>
      <c r="J331" s="35"/>
      <c r="K331" s="35"/>
      <c r="L331" s="35"/>
    </row>
    <row r="332" spans="7:12" ht="14.25" customHeight="1">
      <c r="G332" s="35"/>
      <c r="H332" s="35"/>
      <c r="I332" s="35"/>
      <c r="J332" s="35"/>
      <c r="K332" s="35"/>
      <c r="L332" s="35"/>
    </row>
    <row r="333" spans="7:12" ht="14.25" customHeight="1">
      <c r="G333" s="35"/>
      <c r="H333" s="35"/>
      <c r="I333" s="35"/>
      <c r="J333" s="35"/>
      <c r="K333" s="35"/>
      <c r="L333" s="35"/>
    </row>
    <row r="334" spans="7:12" ht="14.25" customHeight="1">
      <c r="G334" s="35"/>
      <c r="H334" s="35"/>
      <c r="I334" s="35"/>
      <c r="J334" s="35"/>
      <c r="K334" s="35"/>
      <c r="L334" s="35"/>
    </row>
    <row r="335" spans="7:12" ht="14.25" customHeight="1">
      <c r="G335" s="35"/>
      <c r="H335" s="35"/>
      <c r="I335" s="35"/>
      <c r="J335" s="35"/>
      <c r="K335" s="35"/>
      <c r="L335" s="35"/>
    </row>
    <row r="336" spans="7:12" ht="14.25" customHeight="1">
      <c r="G336" s="35"/>
      <c r="H336" s="35"/>
      <c r="I336" s="35"/>
      <c r="J336" s="35"/>
      <c r="K336" s="35"/>
      <c r="L336" s="35"/>
    </row>
    <row r="337" spans="7:12" ht="14.25" customHeight="1">
      <c r="G337" s="35"/>
      <c r="H337" s="35"/>
      <c r="I337" s="35"/>
      <c r="J337" s="35"/>
      <c r="K337" s="35"/>
      <c r="L337" s="35"/>
    </row>
    <row r="338" spans="7:12" ht="14.25" customHeight="1">
      <c r="G338" s="35"/>
      <c r="H338" s="35"/>
      <c r="I338" s="35"/>
      <c r="J338" s="35"/>
      <c r="K338" s="35"/>
      <c r="L338" s="35"/>
    </row>
    <row r="339" spans="7:12" ht="14.25" customHeight="1">
      <c r="G339" s="35"/>
      <c r="H339" s="35"/>
      <c r="I339" s="35"/>
      <c r="J339" s="35"/>
      <c r="K339" s="35"/>
      <c r="L339" s="35"/>
    </row>
    <row r="340" spans="7:12" ht="14.25" customHeight="1">
      <c r="G340" s="35"/>
      <c r="H340" s="35"/>
      <c r="I340" s="35"/>
      <c r="J340" s="35"/>
      <c r="K340" s="35"/>
      <c r="L340" s="35"/>
    </row>
    <row r="341" spans="7:12" ht="14.25" customHeight="1">
      <c r="G341" s="35"/>
      <c r="H341" s="35"/>
      <c r="I341" s="35"/>
      <c r="J341" s="35"/>
      <c r="K341" s="35"/>
      <c r="L341" s="35"/>
    </row>
    <row r="342" spans="7:12" ht="14.25" customHeight="1">
      <c r="G342" s="35"/>
      <c r="H342" s="35"/>
      <c r="I342" s="35"/>
      <c r="J342" s="35"/>
      <c r="K342" s="35"/>
      <c r="L342" s="35"/>
    </row>
    <row r="343" spans="7:12" ht="14.25" customHeight="1">
      <c r="G343" s="35"/>
      <c r="H343" s="35"/>
      <c r="I343" s="35"/>
      <c r="J343" s="35"/>
      <c r="K343" s="35"/>
      <c r="L343" s="35"/>
    </row>
    <row r="344" spans="7:12" ht="14.25" customHeight="1">
      <c r="G344" s="35"/>
      <c r="H344" s="35"/>
      <c r="I344" s="35"/>
      <c r="J344" s="35"/>
      <c r="K344" s="35"/>
      <c r="L344" s="35"/>
    </row>
    <row r="345" spans="7:12" ht="14.25" customHeight="1">
      <c r="G345" s="35"/>
      <c r="H345" s="35"/>
      <c r="I345" s="35"/>
      <c r="J345" s="35"/>
      <c r="K345" s="35"/>
      <c r="L345" s="35"/>
    </row>
    <row r="346" spans="7:12" ht="14.25" customHeight="1">
      <c r="G346" s="35"/>
      <c r="H346" s="35"/>
      <c r="I346" s="35"/>
      <c r="J346" s="35"/>
      <c r="K346" s="35"/>
      <c r="L346" s="35"/>
    </row>
    <row r="347" spans="7:12" ht="14.25" customHeight="1">
      <c r="G347" s="35"/>
      <c r="H347" s="35"/>
      <c r="I347" s="35"/>
      <c r="J347" s="35"/>
      <c r="K347" s="35"/>
      <c r="L347" s="35"/>
    </row>
    <row r="348" spans="7:12" ht="14.25" customHeight="1">
      <c r="G348" s="35"/>
      <c r="H348" s="35"/>
      <c r="I348" s="35"/>
      <c r="J348" s="35"/>
      <c r="K348" s="35"/>
      <c r="L348" s="35"/>
    </row>
    <row r="349" spans="7:12" ht="14.25" customHeight="1">
      <c r="G349" s="35"/>
      <c r="H349" s="35"/>
      <c r="I349" s="35"/>
      <c r="J349" s="35"/>
      <c r="K349" s="35"/>
      <c r="L349" s="35"/>
    </row>
    <row r="350" spans="7:12" ht="14.25" customHeight="1">
      <c r="G350" s="35"/>
      <c r="H350" s="35"/>
      <c r="I350" s="35"/>
      <c r="J350" s="35"/>
      <c r="K350" s="35"/>
      <c r="L350" s="35"/>
    </row>
    <row r="351" spans="7:12" ht="14.25" customHeight="1">
      <c r="G351" s="35"/>
      <c r="H351" s="35"/>
      <c r="I351" s="35"/>
      <c r="J351" s="35"/>
      <c r="K351" s="35"/>
      <c r="L351" s="35"/>
    </row>
    <row r="352" spans="7:12" ht="14.25" customHeight="1">
      <c r="G352" s="35"/>
      <c r="H352" s="35"/>
      <c r="I352" s="35"/>
      <c r="J352" s="35"/>
      <c r="K352" s="35"/>
      <c r="L352" s="35"/>
    </row>
    <row r="353" spans="7:12" ht="14.25" customHeight="1">
      <c r="G353" s="35"/>
      <c r="H353" s="35"/>
      <c r="I353" s="35"/>
      <c r="J353" s="35"/>
      <c r="K353" s="35"/>
      <c r="L353" s="35"/>
    </row>
    <row r="354" spans="7:12" ht="14.25" customHeight="1">
      <c r="G354" s="35"/>
      <c r="H354" s="35"/>
      <c r="I354" s="35"/>
      <c r="J354" s="35"/>
      <c r="K354" s="35"/>
      <c r="L354" s="35"/>
    </row>
    <row r="355" spans="7:12" ht="14.25" customHeight="1">
      <c r="G355" s="35"/>
      <c r="H355" s="35"/>
      <c r="I355" s="35"/>
      <c r="J355" s="35"/>
      <c r="K355" s="35"/>
      <c r="L355" s="35"/>
    </row>
    <row r="356" spans="7:12" ht="14.25" customHeight="1">
      <c r="G356" s="35"/>
      <c r="H356" s="35"/>
      <c r="I356" s="35"/>
      <c r="J356" s="35"/>
      <c r="K356" s="35"/>
      <c r="L356" s="35"/>
    </row>
    <row r="357" spans="7:12" ht="14.25" customHeight="1">
      <c r="G357" s="35"/>
      <c r="H357" s="35"/>
      <c r="I357" s="35"/>
      <c r="J357" s="35"/>
      <c r="K357" s="35"/>
      <c r="L357" s="35"/>
    </row>
    <row r="358" spans="7:12" ht="14.25" customHeight="1">
      <c r="G358" s="35"/>
      <c r="H358" s="35"/>
      <c r="I358" s="35"/>
      <c r="J358" s="35"/>
      <c r="K358" s="35"/>
      <c r="L358" s="35"/>
    </row>
    <row r="359" spans="7:12" ht="14.25" customHeight="1">
      <c r="G359" s="35"/>
      <c r="H359" s="35"/>
      <c r="I359" s="35"/>
      <c r="J359" s="35"/>
      <c r="K359" s="35"/>
      <c r="L359" s="35"/>
    </row>
    <row r="360" spans="7:12" ht="14.25" customHeight="1">
      <c r="G360" s="35"/>
      <c r="H360" s="35"/>
      <c r="I360" s="35"/>
      <c r="J360" s="35"/>
      <c r="K360" s="35"/>
      <c r="L360" s="35"/>
    </row>
    <row r="361" spans="7:12" ht="14.25" customHeight="1">
      <c r="G361" s="35"/>
      <c r="H361" s="35"/>
      <c r="I361" s="35"/>
      <c r="J361" s="35"/>
      <c r="K361" s="35"/>
      <c r="L361" s="35"/>
    </row>
    <row r="362" spans="7:12" ht="14.25" customHeight="1">
      <c r="G362" s="35"/>
      <c r="H362" s="35"/>
      <c r="I362" s="35"/>
      <c r="J362" s="35"/>
      <c r="K362" s="35"/>
      <c r="L362" s="35"/>
    </row>
    <row r="363" spans="7:12" ht="14.25" customHeight="1">
      <c r="G363" s="35"/>
      <c r="H363" s="35"/>
      <c r="I363" s="35"/>
      <c r="J363" s="35"/>
      <c r="K363" s="35"/>
      <c r="L363" s="35"/>
    </row>
    <row r="364" spans="7:12" ht="14.25" customHeight="1">
      <c r="G364" s="35"/>
      <c r="H364" s="35"/>
      <c r="I364" s="35"/>
      <c r="J364" s="35"/>
      <c r="K364" s="35"/>
      <c r="L364" s="35"/>
    </row>
    <row r="365" spans="7:12" ht="14.25" customHeight="1">
      <c r="G365" s="35"/>
      <c r="H365" s="35"/>
      <c r="I365" s="35"/>
      <c r="J365" s="35"/>
      <c r="K365" s="35"/>
      <c r="L365" s="35"/>
    </row>
    <row r="366" spans="7:12" ht="14.25" customHeight="1">
      <c r="G366" s="35"/>
      <c r="H366" s="35"/>
      <c r="I366" s="35"/>
      <c r="J366" s="35"/>
      <c r="K366" s="35"/>
      <c r="L366" s="35"/>
    </row>
    <row r="367" spans="7:12" ht="14.25" customHeight="1">
      <c r="G367" s="35"/>
      <c r="H367" s="35"/>
      <c r="I367" s="35"/>
      <c r="J367" s="35"/>
      <c r="K367" s="35"/>
      <c r="L367" s="35"/>
    </row>
    <row r="368" spans="7:12" ht="14.25" customHeight="1">
      <c r="G368" s="35"/>
      <c r="H368" s="35"/>
      <c r="I368" s="35"/>
      <c r="J368" s="35"/>
      <c r="K368" s="35"/>
      <c r="L368" s="35"/>
    </row>
    <row r="369" spans="7:12" ht="14.25" customHeight="1">
      <c r="G369" s="35"/>
      <c r="H369" s="35"/>
      <c r="I369" s="35"/>
      <c r="J369" s="35"/>
      <c r="K369" s="35"/>
      <c r="L369" s="35"/>
    </row>
    <row r="370" spans="7:12" ht="14.25" customHeight="1">
      <c r="G370" s="35"/>
      <c r="H370" s="35"/>
      <c r="I370" s="35"/>
      <c r="J370" s="35"/>
      <c r="K370" s="35"/>
      <c r="L370" s="35"/>
    </row>
    <row r="371" spans="7:12" ht="14.25" customHeight="1">
      <c r="G371" s="35"/>
      <c r="H371" s="35"/>
      <c r="I371" s="35"/>
      <c r="J371" s="35"/>
      <c r="K371" s="35"/>
      <c r="L371" s="35"/>
    </row>
    <row r="372" spans="7:12" ht="14.25" customHeight="1">
      <c r="G372" s="35"/>
      <c r="H372" s="35"/>
      <c r="I372" s="35"/>
      <c r="J372" s="35"/>
      <c r="K372" s="35"/>
      <c r="L372" s="35"/>
    </row>
    <row r="373" spans="7:12" ht="14.25" customHeight="1">
      <c r="G373" s="35"/>
      <c r="H373" s="35"/>
      <c r="I373" s="35"/>
      <c r="J373" s="35"/>
      <c r="K373" s="35"/>
      <c r="L373" s="35"/>
    </row>
    <row r="374" spans="7:12" ht="14.25" customHeight="1">
      <c r="G374" s="35"/>
      <c r="H374" s="35"/>
      <c r="I374" s="35"/>
      <c r="J374" s="35"/>
      <c r="K374" s="35"/>
      <c r="L374" s="35"/>
    </row>
    <row r="375" spans="7:12" ht="14.25" customHeight="1">
      <c r="G375" s="35"/>
      <c r="H375" s="35"/>
      <c r="I375" s="35"/>
      <c r="J375" s="35"/>
      <c r="K375" s="35"/>
      <c r="L375" s="35"/>
    </row>
    <row r="376" spans="7:12" ht="14.25" customHeight="1">
      <c r="G376" s="35"/>
      <c r="H376" s="35"/>
      <c r="I376" s="35"/>
      <c r="J376" s="35"/>
      <c r="K376" s="35"/>
      <c r="L376" s="35"/>
    </row>
    <row r="377" spans="7:12" ht="14.25" customHeight="1">
      <c r="G377" s="35"/>
      <c r="H377" s="35"/>
      <c r="I377" s="35"/>
      <c r="J377" s="35"/>
      <c r="K377" s="35"/>
      <c r="L377" s="35"/>
    </row>
    <row r="378" spans="7:12" ht="14.25" customHeight="1">
      <c r="G378" s="35"/>
      <c r="H378" s="35"/>
      <c r="I378" s="35"/>
      <c r="J378" s="35"/>
      <c r="K378" s="35"/>
      <c r="L378" s="35"/>
    </row>
    <row r="379" spans="7:12" ht="14.25" customHeight="1">
      <c r="G379" s="35"/>
      <c r="H379" s="35"/>
      <c r="I379" s="35"/>
      <c r="J379" s="35"/>
      <c r="K379" s="35"/>
      <c r="L379" s="35"/>
    </row>
    <row r="380" spans="7:12" ht="14.25" customHeight="1">
      <c r="G380" s="35"/>
      <c r="H380" s="35"/>
      <c r="I380" s="35"/>
      <c r="J380" s="35"/>
      <c r="K380" s="35"/>
      <c r="L380" s="35"/>
    </row>
    <row r="381" spans="7:12" ht="14.25" customHeight="1">
      <c r="G381" s="35"/>
      <c r="H381" s="35"/>
      <c r="I381" s="35"/>
      <c r="J381" s="35"/>
      <c r="K381" s="35"/>
      <c r="L381" s="35"/>
    </row>
    <row r="382" spans="7:12" ht="14.25" customHeight="1">
      <c r="G382" s="35"/>
      <c r="H382" s="35"/>
      <c r="I382" s="35"/>
      <c r="J382" s="35"/>
      <c r="K382" s="35"/>
      <c r="L382" s="35"/>
    </row>
    <row r="383" spans="7:12" ht="14.25" customHeight="1">
      <c r="G383" s="35"/>
      <c r="H383" s="35"/>
      <c r="I383" s="35"/>
      <c r="J383" s="35"/>
      <c r="K383" s="35"/>
      <c r="L383" s="35"/>
    </row>
    <row r="384" spans="7:12" ht="14.25" customHeight="1">
      <c r="G384" s="35"/>
      <c r="H384" s="35"/>
      <c r="I384" s="35"/>
      <c r="J384" s="35"/>
      <c r="K384" s="35"/>
      <c r="L384" s="35"/>
    </row>
    <row r="385" spans="7:12" ht="14.25" customHeight="1">
      <c r="G385" s="35"/>
      <c r="H385" s="35"/>
      <c r="I385" s="35"/>
      <c r="J385" s="35"/>
      <c r="K385" s="35"/>
      <c r="L385" s="35"/>
    </row>
    <row r="386" spans="7:12" ht="14.25" customHeight="1">
      <c r="G386" s="35"/>
      <c r="H386" s="35"/>
      <c r="I386" s="35"/>
      <c r="J386" s="35"/>
      <c r="K386" s="35"/>
      <c r="L386" s="35"/>
    </row>
    <row r="387" spans="7:12" ht="14.25" customHeight="1">
      <c r="G387" s="35"/>
      <c r="H387" s="35"/>
      <c r="I387" s="35"/>
      <c r="J387" s="35"/>
      <c r="K387" s="35"/>
      <c r="L387" s="35"/>
    </row>
    <row r="388" spans="7:12" ht="14.25" customHeight="1">
      <c r="G388" s="35"/>
      <c r="H388" s="35"/>
      <c r="I388" s="35"/>
      <c r="J388" s="35"/>
      <c r="K388" s="35"/>
      <c r="L388" s="35"/>
    </row>
    <row r="389" spans="7:12" ht="14.25" customHeight="1">
      <c r="G389" s="35"/>
      <c r="H389" s="35"/>
      <c r="I389" s="35"/>
      <c r="J389" s="35"/>
      <c r="K389" s="35"/>
      <c r="L389" s="35"/>
    </row>
    <row r="390" spans="7:12" ht="14.25" customHeight="1">
      <c r="G390" s="35"/>
      <c r="H390" s="35"/>
      <c r="I390" s="35"/>
      <c r="J390" s="35"/>
      <c r="K390" s="35"/>
      <c r="L390" s="35"/>
    </row>
    <row r="391" spans="7:12" ht="14.25" customHeight="1">
      <c r="G391" s="35"/>
      <c r="H391" s="35"/>
      <c r="I391" s="35"/>
      <c r="J391" s="35"/>
      <c r="K391" s="35"/>
      <c r="L391" s="35"/>
    </row>
    <row r="392" spans="7:12" ht="14.25" customHeight="1">
      <c r="G392" s="35"/>
      <c r="H392" s="35"/>
      <c r="I392" s="35"/>
      <c r="J392" s="35"/>
      <c r="K392" s="35"/>
      <c r="L392" s="35"/>
    </row>
    <row r="393" spans="7:12" ht="14.25" customHeight="1">
      <c r="G393" s="35"/>
      <c r="H393" s="35"/>
      <c r="I393" s="35"/>
      <c r="J393" s="35"/>
      <c r="K393" s="35"/>
      <c r="L393" s="35"/>
    </row>
    <row r="394" spans="7:12" ht="14.25" customHeight="1">
      <c r="G394" s="35"/>
      <c r="H394" s="35"/>
      <c r="I394" s="35"/>
      <c r="J394" s="35"/>
      <c r="K394" s="35"/>
      <c r="L394" s="35"/>
    </row>
    <row r="395" spans="7:12" ht="14.25" customHeight="1">
      <c r="G395" s="35"/>
      <c r="H395" s="35"/>
      <c r="I395" s="35"/>
      <c r="J395" s="35"/>
      <c r="K395" s="35"/>
      <c r="L395" s="35"/>
    </row>
    <row r="396" spans="7:12" ht="14.25" customHeight="1">
      <c r="G396" s="35"/>
      <c r="H396" s="35"/>
      <c r="I396" s="35"/>
      <c r="J396" s="35"/>
      <c r="K396" s="35"/>
      <c r="L396" s="35"/>
    </row>
    <row r="397" spans="7:12" ht="14.25" customHeight="1">
      <c r="G397" s="35"/>
      <c r="H397" s="35"/>
      <c r="I397" s="35"/>
      <c r="J397" s="35"/>
      <c r="K397" s="35"/>
      <c r="L397" s="35"/>
    </row>
    <row r="398" spans="7:12" ht="14.25" customHeight="1">
      <c r="G398" s="35"/>
      <c r="H398" s="35"/>
      <c r="I398" s="35"/>
      <c r="J398" s="35"/>
      <c r="K398" s="35"/>
      <c r="L398" s="35"/>
    </row>
    <row r="399" spans="7:12" ht="14.25" customHeight="1">
      <c r="G399" s="35"/>
      <c r="H399" s="35"/>
      <c r="I399" s="35"/>
      <c r="J399" s="35"/>
      <c r="K399" s="35"/>
      <c r="L399" s="35"/>
    </row>
    <row r="400" spans="7:12" ht="14.25" customHeight="1">
      <c r="G400" s="35"/>
      <c r="H400" s="35"/>
      <c r="I400" s="35"/>
      <c r="J400" s="35"/>
      <c r="K400" s="35"/>
      <c r="L400" s="35"/>
    </row>
    <row r="401" spans="7:12" ht="14.25" customHeight="1">
      <c r="G401" s="35"/>
      <c r="H401" s="35"/>
      <c r="I401" s="35"/>
      <c r="J401" s="35"/>
      <c r="K401" s="35"/>
      <c r="L401" s="35"/>
    </row>
    <row r="402" spans="7:12" ht="14.25" customHeight="1">
      <c r="G402" s="35"/>
      <c r="H402" s="35"/>
      <c r="I402" s="35"/>
      <c r="J402" s="35"/>
      <c r="K402" s="35"/>
      <c r="L402" s="35"/>
    </row>
    <row r="403" spans="7:12" ht="14.25" customHeight="1">
      <c r="G403" s="35"/>
      <c r="H403" s="35"/>
      <c r="I403" s="35"/>
      <c r="J403" s="35"/>
      <c r="K403" s="35"/>
      <c r="L403" s="35"/>
    </row>
    <row r="404" spans="7:12" ht="14.25" customHeight="1">
      <c r="G404" s="35"/>
      <c r="H404" s="35"/>
      <c r="I404" s="35"/>
      <c r="J404" s="35"/>
      <c r="K404" s="35"/>
      <c r="L404" s="35"/>
    </row>
    <row r="405" spans="7:12" ht="14.25" customHeight="1">
      <c r="G405" s="35"/>
      <c r="H405" s="35"/>
      <c r="I405" s="35"/>
      <c r="J405" s="35"/>
      <c r="K405" s="35"/>
      <c r="L405" s="35"/>
    </row>
    <row r="406" spans="7:12" ht="14.25" customHeight="1">
      <c r="G406" s="35"/>
      <c r="H406" s="35"/>
      <c r="I406" s="35"/>
      <c r="J406" s="35"/>
      <c r="K406" s="35"/>
      <c r="L406" s="35"/>
    </row>
    <row r="407" spans="7:12" ht="14.25" customHeight="1">
      <c r="G407" s="35"/>
      <c r="H407" s="35"/>
      <c r="I407" s="35"/>
      <c r="J407" s="35"/>
      <c r="K407" s="35"/>
      <c r="L407" s="35"/>
    </row>
    <row r="408" spans="7:12" ht="14.25" customHeight="1">
      <c r="G408" s="35"/>
      <c r="H408" s="35"/>
      <c r="I408" s="35"/>
      <c r="J408" s="35"/>
      <c r="K408" s="35"/>
      <c r="L408" s="35"/>
    </row>
    <row r="409" spans="7:12" ht="14.25" customHeight="1">
      <c r="G409" s="35"/>
      <c r="H409" s="35"/>
      <c r="I409" s="35"/>
      <c r="J409" s="35"/>
      <c r="K409" s="35"/>
      <c r="L409" s="35"/>
    </row>
    <row r="410" spans="7:12" ht="14.25" customHeight="1">
      <c r="G410" s="35"/>
      <c r="H410" s="35"/>
      <c r="I410" s="35"/>
      <c r="J410" s="35"/>
      <c r="K410" s="35"/>
      <c r="L410" s="35"/>
    </row>
    <row r="411" spans="7:12" ht="14.25" customHeight="1">
      <c r="G411" s="35"/>
      <c r="H411" s="35"/>
      <c r="I411" s="35"/>
      <c r="J411" s="35"/>
      <c r="K411" s="35"/>
      <c r="L411" s="35"/>
    </row>
    <row r="412" spans="7:12" ht="14.25" customHeight="1">
      <c r="G412" s="35"/>
      <c r="H412" s="35"/>
      <c r="I412" s="35"/>
      <c r="J412" s="35"/>
      <c r="K412" s="35"/>
      <c r="L412" s="35"/>
    </row>
    <row r="413" spans="7:12" ht="14.25" customHeight="1">
      <c r="G413" s="35"/>
      <c r="H413" s="35"/>
      <c r="I413" s="35"/>
      <c r="J413" s="35"/>
      <c r="K413" s="35"/>
      <c r="L413" s="35"/>
    </row>
    <row r="414" spans="7:12" ht="14.25" customHeight="1">
      <c r="G414" s="35"/>
      <c r="H414" s="35"/>
      <c r="I414" s="35"/>
      <c r="J414" s="35"/>
      <c r="K414" s="35"/>
      <c r="L414" s="35"/>
    </row>
    <row r="415" spans="7:12" ht="14.25" customHeight="1">
      <c r="G415" s="35"/>
      <c r="H415" s="35"/>
      <c r="I415" s="35"/>
      <c r="J415" s="35"/>
      <c r="K415" s="35"/>
      <c r="L415" s="35"/>
    </row>
    <row r="416" spans="7:12" ht="14.25" customHeight="1">
      <c r="G416" s="35"/>
      <c r="H416" s="35"/>
      <c r="I416" s="35"/>
      <c r="J416" s="35"/>
      <c r="K416" s="35"/>
      <c r="L416" s="35"/>
    </row>
    <row r="417" spans="7:12" ht="14.25" customHeight="1">
      <c r="G417" s="35"/>
      <c r="H417" s="35"/>
      <c r="I417" s="35"/>
      <c r="J417" s="35"/>
      <c r="K417" s="35"/>
      <c r="L417" s="35"/>
    </row>
    <row r="418" spans="7:12" ht="14.25" customHeight="1">
      <c r="G418" s="35"/>
      <c r="H418" s="35"/>
      <c r="I418" s="35"/>
      <c r="J418" s="35"/>
      <c r="K418" s="35"/>
      <c r="L418" s="35"/>
    </row>
    <row r="419" spans="7:12" ht="14.25" customHeight="1">
      <c r="G419" s="35"/>
      <c r="H419" s="35"/>
      <c r="I419" s="35"/>
      <c r="J419" s="35"/>
      <c r="K419" s="35"/>
      <c r="L419" s="35"/>
    </row>
    <row r="420" spans="7:12" ht="14.25" customHeight="1">
      <c r="G420" s="35"/>
      <c r="H420" s="35"/>
      <c r="I420" s="35"/>
      <c r="J420" s="35"/>
      <c r="K420" s="35"/>
      <c r="L420" s="35"/>
    </row>
    <row r="421" spans="7:12" ht="14.25" customHeight="1">
      <c r="G421" s="35"/>
      <c r="H421" s="35"/>
      <c r="I421" s="35"/>
      <c r="J421" s="35"/>
      <c r="K421" s="35"/>
      <c r="L421" s="35"/>
    </row>
    <row r="422" spans="7:12" ht="14.25" customHeight="1">
      <c r="G422" s="35"/>
      <c r="H422" s="35"/>
      <c r="I422" s="35"/>
      <c r="J422" s="35"/>
      <c r="K422" s="35"/>
      <c r="L422" s="35"/>
    </row>
    <row r="423" spans="7:12" ht="14.25" customHeight="1">
      <c r="G423" s="35"/>
      <c r="H423" s="35"/>
      <c r="I423" s="35"/>
      <c r="J423" s="35"/>
      <c r="K423" s="35"/>
      <c r="L423" s="35"/>
    </row>
    <row r="424" spans="7:12" ht="14.25" customHeight="1">
      <c r="G424" s="35"/>
      <c r="H424" s="35"/>
      <c r="I424" s="35"/>
      <c r="J424" s="35"/>
      <c r="K424" s="35"/>
      <c r="L424" s="35"/>
    </row>
    <row r="425" spans="7:12" ht="14.25" customHeight="1">
      <c r="G425" s="35"/>
      <c r="H425" s="35"/>
      <c r="I425" s="35"/>
      <c r="J425" s="35"/>
      <c r="K425" s="35"/>
      <c r="L425" s="35"/>
    </row>
    <row r="426" spans="7:12" ht="14.25" customHeight="1">
      <c r="G426" s="35"/>
      <c r="H426" s="35"/>
      <c r="I426" s="35"/>
      <c r="J426" s="35"/>
      <c r="K426" s="35"/>
      <c r="L426" s="35"/>
    </row>
    <row r="427" spans="7:12" ht="14.25" customHeight="1">
      <c r="G427" s="35"/>
      <c r="H427" s="35"/>
      <c r="I427" s="35"/>
      <c r="J427" s="35"/>
      <c r="K427" s="35"/>
      <c r="L427" s="35"/>
    </row>
    <row r="428" spans="7:12" ht="14.25" customHeight="1">
      <c r="G428" s="35"/>
      <c r="H428" s="35"/>
      <c r="I428" s="35"/>
      <c r="J428" s="35"/>
      <c r="K428" s="35"/>
      <c r="L428" s="35"/>
    </row>
    <row r="429" spans="7:12" ht="14.25" customHeight="1">
      <c r="G429" s="35"/>
      <c r="H429" s="35"/>
      <c r="I429" s="35"/>
      <c r="J429" s="35"/>
      <c r="K429" s="35"/>
      <c r="L429" s="35"/>
    </row>
    <row r="430" spans="7:12" ht="14.25" customHeight="1">
      <c r="G430" s="35"/>
      <c r="H430" s="35"/>
      <c r="I430" s="35"/>
      <c r="J430" s="35"/>
      <c r="K430" s="35"/>
      <c r="L430" s="35"/>
    </row>
    <row r="431" spans="7:12" ht="14.25" customHeight="1">
      <c r="G431" s="35"/>
      <c r="H431" s="35"/>
      <c r="I431" s="35"/>
      <c r="J431" s="35"/>
      <c r="K431" s="35"/>
      <c r="L431" s="35"/>
    </row>
    <row r="432" spans="7:12" ht="14.25" customHeight="1">
      <c r="G432" s="35"/>
      <c r="H432" s="35"/>
      <c r="I432" s="35"/>
      <c r="J432" s="35"/>
      <c r="K432" s="35"/>
      <c r="L432" s="35"/>
    </row>
    <row r="433" spans="7:12" ht="14.25" customHeight="1">
      <c r="G433" s="35"/>
      <c r="H433" s="35"/>
      <c r="I433" s="35"/>
      <c r="J433" s="35"/>
      <c r="K433" s="35"/>
      <c r="L433" s="35"/>
    </row>
    <row r="434" spans="7:12" ht="14.25" customHeight="1">
      <c r="G434" s="35"/>
      <c r="H434" s="35"/>
      <c r="I434" s="35"/>
      <c r="J434" s="35"/>
      <c r="K434" s="35"/>
      <c r="L434" s="35"/>
    </row>
    <row r="435" spans="7:12" ht="14.25" customHeight="1">
      <c r="G435" s="35"/>
      <c r="H435" s="35"/>
      <c r="I435" s="35"/>
      <c r="J435" s="35"/>
      <c r="K435" s="35"/>
      <c r="L435" s="35"/>
    </row>
    <row r="436" spans="7:12" ht="14.25" customHeight="1">
      <c r="G436" s="35"/>
      <c r="H436" s="35"/>
      <c r="I436" s="35"/>
      <c r="J436" s="35"/>
      <c r="K436" s="35"/>
      <c r="L436" s="35"/>
    </row>
    <row r="437" spans="7:12" ht="14.25" customHeight="1">
      <c r="G437" s="35"/>
      <c r="H437" s="35"/>
      <c r="I437" s="35"/>
      <c r="J437" s="35"/>
      <c r="K437" s="35"/>
      <c r="L437" s="35"/>
    </row>
    <row r="438" spans="7:12" ht="14.25" customHeight="1">
      <c r="G438" s="35"/>
      <c r="H438" s="35"/>
      <c r="I438" s="35"/>
      <c r="J438" s="35"/>
      <c r="K438" s="35"/>
      <c r="L438" s="35"/>
    </row>
    <row r="439" spans="7:12" ht="14.25" customHeight="1">
      <c r="G439" s="35"/>
      <c r="H439" s="35"/>
      <c r="I439" s="35"/>
      <c r="J439" s="35"/>
      <c r="K439" s="35"/>
      <c r="L439" s="35"/>
    </row>
    <row r="440" spans="7:12" ht="14.25" customHeight="1">
      <c r="G440" s="35"/>
      <c r="H440" s="35"/>
      <c r="I440" s="35"/>
      <c r="J440" s="35"/>
      <c r="K440" s="35"/>
      <c r="L440" s="35"/>
    </row>
    <row r="441" spans="7:12" ht="14.25" customHeight="1">
      <c r="G441" s="35"/>
      <c r="H441" s="35"/>
      <c r="I441" s="35"/>
      <c r="J441" s="35"/>
      <c r="K441" s="35"/>
      <c r="L441" s="35"/>
    </row>
    <row r="442" spans="7:12" ht="14.25" customHeight="1">
      <c r="G442" s="35"/>
      <c r="H442" s="35"/>
      <c r="I442" s="35"/>
      <c r="J442" s="35"/>
      <c r="K442" s="35"/>
      <c r="L442" s="35"/>
    </row>
    <row r="443" spans="7:12" ht="14.25" customHeight="1">
      <c r="G443" s="35"/>
      <c r="H443" s="35"/>
      <c r="I443" s="35"/>
      <c r="J443" s="35"/>
      <c r="K443" s="35"/>
      <c r="L443" s="35"/>
    </row>
    <row r="444" spans="7:12" ht="14.25" customHeight="1">
      <c r="G444" s="35"/>
      <c r="H444" s="35"/>
      <c r="I444" s="35"/>
      <c r="J444" s="35"/>
      <c r="K444" s="35"/>
      <c r="L444" s="35"/>
    </row>
    <row r="445" spans="7:12" ht="14.25" customHeight="1">
      <c r="G445" s="35"/>
      <c r="H445" s="35"/>
      <c r="I445" s="35"/>
      <c r="J445" s="35"/>
      <c r="K445" s="35"/>
      <c r="L445" s="35"/>
    </row>
    <row r="446" spans="7:12" ht="14.25" customHeight="1">
      <c r="G446" s="35"/>
      <c r="H446" s="35"/>
      <c r="I446" s="35"/>
      <c r="J446" s="35"/>
      <c r="K446" s="35"/>
      <c r="L446" s="35"/>
    </row>
    <row r="447" spans="7:12" ht="14.25" customHeight="1">
      <c r="G447" s="35"/>
      <c r="H447" s="35"/>
      <c r="I447" s="35"/>
      <c r="J447" s="35"/>
      <c r="K447" s="35"/>
      <c r="L447" s="35"/>
    </row>
    <row r="448" spans="7:12" ht="14.25" customHeight="1">
      <c r="G448" s="35"/>
      <c r="H448" s="35"/>
      <c r="I448" s="35"/>
      <c r="J448" s="35"/>
      <c r="K448" s="35"/>
      <c r="L448" s="35"/>
    </row>
    <row r="449" spans="7:12" ht="14.25" customHeight="1">
      <c r="G449" s="35"/>
      <c r="H449" s="35"/>
      <c r="I449" s="35"/>
      <c r="J449" s="35"/>
      <c r="K449" s="35"/>
      <c r="L449" s="35"/>
    </row>
    <row r="450" spans="7:12" ht="14.25" customHeight="1">
      <c r="G450" s="35"/>
      <c r="H450" s="35"/>
      <c r="I450" s="35"/>
      <c r="J450" s="35"/>
      <c r="K450" s="35"/>
      <c r="L450" s="35"/>
    </row>
    <row r="451" spans="7:12" ht="14.25" customHeight="1">
      <c r="G451" s="35"/>
      <c r="H451" s="35"/>
      <c r="I451" s="35"/>
      <c r="J451" s="35"/>
      <c r="K451" s="35"/>
      <c r="L451" s="35"/>
    </row>
    <row r="452" spans="7:12" ht="14.25" customHeight="1">
      <c r="G452" s="35"/>
      <c r="H452" s="35"/>
      <c r="I452" s="35"/>
      <c r="J452" s="35"/>
      <c r="K452" s="35"/>
      <c r="L452" s="35"/>
    </row>
    <row r="453" spans="7:12" ht="14.25" customHeight="1">
      <c r="G453" s="35"/>
      <c r="H453" s="35"/>
      <c r="I453" s="35"/>
      <c r="J453" s="35"/>
      <c r="K453" s="35"/>
      <c r="L453" s="35"/>
    </row>
    <row r="454" spans="7:12" ht="14.25" customHeight="1">
      <c r="G454" s="35"/>
      <c r="H454" s="35"/>
      <c r="I454" s="35"/>
      <c r="J454" s="35"/>
      <c r="K454" s="35"/>
      <c r="L454" s="35"/>
    </row>
    <row r="455" spans="7:12" ht="14.25" customHeight="1">
      <c r="G455" s="35"/>
      <c r="H455" s="35"/>
      <c r="I455" s="35"/>
      <c r="J455" s="35"/>
      <c r="K455" s="35"/>
      <c r="L455" s="35"/>
    </row>
    <row r="456" spans="7:12" ht="14.25" customHeight="1">
      <c r="G456" s="35"/>
      <c r="H456" s="35"/>
      <c r="I456" s="35"/>
      <c r="J456" s="35"/>
      <c r="K456" s="35"/>
      <c r="L456" s="35"/>
    </row>
    <row r="457" spans="7:12" ht="14.25" customHeight="1">
      <c r="G457" s="35"/>
      <c r="H457" s="35"/>
      <c r="I457" s="35"/>
      <c r="J457" s="35"/>
      <c r="K457" s="35"/>
      <c r="L457" s="35"/>
    </row>
    <row r="458" spans="7:12" ht="14.25" customHeight="1">
      <c r="G458" s="35"/>
      <c r="H458" s="35"/>
      <c r="I458" s="35"/>
      <c r="J458" s="35"/>
      <c r="K458" s="35"/>
      <c r="L458" s="35"/>
    </row>
    <row r="459" spans="7:12" ht="14.25" customHeight="1">
      <c r="G459" s="35"/>
      <c r="H459" s="35"/>
      <c r="I459" s="35"/>
      <c r="J459" s="35"/>
      <c r="K459" s="35"/>
      <c r="L459" s="35"/>
    </row>
    <row r="460" spans="7:12" ht="14.25" customHeight="1">
      <c r="G460" s="35"/>
      <c r="H460" s="35"/>
      <c r="I460" s="35"/>
      <c r="J460" s="35"/>
      <c r="K460" s="35"/>
      <c r="L460" s="35"/>
    </row>
    <row r="461" spans="7:12" ht="14.25" customHeight="1">
      <c r="G461" s="35"/>
      <c r="H461" s="35"/>
      <c r="I461" s="35"/>
      <c r="J461" s="35"/>
      <c r="K461" s="35"/>
      <c r="L461" s="35"/>
    </row>
    <row r="462" spans="7:12" ht="14.25" customHeight="1">
      <c r="G462" s="35"/>
      <c r="H462" s="35"/>
      <c r="I462" s="35"/>
      <c r="J462" s="35"/>
      <c r="K462" s="35"/>
      <c r="L462" s="35"/>
    </row>
    <row r="463" spans="7:12" ht="14.25" customHeight="1">
      <c r="G463" s="35"/>
      <c r="H463" s="35"/>
      <c r="I463" s="35"/>
      <c r="J463" s="35"/>
      <c r="K463" s="35"/>
      <c r="L463" s="35"/>
    </row>
    <row r="464" spans="7:12" ht="14.25" customHeight="1">
      <c r="G464" s="35"/>
      <c r="H464" s="35"/>
      <c r="I464" s="35"/>
      <c r="J464" s="35"/>
      <c r="K464" s="35"/>
      <c r="L464" s="35"/>
    </row>
    <row r="465" spans="7:12" ht="14.25" customHeight="1">
      <c r="G465" s="35"/>
      <c r="H465" s="35"/>
      <c r="I465" s="35"/>
      <c r="J465" s="35"/>
      <c r="K465" s="35"/>
      <c r="L465" s="35"/>
    </row>
    <row r="466" spans="7:12" ht="14.25" customHeight="1">
      <c r="G466" s="35"/>
      <c r="H466" s="35"/>
      <c r="I466" s="35"/>
      <c r="J466" s="35"/>
      <c r="K466" s="35"/>
      <c r="L466" s="35"/>
    </row>
    <row r="467" spans="7:12" ht="14.25" customHeight="1">
      <c r="G467" s="35"/>
      <c r="H467" s="35"/>
      <c r="I467" s="35"/>
      <c r="J467" s="35"/>
      <c r="K467" s="35"/>
      <c r="L467" s="35"/>
    </row>
    <row r="468" spans="7:12" ht="14.25" customHeight="1">
      <c r="G468" s="35"/>
      <c r="H468" s="35"/>
      <c r="I468" s="35"/>
      <c r="J468" s="35"/>
      <c r="K468" s="35"/>
      <c r="L468" s="35"/>
    </row>
    <row r="469" spans="7:12" ht="14.25" customHeight="1">
      <c r="G469" s="35"/>
      <c r="H469" s="35"/>
      <c r="I469" s="35"/>
      <c r="J469" s="35"/>
      <c r="K469" s="35"/>
      <c r="L469" s="35"/>
    </row>
    <row r="470" spans="7:12" ht="14.25" customHeight="1">
      <c r="G470" s="35"/>
      <c r="H470" s="35"/>
      <c r="I470" s="35"/>
      <c r="J470" s="35"/>
      <c r="K470" s="35"/>
      <c r="L470" s="35"/>
    </row>
    <row r="471" spans="7:12" ht="14.25" customHeight="1">
      <c r="G471" s="35"/>
      <c r="H471" s="35"/>
      <c r="I471" s="35"/>
      <c r="J471" s="35"/>
      <c r="K471" s="35"/>
      <c r="L471" s="35"/>
    </row>
    <row r="472" spans="7:12" ht="14.25" customHeight="1">
      <c r="G472" s="35"/>
      <c r="H472" s="35"/>
      <c r="I472" s="35"/>
      <c r="J472" s="35"/>
      <c r="K472" s="35"/>
      <c r="L472" s="35"/>
    </row>
    <row r="473" spans="7:12" ht="14.25" customHeight="1">
      <c r="G473" s="35"/>
      <c r="H473" s="35"/>
      <c r="I473" s="35"/>
      <c r="J473" s="35"/>
      <c r="K473" s="35"/>
      <c r="L473" s="35"/>
    </row>
    <row r="474" spans="7:12" ht="14.25" customHeight="1">
      <c r="G474" s="35"/>
      <c r="H474" s="35"/>
      <c r="I474" s="35"/>
      <c r="J474" s="35"/>
      <c r="K474" s="35"/>
      <c r="L474" s="35"/>
    </row>
    <row r="475" spans="7:12" ht="14.25" customHeight="1">
      <c r="G475" s="35"/>
      <c r="H475" s="35"/>
      <c r="I475" s="35"/>
      <c r="J475" s="35"/>
      <c r="K475" s="35"/>
      <c r="L475" s="35"/>
    </row>
    <row r="476" spans="7:12" ht="14.25" customHeight="1">
      <c r="G476" s="35"/>
      <c r="H476" s="35"/>
      <c r="I476" s="35"/>
      <c r="J476" s="35"/>
      <c r="K476" s="35"/>
      <c r="L476" s="35"/>
    </row>
    <row r="477" spans="7:12" ht="14.25" customHeight="1">
      <c r="G477" s="35"/>
      <c r="H477" s="35"/>
      <c r="I477" s="35"/>
      <c r="J477" s="35"/>
      <c r="K477" s="35"/>
      <c r="L477" s="35"/>
    </row>
    <row r="478" spans="7:12" ht="14.25" customHeight="1">
      <c r="G478" s="35"/>
      <c r="H478" s="35"/>
      <c r="I478" s="35"/>
      <c r="J478" s="35"/>
      <c r="K478" s="35"/>
      <c r="L478" s="35"/>
    </row>
    <row r="479" spans="7:12" ht="14.25" customHeight="1">
      <c r="G479" s="35"/>
      <c r="H479" s="35"/>
      <c r="I479" s="35"/>
      <c r="J479" s="35"/>
      <c r="K479" s="35"/>
      <c r="L479" s="35"/>
    </row>
    <row r="480" spans="7:12" ht="14.25" customHeight="1">
      <c r="G480" s="35"/>
      <c r="H480" s="35"/>
      <c r="I480" s="35"/>
      <c r="J480" s="35"/>
      <c r="K480" s="35"/>
      <c r="L480" s="35"/>
    </row>
    <row r="481" spans="7:12" ht="14.25" customHeight="1">
      <c r="G481" s="35"/>
      <c r="H481" s="35"/>
      <c r="I481" s="35"/>
      <c r="J481" s="35"/>
      <c r="K481" s="35"/>
      <c r="L481" s="35"/>
    </row>
    <row r="482" spans="7:12" ht="14.25" customHeight="1">
      <c r="G482" s="35"/>
      <c r="H482" s="35"/>
      <c r="I482" s="35"/>
      <c r="J482" s="35"/>
      <c r="K482" s="35"/>
      <c r="L482" s="35"/>
    </row>
    <row r="483" spans="7:12" ht="14.25" customHeight="1">
      <c r="G483" s="35"/>
      <c r="H483" s="35"/>
      <c r="I483" s="35"/>
      <c r="J483" s="35"/>
      <c r="K483" s="35"/>
      <c r="L483" s="35"/>
    </row>
    <row r="484" spans="7:12" ht="14.25" customHeight="1">
      <c r="G484" s="35"/>
      <c r="H484" s="35"/>
      <c r="I484" s="35"/>
      <c r="J484" s="35"/>
      <c r="K484" s="35"/>
      <c r="L484" s="35"/>
    </row>
    <row r="485" spans="7:12" ht="14.25" customHeight="1">
      <c r="G485" s="35"/>
      <c r="H485" s="35"/>
      <c r="I485" s="35"/>
      <c r="J485" s="35"/>
      <c r="K485" s="35"/>
      <c r="L485" s="35"/>
    </row>
    <row r="486" spans="7:12" ht="14.25" customHeight="1">
      <c r="G486" s="35"/>
      <c r="H486" s="35"/>
      <c r="I486" s="35"/>
      <c r="J486" s="35"/>
      <c r="K486" s="35"/>
      <c r="L486" s="35"/>
    </row>
    <row r="487" spans="7:12" ht="14.25" customHeight="1">
      <c r="G487" s="35"/>
      <c r="H487" s="35"/>
      <c r="I487" s="35"/>
      <c r="J487" s="35"/>
      <c r="K487" s="35"/>
      <c r="L487" s="35"/>
    </row>
    <row r="488" spans="7:12" ht="14.25" customHeight="1">
      <c r="G488" s="35"/>
      <c r="H488" s="35"/>
      <c r="I488" s="35"/>
      <c r="J488" s="35"/>
      <c r="K488" s="35"/>
      <c r="L488" s="35"/>
    </row>
    <row r="489" spans="7:12" ht="14.25" customHeight="1">
      <c r="G489" s="35"/>
      <c r="H489" s="35"/>
      <c r="I489" s="35"/>
      <c r="J489" s="35"/>
      <c r="K489" s="35"/>
      <c r="L489" s="35"/>
    </row>
    <row r="490" spans="7:12" ht="14.25" customHeight="1">
      <c r="G490" s="35"/>
      <c r="H490" s="35"/>
      <c r="I490" s="35"/>
      <c r="J490" s="35"/>
      <c r="K490" s="35"/>
      <c r="L490" s="35"/>
    </row>
    <row r="491" spans="7:12" ht="14.25" customHeight="1">
      <c r="G491" s="35"/>
      <c r="H491" s="35"/>
      <c r="I491" s="35"/>
      <c r="J491" s="35"/>
      <c r="K491" s="35"/>
      <c r="L491" s="35"/>
    </row>
    <row r="492" spans="7:12" ht="14.25" customHeight="1">
      <c r="G492" s="35"/>
      <c r="H492" s="35"/>
      <c r="I492" s="35"/>
      <c r="J492" s="35"/>
      <c r="K492" s="35"/>
      <c r="L492" s="35"/>
    </row>
    <row r="493" spans="7:12" ht="14.25" customHeight="1">
      <c r="G493" s="35"/>
      <c r="H493" s="35"/>
      <c r="I493" s="35"/>
      <c r="J493" s="35"/>
      <c r="K493" s="35"/>
      <c r="L493" s="35"/>
    </row>
    <row r="494" spans="7:12" ht="14.25" customHeight="1">
      <c r="G494" s="35"/>
      <c r="H494" s="35"/>
      <c r="I494" s="35"/>
      <c r="J494" s="35"/>
      <c r="K494" s="35"/>
      <c r="L494" s="35"/>
    </row>
    <row r="495" spans="7:12" ht="14.25" customHeight="1">
      <c r="G495" s="35"/>
      <c r="H495" s="35"/>
      <c r="I495" s="35"/>
      <c r="J495" s="35"/>
      <c r="K495" s="35"/>
      <c r="L495" s="35"/>
    </row>
    <row r="496" spans="7:12" ht="14.25" customHeight="1">
      <c r="G496" s="35"/>
      <c r="H496" s="35"/>
      <c r="I496" s="35"/>
      <c r="J496" s="35"/>
      <c r="K496" s="35"/>
      <c r="L496" s="35"/>
    </row>
    <row r="497" spans="7:12" ht="14.25" customHeight="1">
      <c r="G497" s="35"/>
      <c r="H497" s="35"/>
      <c r="I497" s="35"/>
      <c r="J497" s="35"/>
      <c r="K497" s="35"/>
      <c r="L497" s="35"/>
    </row>
    <row r="498" spans="7:12" ht="14.25" customHeight="1">
      <c r="G498" s="35"/>
      <c r="H498" s="35"/>
      <c r="I498" s="35"/>
      <c r="J498" s="35"/>
      <c r="K498" s="35"/>
      <c r="L498" s="35"/>
    </row>
    <row r="499" spans="7:12" ht="14.25" customHeight="1">
      <c r="G499" s="35"/>
      <c r="H499" s="35"/>
      <c r="I499" s="35"/>
      <c r="J499" s="35"/>
      <c r="K499" s="35"/>
      <c r="L499" s="35"/>
    </row>
    <row r="500" spans="7:12" ht="14.25" customHeight="1">
      <c r="G500" s="35"/>
      <c r="H500" s="35"/>
      <c r="I500" s="35"/>
      <c r="J500" s="35"/>
      <c r="K500" s="35"/>
      <c r="L500" s="35"/>
    </row>
    <row r="501" spans="7:12" ht="14.25" customHeight="1">
      <c r="G501" s="35"/>
      <c r="H501" s="35"/>
      <c r="I501" s="35"/>
      <c r="J501" s="35"/>
      <c r="K501" s="35"/>
      <c r="L501" s="35"/>
    </row>
    <row r="502" spans="7:12" ht="14.25" customHeight="1">
      <c r="G502" s="35"/>
      <c r="H502" s="35"/>
      <c r="I502" s="35"/>
      <c r="J502" s="35"/>
      <c r="K502" s="35"/>
      <c r="L502" s="35"/>
    </row>
    <row r="503" spans="7:12" ht="14.25" customHeight="1">
      <c r="G503" s="35"/>
      <c r="H503" s="35"/>
      <c r="I503" s="35"/>
      <c r="J503" s="35"/>
      <c r="K503" s="35"/>
      <c r="L503" s="35"/>
    </row>
    <row r="504" spans="7:12" ht="14.25" customHeight="1">
      <c r="G504" s="35"/>
      <c r="H504" s="35"/>
      <c r="I504" s="35"/>
      <c r="J504" s="35"/>
      <c r="K504" s="35"/>
      <c r="L504" s="35"/>
    </row>
    <row r="505" spans="7:12" ht="14.25" customHeight="1">
      <c r="G505" s="35"/>
      <c r="H505" s="35"/>
      <c r="I505" s="35"/>
      <c r="J505" s="35"/>
      <c r="K505" s="35"/>
      <c r="L505" s="35"/>
    </row>
    <row r="506" spans="7:12" ht="14.25" customHeight="1">
      <c r="G506" s="35"/>
      <c r="H506" s="35"/>
      <c r="I506" s="35"/>
      <c r="J506" s="35"/>
      <c r="K506" s="35"/>
      <c r="L506" s="35"/>
    </row>
    <row r="507" spans="7:12" ht="14.25" customHeight="1">
      <c r="G507" s="35"/>
      <c r="H507" s="35"/>
      <c r="I507" s="35"/>
      <c r="J507" s="35"/>
      <c r="K507" s="35"/>
      <c r="L507" s="35"/>
    </row>
    <row r="508" spans="7:12" ht="14.25" customHeight="1">
      <c r="G508" s="35"/>
      <c r="H508" s="35"/>
      <c r="I508" s="35"/>
      <c r="J508" s="35"/>
      <c r="K508" s="35"/>
      <c r="L508" s="35"/>
    </row>
    <row r="509" spans="7:12" ht="14.25" customHeight="1">
      <c r="G509" s="35"/>
      <c r="H509" s="35"/>
      <c r="I509" s="35"/>
      <c r="J509" s="35"/>
      <c r="K509" s="35"/>
      <c r="L509" s="35"/>
    </row>
    <row r="510" spans="7:12" ht="14.25" customHeight="1">
      <c r="G510" s="35"/>
      <c r="H510" s="35"/>
      <c r="I510" s="35"/>
      <c r="J510" s="35"/>
      <c r="K510" s="35"/>
      <c r="L510" s="35"/>
    </row>
    <row r="511" spans="7:12" ht="14.25" customHeight="1">
      <c r="G511" s="35"/>
      <c r="H511" s="35"/>
      <c r="I511" s="35"/>
      <c r="J511" s="35"/>
      <c r="K511" s="35"/>
      <c r="L511" s="35"/>
    </row>
    <row r="512" spans="7:12" ht="14.25" customHeight="1">
      <c r="G512" s="35"/>
      <c r="H512" s="35"/>
      <c r="I512" s="35"/>
      <c r="J512" s="35"/>
      <c r="K512" s="35"/>
      <c r="L512" s="35"/>
    </row>
    <row r="513" spans="7:12" ht="14.25" customHeight="1">
      <c r="G513" s="35"/>
      <c r="H513" s="35"/>
      <c r="I513" s="35"/>
      <c r="J513" s="35"/>
      <c r="K513" s="35"/>
      <c r="L513" s="35"/>
    </row>
    <row r="514" spans="7:12" ht="14.25" customHeight="1">
      <c r="G514" s="35"/>
      <c r="H514" s="35"/>
      <c r="I514" s="35"/>
      <c r="J514" s="35"/>
      <c r="K514" s="35"/>
      <c r="L514" s="35"/>
    </row>
    <row r="515" spans="7:12" ht="14.25" customHeight="1">
      <c r="G515" s="35"/>
      <c r="H515" s="35"/>
      <c r="I515" s="35"/>
      <c r="J515" s="35"/>
      <c r="K515" s="35"/>
      <c r="L515" s="35"/>
    </row>
    <row r="516" spans="7:12" ht="14.25" customHeight="1">
      <c r="G516" s="35"/>
      <c r="H516" s="35"/>
      <c r="I516" s="35"/>
      <c r="J516" s="35"/>
      <c r="K516" s="35"/>
      <c r="L516" s="35"/>
    </row>
    <row r="517" spans="7:12" ht="14.25" customHeight="1">
      <c r="G517" s="35"/>
      <c r="H517" s="35"/>
      <c r="I517" s="35"/>
      <c r="J517" s="35"/>
      <c r="K517" s="35"/>
      <c r="L517" s="35"/>
    </row>
    <row r="518" spans="7:12" ht="14.25" customHeight="1">
      <c r="G518" s="35"/>
      <c r="H518" s="35"/>
      <c r="I518" s="35"/>
      <c r="J518" s="35"/>
      <c r="K518" s="35"/>
      <c r="L518" s="35"/>
    </row>
    <row r="519" spans="7:12" ht="14.25" customHeight="1">
      <c r="G519" s="35"/>
      <c r="H519" s="35"/>
      <c r="I519" s="35"/>
      <c r="J519" s="35"/>
      <c r="K519" s="35"/>
      <c r="L519" s="35"/>
    </row>
    <row r="520" spans="7:12" ht="14.25" customHeight="1">
      <c r="G520" s="35"/>
      <c r="H520" s="35"/>
      <c r="I520" s="35"/>
      <c r="J520" s="35"/>
      <c r="K520" s="35"/>
      <c r="L520" s="35"/>
    </row>
    <row r="521" spans="7:12" ht="14.25" customHeight="1">
      <c r="G521" s="35"/>
      <c r="H521" s="35"/>
      <c r="I521" s="35"/>
      <c r="J521" s="35"/>
      <c r="K521" s="35"/>
      <c r="L521" s="35"/>
    </row>
    <row r="522" spans="7:12" ht="14.25" customHeight="1">
      <c r="G522" s="35"/>
      <c r="H522" s="35"/>
      <c r="I522" s="35"/>
      <c r="J522" s="35"/>
      <c r="K522" s="35"/>
      <c r="L522" s="35"/>
    </row>
    <row r="523" spans="7:12" ht="14.25" customHeight="1">
      <c r="G523" s="35"/>
      <c r="H523" s="35"/>
      <c r="I523" s="35"/>
      <c r="J523" s="35"/>
      <c r="K523" s="35"/>
      <c r="L523" s="35"/>
    </row>
    <row r="524" spans="7:12" ht="14.25" customHeight="1">
      <c r="G524" s="35"/>
      <c r="H524" s="35"/>
      <c r="I524" s="35"/>
      <c r="J524" s="35"/>
      <c r="K524" s="35"/>
      <c r="L524" s="35"/>
    </row>
    <row r="525" spans="7:12" ht="14.25" customHeight="1">
      <c r="G525" s="35"/>
      <c r="H525" s="35"/>
      <c r="I525" s="35"/>
      <c r="J525" s="35"/>
      <c r="K525" s="35"/>
      <c r="L525" s="35"/>
    </row>
    <row r="526" spans="7:12" ht="14.25" customHeight="1">
      <c r="G526" s="35"/>
      <c r="H526" s="35"/>
      <c r="I526" s="35"/>
      <c r="J526" s="35"/>
      <c r="K526" s="35"/>
      <c r="L526" s="35"/>
    </row>
    <row r="527" spans="7:12" ht="14.25" customHeight="1">
      <c r="G527" s="35"/>
      <c r="H527" s="35"/>
      <c r="I527" s="35"/>
      <c r="J527" s="35"/>
      <c r="K527" s="35"/>
      <c r="L527" s="35"/>
    </row>
    <row r="528" spans="7:12" ht="14.25" customHeight="1">
      <c r="G528" s="35"/>
      <c r="H528" s="35"/>
      <c r="I528" s="35"/>
      <c r="J528" s="35"/>
      <c r="K528" s="35"/>
      <c r="L528" s="35"/>
    </row>
    <row r="529" spans="7:12" ht="14.25" customHeight="1">
      <c r="G529" s="35"/>
      <c r="H529" s="35"/>
      <c r="I529" s="35"/>
      <c r="J529" s="35"/>
      <c r="K529" s="35"/>
      <c r="L529" s="35"/>
    </row>
    <row r="530" spans="7:12" ht="14.25" customHeight="1">
      <c r="G530" s="35"/>
      <c r="H530" s="35"/>
      <c r="I530" s="35"/>
      <c r="J530" s="35"/>
      <c r="K530" s="35"/>
      <c r="L530" s="35"/>
    </row>
    <row r="531" spans="7:12" ht="14.25" customHeight="1">
      <c r="G531" s="35"/>
      <c r="H531" s="35"/>
      <c r="I531" s="35"/>
      <c r="J531" s="35"/>
      <c r="K531" s="35"/>
      <c r="L531" s="35"/>
    </row>
    <row r="532" spans="7:12" ht="14.25" customHeight="1">
      <c r="G532" s="35"/>
      <c r="H532" s="35"/>
      <c r="I532" s="35"/>
      <c r="J532" s="35"/>
      <c r="K532" s="35"/>
      <c r="L532" s="35"/>
    </row>
    <row r="533" spans="7:12" ht="14.25" customHeight="1">
      <c r="G533" s="35"/>
      <c r="H533" s="35"/>
      <c r="I533" s="35"/>
      <c r="J533" s="35"/>
      <c r="K533" s="35"/>
      <c r="L533" s="35"/>
    </row>
    <row r="534" spans="7:12" ht="14.25" customHeight="1">
      <c r="G534" s="35"/>
      <c r="H534" s="35"/>
      <c r="I534" s="35"/>
      <c r="J534" s="35"/>
      <c r="K534" s="35"/>
      <c r="L534" s="35"/>
    </row>
    <row r="535" spans="7:12" ht="14.25" customHeight="1">
      <c r="G535" s="35"/>
      <c r="H535" s="35"/>
      <c r="I535" s="35"/>
      <c r="J535" s="35"/>
      <c r="K535" s="35"/>
      <c r="L535" s="35"/>
    </row>
    <row r="536" spans="7:12" ht="14.25" customHeight="1">
      <c r="G536" s="35"/>
      <c r="H536" s="35"/>
      <c r="I536" s="35"/>
      <c r="J536" s="35"/>
      <c r="K536" s="35"/>
      <c r="L536" s="35"/>
    </row>
    <row r="537" spans="7:12" ht="14.25" customHeight="1">
      <c r="G537" s="35"/>
      <c r="H537" s="35"/>
      <c r="I537" s="35"/>
      <c r="J537" s="35"/>
      <c r="K537" s="35"/>
      <c r="L537" s="35"/>
    </row>
    <row r="538" spans="7:12" ht="14.25" customHeight="1">
      <c r="G538" s="35"/>
      <c r="H538" s="35"/>
      <c r="I538" s="35"/>
      <c r="J538" s="35"/>
      <c r="K538" s="35"/>
      <c r="L538" s="35"/>
    </row>
    <row r="539" spans="7:12" ht="14.25" customHeight="1">
      <c r="G539" s="35"/>
      <c r="H539" s="35"/>
      <c r="I539" s="35"/>
      <c r="J539" s="35"/>
      <c r="K539" s="35"/>
      <c r="L539" s="35"/>
    </row>
    <row r="540" spans="7:12" ht="14.25" customHeight="1">
      <c r="G540" s="35"/>
      <c r="H540" s="35"/>
      <c r="I540" s="35"/>
      <c r="J540" s="35"/>
      <c r="K540" s="35"/>
      <c r="L540" s="35"/>
    </row>
    <row r="541" spans="7:12" ht="14.25" customHeight="1">
      <c r="G541" s="35"/>
      <c r="H541" s="35"/>
      <c r="I541" s="35"/>
      <c r="J541" s="35"/>
      <c r="K541" s="35"/>
      <c r="L541" s="35"/>
    </row>
    <row r="542" spans="7:12" ht="14.25" customHeight="1">
      <c r="G542" s="35"/>
      <c r="H542" s="35"/>
      <c r="I542" s="35"/>
      <c r="J542" s="35"/>
      <c r="K542" s="35"/>
      <c r="L542" s="35"/>
    </row>
    <row r="543" spans="7:12" ht="14.25" customHeight="1">
      <c r="G543" s="35"/>
      <c r="H543" s="35"/>
      <c r="I543" s="35"/>
      <c r="J543" s="35"/>
      <c r="K543" s="35"/>
      <c r="L543" s="35"/>
    </row>
    <row r="544" spans="7:12" ht="14.25" customHeight="1">
      <c r="G544" s="35"/>
      <c r="H544" s="35"/>
      <c r="I544" s="35"/>
      <c r="J544" s="35"/>
      <c r="K544" s="35"/>
      <c r="L544" s="35"/>
    </row>
    <row r="545" spans="7:12" ht="14.25" customHeight="1">
      <c r="G545" s="35"/>
      <c r="H545" s="35"/>
      <c r="I545" s="35"/>
      <c r="J545" s="35"/>
      <c r="K545" s="35"/>
      <c r="L545" s="35"/>
    </row>
    <row r="546" spans="7:12" ht="14.25" customHeight="1">
      <c r="G546" s="35"/>
      <c r="H546" s="35"/>
      <c r="I546" s="35"/>
      <c r="J546" s="35"/>
      <c r="K546" s="35"/>
      <c r="L546" s="35"/>
    </row>
    <row r="547" spans="7:12" ht="14.25" customHeight="1">
      <c r="G547" s="35"/>
      <c r="H547" s="35"/>
      <c r="I547" s="35"/>
      <c r="J547" s="35"/>
      <c r="K547" s="35"/>
      <c r="L547" s="35"/>
    </row>
    <row r="548" spans="7:12" ht="14.25" customHeight="1">
      <c r="G548" s="35"/>
      <c r="H548" s="35"/>
      <c r="I548" s="35"/>
      <c r="J548" s="35"/>
      <c r="K548" s="35"/>
      <c r="L548" s="35"/>
    </row>
    <row r="549" spans="7:12" ht="14.25" customHeight="1">
      <c r="G549" s="35"/>
      <c r="H549" s="35"/>
      <c r="I549" s="35"/>
      <c r="J549" s="35"/>
      <c r="K549" s="35"/>
      <c r="L549" s="35"/>
    </row>
    <row r="550" spans="7:12" ht="14.25" customHeight="1">
      <c r="G550" s="35"/>
      <c r="H550" s="35"/>
      <c r="I550" s="35"/>
      <c r="J550" s="35"/>
      <c r="K550" s="35"/>
      <c r="L550" s="35"/>
    </row>
    <row r="551" spans="7:12" ht="14.25" customHeight="1">
      <c r="G551" s="35"/>
      <c r="H551" s="35"/>
      <c r="I551" s="35"/>
      <c r="J551" s="35"/>
      <c r="K551" s="35"/>
      <c r="L551" s="35"/>
    </row>
    <row r="552" spans="7:12" ht="14.25" customHeight="1">
      <c r="G552" s="35"/>
      <c r="H552" s="35"/>
      <c r="I552" s="35"/>
      <c r="J552" s="35"/>
      <c r="K552" s="35"/>
      <c r="L552" s="35"/>
    </row>
    <row r="553" spans="7:12" ht="14.25" customHeight="1">
      <c r="G553" s="35"/>
      <c r="H553" s="35"/>
      <c r="I553" s="35"/>
      <c r="J553" s="35"/>
      <c r="K553" s="35"/>
      <c r="L553" s="35"/>
    </row>
    <row r="554" spans="7:12" ht="14.25" customHeight="1">
      <c r="G554" s="35"/>
      <c r="H554" s="35"/>
      <c r="I554" s="35"/>
      <c r="J554" s="35"/>
      <c r="K554" s="35"/>
      <c r="L554" s="35"/>
    </row>
    <row r="555" spans="7:12" ht="14.25" customHeight="1">
      <c r="G555" s="35"/>
      <c r="H555" s="35"/>
      <c r="I555" s="35"/>
      <c r="J555" s="35"/>
      <c r="K555" s="35"/>
      <c r="L555" s="35"/>
    </row>
    <row r="556" spans="7:12" ht="14.25" customHeight="1">
      <c r="G556" s="35"/>
      <c r="H556" s="35"/>
      <c r="I556" s="35"/>
      <c r="J556" s="35"/>
      <c r="K556" s="35"/>
      <c r="L556" s="35"/>
    </row>
    <row r="557" spans="7:12" ht="14.25" customHeight="1">
      <c r="G557" s="35"/>
      <c r="H557" s="35"/>
      <c r="I557" s="35"/>
      <c r="J557" s="35"/>
      <c r="K557" s="35"/>
      <c r="L557" s="35"/>
    </row>
    <row r="558" spans="7:12" ht="14.25" customHeight="1">
      <c r="G558" s="35"/>
      <c r="H558" s="35"/>
      <c r="I558" s="35"/>
      <c r="J558" s="35"/>
      <c r="K558" s="35"/>
      <c r="L558" s="35"/>
    </row>
    <row r="559" spans="7:12" ht="14.25" customHeight="1">
      <c r="G559" s="35"/>
      <c r="H559" s="35"/>
      <c r="I559" s="35"/>
      <c r="J559" s="35"/>
      <c r="K559" s="35"/>
      <c r="L559" s="35"/>
    </row>
    <row r="560" spans="7:12" ht="14.25" customHeight="1">
      <c r="G560" s="35"/>
      <c r="H560" s="35"/>
      <c r="I560" s="35"/>
      <c r="J560" s="35"/>
      <c r="K560" s="35"/>
      <c r="L560" s="35"/>
    </row>
    <row r="561" spans="7:12" ht="14.25" customHeight="1">
      <c r="G561" s="35"/>
      <c r="H561" s="35"/>
      <c r="I561" s="35"/>
      <c r="J561" s="35"/>
      <c r="K561" s="35"/>
      <c r="L561" s="35"/>
    </row>
    <row r="562" spans="7:12" ht="14.25" customHeight="1">
      <c r="G562" s="35"/>
      <c r="H562" s="35"/>
      <c r="I562" s="35"/>
      <c r="J562" s="35"/>
      <c r="K562" s="35"/>
      <c r="L562" s="35"/>
    </row>
    <row r="563" spans="7:12" ht="14.25" customHeight="1">
      <c r="G563" s="35"/>
      <c r="H563" s="35"/>
      <c r="I563" s="35"/>
      <c r="J563" s="35"/>
      <c r="K563" s="35"/>
      <c r="L563" s="35"/>
    </row>
    <row r="564" spans="7:12" ht="14.25" customHeight="1">
      <c r="G564" s="35"/>
      <c r="H564" s="35"/>
      <c r="I564" s="35"/>
      <c r="J564" s="35"/>
      <c r="K564" s="35"/>
      <c r="L564" s="35"/>
    </row>
    <row r="565" spans="7:12" ht="14.25" customHeight="1">
      <c r="G565" s="35"/>
      <c r="H565" s="35"/>
      <c r="I565" s="35"/>
      <c r="J565" s="35"/>
      <c r="K565" s="35"/>
      <c r="L565" s="35"/>
    </row>
    <row r="566" spans="7:12" ht="14.25" customHeight="1">
      <c r="G566" s="35"/>
      <c r="H566" s="35"/>
      <c r="I566" s="35"/>
      <c r="J566" s="35"/>
      <c r="K566" s="35"/>
      <c r="L566" s="35"/>
    </row>
    <row r="567" spans="7:12" ht="14.25" customHeight="1">
      <c r="G567" s="35"/>
      <c r="H567" s="35"/>
      <c r="I567" s="35"/>
      <c r="J567" s="35"/>
      <c r="K567" s="35"/>
      <c r="L567" s="35"/>
    </row>
    <row r="568" spans="7:12" ht="14.25" customHeight="1">
      <c r="G568" s="35"/>
      <c r="H568" s="35"/>
      <c r="I568" s="35"/>
      <c r="J568" s="35"/>
      <c r="K568" s="35"/>
      <c r="L568" s="35"/>
    </row>
    <row r="569" spans="7:12" ht="14.25" customHeight="1">
      <c r="G569" s="35"/>
      <c r="H569" s="35"/>
      <c r="I569" s="35"/>
      <c r="J569" s="35"/>
      <c r="K569" s="35"/>
      <c r="L569" s="35"/>
    </row>
    <row r="570" spans="7:12" ht="14.25" customHeight="1">
      <c r="G570" s="35"/>
      <c r="H570" s="35"/>
      <c r="I570" s="35"/>
      <c r="J570" s="35"/>
      <c r="K570" s="35"/>
      <c r="L570" s="35"/>
    </row>
    <row r="571" spans="7:12" ht="14.25" customHeight="1">
      <c r="G571" s="35"/>
      <c r="H571" s="35"/>
      <c r="I571" s="35"/>
      <c r="J571" s="35"/>
      <c r="K571" s="35"/>
      <c r="L571" s="35"/>
    </row>
    <row r="572" spans="7:12" ht="14.25" customHeight="1">
      <c r="G572" s="35"/>
      <c r="H572" s="35"/>
      <c r="I572" s="35"/>
      <c r="J572" s="35"/>
      <c r="K572" s="35"/>
      <c r="L572" s="35"/>
    </row>
    <row r="573" spans="7:12" ht="14.25" customHeight="1">
      <c r="G573" s="35"/>
      <c r="H573" s="35"/>
      <c r="I573" s="35"/>
      <c r="J573" s="35"/>
      <c r="K573" s="35"/>
      <c r="L573" s="35"/>
    </row>
    <row r="574" spans="7:12" ht="14.25" customHeight="1">
      <c r="G574" s="35"/>
      <c r="H574" s="35"/>
      <c r="I574" s="35"/>
      <c r="J574" s="35"/>
      <c r="K574" s="35"/>
      <c r="L574" s="35"/>
    </row>
    <row r="575" spans="7:12" ht="14.25" customHeight="1">
      <c r="G575" s="35"/>
      <c r="H575" s="35"/>
      <c r="I575" s="35"/>
      <c r="J575" s="35"/>
      <c r="K575" s="35"/>
      <c r="L575" s="35"/>
    </row>
    <row r="576" spans="7:12" ht="14.25" customHeight="1">
      <c r="G576" s="35"/>
      <c r="H576" s="35"/>
      <c r="I576" s="35"/>
      <c r="J576" s="35"/>
      <c r="K576" s="35"/>
      <c r="L576" s="35"/>
    </row>
    <row r="577" spans="7:12" ht="14.25" customHeight="1">
      <c r="G577" s="35"/>
      <c r="H577" s="35"/>
      <c r="I577" s="35"/>
      <c r="J577" s="35"/>
      <c r="K577" s="35"/>
      <c r="L577" s="35"/>
    </row>
    <row r="578" spans="7:12" ht="14.25" customHeight="1">
      <c r="G578" s="35"/>
      <c r="H578" s="35"/>
      <c r="I578" s="35"/>
      <c r="J578" s="35"/>
      <c r="K578" s="35"/>
      <c r="L578" s="35"/>
    </row>
    <row r="579" spans="7:12" ht="14.25" customHeight="1">
      <c r="G579" s="35"/>
      <c r="H579" s="35"/>
      <c r="I579" s="35"/>
      <c r="J579" s="35"/>
      <c r="K579" s="35"/>
      <c r="L579" s="35"/>
    </row>
    <row r="580" spans="7:12" ht="14.25" customHeight="1">
      <c r="G580" s="35"/>
      <c r="H580" s="35"/>
      <c r="I580" s="35"/>
      <c r="J580" s="35"/>
      <c r="K580" s="35"/>
      <c r="L580" s="35"/>
    </row>
    <row r="581" spans="7:12" ht="14.25" customHeight="1">
      <c r="G581" s="35"/>
      <c r="H581" s="35"/>
      <c r="I581" s="35"/>
      <c r="J581" s="35"/>
      <c r="K581" s="35"/>
      <c r="L581" s="35"/>
    </row>
    <row r="582" spans="7:12" ht="14.25" customHeight="1">
      <c r="G582" s="35"/>
      <c r="H582" s="35"/>
      <c r="I582" s="35"/>
      <c r="J582" s="35"/>
      <c r="K582" s="35"/>
      <c r="L582" s="35"/>
    </row>
    <row r="583" spans="7:12" ht="14.25" customHeight="1">
      <c r="G583" s="35"/>
      <c r="H583" s="35"/>
      <c r="I583" s="35"/>
      <c r="J583" s="35"/>
      <c r="K583" s="35"/>
      <c r="L583" s="35"/>
    </row>
    <row r="584" spans="7:12" ht="14.25" customHeight="1">
      <c r="G584" s="35"/>
      <c r="H584" s="35"/>
      <c r="I584" s="35"/>
      <c r="J584" s="35"/>
      <c r="K584" s="35"/>
      <c r="L584" s="35"/>
    </row>
    <row r="585" spans="7:12" ht="14.25" customHeight="1">
      <c r="G585" s="35"/>
      <c r="H585" s="35"/>
      <c r="I585" s="35"/>
      <c r="J585" s="35"/>
      <c r="K585" s="35"/>
      <c r="L585" s="35"/>
    </row>
    <row r="586" spans="7:12" ht="14.25" customHeight="1">
      <c r="G586" s="35"/>
      <c r="H586" s="35"/>
      <c r="I586" s="35"/>
      <c r="J586" s="35"/>
      <c r="K586" s="35"/>
      <c r="L586" s="35"/>
    </row>
    <row r="587" spans="7:12" ht="14.25" customHeight="1">
      <c r="G587" s="35"/>
      <c r="H587" s="35"/>
      <c r="I587" s="35"/>
      <c r="J587" s="35"/>
      <c r="K587" s="35"/>
      <c r="L587" s="35"/>
    </row>
    <row r="588" spans="7:12" ht="14.25" customHeight="1">
      <c r="G588" s="35"/>
      <c r="H588" s="35"/>
      <c r="I588" s="35"/>
      <c r="J588" s="35"/>
      <c r="K588" s="35"/>
      <c r="L588" s="35"/>
    </row>
    <row r="589" spans="7:12" ht="14.25" customHeight="1">
      <c r="G589" s="35"/>
      <c r="H589" s="35"/>
      <c r="I589" s="35"/>
      <c r="J589" s="35"/>
      <c r="K589" s="35"/>
      <c r="L589" s="35"/>
    </row>
    <row r="590" spans="7:12" ht="14.25" customHeight="1">
      <c r="G590" s="35"/>
      <c r="H590" s="35"/>
      <c r="I590" s="35"/>
      <c r="J590" s="35"/>
      <c r="K590" s="35"/>
      <c r="L590" s="35"/>
    </row>
    <row r="591" spans="7:12" ht="14.25" customHeight="1">
      <c r="G591" s="35"/>
      <c r="H591" s="35"/>
      <c r="I591" s="35"/>
      <c r="J591" s="35"/>
      <c r="K591" s="35"/>
      <c r="L591" s="35"/>
    </row>
    <row r="592" spans="7:12" ht="14.25" customHeight="1">
      <c r="G592" s="35"/>
      <c r="H592" s="35"/>
      <c r="I592" s="35"/>
      <c r="J592" s="35"/>
      <c r="K592" s="35"/>
      <c r="L592" s="35"/>
    </row>
    <row r="593" spans="7:12" ht="14.25" customHeight="1">
      <c r="G593" s="35"/>
      <c r="H593" s="35"/>
      <c r="I593" s="35"/>
      <c r="J593" s="35"/>
      <c r="K593" s="35"/>
      <c r="L593" s="35"/>
    </row>
    <row r="594" spans="7:12" ht="14.25" customHeight="1">
      <c r="G594" s="35"/>
      <c r="H594" s="35"/>
      <c r="I594" s="35"/>
      <c r="J594" s="35"/>
      <c r="K594" s="35"/>
      <c r="L594" s="35"/>
    </row>
    <row r="595" spans="7:12" ht="14.25" customHeight="1">
      <c r="G595" s="35"/>
      <c r="H595" s="35"/>
      <c r="I595" s="35"/>
      <c r="J595" s="35"/>
      <c r="K595" s="35"/>
      <c r="L595" s="35"/>
    </row>
    <row r="596" spans="7:12" ht="14.25" customHeight="1">
      <c r="G596" s="35"/>
      <c r="H596" s="35"/>
      <c r="I596" s="35"/>
      <c r="J596" s="35"/>
      <c r="K596" s="35"/>
      <c r="L596" s="35"/>
    </row>
    <row r="597" spans="7:12" ht="14.25" customHeight="1">
      <c r="G597" s="35"/>
      <c r="H597" s="35"/>
      <c r="I597" s="35"/>
      <c r="J597" s="35"/>
      <c r="K597" s="35"/>
      <c r="L597" s="35"/>
    </row>
    <row r="598" spans="7:12" ht="14.25" customHeight="1">
      <c r="G598" s="35"/>
      <c r="H598" s="35"/>
      <c r="I598" s="35"/>
      <c r="J598" s="35"/>
      <c r="K598" s="35"/>
      <c r="L598" s="35"/>
    </row>
    <row r="599" spans="7:12" ht="14.25" customHeight="1">
      <c r="G599" s="35"/>
      <c r="H599" s="35"/>
      <c r="I599" s="35"/>
      <c r="J599" s="35"/>
      <c r="K599" s="35"/>
      <c r="L599" s="35"/>
    </row>
    <row r="600" spans="7:12" ht="14.25" customHeight="1">
      <c r="G600" s="35"/>
      <c r="H600" s="35"/>
      <c r="I600" s="35"/>
      <c r="J600" s="35"/>
      <c r="K600" s="35"/>
      <c r="L600" s="35"/>
    </row>
    <row r="601" spans="7:12" ht="14.25" customHeight="1">
      <c r="G601" s="35"/>
      <c r="H601" s="35"/>
      <c r="I601" s="35"/>
      <c r="J601" s="35"/>
      <c r="K601" s="35"/>
      <c r="L601" s="35"/>
    </row>
    <row r="602" spans="7:12" ht="14.25" customHeight="1">
      <c r="G602" s="35"/>
      <c r="H602" s="35"/>
      <c r="I602" s="35"/>
      <c r="J602" s="35"/>
      <c r="K602" s="35"/>
      <c r="L602" s="35"/>
    </row>
    <row r="603" spans="7:12" ht="14.25" customHeight="1">
      <c r="G603" s="35"/>
      <c r="H603" s="35"/>
      <c r="I603" s="35"/>
      <c r="J603" s="35"/>
      <c r="K603" s="35"/>
      <c r="L603" s="35"/>
    </row>
    <row r="604" spans="7:12" ht="14.25" customHeight="1">
      <c r="G604" s="35"/>
      <c r="H604" s="35"/>
      <c r="I604" s="35"/>
      <c r="J604" s="35"/>
      <c r="K604" s="35"/>
      <c r="L604" s="35"/>
    </row>
    <row r="605" spans="7:12" ht="14.25" customHeight="1">
      <c r="G605" s="35"/>
      <c r="H605" s="35"/>
      <c r="I605" s="35"/>
      <c r="J605" s="35"/>
      <c r="K605" s="35"/>
      <c r="L605" s="35"/>
    </row>
    <row r="606" spans="7:12" ht="14.25" customHeight="1">
      <c r="G606" s="35"/>
      <c r="H606" s="35"/>
      <c r="I606" s="35"/>
      <c r="J606" s="35"/>
      <c r="K606" s="35"/>
      <c r="L606" s="35"/>
    </row>
    <row r="607" spans="7:12" ht="14.25" customHeight="1">
      <c r="G607" s="35"/>
      <c r="H607" s="35"/>
      <c r="I607" s="35"/>
      <c r="J607" s="35"/>
      <c r="K607" s="35"/>
      <c r="L607" s="35"/>
    </row>
    <row r="608" spans="7:12" ht="14.25" customHeight="1">
      <c r="G608" s="35"/>
      <c r="H608" s="35"/>
      <c r="I608" s="35"/>
      <c r="J608" s="35"/>
      <c r="K608" s="35"/>
      <c r="L608" s="35"/>
    </row>
    <row r="609" spans="7:12" ht="14.25" customHeight="1">
      <c r="G609" s="35"/>
      <c r="H609" s="35"/>
      <c r="I609" s="35"/>
      <c r="J609" s="35"/>
      <c r="K609" s="35"/>
      <c r="L609" s="35"/>
    </row>
    <row r="610" spans="7:12" ht="14.25" customHeight="1">
      <c r="G610" s="35"/>
      <c r="H610" s="35"/>
      <c r="I610" s="35"/>
      <c r="J610" s="35"/>
      <c r="K610" s="35"/>
      <c r="L610" s="35"/>
    </row>
    <row r="611" spans="7:12" ht="14.25" customHeight="1">
      <c r="G611" s="35"/>
      <c r="H611" s="35"/>
      <c r="I611" s="35"/>
      <c r="J611" s="35"/>
      <c r="K611" s="35"/>
      <c r="L611" s="35"/>
    </row>
    <row r="612" spans="7:12" ht="14.25" customHeight="1">
      <c r="G612" s="35"/>
      <c r="H612" s="35"/>
      <c r="I612" s="35"/>
      <c r="J612" s="35"/>
      <c r="K612" s="35"/>
      <c r="L612" s="35"/>
    </row>
    <row r="613" spans="7:12" ht="14.25" customHeight="1">
      <c r="G613" s="35"/>
      <c r="H613" s="35"/>
      <c r="I613" s="35"/>
      <c r="J613" s="35"/>
      <c r="K613" s="35"/>
      <c r="L613" s="35"/>
    </row>
    <row r="614" spans="7:12" ht="14.25" customHeight="1">
      <c r="G614" s="35"/>
      <c r="H614" s="35"/>
      <c r="I614" s="35"/>
      <c r="J614" s="35"/>
      <c r="K614" s="35"/>
      <c r="L614" s="35"/>
    </row>
    <row r="615" spans="7:12" ht="14.25" customHeight="1">
      <c r="G615" s="35"/>
      <c r="H615" s="35"/>
      <c r="I615" s="35"/>
      <c r="J615" s="35"/>
      <c r="K615" s="35"/>
      <c r="L615" s="35"/>
    </row>
    <row r="616" spans="7:12" ht="14.25" customHeight="1">
      <c r="G616" s="35"/>
      <c r="H616" s="35"/>
      <c r="I616" s="35"/>
      <c r="J616" s="35"/>
      <c r="K616" s="35"/>
      <c r="L616" s="35"/>
    </row>
    <row r="617" spans="7:12" ht="14.25" customHeight="1">
      <c r="G617" s="35"/>
      <c r="H617" s="35"/>
      <c r="I617" s="35"/>
      <c r="J617" s="35"/>
      <c r="K617" s="35"/>
      <c r="L617" s="35"/>
    </row>
    <row r="618" spans="7:12" ht="14.25" customHeight="1">
      <c r="G618" s="35"/>
      <c r="H618" s="35"/>
      <c r="I618" s="35"/>
      <c r="J618" s="35"/>
      <c r="K618" s="35"/>
      <c r="L618" s="35"/>
    </row>
    <row r="619" spans="7:12" ht="14.25" customHeight="1">
      <c r="G619" s="35"/>
      <c r="H619" s="35"/>
      <c r="I619" s="35"/>
      <c r="J619" s="35"/>
      <c r="K619" s="35"/>
      <c r="L619" s="35"/>
    </row>
    <row r="620" spans="7:12" ht="14.25" customHeight="1">
      <c r="G620" s="35"/>
      <c r="H620" s="35"/>
      <c r="I620" s="35"/>
      <c r="J620" s="35"/>
      <c r="K620" s="35"/>
      <c r="L620" s="35"/>
    </row>
    <row r="621" spans="7:12" ht="14.25" customHeight="1">
      <c r="G621" s="35"/>
      <c r="H621" s="35"/>
      <c r="I621" s="35"/>
      <c r="J621" s="35"/>
      <c r="K621" s="35"/>
      <c r="L621" s="35"/>
    </row>
    <row r="622" spans="7:12" ht="14.25" customHeight="1">
      <c r="G622" s="35"/>
      <c r="H622" s="35"/>
      <c r="I622" s="35"/>
      <c r="J622" s="35"/>
      <c r="K622" s="35"/>
      <c r="L622" s="35"/>
    </row>
    <row r="623" spans="7:12" ht="14.25" customHeight="1">
      <c r="G623" s="35"/>
      <c r="H623" s="35"/>
      <c r="I623" s="35"/>
      <c r="J623" s="35"/>
      <c r="K623" s="35"/>
      <c r="L623" s="35"/>
    </row>
    <row r="624" spans="7:12" ht="14.25" customHeight="1">
      <c r="G624" s="35"/>
      <c r="H624" s="35"/>
      <c r="I624" s="35"/>
      <c r="J624" s="35"/>
      <c r="K624" s="35"/>
      <c r="L624" s="35"/>
    </row>
    <row r="625" spans="7:12" ht="14.25" customHeight="1">
      <c r="G625" s="35"/>
      <c r="H625" s="35"/>
      <c r="I625" s="35"/>
      <c r="J625" s="35"/>
      <c r="K625" s="35"/>
      <c r="L625" s="35"/>
    </row>
    <row r="626" spans="7:12" ht="14.25" customHeight="1">
      <c r="G626" s="35"/>
      <c r="H626" s="35"/>
      <c r="I626" s="35"/>
      <c r="J626" s="35"/>
      <c r="K626" s="35"/>
      <c r="L626" s="35"/>
    </row>
    <row r="627" spans="7:12" ht="14.25" customHeight="1">
      <c r="G627" s="35"/>
      <c r="H627" s="35"/>
      <c r="I627" s="35"/>
      <c r="J627" s="35"/>
      <c r="K627" s="35"/>
      <c r="L627" s="35"/>
    </row>
    <row r="628" spans="7:12" ht="14.25" customHeight="1">
      <c r="G628" s="35"/>
      <c r="H628" s="35"/>
      <c r="I628" s="35"/>
      <c r="J628" s="35"/>
      <c r="K628" s="35"/>
      <c r="L628" s="35"/>
    </row>
    <row r="629" spans="7:12" ht="14.25" customHeight="1">
      <c r="G629" s="35"/>
      <c r="H629" s="35"/>
      <c r="I629" s="35"/>
      <c r="J629" s="35"/>
      <c r="K629" s="35"/>
      <c r="L629" s="35"/>
    </row>
    <row r="630" spans="7:12" ht="14.25" customHeight="1">
      <c r="G630" s="35"/>
      <c r="H630" s="35"/>
      <c r="I630" s="35"/>
      <c r="J630" s="35"/>
      <c r="K630" s="35"/>
      <c r="L630" s="35"/>
    </row>
    <row r="631" spans="7:12" ht="14.25" customHeight="1">
      <c r="G631" s="35"/>
      <c r="H631" s="35"/>
      <c r="I631" s="35"/>
      <c r="J631" s="35"/>
      <c r="K631" s="35"/>
      <c r="L631" s="35"/>
    </row>
    <row r="632" spans="7:12" ht="14.25" customHeight="1">
      <c r="G632" s="35"/>
      <c r="H632" s="35"/>
      <c r="I632" s="35"/>
      <c r="J632" s="35"/>
      <c r="K632" s="35"/>
      <c r="L632" s="35"/>
    </row>
    <row r="633" spans="7:12" ht="14.25" customHeight="1">
      <c r="G633" s="35"/>
      <c r="H633" s="35"/>
      <c r="I633" s="35"/>
      <c r="J633" s="35"/>
      <c r="K633" s="35"/>
      <c r="L633" s="35"/>
    </row>
    <row r="634" spans="7:12" ht="14.25" customHeight="1">
      <c r="G634" s="35"/>
      <c r="H634" s="35"/>
      <c r="I634" s="35"/>
      <c r="J634" s="35"/>
      <c r="K634" s="35"/>
      <c r="L634" s="35"/>
    </row>
    <row r="635" spans="7:12" ht="14.25" customHeight="1">
      <c r="G635" s="35"/>
      <c r="H635" s="35"/>
      <c r="I635" s="35"/>
      <c r="J635" s="35"/>
      <c r="K635" s="35"/>
      <c r="L635" s="35"/>
    </row>
    <row r="636" spans="7:12" ht="14.25" customHeight="1">
      <c r="G636" s="35"/>
      <c r="H636" s="35"/>
      <c r="I636" s="35"/>
      <c r="J636" s="35"/>
      <c r="K636" s="35"/>
      <c r="L636" s="35"/>
    </row>
    <row r="637" spans="7:12" ht="14.25" customHeight="1">
      <c r="G637" s="35"/>
      <c r="H637" s="35"/>
      <c r="I637" s="35"/>
      <c r="J637" s="35"/>
      <c r="K637" s="35"/>
      <c r="L637" s="35"/>
    </row>
    <row r="638" spans="7:12" ht="14.25" customHeight="1">
      <c r="G638" s="35"/>
      <c r="H638" s="35"/>
      <c r="I638" s="35"/>
      <c r="J638" s="35"/>
      <c r="K638" s="35"/>
      <c r="L638" s="35"/>
    </row>
    <row r="639" spans="7:12" ht="14.25" customHeight="1">
      <c r="G639" s="35"/>
      <c r="H639" s="35"/>
      <c r="I639" s="35"/>
      <c r="J639" s="35"/>
      <c r="K639" s="35"/>
      <c r="L639" s="35"/>
    </row>
    <row r="640" spans="7:12" ht="14.25" customHeight="1">
      <c r="G640" s="35"/>
      <c r="H640" s="35"/>
      <c r="I640" s="35"/>
      <c r="J640" s="35"/>
      <c r="K640" s="35"/>
      <c r="L640" s="35"/>
    </row>
    <row r="641" spans="7:12" ht="14.25" customHeight="1">
      <c r="G641" s="35"/>
      <c r="H641" s="35"/>
      <c r="I641" s="35"/>
      <c r="J641" s="35"/>
      <c r="K641" s="35"/>
      <c r="L641" s="35"/>
    </row>
    <row r="642" spans="7:12" ht="14.25" customHeight="1">
      <c r="G642" s="35"/>
      <c r="H642" s="35"/>
      <c r="I642" s="35"/>
      <c r="J642" s="35"/>
      <c r="K642" s="35"/>
      <c r="L642" s="35"/>
    </row>
    <row r="643" spans="7:12" ht="14.25" customHeight="1">
      <c r="G643" s="35"/>
      <c r="H643" s="35"/>
      <c r="I643" s="35"/>
      <c r="J643" s="35"/>
      <c r="K643" s="35"/>
      <c r="L643" s="35"/>
    </row>
    <row r="644" spans="7:12" ht="14.25" customHeight="1">
      <c r="G644" s="35"/>
      <c r="H644" s="35"/>
      <c r="I644" s="35"/>
      <c r="J644" s="35"/>
      <c r="K644" s="35"/>
      <c r="L644" s="35"/>
    </row>
    <row r="645" spans="7:12" ht="14.25" customHeight="1">
      <c r="G645" s="35"/>
      <c r="H645" s="35"/>
      <c r="I645" s="35"/>
      <c r="J645" s="35"/>
      <c r="K645" s="35"/>
      <c r="L645" s="35"/>
    </row>
    <row r="646" spans="7:12" ht="14.25" customHeight="1">
      <c r="G646" s="35"/>
      <c r="H646" s="35"/>
      <c r="I646" s="35"/>
      <c r="J646" s="35"/>
      <c r="K646" s="35"/>
      <c r="L646" s="35"/>
    </row>
    <row r="647" spans="7:12" ht="14.25" customHeight="1">
      <c r="G647" s="35"/>
      <c r="H647" s="35"/>
      <c r="I647" s="35"/>
      <c r="J647" s="35"/>
      <c r="K647" s="35"/>
      <c r="L647" s="35"/>
    </row>
    <row r="648" spans="7:12" ht="14.25" customHeight="1">
      <c r="G648" s="35"/>
      <c r="H648" s="35"/>
      <c r="I648" s="35"/>
      <c r="J648" s="35"/>
      <c r="K648" s="35"/>
      <c r="L648" s="35"/>
    </row>
    <row r="649" spans="7:12" ht="14.25" customHeight="1">
      <c r="G649" s="35"/>
      <c r="H649" s="35"/>
      <c r="I649" s="35"/>
      <c r="J649" s="35"/>
      <c r="K649" s="35"/>
      <c r="L649" s="35"/>
    </row>
    <row r="650" spans="7:12" ht="14.25" customHeight="1">
      <c r="G650" s="35"/>
      <c r="H650" s="35"/>
      <c r="I650" s="35"/>
      <c r="J650" s="35"/>
      <c r="K650" s="35"/>
      <c r="L650" s="35"/>
    </row>
    <row r="651" spans="7:12" ht="14.25" customHeight="1">
      <c r="G651" s="35"/>
      <c r="H651" s="35"/>
      <c r="I651" s="35"/>
      <c r="J651" s="35"/>
      <c r="K651" s="35"/>
      <c r="L651" s="35"/>
    </row>
    <row r="652" spans="7:12" ht="14.25" customHeight="1">
      <c r="G652" s="35"/>
      <c r="H652" s="35"/>
      <c r="I652" s="35"/>
      <c r="J652" s="35"/>
      <c r="K652" s="35"/>
      <c r="L652" s="35"/>
    </row>
    <row r="653" spans="7:12" ht="14.25" customHeight="1">
      <c r="G653" s="35"/>
      <c r="H653" s="35"/>
      <c r="I653" s="35"/>
      <c r="J653" s="35"/>
      <c r="K653" s="35"/>
      <c r="L653" s="35"/>
    </row>
    <row r="654" spans="7:12" ht="14.25" customHeight="1">
      <c r="G654" s="35"/>
      <c r="H654" s="35"/>
      <c r="I654" s="35"/>
      <c r="J654" s="35"/>
      <c r="K654" s="35"/>
      <c r="L654" s="35"/>
    </row>
    <row r="655" spans="7:12" ht="14.25" customHeight="1">
      <c r="G655" s="35"/>
      <c r="H655" s="35"/>
      <c r="I655" s="35"/>
      <c r="J655" s="35"/>
      <c r="K655" s="35"/>
      <c r="L655" s="35"/>
    </row>
    <row r="656" spans="7:12" ht="14.25" customHeight="1">
      <c r="G656" s="35"/>
      <c r="H656" s="35"/>
      <c r="I656" s="35"/>
      <c r="J656" s="35"/>
      <c r="K656" s="35"/>
      <c r="L656" s="35"/>
    </row>
    <row r="657" spans="7:12" ht="14.25" customHeight="1">
      <c r="G657" s="35"/>
      <c r="H657" s="35"/>
      <c r="I657" s="35"/>
      <c r="J657" s="35"/>
      <c r="K657" s="35"/>
      <c r="L657" s="35"/>
    </row>
    <row r="658" spans="7:12" ht="14.25" customHeight="1">
      <c r="G658" s="35"/>
      <c r="H658" s="35"/>
      <c r="I658" s="35"/>
      <c r="J658" s="35"/>
      <c r="K658" s="35"/>
      <c r="L658" s="35"/>
    </row>
    <row r="659" spans="7:12" ht="14.25" customHeight="1">
      <c r="G659" s="35"/>
      <c r="H659" s="35"/>
      <c r="I659" s="35"/>
      <c r="J659" s="35"/>
      <c r="K659" s="35"/>
      <c r="L659" s="35"/>
    </row>
    <row r="660" spans="7:12" ht="14.25" customHeight="1">
      <c r="G660" s="35"/>
      <c r="H660" s="35"/>
      <c r="I660" s="35"/>
      <c r="J660" s="35"/>
      <c r="K660" s="35"/>
      <c r="L660" s="35"/>
    </row>
    <row r="661" spans="7:12" ht="14.25" customHeight="1">
      <c r="G661" s="35"/>
      <c r="H661" s="35"/>
      <c r="I661" s="35"/>
      <c r="J661" s="35"/>
      <c r="K661" s="35"/>
      <c r="L661" s="35"/>
    </row>
    <row r="662" spans="7:12" ht="14.25" customHeight="1">
      <c r="G662" s="35"/>
      <c r="H662" s="35"/>
      <c r="I662" s="35"/>
      <c r="J662" s="35"/>
      <c r="K662" s="35"/>
      <c r="L662" s="35"/>
    </row>
    <row r="663" spans="7:12" ht="14.25" customHeight="1">
      <c r="G663" s="35"/>
      <c r="H663" s="35"/>
      <c r="I663" s="35"/>
      <c r="J663" s="35"/>
      <c r="K663" s="35"/>
      <c r="L663" s="35"/>
    </row>
    <row r="664" spans="7:12" ht="14.25" customHeight="1">
      <c r="G664" s="35"/>
      <c r="H664" s="35"/>
      <c r="I664" s="35"/>
      <c r="J664" s="35"/>
      <c r="K664" s="35"/>
      <c r="L664" s="35"/>
    </row>
    <row r="665" spans="7:12" ht="14.25" customHeight="1">
      <c r="G665" s="35"/>
      <c r="H665" s="35"/>
      <c r="I665" s="35"/>
      <c r="J665" s="35"/>
      <c r="K665" s="35"/>
      <c r="L665" s="35"/>
    </row>
    <row r="666" spans="7:12" ht="14.25" customHeight="1">
      <c r="G666" s="35"/>
      <c r="H666" s="35"/>
      <c r="I666" s="35"/>
      <c r="J666" s="35"/>
      <c r="K666" s="35"/>
      <c r="L666" s="35"/>
    </row>
    <row r="667" spans="7:12" ht="14.25" customHeight="1">
      <c r="G667" s="35"/>
      <c r="H667" s="35"/>
      <c r="I667" s="35"/>
      <c r="J667" s="35"/>
      <c r="K667" s="35"/>
      <c r="L667" s="35"/>
    </row>
    <row r="668" spans="7:12" ht="14.25" customHeight="1">
      <c r="G668" s="35"/>
      <c r="H668" s="35"/>
      <c r="I668" s="35"/>
      <c r="J668" s="35"/>
      <c r="K668" s="35"/>
      <c r="L668" s="35"/>
    </row>
    <row r="669" spans="7:12" ht="14.25" customHeight="1">
      <c r="G669" s="35"/>
      <c r="H669" s="35"/>
      <c r="I669" s="35"/>
      <c r="J669" s="35"/>
      <c r="K669" s="35"/>
      <c r="L669" s="35"/>
    </row>
    <row r="670" spans="7:12" ht="14.25" customHeight="1">
      <c r="G670" s="35"/>
      <c r="H670" s="35"/>
      <c r="I670" s="35"/>
      <c r="J670" s="35"/>
      <c r="K670" s="35"/>
      <c r="L670" s="35"/>
    </row>
    <row r="671" spans="7:12" ht="14.25" customHeight="1">
      <c r="G671" s="35"/>
      <c r="H671" s="35"/>
      <c r="I671" s="35"/>
      <c r="J671" s="35"/>
      <c r="K671" s="35"/>
      <c r="L671" s="35"/>
    </row>
    <row r="672" spans="7:12" ht="14.25" customHeight="1">
      <c r="G672" s="35"/>
      <c r="H672" s="35"/>
      <c r="I672" s="35"/>
      <c r="J672" s="35"/>
      <c r="K672" s="35"/>
      <c r="L672" s="35"/>
    </row>
    <row r="673" spans="7:12" ht="14.25" customHeight="1">
      <c r="G673" s="35"/>
      <c r="H673" s="35"/>
      <c r="I673" s="35"/>
      <c r="J673" s="35"/>
      <c r="K673" s="35"/>
      <c r="L673" s="35"/>
    </row>
    <row r="674" spans="7:12" ht="14.25" customHeight="1">
      <c r="G674" s="35"/>
      <c r="H674" s="35"/>
      <c r="I674" s="35"/>
      <c r="J674" s="35"/>
      <c r="K674" s="35"/>
      <c r="L674" s="35"/>
    </row>
    <row r="675" spans="7:12" ht="14.25" customHeight="1">
      <c r="G675" s="35"/>
      <c r="H675" s="35"/>
      <c r="I675" s="35"/>
      <c r="J675" s="35"/>
      <c r="K675" s="35"/>
      <c r="L675" s="35"/>
    </row>
    <row r="676" spans="7:12" ht="14.25" customHeight="1">
      <c r="G676" s="35"/>
      <c r="H676" s="35"/>
      <c r="I676" s="35"/>
      <c r="J676" s="35"/>
      <c r="K676" s="35"/>
      <c r="L676" s="35"/>
    </row>
    <row r="677" spans="7:12" ht="14.25" customHeight="1">
      <c r="G677" s="35"/>
      <c r="H677" s="35"/>
      <c r="I677" s="35"/>
      <c r="J677" s="35"/>
      <c r="K677" s="35"/>
      <c r="L677" s="35"/>
    </row>
    <row r="678" spans="7:12" ht="14.25" customHeight="1">
      <c r="G678" s="35"/>
      <c r="H678" s="35"/>
      <c r="I678" s="35"/>
      <c r="J678" s="35"/>
      <c r="K678" s="35"/>
      <c r="L678" s="35"/>
    </row>
    <row r="679" spans="7:12" ht="14.25" customHeight="1">
      <c r="G679" s="35"/>
      <c r="H679" s="35"/>
      <c r="I679" s="35"/>
      <c r="J679" s="35"/>
      <c r="K679" s="35"/>
      <c r="L679" s="35"/>
    </row>
    <row r="680" spans="7:12" ht="14.25" customHeight="1">
      <c r="G680" s="35"/>
      <c r="H680" s="35"/>
      <c r="I680" s="35"/>
      <c r="J680" s="35"/>
      <c r="K680" s="35"/>
      <c r="L680" s="35"/>
    </row>
    <row r="681" spans="7:12" ht="14.25" customHeight="1">
      <c r="G681" s="35"/>
      <c r="H681" s="35"/>
      <c r="I681" s="35"/>
      <c r="J681" s="35"/>
      <c r="K681" s="35"/>
      <c r="L681" s="35"/>
    </row>
    <row r="682" spans="7:12" ht="14.25" customHeight="1">
      <c r="G682" s="35"/>
      <c r="H682" s="35"/>
      <c r="I682" s="35"/>
      <c r="J682" s="35"/>
      <c r="K682" s="35"/>
      <c r="L682" s="35"/>
    </row>
    <row r="683" spans="7:12" ht="14.25" customHeight="1">
      <c r="G683" s="35"/>
      <c r="H683" s="35"/>
      <c r="I683" s="35"/>
      <c r="J683" s="35"/>
      <c r="K683" s="35"/>
      <c r="L683" s="35"/>
    </row>
    <row r="684" spans="7:12" ht="14.25" customHeight="1">
      <c r="G684" s="35"/>
      <c r="H684" s="35"/>
      <c r="I684" s="35"/>
      <c r="J684" s="35"/>
      <c r="K684" s="35"/>
      <c r="L684" s="35"/>
    </row>
    <row r="685" spans="7:12" ht="14.25" customHeight="1">
      <c r="G685" s="35"/>
      <c r="H685" s="35"/>
      <c r="I685" s="35"/>
      <c r="J685" s="35"/>
      <c r="K685" s="35"/>
      <c r="L685" s="35"/>
    </row>
    <row r="686" spans="7:12" ht="14.25" customHeight="1">
      <c r="G686" s="35"/>
      <c r="H686" s="35"/>
      <c r="I686" s="35"/>
      <c r="J686" s="35"/>
      <c r="K686" s="35"/>
      <c r="L686" s="35"/>
    </row>
    <row r="687" spans="7:12" ht="14.25" customHeight="1">
      <c r="G687" s="35"/>
      <c r="H687" s="35"/>
      <c r="I687" s="35"/>
      <c r="J687" s="35"/>
      <c r="K687" s="35"/>
      <c r="L687" s="35"/>
    </row>
    <row r="688" spans="7:12" ht="14.25" customHeight="1">
      <c r="G688" s="35"/>
      <c r="H688" s="35"/>
      <c r="I688" s="35"/>
      <c r="J688" s="35"/>
      <c r="K688" s="35"/>
      <c r="L688" s="35"/>
    </row>
    <row r="689" spans="7:12" ht="14.25" customHeight="1">
      <c r="G689" s="35"/>
      <c r="H689" s="35"/>
      <c r="I689" s="35"/>
      <c r="J689" s="35"/>
      <c r="K689" s="35"/>
      <c r="L689" s="35"/>
    </row>
    <row r="690" spans="7:12" ht="14.25" customHeight="1">
      <c r="G690" s="35"/>
      <c r="H690" s="35"/>
      <c r="I690" s="35"/>
      <c r="J690" s="35"/>
      <c r="K690" s="35"/>
      <c r="L690" s="35"/>
    </row>
    <row r="691" spans="7:12" ht="14.25" customHeight="1">
      <c r="G691" s="35"/>
      <c r="H691" s="35"/>
      <c r="I691" s="35"/>
      <c r="J691" s="35"/>
      <c r="K691" s="35"/>
      <c r="L691" s="35"/>
    </row>
    <row r="692" spans="7:12" ht="14.25" customHeight="1">
      <c r="G692" s="35"/>
      <c r="H692" s="35"/>
      <c r="I692" s="35"/>
      <c r="J692" s="35"/>
      <c r="K692" s="35"/>
      <c r="L692" s="35"/>
    </row>
    <row r="693" spans="7:12" ht="14.25" customHeight="1">
      <c r="G693" s="35"/>
      <c r="H693" s="35"/>
      <c r="I693" s="35"/>
      <c r="J693" s="35"/>
      <c r="K693" s="35"/>
      <c r="L693" s="35"/>
    </row>
    <row r="694" spans="7:12" ht="14.25" customHeight="1">
      <c r="G694" s="35"/>
      <c r="H694" s="35"/>
      <c r="I694" s="35"/>
      <c r="J694" s="35"/>
      <c r="K694" s="35"/>
      <c r="L694" s="35"/>
    </row>
    <row r="695" spans="7:12" ht="14.25" customHeight="1">
      <c r="G695" s="35"/>
      <c r="H695" s="35"/>
      <c r="I695" s="35"/>
      <c r="J695" s="35"/>
      <c r="K695" s="35"/>
      <c r="L695" s="35"/>
    </row>
    <row r="696" spans="7:12" ht="14.25" customHeight="1">
      <c r="G696" s="35"/>
      <c r="H696" s="35"/>
      <c r="I696" s="35"/>
      <c r="J696" s="35"/>
      <c r="K696" s="35"/>
      <c r="L696" s="35"/>
    </row>
    <row r="697" spans="7:12" ht="14.25" customHeight="1">
      <c r="G697" s="35"/>
      <c r="H697" s="35"/>
      <c r="I697" s="35"/>
      <c r="J697" s="35"/>
      <c r="K697" s="35"/>
      <c r="L697" s="35"/>
    </row>
    <row r="698" spans="7:12" ht="14.25" customHeight="1">
      <c r="G698" s="35"/>
      <c r="H698" s="35"/>
      <c r="I698" s="35"/>
      <c r="J698" s="35"/>
      <c r="K698" s="35"/>
      <c r="L698" s="35"/>
    </row>
    <row r="699" spans="7:12" ht="14.25" customHeight="1">
      <c r="G699" s="35"/>
      <c r="H699" s="35"/>
      <c r="I699" s="35"/>
      <c r="J699" s="35"/>
      <c r="K699" s="35"/>
      <c r="L699" s="35"/>
    </row>
    <row r="700" spans="7:12" ht="14.25" customHeight="1">
      <c r="G700" s="35"/>
      <c r="H700" s="35"/>
      <c r="I700" s="35"/>
      <c r="J700" s="35"/>
      <c r="K700" s="35"/>
      <c r="L700" s="35"/>
    </row>
    <row r="701" spans="7:12" ht="14.25" customHeight="1">
      <c r="G701" s="35"/>
      <c r="H701" s="35"/>
      <c r="I701" s="35"/>
      <c r="J701" s="35"/>
      <c r="K701" s="35"/>
      <c r="L701" s="35"/>
    </row>
    <row r="702" spans="7:12" ht="14.25" customHeight="1">
      <c r="G702" s="35"/>
      <c r="H702" s="35"/>
      <c r="I702" s="35"/>
      <c r="J702" s="35"/>
      <c r="K702" s="35"/>
      <c r="L702" s="35"/>
    </row>
    <row r="703" spans="7:12" ht="14.25" customHeight="1">
      <c r="G703" s="35"/>
      <c r="H703" s="35"/>
      <c r="I703" s="35"/>
      <c r="J703" s="35"/>
      <c r="K703" s="35"/>
      <c r="L703" s="35"/>
    </row>
    <row r="704" spans="7:12" ht="14.25" customHeight="1">
      <c r="G704" s="35"/>
      <c r="H704" s="35"/>
      <c r="I704" s="35"/>
      <c r="J704" s="35"/>
      <c r="K704" s="35"/>
      <c r="L704" s="35"/>
    </row>
    <row r="705" spans="7:12" ht="14.25" customHeight="1">
      <c r="G705" s="35"/>
      <c r="H705" s="35"/>
      <c r="I705" s="35"/>
      <c r="J705" s="35"/>
      <c r="K705" s="35"/>
      <c r="L705" s="35"/>
    </row>
    <row r="706" spans="7:12" ht="14.25" customHeight="1">
      <c r="G706" s="35"/>
      <c r="H706" s="35"/>
      <c r="I706" s="35"/>
      <c r="J706" s="35"/>
      <c r="K706" s="35"/>
      <c r="L706" s="35"/>
    </row>
    <row r="707" spans="7:12" ht="14.25" customHeight="1">
      <c r="G707" s="35"/>
      <c r="H707" s="35"/>
      <c r="I707" s="35"/>
      <c r="J707" s="35"/>
      <c r="K707" s="35"/>
      <c r="L707" s="35"/>
    </row>
    <row r="708" spans="7:12" ht="14.25" customHeight="1">
      <c r="G708" s="35"/>
      <c r="H708" s="35"/>
      <c r="I708" s="35"/>
      <c r="J708" s="35"/>
      <c r="K708" s="35"/>
      <c r="L708" s="35"/>
    </row>
    <row r="709" spans="7:12" ht="14.25" customHeight="1">
      <c r="G709" s="35"/>
      <c r="H709" s="35"/>
      <c r="I709" s="35"/>
      <c r="J709" s="35"/>
      <c r="K709" s="35"/>
      <c r="L709" s="35"/>
    </row>
    <row r="710" spans="7:12" ht="14.25" customHeight="1">
      <c r="G710" s="35"/>
      <c r="H710" s="35"/>
      <c r="I710" s="35"/>
      <c r="J710" s="35"/>
      <c r="K710" s="35"/>
      <c r="L710" s="35"/>
    </row>
    <row r="711" spans="7:12" ht="14.25" customHeight="1">
      <c r="G711" s="35"/>
      <c r="H711" s="35"/>
      <c r="I711" s="35"/>
      <c r="J711" s="35"/>
      <c r="K711" s="35"/>
      <c r="L711" s="35"/>
    </row>
    <row r="712" spans="7:12" ht="14.25" customHeight="1">
      <c r="G712" s="35"/>
      <c r="H712" s="35"/>
      <c r="I712" s="35"/>
      <c r="J712" s="35"/>
      <c r="K712" s="35"/>
      <c r="L712" s="35"/>
    </row>
    <row r="713" spans="7:12" ht="14.25" customHeight="1">
      <c r="G713" s="35"/>
      <c r="H713" s="35"/>
      <c r="I713" s="35"/>
      <c r="J713" s="35"/>
      <c r="K713" s="35"/>
      <c r="L713" s="35"/>
    </row>
    <row r="714" spans="7:12" ht="14.25" customHeight="1">
      <c r="G714" s="35"/>
      <c r="H714" s="35"/>
      <c r="I714" s="35"/>
      <c r="J714" s="35"/>
      <c r="K714" s="35"/>
      <c r="L714" s="35"/>
    </row>
    <row r="715" spans="7:12" ht="14.25" customHeight="1">
      <c r="G715" s="35"/>
      <c r="H715" s="35"/>
      <c r="I715" s="35"/>
      <c r="J715" s="35"/>
      <c r="K715" s="35"/>
      <c r="L715" s="35"/>
    </row>
    <row r="716" spans="7:12" ht="14.25" customHeight="1">
      <c r="G716" s="35"/>
      <c r="H716" s="35"/>
      <c r="I716" s="35"/>
      <c r="J716" s="35"/>
      <c r="K716" s="35"/>
      <c r="L716" s="35"/>
    </row>
    <row r="717" spans="7:12" ht="14.25" customHeight="1">
      <c r="G717" s="35"/>
      <c r="H717" s="35"/>
      <c r="I717" s="35"/>
      <c r="J717" s="35"/>
      <c r="K717" s="35"/>
      <c r="L717" s="35"/>
    </row>
    <row r="718" spans="7:12" ht="14.25" customHeight="1">
      <c r="G718" s="35"/>
      <c r="H718" s="35"/>
      <c r="I718" s="35"/>
      <c r="J718" s="35"/>
      <c r="K718" s="35"/>
      <c r="L718" s="35"/>
    </row>
    <row r="719" spans="7:12" ht="14.25" customHeight="1">
      <c r="G719" s="35"/>
      <c r="H719" s="35"/>
      <c r="I719" s="35"/>
      <c r="J719" s="35"/>
      <c r="K719" s="35"/>
      <c r="L719" s="35"/>
    </row>
    <row r="720" spans="7:12" ht="14.25" customHeight="1">
      <c r="G720" s="35"/>
      <c r="H720" s="35"/>
      <c r="I720" s="35"/>
      <c r="J720" s="35"/>
      <c r="K720" s="35"/>
      <c r="L720" s="35"/>
    </row>
    <row r="721" spans="7:12" ht="14.25" customHeight="1">
      <c r="G721" s="35"/>
      <c r="H721" s="35"/>
      <c r="I721" s="35"/>
      <c r="J721" s="35"/>
      <c r="K721" s="35"/>
      <c r="L721" s="35"/>
    </row>
    <row r="722" spans="7:12" ht="14.25" customHeight="1">
      <c r="G722" s="35"/>
      <c r="H722" s="35"/>
      <c r="I722" s="35"/>
      <c r="J722" s="35"/>
      <c r="K722" s="35"/>
      <c r="L722" s="35"/>
    </row>
    <row r="723" spans="7:12" ht="14.25" customHeight="1">
      <c r="G723" s="35"/>
      <c r="H723" s="35"/>
      <c r="I723" s="35"/>
      <c r="J723" s="35"/>
      <c r="K723" s="35"/>
      <c r="L723" s="35"/>
    </row>
    <row r="724" spans="7:12" ht="14.25" customHeight="1">
      <c r="G724" s="35"/>
      <c r="H724" s="35"/>
      <c r="I724" s="35"/>
      <c r="J724" s="35"/>
      <c r="K724" s="35"/>
      <c r="L724" s="35"/>
    </row>
    <row r="725" spans="7:12" ht="14.25" customHeight="1">
      <c r="G725" s="35"/>
      <c r="H725" s="35"/>
      <c r="I725" s="35"/>
      <c r="J725" s="35"/>
      <c r="K725" s="35"/>
      <c r="L725" s="35"/>
    </row>
    <row r="726" spans="7:12" ht="14.25" customHeight="1">
      <c r="G726" s="35"/>
      <c r="H726" s="35"/>
      <c r="I726" s="35"/>
      <c r="J726" s="35"/>
      <c r="K726" s="35"/>
      <c r="L726" s="35"/>
    </row>
    <row r="727" spans="7:12" ht="14.25" customHeight="1">
      <c r="G727" s="35"/>
      <c r="H727" s="35"/>
      <c r="I727" s="35"/>
      <c r="J727" s="35"/>
      <c r="K727" s="35"/>
      <c r="L727" s="35"/>
    </row>
    <row r="728" spans="7:12" ht="14.25" customHeight="1">
      <c r="G728" s="35"/>
      <c r="H728" s="35"/>
      <c r="I728" s="35"/>
      <c r="J728" s="35"/>
      <c r="K728" s="35"/>
      <c r="L728" s="35"/>
    </row>
    <row r="729" spans="7:12" ht="14.25" customHeight="1">
      <c r="G729" s="35"/>
      <c r="H729" s="35"/>
      <c r="I729" s="35"/>
      <c r="J729" s="35"/>
      <c r="K729" s="35"/>
      <c r="L729" s="35"/>
    </row>
    <row r="730" spans="7:12" ht="14.25" customHeight="1">
      <c r="G730" s="35"/>
      <c r="H730" s="35"/>
      <c r="I730" s="35"/>
      <c r="J730" s="35"/>
      <c r="K730" s="35"/>
      <c r="L730" s="35"/>
    </row>
    <row r="731" spans="7:12" ht="14.25" customHeight="1">
      <c r="G731" s="35"/>
      <c r="H731" s="35"/>
      <c r="I731" s="35"/>
      <c r="J731" s="35"/>
      <c r="K731" s="35"/>
      <c r="L731" s="35"/>
    </row>
    <row r="732" spans="7:12" ht="14.25" customHeight="1">
      <c r="G732" s="35"/>
      <c r="H732" s="35"/>
      <c r="I732" s="35"/>
      <c r="J732" s="35"/>
      <c r="K732" s="35"/>
      <c r="L732" s="35"/>
    </row>
    <row r="733" spans="7:12" ht="14.25" customHeight="1">
      <c r="G733" s="35"/>
      <c r="H733" s="35"/>
      <c r="I733" s="35"/>
      <c r="J733" s="35"/>
      <c r="K733" s="35"/>
      <c r="L733" s="35"/>
    </row>
    <row r="734" spans="7:12" ht="14.25" customHeight="1">
      <c r="G734" s="35"/>
      <c r="H734" s="35"/>
      <c r="I734" s="35"/>
      <c r="J734" s="35"/>
      <c r="K734" s="35"/>
      <c r="L734" s="35"/>
    </row>
    <row r="735" spans="7:12" ht="14.25" customHeight="1">
      <c r="G735" s="35"/>
      <c r="H735" s="35"/>
      <c r="I735" s="35"/>
      <c r="J735" s="35"/>
      <c r="K735" s="35"/>
      <c r="L735" s="35"/>
    </row>
    <row r="736" spans="7:12" ht="14.25" customHeight="1">
      <c r="G736" s="35"/>
      <c r="H736" s="35"/>
      <c r="I736" s="35"/>
      <c r="J736" s="35"/>
      <c r="K736" s="35"/>
      <c r="L736" s="35"/>
    </row>
    <row r="737" spans="7:12" ht="14.25" customHeight="1">
      <c r="G737" s="35"/>
      <c r="H737" s="35"/>
      <c r="I737" s="35"/>
      <c r="J737" s="35"/>
      <c r="K737" s="35"/>
      <c r="L737" s="35"/>
    </row>
    <row r="738" spans="7:12" ht="14.25" customHeight="1">
      <c r="G738" s="35"/>
      <c r="H738" s="35"/>
      <c r="I738" s="35"/>
      <c r="J738" s="35"/>
      <c r="K738" s="35"/>
      <c r="L738" s="35"/>
    </row>
    <row r="739" spans="7:12" ht="14.25" customHeight="1">
      <c r="G739" s="35"/>
      <c r="H739" s="35"/>
      <c r="I739" s="35"/>
      <c r="J739" s="35"/>
      <c r="K739" s="35"/>
      <c r="L739" s="35"/>
    </row>
    <row r="740" spans="7:12" ht="14.25" customHeight="1">
      <c r="G740" s="35"/>
      <c r="H740" s="35"/>
      <c r="I740" s="35"/>
      <c r="J740" s="35"/>
      <c r="K740" s="35"/>
      <c r="L740" s="35"/>
    </row>
    <row r="741" spans="7:12" ht="14.25" customHeight="1">
      <c r="G741" s="35"/>
      <c r="H741" s="35"/>
      <c r="I741" s="35"/>
      <c r="J741" s="35"/>
      <c r="K741" s="35"/>
      <c r="L741" s="35"/>
    </row>
    <row r="742" spans="7:12" ht="14.25" customHeight="1">
      <c r="G742" s="35"/>
      <c r="H742" s="35"/>
      <c r="I742" s="35"/>
      <c r="J742" s="35"/>
      <c r="K742" s="35"/>
      <c r="L742" s="35"/>
    </row>
    <row r="743" spans="7:12" ht="14.25" customHeight="1">
      <c r="G743" s="35"/>
      <c r="H743" s="35"/>
      <c r="I743" s="35"/>
      <c r="J743" s="35"/>
      <c r="K743" s="35"/>
      <c r="L743" s="35"/>
    </row>
    <row r="744" spans="7:12" ht="14.25" customHeight="1">
      <c r="G744" s="35"/>
      <c r="H744" s="35"/>
      <c r="I744" s="35"/>
      <c r="J744" s="35"/>
      <c r="K744" s="35"/>
      <c r="L744" s="35"/>
    </row>
    <row r="745" spans="7:12" ht="14.25" customHeight="1">
      <c r="G745" s="35"/>
      <c r="H745" s="35"/>
      <c r="I745" s="35"/>
      <c r="J745" s="35"/>
      <c r="K745" s="35"/>
      <c r="L745" s="35"/>
    </row>
    <row r="746" spans="7:12" ht="14.25" customHeight="1">
      <c r="G746" s="35"/>
      <c r="H746" s="35"/>
      <c r="I746" s="35"/>
      <c r="J746" s="35"/>
      <c r="K746" s="35"/>
      <c r="L746" s="35"/>
    </row>
    <row r="747" spans="7:12" ht="14.25" customHeight="1">
      <c r="G747" s="35"/>
      <c r="H747" s="35"/>
      <c r="I747" s="35"/>
      <c r="J747" s="35"/>
      <c r="K747" s="35"/>
      <c r="L747" s="35"/>
    </row>
    <row r="748" spans="7:12" ht="14.25" customHeight="1">
      <c r="G748" s="35"/>
      <c r="H748" s="35"/>
      <c r="I748" s="35"/>
      <c r="J748" s="35"/>
      <c r="K748" s="35"/>
      <c r="L748" s="35"/>
    </row>
    <row r="749" spans="7:12" ht="14.25" customHeight="1">
      <c r="G749" s="35"/>
      <c r="H749" s="35"/>
      <c r="I749" s="35"/>
      <c r="J749" s="35"/>
      <c r="K749" s="35"/>
      <c r="L749" s="35"/>
    </row>
    <row r="750" spans="7:12" ht="14.25" customHeight="1">
      <c r="G750" s="35"/>
      <c r="H750" s="35"/>
      <c r="I750" s="35"/>
      <c r="J750" s="35"/>
      <c r="K750" s="35"/>
      <c r="L750" s="35"/>
    </row>
    <row r="751" spans="7:12" ht="14.25" customHeight="1">
      <c r="G751" s="35"/>
      <c r="H751" s="35"/>
      <c r="I751" s="35"/>
      <c r="J751" s="35"/>
      <c r="K751" s="35"/>
      <c r="L751" s="35"/>
    </row>
    <row r="752" spans="7:12" ht="14.25" customHeight="1">
      <c r="G752" s="35"/>
      <c r="H752" s="35"/>
      <c r="I752" s="35"/>
      <c r="J752" s="35"/>
      <c r="K752" s="35"/>
      <c r="L752" s="35"/>
    </row>
    <row r="753" spans="7:12" ht="14.25" customHeight="1">
      <c r="G753" s="35"/>
      <c r="H753" s="35"/>
      <c r="I753" s="35"/>
      <c r="J753" s="35"/>
      <c r="K753" s="35"/>
      <c r="L753" s="35"/>
    </row>
    <row r="754" spans="7:12" ht="14.25" customHeight="1">
      <c r="G754" s="35"/>
      <c r="H754" s="35"/>
      <c r="I754" s="35"/>
      <c r="J754" s="35"/>
      <c r="K754" s="35"/>
      <c r="L754" s="35"/>
    </row>
    <row r="755" spans="7:12" ht="14.25" customHeight="1">
      <c r="G755" s="35"/>
      <c r="H755" s="35"/>
      <c r="I755" s="35"/>
      <c r="J755" s="35"/>
      <c r="K755" s="35"/>
      <c r="L755" s="35"/>
    </row>
    <row r="756" spans="7:12" ht="14.25" customHeight="1">
      <c r="G756" s="35"/>
      <c r="H756" s="35"/>
      <c r="I756" s="35"/>
      <c r="J756" s="35"/>
      <c r="K756" s="35"/>
      <c r="L756" s="35"/>
    </row>
    <row r="757" spans="7:12" ht="14.25" customHeight="1">
      <c r="G757" s="35"/>
      <c r="H757" s="35"/>
      <c r="I757" s="35"/>
      <c r="J757" s="35"/>
      <c r="K757" s="35"/>
      <c r="L757" s="35"/>
    </row>
    <row r="758" spans="7:12" ht="14.25" customHeight="1">
      <c r="G758" s="35"/>
      <c r="H758" s="35"/>
      <c r="I758" s="35"/>
      <c r="J758" s="35"/>
      <c r="K758" s="35"/>
      <c r="L758" s="35"/>
    </row>
    <row r="759" spans="7:12" ht="14.25" customHeight="1">
      <c r="G759" s="35"/>
      <c r="H759" s="35"/>
      <c r="I759" s="35"/>
      <c r="J759" s="35"/>
      <c r="K759" s="35"/>
      <c r="L759" s="35"/>
    </row>
    <row r="760" spans="7:12" ht="14.25" customHeight="1">
      <c r="G760" s="35"/>
      <c r="H760" s="35"/>
      <c r="I760" s="35"/>
      <c r="J760" s="35"/>
      <c r="K760" s="35"/>
      <c r="L760" s="35"/>
    </row>
    <row r="761" spans="7:12" ht="14.25" customHeight="1">
      <c r="G761" s="35"/>
      <c r="H761" s="35"/>
      <c r="I761" s="35"/>
      <c r="J761" s="35"/>
      <c r="K761" s="35"/>
      <c r="L761" s="35"/>
    </row>
    <row r="762" spans="7:12" ht="14.25" customHeight="1">
      <c r="G762" s="35"/>
      <c r="H762" s="35"/>
      <c r="I762" s="35"/>
      <c r="J762" s="35"/>
      <c r="K762" s="35"/>
      <c r="L762" s="35"/>
    </row>
    <row r="763" spans="7:12" ht="14.25" customHeight="1">
      <c r="G763" s="35"/>
      <c r="H763" s="35"/>
      <c r="I763" s="35"/>
      <c r="J763" s="35"/>
      <c r="K763" s="35"/>
      <c r="L763" s="35"/>
    </row>
    <row r="764" spans="7:12" ht="14.25" customHeight="1">
      <c r="G764" s="35"/>
      <c r="H764" s="35"/>
      <c r="I764" s="35"/>
      <c r="J764" s="35"/>
      <c r="K764" s="35"/>
      <c r="L764" s="35"/>
    </row>
    <row r="765" spans="7:12" ht="14.25" customHeight="1">
      <c r="G765" s="35"/>
      <c r="H765" s="35"/>
      <c r="I765" s="35"/>
      <c r="J765" s="35"/>
      <c r="K765" s="35"/>
      <c r="L765" s="35"/>
    </row>
    <row r="766" spans="7:12" ht="14.25" customHeight="1">
      <c r="G766" s="35"/>
      <c r="H766" s="35"/>
      <c r="I766" s="35"/>
      <c r="J766" s="35"/>
      <c r="K766" s="35"/>
      <c r="L766" s="35"/>
    </row>
    <row r="767" spans="7:12" ht="14.25" customHeight="1">
      <c r="G767" s="35"/>
      <c r="H767" s="35"/>
      <c r="I767" s="35"/>
      <c r="J767" s="35"/>
      <c r="K767" s="35"/>
      <c r="L767" s="35"/>
    </row>
    <row r="768" spans="7:12" ht="14.25" customHeight="1">
      <c r="G768" s="35"/>
      <c r="H768" s="35"/>
      <c r="I768" s="35"/>
      <c r="J768" s="35"/>
      <c r="K768" s="35"/>
      <c r="L768" s="35"/>
    </row>
    <row r="769" spans="7:12" ht="14.25" customHeight="1">
      <c r="G769" s="35"/>
      <c r="H769" s="35"/>
      <c r="I769" s="35"/>
      <c r="J769" s="35"/>
      <c r="K769" s="35"/>
      <c r="L769" s="35"/>
    </row>
    <row r="770" spans="7:12" ht="14.25" customHeight="1">
      <c r="G770" s="35"/>
      <c r="H770" s="35"/>
      <c r="I770" s="35"/>
      <c r="J770" s="35"/>
      <c r="K770" s="35"/>
      <c r="L770" s="35"/>
    </row>
    <row r="771" spans="7:12" ht="14.25" customHeight="1">
      <c r="G771" s="35"/>
      <c r="H771" s="35"/>
      <c r="I771" s="35"/>
      <c r="J771" s="35"/>
      <c r="K771" s="35"/>
      <c r="L771" s="35"/>
    </row>
    <row r="772" spans="7:12" ht="14.25" customHeight="1">
      <c r="G772" s="35"/>
      <c r="H772" s="35"/>
      <c r="I772" s="35"/>
      <c r="J772" s="35"/>
      <c r="K772" s="35"/>
      <c r="L772" s="35"/>
    </row>
    <row r="773" spans="7:12" ht="14.25" customHeight="1">
      <c r="G773" s="35"/>
      <c r="H773" s="35"/>
      <c r="I773" s="35"/>
      <c r="J773" s="35"/>
      <c r="K773" s="35"/>
      <c r="L773" s="35"/>
    </row>
    <row r="774" spans="7:12" ht="14.25" customHeight="1">
      <c r="G774" s="35"/>
      <c r="H774" s="35"/>
      <c r="I774" s="35"/>
      <c r="J774" s="35"/>
      <c r="K774" s="35"/>
      <c r="L774" s="35"/>
    </row>
    <row r="775" spans="7:12" ht="14.25" customHeight="1">
      <c r="G775" s="35"/>
      <c r="H775" s="35"/>
      <c r="I775" s="35"/>
      <c r="J775" s="35"/>
      <c r="K775" s="35"/>
      <c r="L775" s="35"/>
    </row>
    <row r="776" spans="7:12" ht="14.25" customHeight="1">
      <c r="G776" s="35"/>
      <c r="H776" s="35"/>
      <c r="I776" s="35"/>
      <c r="J776" s="35"/>
      <c r="K776" s="35"/>
      <c r="L776" s="35"/>
    </row>
    <row r="777" spans="7:12" ht="14.25" customHeight="1">
      <c r="G777" s="35"/>
      <c r="H777" s="35"/>
      <c r="I777" s="35"/>
      <c r="J777" s="35"/>
      <c r="K777" s="35"/>
      <c r="L777" s="35"/>
    </row>
    <row r="778" spans="7:12" ht="14.25" customHeight="1">
      <c r="G778" s="35"/>
      <c r="H778" s="35"/>
      <c r="I778" s="35"/>
      <c r="J778" s="35"/>
      <c r="K778" s="35"/>
      <c r="L778" s="35"/>
    </row>
    <row r="779" spans="7:12" ht="14.25" customHeight="1">
      <c r="G779" s="35"/>
      <c r="H779" s="35"/>
      <c r="I779" s="35"/>
      <c r="J779" s="35"/>
      <c r="K779" s="35"/>
      <c r="L779" s="35"/>
    </row>
    <row r="780" spans="7:12" ht="14.25" customHeight="1">
      <c r="G780" s="35"/>
      <c r="H780" s="35"/>
      <c r="I780" s="35"/>
      <c r="J780" s="35"/>
      <c r="K780" s="35"/>
      <c r="L780" s="35"/>
    </row>
    <row r="781" spans="7:12" ht="14.25" customHeight="1">
      <c r="G781" s="35"/>
      <c r="H781" s="35"/>
      <c r="I781" s="35"/>
      <c r="J781" s="35"/>
      <c r="K781" s="35"/>
      <c r="L781" s="35"/>
    </row>
    <row r="782" spans="7:12" ht="14.25" customHeight="1">
      <c r="G782" s="35"/>
      <c r="H782" s="35"/>
      <c r="I782" s="35"/>
      <c r="J782" s="35"/>
      <c r="K782" s="35"/>
      <c r="L782" s="35"/>
    </row>
    <row r="783" spans="7:12" ht="14.25" customHeight="1">
      <c r="G783" s="35"/>
      <c r="H783" s="35"/>
      <c r="I783" s="35"/>
      <c r="J783" s="35"/>
      <c r="K783" s="35"/>
      <c r="L783" s="35"/>
    </row>
    <row r="784" spans="7:12" ht="14.25" customHeight="1">
      <c r="G784" s="35"/>
      <c r="H784" s="35"/>
      <c r="I784" s="35"/>
      <c r="J784" s="35"/>
      <c r="K784" s="35"/>
      <c r="L784" s="35"/>
    </row>
    <row r="785" spans="7:12" ht="14.25" customHeight="1">
      <c r="G785" s="35"/>
      <c r="H785" s="35"/>
      <c r="I785" s="35"/>
      <c r="J785" s="35"/>
      <c r="K785" s="35"/>
      <c r="L785" s="35"/>
    </row>
    <row r="786" spans="7:12" ht="14.25" customHeight="1">
      <c r="G786" s="35"/>
      <c r="H786" s="35"/>
      <c r="I786" s="35"/>
      <c r="J786" s="35"/>
      <c r="K786" s="35"/>
      <c r="L786" s="35"/>
    </row>
    <row r="787" spans="7:12" ht="14.25" customHeight="1">
      <c r="G787" s="35"/>
      <c r="H787" s="35"/>
      <c r="I787" s="35"/>
      <c r="J787" s="35"/>
      <c r="K787" s="35"/>
      <c r="L787" s="35"/>
    </row>
    <row r="788" spans="7:12" ht="14.25" customHeight="1">
      <c r="G788" s="35"/>
      <c r="H788" s="35"/>
      <c r="I788" s="35"/>
      <c r="J788" s="35"/>
      <c r="K788" s="35"/>
      <c r="L788" s="35"/>
    </row>
    <row r="789" spans="7:12" ht="14.25" customHeight="1">
      <c r="G789" s="35"/>
      <c r="H789" s="35"/>
      <c r="I789" s="35"/>
      <c r="J789" s="35"/>
      <c r="K789" s="35"/>
      <c r="L789" s="35"/>
    </row>
    <row r="790" spans="7:12" ht="14.25" customHeight="1">
      <c r="G790" s="35"/>
      <c r="H790" s="35"/>
      <c r="I790" s="35"/>
      <c r="J790" s="35"/>
      <c r="K790" s="35"/>
      <c r="L790" s="35"/>
    </row>
    <row r="791" spans="7:12" ht="14.25" customHeight="1">
      <c r="G791" s="35"/>
      <c r="H791" s="35"/>
      <c r="I791" s="35"/>
      <c r="J791" s="35"/>
      <c r="K791" s="35"/>
      <c r="L791" s="35"/>
    </row>
    <row r="792" spans="7:12" ht="14.25" customHeight="1">
      <c r="G792" s="35"/>
      <c r="H792" s="35"/>
      <c r="I792" s="35"/>
      <c r="J792" s="35"/>
      <c r="K792" s="35"/>
      <c r="L792" s="35"/>
    </row>
    <row r="793" spans="7:12" ht="14.25" customHeight="1">
      <c r="G793" s="35"/>
      <c r="H793" s="35"/>
      <c r="I793" s="35"/>
      <c r="J793" s="35"/>
      <c r="K793" s="35"/>
      <c r="L793" s="35"/>
    </row>
    <row r="794" spans="7:12" ht="14.25" customHeight="1">
      <c r="G794" s="35"/>
      <c r="H794" s="35"/>
      <c r="I794" s="35"/>
      <c r="J794" s="35"/>
      <c r="K794" s="35"/>
      <c r="L794" s="35"/>
    </row>
    <row r="795" spans="7:12" ht="14.25" customHeight="1">
      <c r="G795" s="35"/>
      <c r="H795" s="35"/>
      <c r="I795" s="35"/>
      <c r="J795" s="35"/>
      <c r="K795" s="35"/>
      <c r="L795" s="35"/>
    </row>
    <row r="796" spans="7:12" ht="14.25" customHeight="1">
      <c r="G796" s="35"/>
      <c r="H796" s="35"/>
      <c r="I796" s="35"/>
      <c r="J796" s="35"/>
      <c r="K796" s="35"/>
      <c r="L796" s="35"/>
    </row>
    <row r="797" spans="7:12" ht="14.25" customHeight="1">
      <c r="G797" s="35"/>
      <c r="H797" s="35"/>
      <c r="I797" s="35"/>
      <c r="J797" s="35"/>
      <c r="K797" s="35"/>
      <c r="L797" s="35"/>
    </row>
    <row r="798" spans="7:12" ht="14.25" customHeight="1">
      <c r="G798" s="35"/>
      <c r="H798" s="35"/>
      <c r="I798" s="35"/>
      <c r="J798" s="35"/>
      <c r="K798" s="35"/>
      <c r="L798" s="35"/>
    </row>
    <row r="799" spans="7:12" ht="14.25" customHeight="1">
      <c r="G799" s="35"/>
      <c r="H799" s="35"/>
      <c r="I799" s="35"/>
      <c r="J799" s="35"/>
      <c r="K799" s="35"/>
      <c r="L799" s="35"/>
    </row>
    <row r="800" spans="7:12" ht="14.25" customHeight="1">
      <c r="G800" s="35"/>
      <c r="H800" s="35"/>
      <c r="I800" s="35"/>
      <c r="J800" s="35"/>
      <c r="K800" s="35"/>
      <c r="L800" s="35"/>
    </row>
    <row r="801" spans="7:12" ht="14.25" customHeight="1">
      <c r="G801" s="35"/>
      <c r="H801" s="35"/>
      <c r="I801" s="35"/>
      <c r="J801" s="35"/>
      <c r="K801" s="35"/>
      <c r="L801" s="35"/>
    </row>
    <row r="802" spans="7:12" ht="14.25" customHeight="1">
      <c r="G802" s="35"/>
      <c r="H802" s="35"/>
      <c r="I802" s="35"/>
      <c r="J802" s="35"/>
      <c r="K802" s="35"/>
      <c r="L802" s="35"/>
    </row>
    <row r="803" spans="7:12" ht="14.25" customHeight="1">
      <c r="G803" s="35"/>
      <c r="H803" s="35"/>
      <c r="I803" s="35"/>
      <c r="J803" s="35"/>
      <c r="K803" s="35"/>
      <c r="L803" s="35"/>
    </row>
    <row r="804" spans="7:12" ht="14.25" customHeight="1">
      <c r="G804" s="35"/>
      <c r="H804" s="35"/>
      <c r="I804" s="35"/>
      <c r="J804" s="35"/>
      <c r="K804" s="35"/>
      <c r="L804" s="35"/>
    </row>
    <row r="805" spans="7:12" ht="14.25" customHeight="1">
      <c r="G805" s="35"/>
      <c r="H805" s="35"/>
      <c r="I805" s="35"/>
      <c r="J805" s="35"/>
      <c r="K805" s="35"/>
      <c r="L805" s="35"/>
    </row>
    <row r="806" spans="7:12" ht="14.25" customHeight="1">
      <c r="G806" s="35"/>
      <c r="H806" s="35"/>
      <c r="I806" s="35"/>
      <c r="J806" s="35"/>
      <c r="K806" s="35"/>
      <c r="L806" s="35"/>
    </row>
    <row r="807" spans="7:12" ht="14.25" customHeight="1">
      <c r="G807" s="35"/>
      <c r="H807" s="35"/>
      <c r="I807" s="35"/>
      <c r="J807" s="35"/>
      <c r="K807" s="35"/>
      <c r="L807" s="35"/>
    </row>
    <row r="808" spans="7:12" ht="14.25" customHeight="1">
      <c r="G808" s="35"/>
      <c r="H808" s="35"/>
      <c r="I808" s="35"/>
      <c r="J808" s="35"/>
      <c r="K808" s="35"/>
      <c r="L808" s="35"/>
    </row>
    <row r="809" spans="7:12" ht="14.25" customHeight="1">
      <c r="G809" s="35"/>
      <c r="H809" s="35"/>
      <c r="I809" s="35"/>
      <c r="J809" s="35"/>
      <c r="K809" s="35"/>
      <c r="L809" s="35"/>
    </row>
    <row r="810" spans="7:12" ht="14.25" customHeight="1">
      <c r="G810" s="35"/>
      <c r="H810" s="35"/>
      <c r="I810" s="35"/>
      <c r="J810" s="35"/>
      <c r="K810" s="35"/>
      <c r="L810" s="35"/>
    </row>
    <row r="811" spans="7:12" ht="14.25" customHeight="1">
      <c r="G811" s="35"/>
      <c r="H811" s="35"/>
      <c r="I811" s="35"/>
      <c r="J811" s="35"/>
      <c r="K811" s="35"/>
      <c r="L811" s="35"/>
    </row>
    <row r="812" spans="7:12" ht="14.25" customHeight="1">
      <c r="G812" s="35"/>
      <c r="H812" s="35"/>
      <c r="I812" s="35"/>
      <c r="J812" s="35"/>
      <c r="K812" s="35"/>
      <c r="L812" s="35"/>
    </row>
    <row r="813" spans="7:12" ht="14.25" customHeight="1">
      <c r="G813" s="35"/>
      <c r="H813" s="35"/>
      <c r="I813" s="35"/>
      <c r="J813" s="35"/>
      <c r="K813" s="35"/>
      <c r="L813" s="35"/>
    </row>
    <row r="814" spans="7:12" ht="14.25" customHeight="1">
      <c r="G814" s="35"/>
      <c r="H814" s="35"/>
      <c r="I814" s="35"/>
      <c r="J814" s="35"/>
      <c r="K814" s="35"/>
      <c r="L814" s="35"/>
    </row>
    <row r="815" spans="7:12" ht="14.25" customHeight="1">
      <c r="G815" s="35"/>
      <c r="H815" s="35"/>
      <c r="I815" s="35"/>
      <c r="J815" s="35"/>
      <c r="K815" s="35"/>
      <c r="L815" s="35"/>
    </row>
    <row r="816" spans="7:12" ht="14.25" customHeight="1">
      <c r="G816" s="35"/>
      <c r="H816" s="35"/>
      <c r="I816" s="35"/>
      <c r="J816" s="35"/>
      <c r="K816" s="35"/>
      <c r="L816" s="35"/>
    </row>
    <row r="817" spans="7:12" ht="14.25" customHeight="1">
      <c r="G817" s="35"/>
      <c r="H817" s="35"/>
      <c r="I817" s="35"/>
      <c r="J817" s="35"/>
      <c r="K817" s="35"/>
      <c r="L817" s="35"/>
    </row>
    <row r="818" spans="7:12" ht="14.25" customHeight="1">
      <c r="G818" s="35"/>
      <c r="H818" s="35"/>
      <c r="I818" s="35"/>
      <c r="J818" s="35"/>
      <c r="K818" s="35"/>
      <c r="L818" s="35"/>
    </row>
    <row r="819" spans="7:12" ht="14.25" customHeight="1">
      <c r="G819" s="35"/>
      <c r="H819" s="35"/>
      <c r="I819" s="35"/>
      <c r="J819" s="35"/>
      <c r="K819" s="35"/>
      <c r="L819" s="35"/>
    </row>
    <row r="820" spans="7:12" ht="14.25" customHeight="1">
      <c r="G820" s="35"/>
      <c r="H820" s="35"/>
      <c r="I820" s="35"/>
      <c r="J820" s="35"/>
      <c r="K820" s="35"/>
      <c r="L820" s="35"/>
    </row>
    <row r="821" spans="7:12" ht="14.25" customHeight="1">
      <c r="G821" s="35"/>
      <c r="H821" s="35"/>
      <c r="I821" s="35"/>
      <c r="J821" s="35"/>
      <c r="K821" s="35"/>
      <c r="L821" s="35"/>
    </row>
    <row r="822" spans="7:12" ht="14.25" customHeight="1">
      <c r="G822" s="35"/>
      <c r="H822" s="35"/>
      <c r="I822" s="35"/>
      <c r="J822" s="35"/>
      <c r="K822" s="35"/>
      <c r="L822" s="35"/>
    </row>
    <row r="823" spans="7:12" ht="14.25" customHeight="1">
      <c r="G823" s="35"/>
      <c r="H823" s="35"/>
      <c r="I823" s="35"/>
      <c r="J823" s="35"/>
      <c r="K823" s="35"/>
      <c r="L823" s="35"/>
    </row>
    <row r="824" spans="7:12" ht="14.25" customHeight="1">
      <c r="G824" s="35"/>
      <c r="H824" s="35"/>
      <c r="I824" s="35"/>
      <c r="J824" s="35"/>
      <c r="K824" s="35"/>
      <c r="L824" s="35"/>
    </row>
    <row r="825" spans="7:12" ht="14.25" customHeight="1">
      <c r="G825" s="35"/>
      <c r="H825" s="35"/>
      <c r="I825" s="35"/>
      <c r="J825" s="35"/>
      <c r="K825" s="35"/>
      <c r="L825" s="35"/>
    </row>
    <row r="826" spans="7:12" ht="14.25" customHeight="1">
      <c r="G826" s="35"/>
      <c r="H826" s="35"/>
      <c r="I826" s="35"/>
      <c r="J826" s="35"/>
      <c r="K826" s="35"/>
      <c r="L826" s="35"/>
    </row>
    <row r="827" spans="7:12" ht="14.25" customHeight="1">
      <c r="G827" s="35"/>
      <c r="H827" s="35"/>
      <c r="I827" s="35"/>
      <c r="J827" s="35"/>
      <c r="K827" s="35"/>
      <c r="L827" s="35"/>
    </row>
    <row r="828" spans="7:12" ht="14.25" customHeight="1">
      <c r="G828" s="35"/>
      <c r="H828" s="35"/>
      <c r="I828" s="35"/>
      <c r="J828" s="35"/>
      <c r="K828" s="35"/>
      <c r="L828" s="35"/>
    </row>
    <row r="829" spans="7:12" ht="14.25" customHeight="1">
      <c r="G829" s="35"/>
      <c r="H829" s="35"/>
      <c r="I829" s="35"/>
      <c r="J829" s="35"/>
      <c r="K829" s="35"/>
      <c r="L829" s="35"/>
    </row>
    <row r="830" spans="7:12" ht="14.25" customHeight="1">
      <c r="G830" s="35"/>
      <c r="H830" s="35"/>
      <c r="I830" s="35"/>
      <c r="J830" s="35"/>
      <c r="K830" s="35"/>
      <c r="L830" s="35"/>
    </row>
    <row r="831" spans="7:12" ht="14.25" customHeight="1">
      <c r="G831" s="35"/>
      <c r="H831" s="35"/>
      <c r="I831" s="35"/>
      <c r="J831" s="35"/>
      <c r="K831" s="35"/>
      <c r="L831" s="35"/>
    </row>
    <row r="832" spans="7:12" ht="14.25" customHeight="1">
      <c r="G832" s="35"/>
      <c r="H832" s="35"/>
      <c r="I832" s="35"/>
      <c r="J832" s="35"/>
      <c r="K832" s="35"/>
      <c r="L832" s="35"/>
    </row>
    <row r="833" spans="7:12" ht="14.25" customHeight="1">
      <c r="G833" s="35"/>
      <c r="H833" s="35"/>
      <c r="I833" s="35"/>
      <c r="J833" s="35"/>
      <c r="K833" s="35"/>
      <c r="L833" s="35"/>
    </row>
    <row r="834" spans="7:12" ht="14.25" customHeight="1">
      <c r="G834" s="35"/>
      <c r="H834" s="35"/>
      <c r="I834" s="35"/>
      <c r="J834" s="35"/>
      <c r="K834" s="35"/>
      <c r="L834" s="35"/>
    </row>
    <row r="835" spans="7:12" ht="14.25" customHeight="1">
      <c r="G835" s="35"/>
      <c r="H835" s="35"/>
      <c r="I835" s="35"/>
      <c r="J835" s="35"/>
      <c r="K835" s="35"/>
      <c r="L835" s="35"/>
    </row>
    <row r="836" spans="7:12" ht="14.25" customHeight="1">
      <c r="G836" s="35"/>
      <c r="H836" s="35"/>
      <c r="I836" s="35"/>
      <c r="J836" s="35"/>
      <c r="K836" s="35"/>
      <c r="L836" s="35"/>
    </row>
    <row r="837" spans="7:12" ht="14.25" customHeight="1">
      <c r="G837" s="35"/>
      <c r="H837" s="35"/>
      <c r="I837" s="35"/>
      <c r="J837" s="35"/>
      <c r="K837" s="35"/>
      <c r="L837" s="35"/>
    </row>
    <row r="838" spans="7:12" ht="14.25" customHeight="1">
      <c r="G838" s="35"/>
      <c r="H838" s="35"/>
      <c r="I838" s="35"/>
      <c r="J838" s="35"/>
      <c r="K838" s="35"/>
      <c r="L838" s="35"/>
    </row>
    <row r="839" spans="7:12" ht="14.25" customHeight="1">
      <c r="G839" s="35"/>
      <c r="H839" s="35"/>
      <c r="I839" s="35"/>
      <c r="J839" s="35"/>
      <c r="K839" s="35"/>
      <c r="L839" s="35"/>
    </row>
    <row r="840" spans="7:12" ht="14.25" customHeight="1">
      <c r="G840" s="35"/>
      <c r="H840" s="35"/>
      <c r="I840" s="35"/>
      <c r="J840" s="35"/>
      <c r="K840" s="35"/>
      <c r="L840" s="35"/>
    </row>
    <row r="841" spans="7:12" ht="14.25" customHeight="1">
      <c r="G841" s="35"/>
      <c r="H841" s="35"/>
      <c r="I841" s="35"/>
      <c r="J841" s="35"/>
      <c r="K841" s="35"/>
      <c r="L841" s="35"/>
    </row>
    <row r="842" spans="7:12" ht="14.25" customHeight="1">
      <c r="G842" s="35"/>
      <c r="H842" s="35"/>
      <c r="I842" s="35"/>
      <c r="J842" s="35"/>
      <c r="K842" s="35"/>
      <c r="L842" s="35"/>
    </row>
    <row r="843" spans="7:12" ht="14.25" customHeight="1">
      <c r="G843" s="35"/>
      <c r="H843" s="35"/>
      <c r="I843" s="35"/>
      <c r="J843" s="35"/>
      <c r="K843" s="35"/>
      <c r="L843" s="35"/>
    </row>
    <row r="844" spans="7:12" ht="14.25" customHeight="1">
      <c r="G844" s="35"/>
      <c r="H844" s="35"/>
      <c r="I844" s="35"/>
      <c r="J844" s="35"/>
      <c r="K844" s="35"/>
      <c r="L844" s="35"/>
    </row>
    <row r="845" spans="7:12" ht="14.25" customHeight="1">
      <c r="G845" s="35"/>
      <c r="H845" s="35"/>
      <c r="I845" s="35"/>
      <c r="J845" s="35"/>
      <c r="K845" s="35"/>
      <c r="L845" s="35"/>
    </row>
    <row r="846" spans="7:12" ht="14.25" customHeight="1">
      <c r="G846" s="35"/>
      <c r="H846" s="35"/>
      <c r="I846" s="35"/>
      <c r="J846" s="35"/>
      <c r="K846" s="35"/>
      <c r="L846" s="35"/>
    </row>
    <row r="847" spans="7:12" ht="14.25" customHeight="1">
      <c r="G847" s="35"/>
      <c r="H847" s="35"/>
      <c r="I847" s="35"/>
      <c r="J847" s="35"/>
      <c r="K847" s="35"/>
      <c r="L847" s="35"/>
    </row>
    <row r="848" spans="7:12" ht="14.25" customHeight="1">
      <c r="G848" s="35"/>
      <c r="H848" s="35"/>
      <c r="I848" s="35"/>
      <c r="J848" s="35"/>
      <c r="K848" s="35"/>
      <c r="L848" s="35"/>
    </row>
    <row r="849" spans="7:12" ht="14.25" customHeight="1">
      <c r="G849" s="35"/>
      <c r="H849" s="35"/>
      <c r="I849" s="35"/>
      <c r="J849" s="35"/>
      <c r="K849" s="35"/>
      <c r="L849" s="35"/>
    </row>
    <row r="850" spans="7:12" ht="14.25" customHeight="1">
      <c r="G850" s="35"/>
      <c r="H850" s="35"/>
      <c r="I850" s="35"/>
      <c r="J850" s="35"/>
      <c r="K850" s="35"/>
      <c r="L850" s="35"/>
    </row>
    <row r="851" spans="7:12" ht="14.25" customHeight="1">
      <c r="G851" s="35"/>
      <c r="H851" s="35"/>
      <c r="I851" s="35"/>
      <c r="J851" s="35"/>
      <c r="K851" s="35"/>
      <c r="L851" s="35"/>
    </row>
    <row r="852" spans="7:12" ht="14.25" customHeight="1">
      <c r="G852" s="35"/>
      <c r="H852" s="35"/>
      <c r="I852" s="35"/>
      <c r="J852" s="35"/>
      <c r="K852" s="35"/>
      <c r="L852" s="35"/>
    </row>
    <row r="853" spans="7:12" ht="14.25" customHeight="1">
      <c r="G853" s="35"/>
      <c r="H853" s="35"/>
      <c r="I853" s="35"/>
      <c r="J853" s="35"/>
      <c r="K853" s="35"/>
      <c r="L853" s="35"/>
    </row>
    <row r="854" spans="7:12" ht="14.25" customHeight="1">
      <c r="G854" s="35"/>
      <c r="H854" s="35"/>
      <c r="I854" s="35"/>
      <c r="J854" s="35"/>
      <c r="K854" s="35"/>
      <c r="L854" s="35"/>
    </row>
    <row r="855" spans="7:12" ht="14.25" customHeight="1">
      <c r="G855" s="35"/>
      <c r="H855" s="35"/>
      <c r="I855" s="35"/>
      <c r="J855" s="35"/>
      <c r="K855" s="35"/>
      <c r="L855" s="35"/>
    </row>
    <row r="856" spans="7:12" ht="14.25" customHeight="1">
      <c r="G856" s="35"/>
      <c r="H856" s="35"/>
      <c r="I856" s="35"/>
      <c r="J856" s="35"/>
      <c r="K856" s="35"/>
      <c r="L856" s="35"/>
    </row>
    <row r="857" spans="7:12" ht="14.25" customHeight="1">
      <c r="G857" s="35"/>
      <c r="H857" s="35"/>
      <c r="I857" s="35"/>
      <c r="J857" s="35"/>
      <c r="K857" s="35"/>
      <c r="L857" s="35"/>
    </row>
    <row r="858" spans="7:12" ht="14.25" customHeight="1">
      <c r="G858" s="35"/>
      <c r="H858" s="35"/>
      <c r="I858" s="35"/>
      <c r="J858" s="35"/>
      <c r="K858" s="35"/>
      <c r="L858" s="35"/>
    </row>
    <row r="859" spans="7:12" ht="14.25" customHeight="1">
      <c r="G859" s="35"/>
      <c r="H859" s="35"/>
      <c r="I859" s="35"/>
      <c r="J859" s="35"/>
      <c r="K859" s="35"/>
      <c r="L859" s="35"/>
    </row>
    <row r="860" spans="7:12" ht="14.25" customHeight="1">
      <c r="G860" s="35"/>
      <c r="H860" s="35"/>
      <c r="I860" s="35"/>
      <c r="J860" s="35"/>
      <c r="K860" s="35"/>
      <c r="L860" s="35"/>
    </row>
    <row r="861" spans="7:12" ht="14.25" customHeight="1">
      <c r="G861" s="35"/>
      <c r="H861" s="35"/>
      <c r="I861" s="35"/>
      <c r="J861" s="35"/>
      <c r="K861" s="35"/>
      <c r="L861" s="35"/>
    </row>
    <row r="862" spans="7:12" ht="14.25" customHeight="1">
      <c r="G862" s="35"/>
      <c r="H862" s="35"/>
      <c r="I862" s="35"/>
      <c r="J862" s="35"/>
      <c r="K862" s="35"/>
      <c r="L862" s="35"/>
    </row>
    <row r="863" spans="7:12" ht="14.25" customHeight="1">
      <c r="G863" s="35"/>
      <c r="H863" s="35"/>
      <c r="I863" s="35"/>
      <c r="J863" s="35"/>
      <c r="K863" s="35"/>
      <c r="L863" s="35"/>
    </row>
    <row r="864" spans="7:12" ht="14.25" customHeight="1">
      <c r="G864" s="35"/>
      <c r="H864" s="35"/>
      <c r="I864" s="35"/>
      <c r="J864" s="35"/>
      <c r="K864" s="35"/>
      <c r="L864" s="35"/>
    </row>
    <row r="865" spans="7:12" ht="14.25" customHeight="1">
      <c r="G865" s="35"/>
      <c r="H865" s="35"/>
      <c r="I865" s="35"/>
      <c r="J865" s="35"/>
      <c r="K865" s="35"/>
      <c r="L865" s="35"/>
    </row>
    <row r="866" spans="7:12" ht="14.25" customHeight="1">
      <c r="G866" s="35"/>
      <c r="H866" s="35"/>
      <c r="I866" s="35"/>
      <c r="J866" s="35"/>
      <c r="K866" s="35"/>
      <c r="L866" s="35"/>
    </row>
    <row r="867" spans="7:12" ht="14.25" customHeight="1">
      <c r="G867" s="35"/>
      <c r="H867" s="35"/>
      <c r="I867" s="35"/>
      <c r="J867" s="35"/>
      <c r="K867" s="35"/>
      <c r="L867" s="35"/>
    </row>
    <row r="868" spans="7:12" ht="14.25" customHeight="1">
      <c r="G868" s="35"/>
      <c r="H868" s="35"/>
      <c r="I868" s="35"/>
      <c r="J868" s="35"/>
      <c r="K868" s="35"/>
      <c r="L868" s="35"/>
    </row>
    <row r="869" spans="7:12" ht="14.25" customHeight="1">
      <c r="G869" s="35"/>
      <c r="H869" s="35"/>
      <c r="I869" s="35"/>
      <c r="J869" s="35"/>
      <c r="K869" s="35"/>
      <c r="L869" s="35"/>
    </row>
    <row r="870" spans="7:12" ht="14.25" customHeight="1">
      <c r="G870" s="35"/>
      <c r="H870" s="35"/>
      <c r="I870" s="35"/>
      <c r="J870" s="35"/>
      <c r="K870" s="35"/>
      <c r="L870" s="35"/>
    </row>
    <row r="871" spans="7:12" ht="14.25" customHeight="1">
      <c r="G871" s="35"/>
      <c r="H871" s="35"/>
      <c r="I871" s="35"/>
      <c r="J871" s="35"/>
      <c r="K871" s="35"/>
      <c r="L871" s="35"/>
    </row>
    <row r="872" spans="7:12" ht="14.25" customHeight="1">
      <c r="G872" s="35"/>
      <c r="H872" s="35"/>
      <c r="I872" s="35"/>
      <c r="J872" s="35"/>
      <c r="K872" s="35"/>
      <c r="L872" s="35"/>
    </row>
    <row r="873" spans="7:12" ht="14.25" customHeight="1">
      <c r="G873" s="35"/>
      <c r="H873" s="35"/>
      <c r="I873" s="35"/>
      <c r="J873" s="35"/>
      <c r="K873" s="35"/>
      <c r="L873" s="35"/>
    </row>
    <row r="874" spans="7:12" ht="14.25" customHeight="1">
      <c r="G874" s="35"/>
      <c r="H874" s="35"/>
      <c r="I874" s="35"/>
      <c r="J874" s="35"/>
      <c r="K874" s="35"/>
      <c r="L874" s="35"/>
    </row>
    <row r="875" spans="7:12" ht="14.25" customHeight="1">
      <c r="G875" s="35"/>
      <c r="H875" s="35"/>
      <c r="I875" s="35"/>
      <c r="J875" s="35"/>
      <c r="K875" s="35"/>
      <c r="L875" s="35"/>
    </row>
    <row r="876" spans="7:12" ht="14.25" customHeight="1">
      <c r="G876" s="35"/>
      <c r="H876" s="35"/>
      <c r="I876" s="35"/>
      <c r="J876" s="35"/>
      <c r="K876" s="35"/>
      <c r="L876" s="35"/>
    </row>
    <row r="877" spans="7:12" ht="14.25" customHeight="1">
      <c r="G877" s="35"/>
      <c r="H877" s="35"/>
      <c r="I877" s="35"/>
      <c r="J877" s="35"/>
      <c r="K877" s="35"/>
      <c r="L877" s="35"/>
    </row>
    <row r="878" spans="7:12" ht="14.25" customHeight="1">
      <c r="G878" s="35"/>
      <c r="H878" s="35"/>
      <c r="I878" s="35"/>
      <c r="J878" s="35"/>
      <c r="K878" s="35"/>
      <c r="L878" s="35"/>
    </row>
    <row r="879" spans="7:12" ht="14.25" customHeight="1">
      <c r="G879" s="35"/>
      <c r="H879" s="35"/>
      <c r="I879" s="35"/>
      <c r="J879" s="35"/>
      <c r="K879" s="35"/>
      <c r="L879" s="35"/>
    </row>
    <row r="880" spans="7:12" ht="14.25" customHeight="1">
      <c r="G880" s="35"/>
      <c r="H880" s="35"/>
      <c r="I880" s="35"/>
      <c r="J880" s="35"/>
      <c r="K880" s="35"/>
      <c r="L880" s="35"/>
    </row>
    <row r="881" spans="7:12" ht="14.25" customHeight="1">
      <c r="G881" s="35"/>
      <c r="H881" s="35"/>
      <c r="I881" s="35"/>
      <c r="J881" s="35"/>
      <c r="K881" s="35"/>
      <c r="L881" s="35"/>
    </row>
    <row r="882" spans="7:12" ht="14.25" customHeight="1">
      <c r="G882" s="35"/>
      <c r="H882" s="35"/>
      <c r="I882" s="35"/>
      <c r="J882" s="35"/>
      <c r="K882" s="35"/>
      <c r="L882" s="35"/>
    </row>
    <row r="883" spans="7:12" ht="14.25" customHeight="1">
      <c r="G883" s="35"/>
      <c r="H883" s="35"/>
      <c r="I883" s="35"/>
      <c r="J883" s="35"/>
      <c r="K883" s="35"/>
      <c r="L883" s="35"/>
    </row>
    <row r="884" spans="7:12" ht="14.25" customHeight="1">
      <c r="G884" s="35"/>
      <c r="H884" s="35"/>
      <c r="I884" s="35"/>
      <c r="J884" s="35"/>
      <c r="K884" s="35"/>
      <c r="L884" s="35"/>
    </row>
    <row r="885" spans="7:12" ht="14.25" customHeight="1">
      <c r="G885" s="35"/>
      <c r="H885" s="35"/>
      <c r="I885" s="35"/>
      <c r="J885" s="35"/>
      <c r="K885" s="35"/>
      <c r="L885" s="35"/>
    </row>
    <row r="886" spans="7:12" ht="14.25" customHeight="1">
      <c r="G886" s="35"/>
      <c r="H886" s="35"/>
      <c r="I886" s="35"/>
      <c r="J886" s="35"/>
      <c r="K886" s="35"/>
      <c r="L886" s="35"/>
    </row>
    <row r="887" spans="7:12" ht="14.25" customHeight="1">
      <c r="G887" s="35"/>
      <c r="H887" s="35"/>
      <c r="I887" s="35"/>
      <c r="J887" s="35"/>
      <c r="K887" s="35"/>
      <c r="L887" s="35"/>
    </row>
    <row r="888" spans="7:12" ht="14.25" customHeight="1">
      <c r="G888" s="35"/>
      <c r="H888" s="35"/>
      <c r="I888" s="35"/>
      <c r="J888" s="35"/>
      <c r="K888" s="35"/>
      <c r="L888" s="35"/>
    </row>
    <row r="889" spans="7:12" ht="14.25" customHeight="1">
      <c r="G889" s="35"/>
      <c r="H889" s="35"/>
      <c r="I889" s="35"/>
      <c r="J889" s="35"/>
      <c r="K889" s="35"/>
      <c r="L889" s="35"/>
    </row>
    <row r="890" spans="7:12" ht="14.25" customHeight="1">
      <c r="G890" s="35"/>
      <c r="H890" s="35"/>
      <c r="I890" s="35"/>
      <c r="J890" s="35"/>
      <c r="K890" s="35"/>
      <c r="L890" s="35"/>
    </row>
    <row r="891" spans="7:12" ht="14.25" customHeight="1">
      <c r="G891" s="35"/>
      <c r="H891" s="35"/>
      <c r="I891" s="35"/>
      <c r="J891" s="35"/>
      <c r="K891" s="35"/>
      <c r="L891" s="35"/>
    </row>
    <row r="892" spans="7:12" ht="14.25" customHeight="1">
      <c r="G892" s="35"/>
      <c r="H892" s="35"/>
      <c r="I892" s="35"/>
      <c r="J892" s="35"/>
      <c r="K892" s="35"/>
      <c r="L892" s="35"/>
    </row>
    <row r="893" spans="7:12" ht="14.25" customHeight="1">
      <c r="G893" s="35"/>
      <c r="H893" s="35"/>
      <c r="I893" s="35"/>
      <c r="J893" s="35"/>
      <c r="K893" s="35"/>
      <c r="L893" s="35"/>
    </row>
    <row r="894" spans="7:12" ht="14.25" customHeight="1">
      <c r="G894" s="35"/>
      <c r="H894" s="35"/>
      <c r="I894" s="35"/>
      <c r="J894" s="35"/>
      <c r="K894" s="35"/>
      <c r="L894" s="35"/>
    </row>
    <row r="895" spans="7:12" ht="14.25" customHeight="1">
      <c r="G895" s="35"/>
      <c r="H895" s="35"/>
      <c r="I895" s="35"/>
      <c r="J895" s="35"/>
      <c r="K895" s="35"/>
      <c r="L895" s="35"/>
    </row>
    <row r="896" spans="7:12" ht="14.25" customHeight="1">
      <c r="G896" s="35"/>
      <c r="H896" s="35"/>
      <c r="I896" s="35"/>
      <c r="J896" s="35"/>
      <c r="K896" s="35"/>
      <c r="L896" s="35"/>
    </row>
    <row r="897" spans="7:12" ht="14.25" customHeight="1">
      <c r="G897" s="35"/>
      <c r="H897" s="35"/>
      <c r="I897" s="35"/>
      <c r="J897" s="35"/>
      <c r="K897" s="35"/>
      <c r="L897" s="35"/>
    </row>
    <row r="898" spans="7:12" ht="14.25" customHeight="1">
      <c r="G898" s="35"/>
      <c r="H898" s="35"/>
      <c r="I898" s="35"/>
      <c r="J898" s="35"/>
      <c r="K898" s="35"/>
      <c r="L898" s="35"/>
    </row>
    <row r="899" spans="7:12" ht="14.25" customHeight="1">
      <c r="G899" s="35"/>
      <c r="H899" s="35"/>
      <c r="I899" s="35"/>
      <c r="J899" s="35"/>
      <c r="K899" s="35"/>
      <c r="L899" s="35"/>
    </row>
    <row r="900" spans="7:12" ht="14.25" customHeight="1">
      <c r="G900" s="35"/>
      <c r="H900" s="35"/>
      <c r="I900" s="35"/>
      <c r="J900" s="35"/>
      <c r="K900" s="35"/>
      <c r="L900" s="35"/>
    </row>
    <row r="901" spans="7:12" ht="14.25" customHeight="1">
      <c r="G901" s="35"/>
      <c r="H901" s="35"/>
      <c r="I901" s="35"/>
      <c r="J901" s="35"/>
      <c r="K901" s="35"/>
      <c r="L901" s="35"/>
    </row>
    <row r="902" spans="7:12" ht="14.25" customHeight="1">
      <c r="G902" s="35"/>
      <c r="H902" s="35"/>
      <c r="I902" s="35"/>
      <c r="J902" s="35"/>
      <c r="K902" s="35"/>
      <c r="L902" s="35"/>
    </row>
    <row r="903" spans="7:12" ht="14.25" customHeight="1">
      <c r="G903" s="35"/>
      <c r="H903" s="35"/>
      <c r="I903" s="35"/>
      <c r="J903" s="35"/>
      <c r="K903" s="35"/>
      <c r="L903" s="35"/>
    </row>
    <row r="904" spans="7:12" ht="14.25" customHeight="1">
      <c r="G904" s="35"/>
      <c r="H904" s="35"/>
      <c r="I904" s="35"/>
      <c r="J904" s="35"/>
      <c r="K904" s="35"/>
      <c r="L904" s="35"/>
    </row>
    <row r="905" spans="7:12" ht="14.25" customHeight="1">
      <c r="G905" s="35"/>
      <c r="H905" s="35"/>
      <c r="I905" s="35"/>
      <c r="J905" s="35"/>
      <c r="K905" s="35"/>
      <c r="L905" s="35"/>
    </row>
    <row r="906" spans="7:12" ht="14.25" customHeight="1">
      <c r="G906" s="35"/>
      <c r="H906" s="35"/>
      <c r="I906" s="35"/>
      <c r="J906" s="35"/>
      <c r="K906" s="35"/>
      <c r="L906" s="35"/>
    </row>
    <row r="907" spans="7:12" ht="14.25" customHeight="1">
      <c r="G907" s="35"/>
      <c r="H907" s="35"/>
      <c r="I907" s="35"/>
      <c r="J907" s="35"/>
      <c r="K907" s="35"/>
      <c r="L907" s="35"/>
    </row>
    <row r="908" spans="7:12" ht="14.25" customHeight="1">
      <c r="G908" s="35"/>
      <c r="H908" s="35"/>
      <c r="I908" s="35"/>
      <c r="J908" s="35"/>
      <c r="K908" s="35"/>
      <c r="L908" s="35"/>
    </row>
    <row r="909" spans="7:12" ht="14.25" customHeight="1">
      <c r="G909" s="35"/>
      <c r="H909" s="35"/>
      <c r="I909" s="35"/>
      <c r="J909" s="35"/>
      <c r="K909" s="35"/>
      <c r="L909" s="35"/>
    </row>
    <row r="910" spans="7:12" ht="14.25" customHeight="1">
      <c r="G910" s="35"/>
      <c r="H910" s="35"/>
      <c r="I910" s="35"/>
      <c r="J910" s="35"/>
      <c r="K910" s="35"/>
      <c r="L910" s="35"/>
    </row>
    <row r="911" spans="7:12" ht="14.25" customHeight="1">
      <c r="G911" s="35"/>
      <c r="H911" s="35"/>
      <c r="I911" s="35"/>
      <c r="J911" s="35"/>
      <c r="K911" s="35"/>
      <c r="L911" s="35"/>
    </row>
    <row r="912" spans="7:12" ht="14.25" customHeight="1">
      <c r="G912" s="35"/>
      <c r="H912" s="35"/>
      <c r="I912" s="35"/>
      <c r="J912" s="35"/>
      <c r="K912" s="35"/>
      <c r="L912" s="35"/>
    </row>
    <row r="913" spans="7:12" ht="14.25" customHeight="1">
      <c r="G913" s="35"/>
      <c r="H913" s="35"/>
      <c r="I913" s="35"/>
      <c r="J913" s="35"/>
      <c r="K913" s="35"/>
      <c r="L913" s="35"/>
    </row>
    <row r="914" spans="7:12" ht="14.25" customHeight="1">
      <c r="G914" s="35"/>
      <c r="H914" s="35"/>
      <c r="I914" s="35"/>
      <c r="J914" s="35"/>
      <c r="K914" s="35"/>
      <c r="L914" s="35"/>
    </row>
    <row r="915" spans="7:12" ht="14.25" customHeight="1">
      <c r="G915" s="35"/>
      <c r="H915" s="35"/>
      <c r="I915" s="35"/>
      <c r="J915" s="35"/>
      <c r="K915" s="35"/>
      <c r="L915" s="35"/>
    </row>
    <row r="916" spans="7:12" ht="14.25" customHeight="1">
      <c r="G916" s="35"/>
      <c r="H916" s="35"/>
      <c r="I916" s="35"/>
      <c r="J916" s="35"/>
      <c r="K916" s="35"/>
      <c r="L916" s="35"/>
    </row>
    <row r="917" spans="7:12" ht="14.25" customHeight="1">
      <c r="G917" s="35"/>
      <c r="H917" s="35"/>
      <c r="I917" s="35"/>
      <c r="J917" s="35"/>
      <c r="K917" s="35"/>
      <c r="L917" s="35"/>
    </row>
    <row r="918" spans="7:12" ht="14.25" customHeight="1">
      <c r="G918" s="35"/>
      <c r="H918" s="35"/>
      <c r="I918" s="35"/>
      <c r="J918" s="35"/>
      <c r="K918" s="35"/>
      <c r="L918" s="35"/>
    </row>
    <row r="919" spans="7:12" ht="14.25" customHeight="1">
      <c r="G919" s="35"/>
      <c r="H919" s="35"/>
      <c r="I919" s="35"/>
      <c r="J919" s="35"/>
      <c r="K919" s="35"/>
      <c r="L919" s="35"/>
    </row>
    <row r="920" spans="7:12" ht="14.25" customHeight="1">
      <c r="G920" s="35"/>
      <c r="H920" s="35"/>
      <c r="I920" s="35"/>
      <c r="J920" s="35"/>
      <c r="K920" s="35"/>
      <c r="L920" s="35"/>
    </row>
    <row r="921" spans="7:12" ht="14.25" customHeight="1">
      <c r="G921" s="35"/>
      <c r="H921" s="35"/>
      <c r="I921" s="35"/>
      <c r="J921" s="35"/>
      <c r="K921" s="35"/>
      <c r="L921" s="35"/>
    </row>
    <row r="922" spans="7:12" ht="14.25" customHeight="1">
      <c r="G922" s="35"/>
      <c r="H922" s="35"/>
      <c r="I922" s="35"/>
      <c r="J922" s="35"/>
      <c r="K922" s="35"/>
      <c r="L922" s="35"/>
    </row>
    <row r="923" spans="7:12" ht="14.25" customHeight="1">
      <c r="G923" s="35"/>
      <c r="H923" s="35"/>
      <c r="I923" s="35"/>
      <c r="J923" s="35"/>
      <c r="K923" s="35"/>
      <c r="L923" s="35"/>
    </row>
    <row r="924" spans="7:12" ht="14.25" customHeight="1">
      <c r="G924" s="35"/>
      <c r="H924" s="35"/>
      <c r="I924" s="35"/>
      <c r="J924" s="35"/>
      <c r="K924" s="35"/>
      <c r="L924" s="35"/>
    </row>
    <row r="925" spans="7:12" ht="14.25" customHeight="1">
      <c r="G925" s="35"/>
      <c r="H925" s="35"/>
      <c r="I925" s="35"/>
      <c r="J925" s="35"/>
      <c r="K925" s="35"/>
      <c r="L925" s="35"/>
    </row>
    <row r="926" spans="7:12" ht="14.25" customHeight="1">
      <c r="G926" s="35"/>
      <c r="H926" s="35"/>
      <c r="I926" s="35"/>
      <c r="J926" s="35"/>
      <c r="K926" s="35"/>
      <c r="L926" s="35"/>
    </row>
    <row r="927" spans="7:12" ht="14.25" customHeight="1">
      <c r="G927" s="35"/>
      <c r="H927" s="35"/>
      <c r="I927" s="35"/>
      <c r="J927" s="35"/>
      <c r="K927" s="35"/>
      <c r="L927" s="35"/>
    </row>
    <row r="928" spans="7:12" ht="14.25" customHeight="1">
      <c r="G928" s="35"/>
      <c r="H928" s="35"/>
      <c r="I928" s="35"/>
      <c r="J928" s="35"/>
      <c r="K928" s="35"/>
      <c r="L928" s="35"/>
    </row>
    <row r="929" spans="7:12" ht="14.25" customHeight="1">
      <c r="G929" s="35"/>
      <c r="H929" s="35"/>
      <c r="I929" s="35"/>
      <c r="J929" s="35"/>
      <c r="K929" s="35"/>
      <c r="L929" s="35"/>
    </row>
    <row r="930" spans="7:12" ht="14.25" customHeight="1">
      <c r="G930" s="35"/>
      <c r="H930" s="35"/>
      <c r="I930" s="35"/>
      <c r="J930" s="35"/>
      <c r="K930" s="35"/>
      <c r="L930" s="35"/>
    </row>
    <row r="931" spans="7:12" ht="14.25" customHeight="1">
      <c r="G931" s="35"/>
      <c r="H931" s="35"/>
      <c r="I931" s="35"/>
      <c r="J931" s="35"/>
      <c r="K931" s="35"/>
      <c r="L931" s="35"/>
    </row>
    <row r="932" spans="7:12" ht="14.25" customHeight="1">
      <c r="G932" s="35"/>
      <c r="H932" s="35"/>
      <c r="I932" s="35"/>
      <c r="J932" s="35"/>
      <c r="K932" s="35"/>
      <c r="L932" s="35"/>
    </row>
    <row r="933" spans="7:12" ht="14.25" customHeight="1">
      <c r="G933" s="35"/>
      <c r="H933" s="35"/>
      <c r="I933" s="35"/>
      <c r="J933" s="35"/>
      <c r="K933" s="35"/>
      <c r="L933" s="35"/>
    </row>
    <row r="934" spans="7:12" ht="14.25" customHeight="1">
      <c r="G934" s="35"/>
      <c r="H934" s="35"/>
      <c r="I934" s="35"/>
      <c r="J934" s="35"/>
      <c r="K934" s="35"/>
      <c r="L934" s="35"/>
    </row>
    <row r="935" spans="7:12" ht="14.25" customHeight="1">
      <c r="G935" s="35"/>
      <c r="H935" s="35"/>
      <c r="I935" s="35"/>
      <c r="J935" s="35"/>
      <c r="K935" s="35"/>
      <c r="L935" s="35"/>
    </row>
    <row r="936" spans="7:12" ht="14.25" customHeight="1">
      <c r="G936" s="35"/>
      <c r="H936" s="35"/>
      <c r="I936" s="35"/>
      <c r="J936" s="35"/>
      <c r="K936" s="35"/>
      <c r="L936" s="35"/>
    </row>
    <row r="937" spans="7:12" ht="14.25" customHeight="1">
      <c r="G937" s="35"/>
      <c r="H937" s="35"/>
      <c r="I937" s="35"/>
      <c r="J937" s="35"/>
      <c r="K937" s="35"/>
      <c r="L937" s="35"/>
    </row>
    <row r="938" spans="7:12" ht="14.25" customHeight="1">
      <c r="G938" s="35"/>
      <c r="H938" s="35"/>
      <c r="I938" s="35"/>
      <c r="J938" s="35"/>
      <c r="K938" s="35"/>
      <c r="L938" s="35"/>
    </row>
    <row r="939" spans="7:12" ht="14.25" customHeight="1">
      <c r="G939" s="35"/>
      <c r="H939" s="35"/>
      <c r="I939" s="35"/>
      <c r="J939" s="35"/>
      <c r="K939" s="35"/>
      <c r="L939" s="35"/>
    </row>
    <row r="940" spans="7:12" ht="14.25" customHeight="1">
      <c r="G940" s="35"/>
      <c r="H940" s="35"/>
      <c r="I940" s="35"/>
      <c r="J940" s="35"/>
      <c r="K940" s="35"/>
      <c r="L940" s="35"/>
    </row>
    <row r="941" spans="7:12" ht="14.25" customHeight="1">
      <c r="G941" s="35"/>
      <c r="H941" s="35"/>
      <c r="I941" s="35"/>
      <c r="J941" s="35"/>
      <c r="K941" s="35"/>
      <c r="L941" s="35"/>
    </row>
    <row r="942" spans="7:12" ht="14.25" customHeight="1">
      <c r="G942" s="35"/>
      <c r="H942" s="35"/>
      <c r="I942" s="35"/>
      <c r="J942" s="35"/>
      <c r="K942" s="35"/>
      <c r="L942" s="35"/>
    </row>
    <row r="943" spans="7:12" ht="14.25" customHeight="1">
      <c r="G943" s="35"/>
      <c r="H943" s="35"/>
      <c r="I943" s="35"/>
      <c r="J943" s="35"/>
      <c r="K943" s="35"/>
      <c r="L943" s="35"/>
    </row>
    <row r="944" spans="7:12" ht="14.25" customHeight="1">
      <c r="G944" s="35"/>
      <c r="H944" s="35"/>
      <c r="I944" s="35"/>
      <c r="J944" s="35"/>
      <c r="K944" s="35"/>
      <c r="L944" s="35"/>
    </row>
    <row r="945" spans="7:12" ht="14.25" customHeight="1">
      <c r="G945" s="35"/>
      <c r="H945" s="35"/>
      <c r="I945" s="35"/>
      <c r="J945" s="35"/>
      <c r="K945" s="35"/>
      <c r="L945" s="35"/>
    </row>
    <row r="946" spans="7:12" ht="14.25" customHeight="1">
      <c r="G946" s="35"/>
      <c r="H946" s="35"/>
      <c r="I946" s="35"/>
      <c r="J946" s="35"/>
      <c r="K946" s="35"/>
      <c r="L946" s="35"/>
    </row>
    <row r="947" spans="7:12" ht="14.25" customHeight="1">
      <c r="G947" s="35"/>
      <c r="H947" s="35"/>
      <c r="I947" s="35"/>
      <c r="J947" s="35"/>
      <c r="K947" s="35"/>
      <c r="L947" s="35"/>
    </row>
    <row r="948" spans="7:12" ht="14.25" customHeight="1">
      <c r="G948" s="35"/>
      <c r="H948" s="35"/>
      <c r="I948" s="35"/>
      <c r="J948" s="35"/>
      <c r="K948" s="35"/>
      <c r="L948" s="35"/>
    </row>
    <row r="949" spans="7:12" ht="14.25" customHeight="1">
      <c r="G949" s="35"/>
      <c r="H949" s="35"/>
      <c r="I949" s="35"/>
      <c r="J949" s="35"/>
      <c r="K949" s="35"/>
      <c r="L949" s="35"/>
    </row>
    <row r="950" spans="7:12" ht="14.25" customHeight="1">
      <c r="G950" s="35"/>
      <c r="H950" s="35"/>
      <c r="I950" s="35"/>
      <c r="J950" s="35"/>
      <c r="K950" s="35"/>
      <c r="L950" s="35"/>
    </row>
    <row r="951" spans="7:12" ht="14.25" customHeight="1">
      <c r="G951" s="35"/>
      <c r="H951" s="35"/>
      <c r="I951" s="35"/>
      <c r="J951" s="35"/>
      <c r="K951" s="35"/>
      <c r="L951" s="35"/>
    </row>
    <row r="952" spans="7:12" ht="14.25" customHeight="1">
      <c r="G952" s="35"/>
      <c r="H952" s="35"/>
      <c r="I952" s="35"/>
      <c r="J952" s="35"/>
      <c r="K952" s="35"/>
      <c r="L952" s="35"/>
    </row>
    <row r="953" spans="7:12" ht="14.25" customHeight="1">
      <c r="G953" s="35"/>
      <c r="H953" s="35"/>
      <c r="I953" s="35"/>
      <c r="J953" s="35"/>
      <c r="K953" s="35"/>
      <c r="L953" s="35"/>
    </row>
    <row r="954" spans="7:12" ht="14.25" customHeight="1">
      <c r="G954" s="35"/>
      <c r="H954" s="35"/>
      <c r="I954" s="35"/>
      <c r="J954" s="35"/>
      <c r="K954" s="35"/>
      <c r="L954" s="35"/>
    </row>
    <row r="955" spans="7:12" ht="14.25" customHeight="1">
      <c r="G955" s="35"/>
      <c r="H955" s="35"/>
      <c r="I955" s="35"/>
      <c r="J955" s="35"/>
      <c r="K955" s="35"/>
      <c r="L955" s="35"/>
    </row>
    <row r="956" spans="7:12" ht="14.25" customHeight="1">
      <c r="G956" s="35"/>
      <c r="H956" s="35"/>
      <c r="I956" s="35"/>
      <c r="J956" s="35"/>
      <c r="K956" s="35"/>
      <c r="L956" s="35"/>
    </row>
    <row r="957" spans="7:12" ht="14.25" customHeight="1">
      <c r="G957" s="35"/>
      <c r="H957" s="35"/>
      <c r="I957" s="35"/>
      <c r="J957" s="35"/>
      <c r="K957" s="35"/>
      <c r="L957" s="35"/>
    </row>
    <row r="958" spans="7:12" ht="14.25" customHeight="1">
      <c r="G958" s="35"/>
      <c r="H958" s="35"/>
      <c r="I958" s="35"/>
      <c r="J958" s="35"/>
      <c r="K958" s="35"/>
      <c r="L958" s="35"/>
    </row>
    <row r="959" spans="7:12" ht="14.25" customHeight="1">
      <c r="G959" s="35"/>
      <c r="H959" s="35"/>
      <c r="I959" s="35"/>
      <c r="J959" s="35"/>
      <c r="K959" s="35"/>
      <c r="L959" s="35"/>
    </row>
    <row r="960" spans="7:12" ht="14.25" customHeight="1">
      <c r="G960" s="35"/>
      <c r="H960" s="35"/>
      <c r="I960" s="35"/>
      <c r="J960" s="35"/>
      <c r="K960" s="35"/>
      <c r="L960" s="35"/>
    </row>
    <row r="961" spans="7:12" ht="14.25" customHeight="1">
      <c r="G961" s="35"/>
      <c r="H961" s="35"/>
      <c r="I961" s="35"/>
      <c r="J961" s="35"/>
      <c r="K961" s="35"/>
      <c r="L961" s="35"/>
    </row>
    <row r="962" spans="7:12" ht="14.25" customHeight="1">
      <c r="G962" s="35"/>
      <c r="H962" s="35"/>
      <c r="I962" s="35"/>
      <c r="J962" s="35"/>
      <c r="K962" s="35"/>
      <c r="L962" s="35"/>
    </row>
    <row r="963" spans="7:12" ht="14.25" customHeight="1">
      <c r="G963" s="35"/>
      <c r="H963" s="35"/>
      <c r="I963" s="35"/>
      <c r="J963" s="35"/>
      <c r="K963" s="35"/>
      <c r="L963" s="35"/>
    </row>
    <row r="964" spans="7:12" ht="14.25" customHeight="1">
      <c r="G964" s="35"/>
      <c r="H964" s="35"/>
      <c r="I964" s="35"/>
      <c r="J964" s="35"/>
      <c r="K964" s="35"/>
      <c r="L964" s="35"/>
    </row>
    <row r="965" spans="7:12" ht="14.25" customHeight="1">
      <c r="G965" s="35"/>
      <c r="H965" s="35"/>
      <c r="I965" s="35"/>
      <c r="J965" s="35"/>
      <c r="K965" s="35"/>
      <c r="L965" s="35"/>
    </row>
    <row r="966" spans="7:12" ht="14.25" customHeight="1">
      <c r="G966" s="35"/>
      <c r="H966" s="35"/>
      <c r="I966" s="35"/>
      <c r="J966" s="35"/>
      <c r="K966" s="35"/>
      <c r="L966" s="35"/>
    </row>
    <row r="967" spans="7:12" ht="14.25" customHeight="1">
      <c r="G967" s="35"/>
      <c r="H967" s="35"/>
      <c r="I967" s="35"/>
      <c r="J967" s="35"/>
      <c r="K967" s="35"/>
      <c r="L967" s="35"/>
    </row>
    <row r="968" spans="7:12" ht="14.25" customHeight="1">
      <c r="G968" s="35"/>
      <c r="H968" s="35"/>
      <c r="I968" s="35"/>
      <c r="J968" s="35"/>
      <c r="K968" s="35"/>
      <c r="L968" s="35"/>
    </row>
    <row r="969" spans="7:12" ht="14.25" customHeight="1">
      <c r="G969" s="35"/>
      <c r="H969" s="35"/>
      <c r="I969" s="35"/>
      <c r="J969" s="35"/>
      <c r="K969" s="35"/>
      <c r="L969" s="35"/>
    </row>
    <row r="970" spans="7:12" ht="14.25" customHeight="1">
      <c r="G970" s="35"/>
      <c r="H970" s="35"/>
      <c r="I970" s="35"/>
      <c r="J970" s="35"/>
      <c r="K970" s="35"/>
      <c r="L970" s="35"/>
    </row>
    <row r="971" spans="7:12" ht="14.25" customHeight="1">
      <c r="G971" s="35"/>
      <c r="H971" s="35"/>
      <c r="I971" s="35"/>
      <c r="J971" s="35"/>
      <c r="K971" s="35"/>
      <c r="L971" s="35"/>
    </row>
    <row r="972" spans="7:12" ht="14.25" customHeight="1">
      <c r="G972" s="35"/>
      <c r="H972" s="35"/>
      <c r="I972" s="35"/>
      <c r="J972" s="35"/>
      <c r="K972" s="35"/>
      <c r="L972" s="35"/>
    </row>
    <row r="973" spans="7:12" ht="14.25" customHeight="1">
      <c r="G973" s="35"/>
      <c r="H973" s="35"/>
      <c r="I973" s="35"/>
      <c r="J973" s="35"/>
      <c r="K973" s="35"/>
      <c r="L973" s="35"/>
    </row>
    <row r="974" spans="7:12" ht="14.25" customHeight="1">
      <c r="G974" s="35"/>
      <c r="H974" s="35"/>
      <c r="I974" s="35"/>
      <c r="J974" s="35"/>
      <c r="K974" s="35"/>
      <c r="L974" s="35"/>
    </row>
    <row r="975" spans="7:12" ht="14.25" customHeight="1">
      <c r="G975" s="35"/>
      <c r="H975" s="35"/>
      <c r="I975" s="35"/>
      <c r="J975" s="35"/>
      <c r="K975" s="35"/>
      <c r="L975" s="35"/>
    </row>
    <row r="976" spans="7:12" ht="14.25" customHeight="1">
      <c r="G976" s="35"/>
      <c r="H976" s="35"/>
      <c r="I976" s="35"/>
      <c r="J976" s="35"/>
      <c r="K976" s="35"/>
      <c r="L976" s="35"/>
    </row>
    <row r="977" spans="7:12" ht="14.25" customHeight="1">
      <c r="G977" s="35"/>
      <c r="H977" s="35"/>
      <c r="I977" s="35"/>
      <c r="J977" s="35"/>
      <c r="K977" s="35"/>
      <c r="L977" s="35"/>
    </row>
    <row r="978" spans="7:12" ht="14.25" customHeight="1">
      <c r="G978" s="35"/>
      <c r="H978" s="35"/>
      <c r="I978" s="35"/>
      <c r="J978" s="35"/>
      <c r="K978" s="35"/>
      <c r="L978" s="35"/>
    </row>
    <row r="979" spans="7:12" ht="14.25" customHeight="1">
      <c r="G979" s="35"/>
      <c r="H979" s="35"/>
      <c r="I979" s="35"/>
      <c r="J979" s="35"/>
      <c r="K979" s="35"/>
      <c r="L979" s="35"/>
    </row>
    <row r="980" spans="7:12" ht="14.25" customHeight="1">
      <c r="G980" s="35"/>
      <c r="H980" s="35"/>
      <c r="I980" s="35"/>
      <c r="J980" s="35"/>
      <c r="K980" s="35"/>
      <c r="L980" s="35"/>
    </row>
    <row r="981" spans="7:12" ht="14.25" customHeight="1">
      <c r="G981" s="35"/>
      <c r="H981" s="35"/>
      <c r="I981" s="35"/>
      <c r="J981" s="35"/>
      <c r="K981" s="35"/>
      <c r="L981" s="35"/>
    </row>
    <row r="982" spans="7:12" ht="14.25" customHeight="1">
      <c r="G982" s="35"/>
      <c r="H982" s="35"/>
      <c r="I982" s="35"/>
      <c r="J982" s="35"/>
      <c r="K982" s="35"/>
      <c r="L982" s="35"/>
    </row>
    <row r="983" spans="7:12" ht="14.25" customHeight="1">
      <c r="G983" s="35"/>
      <c r="H983" s="35"/>
      <c r="I983" s="35"/>
      <c r="J983" s="35"/>
      <c r="K983" s="35"/>
      <c r="L983" s="35"/>
    </row>
    <row r="984" spans="7:12" ht="14.25" customHeight="1">
      <c r="G984" s="35"/>
      <c r="H984" s="35"/>
      <c r="I984" s="35"/>
      <c r="J984" s="35"/>
      <c r="K984" s="35"/>
      <c r="L984" s="35"/>
    </row>
    <row r="985" spans="7:12" ht="14.25" customHeight="1">
      <c r="G985" s="35"/>
      <c r="H985" s="35"/>
      <c r="I985" s="35"/>
      <c r="J985" s="35"/>
      <c r="K985" s="35"/>
      <c r="L985" s="35"/>
    </row>
    <row r="986" spans="7:12" ht="14.25" customHeight="1">
      <c r="G986" s="35"/>
      <c r="H986" s="35"/>
      <c r="I986" s="35"/>
      <c r="J986" s="35"/>
      <c r="K986" s="35"/>
      <c r="L986" s="35"/>
    </row>
    <row r="987" spans="7:12" ht="14.25" customHeight="1">
      <c r="G987" s="35"/>
      <c r="H987" s="35"/>
      <c r="I987" s="35"/>
      <c r="J987" s="35"/>
      <c r="K987" s="35"/>
      <c r="L987" s="35"/>
    </row>
    <row r="988" spans="7:12" ht="14.25" customHeight="1">
      <c r="G988" s="35"/>
      <c r="H988" s="35"/>
      <c r="I988" s="35"/>
      <c r="J988" s="35"/>
      <c r="K988" s="35"/>
      <c r="L988" s="35"/>
    </row>
    <row r="989" spans="7:12" ht="14.25" customHeight="1">
      <c r="G989" s="35"/>
      <c r="H989" s="35"/>
      <c r="I989" s="35"/>
      <c r="J989" s="35"/>
      <c r="K989" s="35"/>
      <c r="L989" s="35"/>
    </row>
    <row r="990" spans="7:12" ht="14.25" customHeight="1">
      <c r="G990" s="35"/>
      <c r="H990" s="35"/>
      <c r="I990" s="35"/>
      <c r="J990" s="35"/>
      <c r="K990" s="35"/>
      <c r="L990" s="35"/>
    </row>
    <row r="991" spans="7:12" ht="14.25" customHeight="1">
      <c r="G991" s="35"/>
      <c r="H991" s="35"/>
      <c r="I991" s="35"/>
      <c r="J991" s="35"/>
      <c r="K991" s="35"/>
      <c r="L991" s="35"/>
    </row>
    <row r="992" spans="7:12" ht="14.25" customHeight="1">
      <c r="G992" s="35"/>
      <c r="H992" s="35"/>
      <c r="I992" s="35"/>
      <c r="J992" s="35"/>
      <c r="K992" s="35"/>
      <c r="L992" s="35"/>
    </row>
    <row r="993" spans="7:12" ht="14.25" customHeight="1">
      <c r="G993" s="35"/>
      <c r="H993" s="35"/>
      <c r="I993" s="35"/>
      <c r="J993" s="35"/>
      <c r="K993" s="35"/>
      <c r="L993" s="35"/>
    </row>
    <row r="994" spans="7:12" ht="14.25" customHeight="1">
      <c r="G994" s="35"/>
      <c r="H994" s="35"/>
      <c r="I994" s="35"/>
      <c r="J994" s="35"/>
      <c r="K994" s="35"/>
      <c r="L994" s="35"/>
    </row>
    <row r="995" spans="7:12" ht="14.25" customHeight="1">
      <c r="G995" s="35"/>
      <c r="H995" s="35"/>
      <c r="I995" s="35"/>
      <c r="J995" s="35"/>
      <c r="K995" s="35"/>
      <c r="L995" s="35"/>
    </row>
    <row r="996" spans="7:12" ht="14.25" customHeight="1">
      <c r="G996" s="35"/>
      <c r="H996" s="35"/>
      <c r="I996" s="35"/>
      <c r="J996" s="35"/>
      <c r="K996" s="35"/>
      <c r="L996" s="35"/>
    </row>
    <row r="997" spans="7:12" ht="14.25" customHeight="1">
      <c r="G997" s="35"/>
      <c r="H997" s="35"/>
      <c r="I997" s="35"/>
      <c r="J997" s="35"/>
      <c r="K997" s="35"/>
      <c r="L997" s="35"/>
    </row>
    <row r="998" spans="7:12" ht="14.25" customHeight="1">
      <c r="G998" s="35"/>
      <c r="H998" s="35"/>
      <c r="I998" s="35"/>
      <c r="J998" s="35"/>
      <c r="K998" s="35"/>
      <c r="L998" s="35"/>
    </row>
    <row r="999" spans="7:12" ht="14.25" customHeight="1">
      <c r="G999" s="35"/>
      <c r="H999" s="35"/>
      <c r="I999" s="35"/>
      <c r="J999" s="35"/>
      <c r="K999" s="35"/>
      <c r="L999" s="35"/>
    </row>
    <row r="1000" spans="7:12" ht="14.25" customHeight="1">
      <c r="G1000" s="35"/>
      <c r="H1000" s="35"/>
      <c r="I1000" s="35"/>
      <c r="J1000" s="35"/>
      <c r="K1000" s="35"/>
      <c r="L1000" s="3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G1000"/>
  <sheetViews>
    <sheetView workbookViewId="0"/>
  </sheetViews>
  <sheetFormatPr defaultColWidth="14.453125" defaultRowHeight="15" customHeight="1"/>
  <cols>
    <col min="1" max="4" width="8.81640625" customWidth="1"/>
    <col min="5" max="5" width="15.08984375" customWidth="1"/>
    <col min="6" max="6" width="13.81640625" customWidth="1"/>
    <col min="7" max="26" width="8.81640625" customWidth="1"/>
  </cols>
  <sheetData>
    <row r="1" spans="4:7" ht="14.25" customHeight="1"/>
    <row r="2" spans="4:7" ht="14.25" customHeight="1"/>
    <row r="3" spans="4:7" ht="14.25" customHeight="1"/>
    <row r="4" spans="4:7" ht="14.25" customHeight="1"/>
    <row r="5" spans="4:7" ht="14.25" customHeight="1"/>
    <row r="6" spans="4:7" ht="14.25" customHeight="1"/>
    <row r="7" spans="4:7" ht="14.25" customHeight="1"/>
    <row r="8" spans="4:7" ht="14.25" customHeight="1">
      <c r="E8" s="31" t="s">
        <v>111</v>
      </c>
      <c r="F8" s="31" t="s">
        <v>125</v>
      </c>
      <c r="G8" s="31" t="s">
        <v>126</v>
      </c>
    </row>
    <row r="9" spans="4:7" ht="14.25" customHeight="1">
      <c r="D9" s="31" t="s">
        <v>127</v>
      </c>
      <c r="E9" s="31">
        <v>64558</v>
      </c>
      <c r="F9" s="62">
        <f>'ER calculation'!G30</f>
        <v>92633</v>
      </c>
      <c r="G9" s="53">
        <f t="shared" ref="G9:G14" si="0">(F9-E9)/E9</f>
        <v>0.43488026270950153</v>
      </c>
    </row>
    <row r="10" spans="4:7" ht="14.25" customHeight="1">
      <c r="D10" s="31" t="s">
        <v>128</v>
      </c>
      <c r="E10" s="31">
        <v>80482500</v>
      </c>
      <c r="F10" s="63">
        <f>'ER calculation'!D57</f>
        <v>102726228.70078366</v>
      </c>
      <c r="G10" s="53">
        <f t="shared" si="0"/>
        <v>0.27637969373197474</v>
      </c>
    </row>
    <row r="11" spans="4:7" ht="14.25" customHeight="1">
      <c r="D11" s="31" t="s">
        <v>129</v>
      </c>
      <c r="E11" s="53">
        <v>0.8</v>
      </c>
      <c r="F11" s="53">
        <v>0.99</v>
      </c>
      <c r="G11" s="53">
        <f t="shared" si="0"/>
        <v>0.23749999999999993</v>
      </c>
    </row>
    <row r="12" spans="4:7" ht="14.25" customHeight="1">
      <c r="D12" s="31" t="s">
        <v>130</v>
      </c>
      <c r="E12" s="53">
        <v>0.9</v>
      </c>
      <c r="F12" s="53">
        <v>0.96</v>
      </c>
      <c r="G12" s="53">
        <f t="shared" si="0"/>
        <v>6.6666666666666596E-2</v>
      </c>
    </row>
    <row r="13" spans="4:7" ht="14.25" customHeight="1">
      <c r="D13" s="31" t="s">
        <v>131</v>
      </c>
      <c r="E13" s="53">
        <v>0.9</v>
      </c>
      <c r="F13" s="53">
        <v>0.89</v>
      </c>
      <c r="G13" s="53">
        <f t="shared" si="0"/>
        <v>-1.111111111111112E-2</v>
      </c>
    </row>
    <row r="14" spans="4:7" ht="14.25" customHeight="1">
      <c r="D14" s="31" t="s">
        <v>132</v>
      </c>
      <c r="E14" s="31">
        <v>50</v>
      </c>
      <c r="F14" s="31">
        <v>61</v>
      </c>
      <c r="G14" s="53">
        <f t="shared" si="0"/>
        <v>0.22</v>
      </c>
    </row>
    <row r="15" spans="4:7" ht="14.25" customHeight="1"/>
    <row r="16" spans="4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 data</vt:lpstr>
      <vt:lpstr>ER calculation</vt:lpstr>
      <vt:lpstr>Comparision with PDD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Byatta</dc:creator>
  <cp:lastModifiedBy>Alexia Timmermans</cp:lastModifiedBy>
  <dcterms:created xsi:type="dcterms:W3CDTF">2015-12-12T12:47:44Z</dcterms:created>
  <dcterms:modified xsi:type="dcterms:W3CDTF">2025-09-22T06:54:54Z</dcterms:modified>
</cp:coreProperties>
</file>