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Z:\Atul Takarkhede\01 Applus Work\05 GS VALIDATIONS\ENN ENN Corp _GJ- GS7755_TQC6620 VAL&amp;VER\06-Admin Review &amp; UN Review\02 AR Response-18.11.2021\"/>
    </mc:Choice>
  </mc:AlternateContent>
  <xr:revisionPtr revIDLastSave="0" documentId="13_ncr:1_{5DB9B4FF-E372-43EE-9F70-6B60C624BC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-ante ER Calculations" sheetId="1" r:id="rId1"/>
    <sheet name="EF Calculation" sheetId="3" r:id="rId2"/>
    <sheet name="CEA Database Results" sheetId="2" r:id="rId3"/>
  </sheets>
  <externalReferences>
    <externalReference r:id="rId4"/>
  </externalReferences>
  <definedNames>
    <definedName name="A">#REF!</definedName>
    <definedName name="AA">#REF!</definedName>
    <definedName name="Aux_Coal">#REF!</definedName>
    <definedName name="Aux_CoalR1">#REF!</definedName>
    <definedName name="Aux_CoalR2">#REF!</definedName>
    <definedName name="Aux_CoalR3">#REF!</definedName>
    <definedName name="Aux_CoalR4">#REF!</definedName>
    <definedName name="Aux_CoalR5">#REF!</definedName>
    <definedName name="Aux_CoalR5_new">#REF!</definedName>
    <definedName name="Aux_CoalR6">#REF!</definedName>
    <definedName name="Aux_CoalR7_1">#REF!</definedName>
    <definedName name="Aux_CoalR7_2">#REF!</definedName>
    <definedName name="Aux_CoalR8">#REF!</definedName>
    <definedName name="Aux_Diesel">#REF!</definedName>
    <definedName name="Aux_DieselOC">#REF!</definedName>
    <definedName name="Aux_Gas">#REF!</definedName>
    <definedName name="Aux_GasOC">#REF!</definedName>
    <definedName name="Aux_GasR1">#REF!</definedName>
    <definedName name="Aux_GasR2">#REF!</definedName>
    <definedName name="Aux_GasR3">#REF!</definedName>
    <definedName name="Aux_Hydro">#REF!</definedName>
    <definedName name="Aux_Lign">#REF!</definedName>
    <definedName name="Aux_LignR3">#REF!</definedName>
    <definedName name="Aux_Napt">#REF!</definedName>
    <definedName name="Aux_Nuclear">#REF!</definedName>
    <definedName name="Aux_Oil">#REF!</definedName>
    <definedName name="Data_full">#REF!</definedName>
    <definedName name="DD">#REF!</definedName>
    <definedName name="Density_Diesel">#REF!</definedName>
    <definedName name="Density_DieselOC">#REF!</definedName>
    <definedName name="Density_Naphta">#REF!</definedName>
    <definedName name="Density_Oil">#REF!</definedName>
    <definedName name="Flyash">#REF!</definedName>
    <definedName name="GCV_Coal">#REF!</definedName>
    <definedName name="GCV_DieselOC">#REF!</definedName>
    <definedName name="GCV_Naphta">#REF!</definedName>
    <definedName name="GCV_Oil">#REF!</definedName>
    <definedName name="I22Density_Naphta">#REF!</definedName>
    <definedName name="kJ_kcal">#REF!</definedName>
    <definedName name="MJ_kWh">#REF!</definedName>
    <definedName name="Op">#REF!</definedName>
    <definedName name="_xlnm.Print_Area" localSheetId="2">'CEA Database Results'!$B$7:$S$34</definedName>
    <definedName name="SpecCons_OillF2">#REF!</definedName>
    <definedName name="SpecCons_OillF2_Lign">#REF!</definedName>
    <definedName name="SpecEm_Coal">#REF!</definedName>
    <definedName name="SpecEm_CoalR1">#REF!</definedName>
    <definedName name="SpecEm_CoalR2">#REF!</definedName>
    <definedName name="SpecEm_CoalR3">#REF!</definedName>
    <definedName name="SpecEm_CoalR4">#REF!</definedName>
    <definedName name="SpecEm_CoalR5">#REF!</definedName>
    <definedName name="SpecEm_CoalR5_new">#REF!</definedName>
    <definedName name="SpecEm_CoalR6">#REF!</definedName>
    <definedName name="SpecEm_CoalR7_1">#REF!</definedName>
    <definedName name="SpecEm_CoalR7_2">#REF!</definedName>
    <definedName name="SpecEm_CoalR8">#REF!</definedName>
    <definedName name="SpecEm_DieselOC">#REF!</definedName>
    <definedName name="SpecEm_DieselR4">#REF!</definedName>
    <definedName name="SpecEm_GasOC">#REF!</definedName>
    <definedName name="SpecEm_GasR1">#REF!</definedName>
    <definedName name="SpecEm_GasR2">#REF!</definedName>
    <definedName name="SpecEm_GasR3">#REF!</definedName>
    <definedName name="SpecEm_Lignite">#REF!</definedName>
    <definedName name="SpecEm_LignR3">#REF!</definedName>
    <definedName name="SpecEm_Naphta">#REF!</definedName>
    <definedName name="Weight_BM">#REF!</definedName>
    <definedName name="Weight_OM">#REF!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9" i="1" l="1"/>
  <c r="G18" i="1"/>
  <c r="F17" i="3" l="1"/>
  <c r="I13" i="3"/>
  <c r="H13" i="3"/>
  <c r="F13" i="3"/>
  <c r="I9" i="3"/>
  <c r="H9" i="3"/>
  <c r="F9" i="3"/>
  <c r="F20" i="3" l="1"/>
  <c r="F23" i="3" s="1"/>
  <c r="C8" i="1"/>
  <c r="E15" i="1" l="1"/>
  <c r="D15" i="1"/>
  <c r="E14" i="1"/>
  <c r="D14" i="1"/>
  <c r="E13" i="1"/>
  <c r="D13" i="1"/>
  <c r="E12" i="1"/>
  <c r="D12" i="1"/>
  <c r="E11" i="1"/>
  <c r="D11" i="1"/>
  <c r="D8" i="1"/>
  <c r="G8" i="1" s="1"/>
  <c r="C15" i="1" l="1"/>
  <c r="C16" i="1" s="1"/>
  <c r="F15" i="1"/>
  <c r="F16" i="1" s="1"/>
  <c r="E17" i="1"/>
  <c r="E19" i="1" s="1"/>
  <c r="D17" i="1"/>
  <c r="D19" i="1" s="1"/>
  <c r="F14" i="1"/>
  <c r="F13" i="1"/>
  <c r="F12" i="1"/>
  <c r="F11" i="1"/>
  <c r="C14" i="1"/>
  <c r="C13" i="1"/>
  <c r="C12" i="1"/>
  <c r="C11" i="1"/>
  <c r="C17" i="1" s="1"/>
  <c r="C19" i="1" s="1"/>
  <c r="F17" i="1" l="1"/>
  <c r="F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PP: Net electricity generation mentioned as per registered CDM-PDD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<sst xmlns="http://schemas.openxmlformats.org/spreadsheetml/2006/main" count="110" uniqueCount="71">
  <si>
    <t>CENTRAL ELECTRICITY AUTHORITY: CO2 BASELINE DATABASE</t>
  </si>
  <si>
    <t>VERSION</t>
  </si>
  <si>
    <t>DATE</t>
  </si>
  <si>
    <t>BASELINE METHODOLOGY</t>
  </si>
  <si>
    <t xml:space="preserve"> "Tool to Calculate the Emission Factor for an Electricity System", Version 7.0</t>
  </si>
  <si>
    <t>Net Generation in Operating Margin (GWH) (incl. Imports)</t>
  </si>
  <si>
    <t>2016-17</t>
  </si>
  <si>
    <t>2017-18</t>
  </si>
  <si>
    <t>2018-19</t>
  </si>
  <si>
    <t>Indian Grid</t>
  </si>
  <si>
    <t>Simple Operating Margin (tCO2/MWh) (incl. Imports) (1) (2)</t>
  </si>
  <si>
    <t>Build Margin (tCO2/MWh) (not adjusted for imports)</t>
  </si>
  <si>
    <t>Weighted Generation Operating Margin</t>
  </si>
  <si>
    <t>Combined Margin Emission Factor for Wind/Solar Projects</t>
  </si>
  <si>
    <t>Year</t>
  </si>
  <si>
    <t>Total</t>
  </si>
  <si>
    <t xml:space="preserve">VERSION </t>
  </si>
  <si>
    <t>EMISSION FACTORS</t>
  </si>
  <si>
    <t>Emission Factors (tCO2/MWh) (excl. Imports)</t>
  </si>
  <si>
    <t>2014-15</t>
  </si>
  <si>
    <t>2015-16</t>
  </si>
  <si>
    <t>Emission Factors (tCO2/MWh) (incl. Imports)</t>
  </si>
  <si>
    <t xml:space="preserve">Weighted Average Emission Rate </t>
  </si>
  <si>
    <t>Weighted Average Emission Rate (2)</t>
  </si>
  <si>
    <t xml:space="preserve">Simple Operating Margin (1) </t>
  </si>
  <si>
    <t xml:space="preserve">Simple Operating Margin (1) (2) </t>
  </si>
  <si>
    <t>Build Margin</t>
  </si>
  <si>
    <t>Build Margin (not adjusted for imports)</t>
  </si>
  <si>
    <t xml:space="preserve">Combined Margin (1) </t>
  </si>
  <si>
    <t>Combined Margin (1) (2)</t>
  </si>
  <si>
    <t xml:space="preserve">      given in "Tool to Calculate the Emission Factor for an Electricity System", Ver. 7.0 (p.16)</t>
  </si>
  <si>
    <t>(2) Adjustments for imports from other Indian grids are based on operating margin of exporting grid.</t>
  </si>
  <si>
    <t xml:space="preserve">       For imports from other countries, an emission factor of zero is used.</t>
  </si>
  <si>
    <t xml:space="preserve">       See "Tool to Calculate the Emission Factor for an Electricity System", Ver. 7.0 (p.10 &amp; 11), options a+b</t>
  </si>
  <si>
    <t>GENERATION DATA</t>
  </si>
  <si>
    <t>EMISSION DATA</t>
  </si>
  <si>
    <t>Gross Generation Total (GWh)</t>
  </si>
  <si>
    <t>Absolute Emissions Total (tCO2)</t>
  </si>
  <si>
    <t>Net Generation Total (GWh)</t>
  </si>
  <si>
    <t>Absolute Emissions OM (tCO2)</t>
  </si>
  <si>
    <t>Share of Must-Run (Hydro/Nuclear) (% of Net Generation)</t>
  </si>
  <si>
    <t>Absolute Emissions BM (tCO2)</t>
  </si>
  <si>
    <t>Net Generation in Operating Margin (GWh)</t>
  </si>
  <si>
    <t>Net Imports (GWh)</t>
  </si>
  <si>
    <t>20% of Net Generation (GWh)</t>
  </si>
  <si>
    <t>Share of Net Imports (% of Net Generation)</t>
  </si>
  <si>
    <t>Net Generation in Build Margin (GWh)</t>
  </si>
  <si>
    <t>Calculation of Ex-ante  Emission Reductions</t>
  </si>
  <si>
    <t>Net Generation(MWh)</t>
  </si>
  <si>
    <t>Baseline  Emission Factor(tCO2/MWh)</t>
  </si>
  <si>
    <t>Baseline Emissions(tCO2e)</t>
  </si>
  <si>
    <t>Project Emissions(tCO2e)</t>
  </si>
  <si>
    <t>Leakage Emissions(tCO2e)</t>
  </si>
  <si>
    <t>Emission Reductions(tCO2e)</t>
  </si>
  <si>
    <t>Total Number Of Years In Crediting Period</t>
  </si>
  <si>
    <t>Annual Average Over Crediting Period</t>
  </si>
  <si>
    <t>Project title :</t>
  </si>
  <si>
    <t xml:space="preserve">CDM Project ID: </t>
  </si>
  <si>
    <t>GS Project ID:</t>
  </si>
  <si>
    <t xml:space="preserve">Wind Energy Project in Gujarat by Enn Enn Corp. Limited </t>
  </si>
  <si>
    <t>16.0</t>
  </si>
  <si>
    <t>ACM0002 / Ver 19.0 and "Tool to Calculate the Emission Factor for an Electricity System", Version 7.0</t>
  </si>
  <si>
    <t>2019-20</t>
  </si>
  <si>
    <r>
      <t xml:space="preserve">(1) Operating margin is based on the data for the same year. This corresponds to the </t>
    </r>
    <r>
      <rPr>
        <i/>
        <sz val="8"/>
        <rFont val="Arial"/>
        <family val="2"/>
      </rPr>
      <t xml:space="preserve">ex post option </t>
    </r>
  </si>
  <si>
    <t>March'21</t>
  </si>
  <si>
    <t>01/09/2019 to 31/08/2020</t>
  </si>
  <si>
    <t>01/09/2020 to 31/08/2021</t>
  </si>
  <si>
    <t>01/09/2021 to 31/08/2022</t>
  </si>
  <si>
    <t>01/09/2022 to 31/08/2023</t>
  </si>
  <si>
    <t>01/09/2023 to 31/08/2024</t>
  </si>
  <si>
    <t>01/09/2024 to 03/12/2024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</si>
</sst>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d\-mmm\-yy;@"/>
    <numFmt numFmtId="165" formatCode="dd\-mmm\-yy;@"/>
    <numFmt numFmtId="166" formatCode="[&lt;0]\-* #,##0.00&quot;     &quot;;[=0]\ * \-#&quot;     &quot;;\ * #,##0.00&quot;     &quot;"/>
    <numFmt numFmtId="167" formatCode="[&lt;0]\ * \(#,##0.00\);[=0]\ * \-#\ ;\ * #,##0.00\ "/>
    <numFmt numFmtId="168" formatCode="#,##0.0000"/>
    <numFmt numFmtId="169" formatCode="0.0000"/>
    <numFmt numFmtId="170" formatCode="0.0%"/>
    <numFmt numFmtId="171" formatCode="#,##0.0"/>
    <numFmt numFmtId="172" formatCode="0.000"/>
    <numFmt numFmtId="173" formatCode="#,##0.000"/>
    <numFmt numFmtId="174" formatCode="0.0"/>
    <numFmt numFmtId="175" formatCode="0.00000"/>
  </numFmts>
  <fonts count="48" x14ac:knownFonts="1">
    <font>
      <sz val="10"/>
      <name val="Arial"/>
    </font>
    <font>
      <sz val="11"/>
      <color rgb="FF9933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sz val="11"/>
      <color rgb="FF333399"/>
      <name val="Calibri"/>
      <family val="2"/>
    </font>
    <font>
      <sz val="18"/>
      <color rgb="FF000000"/>
      <name val="Arial"/>
      <family val="2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</font>
    <font>
      <b/>
      <sz val="18"/>
      <color rgb="FF003366"/>
      <name val="Cambria"/>
      <family val="2"/>
    </font>
    <font>
      <i/>
      <sz val="10"/>
      <color rgb="FF808080"/>
      <name val="Arial"/>
      <family val="2"/>
    </font>
    <font>
      <b/>
      <sz val="11"/>
      <color rgb="FF333333"/>
      <name val="Calibri"/>
      <family val="2"/>
    </font>
    <font>
      <sz val="10"/>
      <color rgb="FF006600"/>
      <name val="Arial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b/>
      <sz val="11"/>
      <color rgb="FF003366"/>
      <name val="Calibri"/>
      <family val="2"/>
    </font>
    <font>
      <sz val="10"/>
      <color rgb="FFCC0000"/>
      <name val="Arial"/>
      <family val="2"/>
    </font>
    <font>
      <b/>
      <sz val="11"/>
      <color rgb="FFFFFFFF"/>
      <name val="Calibri"/>
      <family val="2"/>
    </font>
    <font>
      <b/>
      <sz val="13"/>
      <color rgb="FF003366"/>
      <name val="Calibri"/>
      <family val="2"/>
    </font>
    <font>
      <sz val="11"/>
      <color rgb="FF800080"/>
      <name val="Calibri"/>
      <family val="2"/>
    </font>
    <font>
      <b/>
      <sz val="10"/>
      <color rgb="FFFFFFFF"/>
      <name val="Arial"/>
      <family val="2"/>
    </font>
    <font>
      <sz val="11"/>
      <color rgb="FF008000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b/>
      <u val="double"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800080"/>
        <bgColor rgb="FF800080"/>
      </patternFill>
    </fill>
    <fill>
      <patternFill patternType="solid">
        <fgColor rgb="FFCCFFFF"/>
        <bgColor rgb="FFCCFFCC"/>
      </patternFill>
    </fill>
    <fill>
      <patternFill patternType="solid">
        <fgColor rgb="FFFFFFCC"/>
        <bgColor rgb="FFFFFFFF"/>
      </patternFill>
    </fill>
    <fill>
      <patternFill patternType="solid">
        <fgColor rgb="FFFF6600"/>
        <bgColor rgb="FFFF9900"/>
      </patternFill>
    </fill>
    <fill>
      <patternFill patternType="solid">
        <fgColor rgb="FFCCFFCC"/>
        <bgColor rgb="FFCCFFFF"/>
      </patternFill>
    </fill>
    <fill>
      <patternFill patternType="solid">
        <fgColor rgb="FFDDDDDD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rgb="FF000000"/>
        <bgColor rgb="FF000080"/>
      </patternFill>
    </fill>
    <fill>
      <patternFill patternType="solid">
        <fgColor rgb="FFFF0000"/>
        <bgColor rgb="FFCC0000"/>
      </patternFill>
    </fill>
    <fill>
      <patternFill patternType="solid">
        <fgColor rgb="FFCCCCFF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333399"/>
        <bgColor rgb="FF003366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00FF00"/>
        <bgColor rgb="FF33CCCC"/>
      </patternFill>
    </fill>
    <fill>
      <patternFill patternType="solid">
        <fgColor rgb="FFFF8080"/>
        <bgColor rgb="FFFF99CC"/>
      </patternFill>
    </fill>
    <fill>
      <patternFill patternType="solid">
        <fgColor rgb="FF0066CC"/>
        <bgColor rgb="FF008080"/>
      </patternFill>
    </fill>
    <fill>
      <patternFill patternType="solid">
        <fgColor rgb="FFCC99FF"/>
        <bgColor rgb="FFFF99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003366"/>
      </patternFill>
    </fill>
    <fill>
      <patternFill patternType="solid">
        <fgColor theme="2" tint="-0.249977111117893"/>
        <bgColor rgb="FFCCCCFF"/>
      </patternFill>
    </fill>
  </fills>
  <borders count="33">
    <border>
      <left/>
      <right/>
      <top/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0066CC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23">
    <xf numFmtId="0" fontId="0" fillId="0" borderId="0"/>
    <xf numFmtId="9" fontId="39" fillId="0" borderId="0" applyBorder="0" applyAlignment="0" applyProtection="0"/>
    <xf numFmtId="0" fontId="1" fillId="2" borderId="0" applyBorder="0" applyAlignment="0" applyProtection="0"/>
    <xf numFmtId="0" fontId="1" fillId="2" borderId="0" applyBorder="0" applyAlignment="0" applyProtection="0"/>
    <xf numFmtId="0" fontId="1" fillId="2" borderId="0" applyBorder="0" applyAlignment="0" applyProtection="0"/>
    <xf numFmtId="0" fontId="1" fillId="2" borderId="0" applyBorder="0" applyAlignment="0" applyProtection="0"/>
    <xf numFmtId="0" fontId="2" fillId="0" borderId="1" applyAlignment="0" applyProtection="0"/>
    <xf numFmtId="0" fontId="2" fillId="0" borderId="1" applyAlignment="0" applyProtection="0"/>
    <xf numFmtId="0" fontId="2" fillId="0" borderId="1" applyAlignment="0" applyProtection="0"/>
    <xf numFmtId="0" fontId="2" fillId="0" borderId="1" applyAlignment="0" applyProtection="0"/>
    <xf numFmtId="0" fontId="3" fillId="3" borderId="0" applyBorder="0" applyAlignment="0" applyProtection="0"/>
    <xf numFmtId="0" fontId="3" fillId="3" borderId="0" applyBorder="0" applyAlignment="0" applyProtection="0"/>
    <xf numFmtId="0" fontId="3" fillId="3" borderId="0" applyBorder="0" applyAlignment="0" applyProtection="0"/>
    <xf numFmtId="0" fontId="3" fillId="3" borderId="0" applyBorder="0" applyAlignment="0" applyProtection="0"/>
    <xf numFmtId="0" fontId="39" fillId="0" borderId="0" applyBorder="0" applyAlignment="0" applyProtection="0"/>
    <xf numFmtId="0" fontId="4" fillId="4" borderId="0" applyBorder="0" applyAlignment="0" applyProtection="0"/>
    <xf numFmtId="0" fontId="39" fillId="0" borderId="0" applyBorder="0" applyAlignment="0" applyProtection="0"/>
    <xf numFmtId="0" fontId="5" fillId="5" borderId="2" applyAlignment="0" applyProtection="0"/>
    <xf numFmtId="0" fontId="4" fillId="4" borderId="0" applyBorder="0" applyAlignment="0" applyProtection="0"/>
    <xf numFmtId="0" fontId="3" fillId="6" borderId="0" applyBorder="0" applyAlignment="0" applyProtection="0"/>
    <xf numFmtId="0" fontId="4" fillId="4" borderId="0" applyBorder="0" applyAlignment="0" applyProtection="0"/>
    <xf numFmtId="0" fontId="3" fillId="6" borderId="0" applyBorder="0" applyAlignment="0" applyProtection="0"/>
    <xf numFmtId="0" fontId="4" fillId="4" borderId="0" applyBorder="0" applyAlignment="0" applyProtection="0"/>
    <xf numFmtId="0" fontId="3" fillId="6" borderId="0" applyBorder="0" applyAlignment="0" applyProtection="0"/>
    <xf numFmtId="0" fontId="3" fillId="6" borderId="0" applyBorder="0" applyAlignment="0" applyProtection="0"/>
    <xf numFmtId="0" fontId="4" fillId="7" borderId="0" applyBorder="0" applyAlignment="0" applyProtection="0"/>
    <xf numFmtId="0" fontId="4" fillId="7" borderId="0" applyBorder="0" applyAlignment="0" applyProtection="0"/>
    <xf numFmtId="0" fontId="4" fillId="7" borderId="0" applyBorder="0" applyAlignment="0" applyProtection="0"/>
    <xf numFmtId="0" fontId="4" fillId="7" borderId="0" applyBorder="0" applyAlignment="0" applyProtection="0"/>
    <xf numFmtId="0" fontId="6" fillId="0" borderId="0" applyBorder="0" applyAlignment="0" applyProtection="0"/>
    <xf numFmtId="0" fontId="6" fillId="8" borderId="0" applyBorder="0" applyAlignment="0" applyProtection="0"/>
    <xf numFmtId="0" fontId="7" fillId="9" borderId="0" applyBorder="0" applyAlignment="0" applyProtection="0"/>
    <xf numFmtId="0" fontId="7" fillId="10" borderId="0" applyBorder="0" applyAlignment="0" applyProtection="0"/>
    <xf numFmtId="0" fontId="3" fillId="11" borderId="0" applyBorder="0" applyAlignment="0" applyProtection="0"/>
    <xf numFmtId="0" fontId="3" fillId="11" borderId="0" applyBorder="0" applyAlignment="0" applyProtection="0"/>
    <xf numFmtId="0" fontId="3" fillId="11" borderId="0" applyBorder="0" applyAlignment="0" applyProtection="0"/>
    <xf numFmtId="0" fontId="3" fillId="11" borderId="0" applyBorder="0" applyAlignment="0" applyProtection="0"/>
    <xf numFmtId="1" fontId="4" fillId="0" borderId="0"/>
    <xf numFmtId="164" fontId="8" fillId="0" borderId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0" borderId="0" applyBorder="0" applyAlignment="0" applyProtection="0"/>
    <xf numFmtId="0" fontId="12" fillId="0" borderId="0" applyBorder="0" applyAlignment="0" applyProtection="0"/>
    <xf numFmtId="0" fontId="11" fillId="0" borderId="0" applyBorder="0" applyAlignment="0" applyProtection="0"/>
    <xf numFmtId="0" fontId="11" fillId="0" borderId="0" applyBorder="0" applyAlignment="0" applyProtection="0"/>
    <xf numFmtId="0" fontId="12" fillId="0" borderId="0" applyBorder="0" applyAlignment="0" applyProtection="0"/>
    <xf numFmtId="0" fontId="11" fillId="0" borderId="0" applyBorder="0" applyAlignment="0" applyProtection="0"/>
    <xf numFmtId="0" fontId="12" fillId="0" borderId="0" applyBorder="0" applyAlignment="0" applyProtection="0"/>
    <xf numFmtId="0" fontId="4" fillId="12" borderId="0" applyBorder="0" applyAlignment="0" applyProtection="0"/>
    <xf numFmtId="165" fontId="8" fillId="0" borderId="0"/>
    <xf numFmtId="0" fontId="4" fillId="12" borderId="0" applyBorder="0" applyAlignment="0" applyProtection="0"/>
    <xf numFmtId="0" fontId="4" fillId="12" borderId="0" applyBorder="0" applyAlignment="0" applyProtection="0"/>
    <xf numFmtId="0" fontId="4" fillId="12" borderId="0" applyBorder="0" applyAlignment="0" applyProtection="0"/>
    <xf numFmtId="165" fontId="8" fillId="0" borderId="0"/>
    <xf numFmtId="0" fontId="13" fillId="0" borderId="3" applyAlignment="0" applyProtection="0"/>
    <xf numFmtId="0" fontId="13" fillId="0" borderId="3" applyAlignment="0" applyProtection="0"/>
    <xf numFmtId="0" fontId="3" fillId="3" borderId="0" applyBorder="0" applyAlignment="0" applyProtection="0"/>
    <xf numFmtId="0" fontId="13" fillId="0" borderId="3" applyAlignment="0" applyProtection="0"/>
    <xf numFmtId="0" fontId="3" fillId="3" borderId="0" applyBorder="0" applyAlignment="0" applyProtection="0"/>
    <xf numFmtId="0" fontId="13" fillId="0" borderId="3" applyAlignment="0" applyProtection="0"/>
    <xf numFmtId="0" fontId="3" fillId="3" borderId="0" applyBorder="0" applyAlignment="0" applyProtection="0"/>
    <xf numFmtId="0" fontId="3" fillId="3" borderId="0" applyBorder="0" applyAlignment="0" applyProtection="0"/>
    <xf numFmtId="165" fontId="8" fillId="0" borderId="0"/>
    <xf numFmtId="0" fontId="14" fillId="0" borderId="0" applyBorder="0" applyAlignment="0" applyProtection="0"/>
    <xf numFmtId="0" fontId="15" fillId="0" borderId="0" applyBorder="0" applyAlignment="0" applyProtection="0"/>
    <xf numFmtId="0" fontId="16" fillId="13" borderId="2" applyAlignment="0" applyProtection="0"/>
    <xf numFmtId="0" fontId="17" fillId="0" borderId="0" applyBorder="0" applyAlignment="0" applyProtection="0"/>
    <xf numFmtId="0" fontId="16" fillId="13" borderId="2" applyAlignment="0" applyProtection="0"/>
    <xf numFmtId="0" fontId="4" fillId="14" borderId="0" applyBorder="0" applyAlignment="0" applyProtection="0"/>
    <xf numFmtId="0" fontId="4" fillId="14" borderId="0" applyBorder="0" applyAlignment="0" applyProtection="0"/>
    <xf numFmtId="0" fontId="4" fillId="14" borderId="0" applyBorder="0" applyAlignment="0" applyProtection="0"/>
    <xf numFmtId="0" fontId="4" fillId="14" borderId="0" applyBorder="0" applyAlignment="0" applyProtection="0"/>
    <xf numFmtId="0" fontId="4" fillId="15" borderId="0" applyBorder="0" applyAlignment="0" applyProtection="0"/>
    <xf numFmtId="9" fontId="39" fillId="0" borderId="0" applyBorder="0" applyAlignment="0" applyProtection="0"/>
    <xf numFmtId="0" fontId="4" fillId="15" borderId="0" applyBorder="0" applyAlignment="0" applyProtection="0"/>
    <xf numFmtId="0" fontId="4" fillId="15" borderId="0" applyBorder="0" applyAlignment="0" applyProtection="0"/>
    <xf numFmtId="0" fontId="16" fillId="13" borderId="2" applyAlignment="0" applyProtection="0"/>
    <xf numFmtId="9" fontId="39" fillId="0" borderId="0" applyBorder="0" applyAlignment="0" applyProtection="0"/>
    <xf numFmtId="0" fontId="16" fillId="13" borderId="2" applyAlignment="0" applyProtection="0"/>
    <xf numFmtId="9" fontId="39" fillId="0" borderId="0" applyBorder="0" applyAlignment="0" applyProtection="0"/>
    <xf numFmtId="0" fontId="4" fillId="15" borderId="0" applyBorder="0" applyAlignment="0" applyProtection="0"/>
    <xf numFmtId="9" fontId="39" fillId="0" borderId="0" applyBorder="0" applyAlignment="0" applyProtection="0"/>
    <xf numFmtId="9" fontId="39" fillId="0" borderId="0" applyBorder="0" applyAlignment="0" applyProtection="0"/>
    <xf numFmtId="0" fontId="18" fillId="0" borderId="0" applyBorder="0" applyAlignment="0" applyProtection="0"/>
    <xf numFmtId="0" fontId="18" fillId="0" borderId="0" applyBorder="0" applyAlignment="0" applyProtection="0"/>
    <xf numFmtId="0" fontId="19" fillId="0" borderId="0" applyBorder="0" applyAlignment="0" applyProtection="0"/>
    <xf numFmtId="0" fontId="3" fillId="16" borderId="0" applyBorder="0" applyAlignment="0" applyProtection="0"/>
    <xf numFmtId="0" fontId="3" fillId="16" borderId="0" applyBorder="0" applyAlignment="0" applyProtection="0"/>
    <xf numFmtId="0" fontId="3" fillId="16" borderId="0" applyBorder="0" applyAlignment="0" applyProtection="0"/>
    <xf numFmtId="0" fontId="3" fillId="16" borderId="0" applyBorder="0" applyAlignment="0" applyProtection="0"/>
    <xf numFmtId="0" fontId="20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20" fillId="0" borderId="0" applyBorder="0" applyAlignment="0" applyProtection="0"/>
    <xf numFmtId="0" fontId="20" fillId="0" borderId="0" applyBorder="0" applyAlignment="0" applyProtection="0"/>
    <xf numFmtId="0" fontId="22" fillId="17" borderId="4" applyAlignment="0" applyProtection="0"/>
    <xf numFmtId="0" fontId="4" fillId="18" borderId="0" applyBorder="0" applyAlignment="0" applyProtection="0"/>
    <xf numFmtId="0" fontId="4" fillId="18" borderId="0" applyBorder="0" applyAlignment="0" applyProtection="0"/>
    <xf numFmtId="0" fontId="4" fillId="18" borderId="0" applyBorder="0" applyAlignment="0" applyProtection="0"/>
    <xf numFmtId="0" fontId="4" fillId="18" borderId="0" applyBorder="0" applyAlignment="0" applyProtection="0"/>
    <xf numFmtId="0" fontId="3" fillId="19" borderId="0" applyBorder="0" applyAlignment="0" applyProtection="0"/>
    <xf numFmtId="0" fontId="3" fillId="19" borderId="0" applyBorder="0" applyAlignment="0" applyProtection="0"/>
    <xf numFmtId="0" fontId="22" fillId="17" borderId="4" applyAlignment="0" applyProtection="0"/>
    <xf numFmtId="0" fontId="3" fillId="19" borderId="0" applyBorder="0" applyAlignment="0" applyProtection="0"/>
    <xf numFmtId="0" fontId="22" fillId="17" borderId="4" applyAlignment="0" applyProtection="0"/>
    <xf numFmtId="0" fontId="3" fillId="19" borderId="0" applyBorder="0" applyAlignment="0" applyProtection="0"/>
    <xf numFmtId="0" fontId="22" fillId="17" borderId="4" applyAlignment="0" applyProtection="0"/>
    <xf numFmtId="0" fontId="23" fillId="7" borderId="0" applyBorder="0" applyAlignment="0" applyProtection="0"/>
    <xf numFmtId="0" fontId="4" fillId="13" borderId="0" applyBorder="0" applyAlignment="0" applyProtection="0"/>
    <xf numFmtId="165" fontId="8" fillId="0" borderId="0"/>
    <xf numFmtId="0" fontId="4" fillId="13" borderId="0" applyBorder="0" applyAlignment="0" applyProtection="0"/>
    <xf numFmtId="1" fontId="4" fillId="0" borderId="0"/>
    <xf numFmtId="0" fontId="24" fillId="17" borderId="2" applyAlignment="0" applyProtection="0"/>
    <xf numFmtId="165" fontId="8" fillId="0" borderId="0"/>
    <xf numFmtId="0" fontId="4" fillId="13" borderId="0" applyBorder="0" applyAlignment="0" applyProtection="0"/>
    <xf numFmtId="1" fontId="4" fillId="0" borderId="0"/>
    <xf numFmtId="1" fontId="4" fillId="0" borderId="0"/>
    <xf numFmtId="0" fontId="39" fillId="5" borderId="5" applyAlignment="0" applyProtection="0"/>
    <xf numFmtId="0" fontId="39" fillId="5" borderId="5" applyAlignment="0" applyProtection="0"/>
    <xf numFmtId="1" fontId="4" fillId="0" borderId="0"/>
    <xf numFmtId="0" fontId="3" fillId="20" borderId="0" applyBorder="0" applyAlignment="0" applyProtection="0"/>
    <xf numFmtId="0" fontId="3" fillId="20" borderId="0" applyBorder="0" applyAlignment="0" applyProtection="0"/>
    <xf numFmtId="0" fontId="3" fillId="20" borderId="0" applyBorder="0" applyAlignment="0" applyProtection="0"/>
    <xf numFmtId="0" fontId="3" fillId="20" borderId="0" applyBorder="0" applyAlignment="0" applyProtection="0"/>
    <xf numFmtId="165" fontId="8" fillId="0" borderId="0"/>
    <xf numFmtId="0" fontId="24" fillId="17" borderId="2" applyAlignment="0" applyProtection="0"/>
    <xf numFmtId="0" fontId="24" fillId="17" borderId="2" applyAlignment="0" applyProtection="0"/>
    <xf numFmtId="0" fontId="4" fillId="13" borderId="0" applyBorder="0" applyAlignment="0" applyProtection="0"/>
    <xf numFmtId="0" fontId="24" fillId="17" borderId="2" applyAlignment="0" applyProtection="0"/>
    <xf numFmtId="0" fontId="25" fillId="0" borderId="6" applyAlignment="0" applyProtection="0"/>
    <xf numFmtId="165" fontId="8" fillId="0" borderId="0"/>
    <xf numFmtId="165" fontId="8" fillId="0" borderId="0"/>
    <xf numFmtId="0" fontId="25" fillId="0" borderId="6" applyAlignment="0" applyProtection="0"/>
    <xf numFmtId="0" fontId="25" fillId="0" borderId="6" applyAlignment="0" applyProtection="0"/>
    <xf numFmtId="165" fontId="8" fillId="0" borderId="0"/>
    <xf numFmtId="164" fontId="8" fillId="0" borderId="0"/>
    <xf numFmtId="0" fontId="25" fillId="0" borderId="6" applyAlignment="0" applyProtection="0"/>
    <xf numFmtId="165" fontId="8" fillId="0" borderId="0"/>
    <xf numFmtId="165" fontId="8" fillId="0" borderId="0"/>
    <xf numFmtId="165" fontId="8" fillId="0" borderId="0"/>
    <xf numFmtId="1" fontId="4" fillId="0" borderId="0"/>
    <xf numFmtId="166" fontId="39" fillId="0" borderId="0" applyBorder="0" applyAlignment="0" applyProtection="0"/>
    <xf numFmtId="166" fontId="39" fillId="0" borderId="0" applyBorder="0" applyAlignment="0" applyProtection="0"/>
    <xf numFmtId="166" fontId="39" fillId="0" borderId="0" applyBorder="0" applyAlignment="0" applyProtection="0"/>
    <xf numFmtId="166" fontId="39" fillId="0" borderId="0" applyBorder="0" applyAlignment="0" applyProtection="0"/>
    <xf numFmtId="167" fontId="39" fillId="0" borderId="0" applyBorder="0" applyAlignment="0" applyProtection="0"/>
    <xf numFmtId="0" fontId="26" fillId="0" borderId="0" applyBorder="0" applyAlignment="0" applyProtection="0"/>
    <xf numFmtId="0" fontId="26" fillId="0" borderId="0" applyBorder="0" applyAlignment="0" applyProtection="0"/>
    <xf numFmtId="0" fontId="26" fillId="0" borderId="0" applyBorder="0" applyAlignment="0" applyProtection="0"/>
    <xf numFmtId="0" fontId="26" fillId="0" borderId="0" applyBorder="0" applyAlignment="0" applyProtection="0"/>
    <xf numFmtId="1" fontId="4" fillId="0" borderId="0"/>
    <xf numFmtId="0" fontId="27" fillId="0" borderId="0" applyBorder="0" applyAlignment="0" applyProtection="0"/>
    <xf numFmtId="0" fontId="3" fillId="21" borderId="0" applyBorder="0" applyAlignment="0" applyProtection="0"/>
    <xf numFmtId="0" fontId="3" fillId="21" borderId="0" applyBorder="0" applyAlignment="0" applyProtection="0"/>
    <xf numFmtId="0" fontId="3" fillId="21" borderId="0" applyBorder="0" applyAlignment="0" applyProtection="0"/>
    <xf numFmtId="0" fontId="3" fillId="21" borderId="0" applyBorder="0" applyAlignment="0" applyProtection="0"/>
    <xf numFmtId="0" fontId="4" fillId="14" borderId="0" applyBorder="0" applyAlignment="0" applyProtection="0"/>
    <xf numFmtId="0" fontId="4" fillId="14" borderId="0" applyBorder="0" applyAlignment="0" applyProtection="0"/>
    <xf numFmtId="0" fontId="4" fillId="14" borderId="0" applyBorder="0" applyAlignment="0" applyProtection="0"/>
    <xf numFmtId="0" fontId="4" fillId="14" borderId="0" applyBorder="0" applyAlignment="0" applyProtection="0"/>
    <xf numFmtId="0" fontId="3" fillId="19" borderId="0" applyBorder="0" applyAlignment="0" applyProtection="0"/>
    <xf numFmtId="1" fontId="4" fillId="0" borderId="0"/>
    <xf numFmtId="0" fontId="3" fillId="19" borderId="0" applyBorder="0" applyAlignment="0" applyProtection="0"/>
    <xf numFmtId="0" fontId="3" fillId="19" borderId="0" applyBorder="0" applyAlignment="0" applyProtection="0"/>
    <xf numFmtId="0" fontId="3" fillId="19" borderId="0" applyBorder="0" applyAlignment="0" applyProtection="0"/>
    <xf numFmtId="1" fontId="4" fillId="0" borderId="0"/>
    <xf numFmtId="0" fontId="28" fillId="22" borderId="7" applyAlignment="0" applyProtection="0"/>
    <xf numFmtId="0" fontId="29" fillId="0" borderId="8" applyAlignment="0" applyProtection="0"/>
    <xf numFmtId="0" fontId="28" fillId="22" borderId="7" applyAlignment="0" applyProtection="0"/>
    <xf numFmtId="0" fontId="29" fillId="0" borderId="8" applyAlignment="0" applyProtection="0"/>
    <xf numFmtId="0" fontId="28" fillId="22" borderId="7" applyAlignment="0" applyProtection="0"/>
    <xf numFmtId="0" fontId="28" fillId="22" borderId="7" applyAlignment="0" applyProtection="0"/>
    <xf numFmtId="0" fontId="29" fillId="0" borderId="8" applyAlignment="0" applyProtection="0"/>
    <xf numFmtId="0" fontId="29" fillId="0" borderId="8" applyAlignment="0" applyProtection="0"/>
    <xf numFmtId="0" fontId="3" fillId="23" borderId="0" applyBorder="0" applyAlignment="0" applyProtection="0"/>
    <xf numFmtId="0" fontId="3" fillId="23" borderId="0" applyBorder="0" applyAlignment="0" applyProtection="0"/>
    <xf numFmtId="0" fontId="3" fillId="23" borderId="0" applyBorder="0" applyAlignment="0" applyProtection="0"/>
    <xf numFmtId="0" fontId="3" fillId="23" borderId="0" applyBorder="0" applyAlignment="0" applyProtection="0"/>
    <xf numFmtId="0" fontId="4" fillId="24" borderId="0" applyBorder="0" applyAlignment="0" applyProtection="0"/>
    <xf numFmtId="0" fontId="4" fillId="24" borderId="0" applyBorder="0" applyAlignment="0" applyProtection="0"/>
    <xf numFmtId="0" fontId="4" fillId="24" borderId="0" applyBorder="0" applyAlignment="0" applyProtection="0"/>
    <xf numFmtId="0" fontId="4" fillId="24" borderId="0" applyBorder="0" applyAlignment="0" applyProtection="0"/>
    <xf numFmtId="0" fontId="3" fillId="25" borderId="0" applyBorder="0" applyAlignment="0" applyProtection="0"/>
    <xf numFmtId="0" fontId="3" fillId="25" borderId="0" applyBorder="0" applyAlignment="0" applyProtection="0"/>
    <xf numFmtId="0" fontId="3" fillId="25" borderId="0" applyBorder="0" applyAlignment="0" applyProtection="0"/>
    <xf numFmtId="0" fontId="3" fillId="25" borderId="0" applyBorder="0" applyAlignment="0" applyProtection="0"/>
    <xf numFmtId="0" fontId="4" fillId="26" borderId="0" applyBorder="0" applyAlignment="0" applyProtection="0"/>
    <xf numFmtId="0" fontId="4" fillId="26" borderId="0" applyBorder="0" applyAlignment="0" applyProtection="0"/>
    <xf numFmtId="0" fontId="4" fillId="26" borderId="0" applyBorder="0" applyAlignment="0" applyProtection="0"/>
    <xf numFmtId="0" fontId="4" fillId="26" borderId="0" applyBorder="0" applyAlignment="0" applyProtection="0"/>
    <xf numFmtId="165" fontId="8" fillId="0" borderId="0"/>
    <xf numFmtId="0" fontId="30" fillId="15" borderId="0" applyBorder="0" applyAlignment="0" applyProtection="0"/>
    <xf numFmtId="0" fontId="30" fillId="15" borderId="0" applyBorder="0" applyAlignment="0" applyProtection="0"/>
    <xf numFmtId="0" fontId="30" fillId="15" borderId="0" applyBorder="0" applyAlignment="0" applyProtection="0"/>
    <xf numFmtId="0" fontId="30" fillId="15" borderId="0" applyBorder="0" applyAlignment="0" applyProtection="0"/>
    <xf numFmtId="0" fontId="26" fillId="0" borderId="9" applyAlignment="0" applyProtection="0"/>
    <xf numFmtId="0" fontId="26" fillId="0" borderId="9" applyAlignment="0" applyProtection="0"/>
    <xf numFmtId="0" fontId="26" fillId="0" borderId="9" applyAlignment="0" applyProtection="0"/>
    <xf numFmtId="0" fontId="4" fillId="26" borderId="0" applyBorder="0" applyAlignment="0" applyProtection="0"/>
    <xf numFmtId="0" fontId="26" fillId="0" borderId="9" applyAlignment="0" applyProtection="0"/>
    <xf numFmtId="0" fontId="4" fillId="26" borderId="0" applyBorder="0" applyAlignment="0" applyProtection="0"/>
    <xf numFmtId="0" fontId="4" fillId="26" borderId="0" applyBorder="0" applyAlignment="0" applyProtection="0"/>
    <xf numFmtId="164" fontId="8" fillId="0" borderId="0"/>
    <xf numFmtId="0" fontId="4" fillId="26" borderId="0" applyBorder="0" applyAlignment="0" applyProtection="0"/>
    <xf numFmtId="0" fontId="4" fillId="23" borderId="0" applyBorder="0" applyAlignment="0" applyProtection="0"/>
    <xf numFmtId="0" fontId="4" fillId="23" borderId="0" applyBorder="0" applyAlignment="0" applyProtection="0"/>
    <xf numFmtId="167" fontId="39" fillId="0" borderId="0" applyBorder="0" applyAlignment="0" applyProtection="0"/>
    <xf numFmtId="0" fontId="27" fillId="27" borderId="0" applyBorder="0" applyAlignment="0" applyProtection="0"/>
    <xf numFmtId="0" fontId="31" fillId="28" borderId="0" applyBorder="0" applyAlignment="0" applyProtection="0"/>
    <xf numFmtId="0" fontId="4" fillId="23" borderId="0" applyBorder="0" applyAlignment="0" applyProtection="0"/>
    <xf numFmtId="0" fontId="4" fillId="23" borderId="0" applyBorder="0" applyAlignment="0" applyProtection="0"/>
    <xf numFmtId="0" fontId="3" fillId="24" borderId="0" applyBorder="0" applyAlignment="0" applyProtection="0"/>
    <xf numFmtId="0" fontId="3" fillId="24" borderId="0" applyBorder="0" applyAlignment="0" applyProtection="0"/>
    <xf numFmtId="0" fontId="32" fillId="7" borderId="0" applyBorder="0" applyAlignment="0" applyProtection="0"/>
    <xf numFmtId="0" fontId="32" fillId="7" borderId="0" applyBorder="0" applyAlignment="0" applyProtection="0"/>
    <xf numFmtId="0" fontId="3" fillId="24" borderId="0" applyBorder="0" applyAlignment="0" applyProtection="0"/>
    <xf numFmtId="0" fontId="32" fillId="7" borderId="0" applyBorder="0" applyAlignment="0" applyProtection="0"/>
    <xf numFmtId="0" fontId="32" fillId="7" borderId="0" applyBorder="0" applyAlignment="0" applyProtection="0"/>
    <xf numFmtId="0" fontId="39" fillId="5" borderId="5" applyAlignment="0" applyProtection="0"/>
    <xf numFmtId="0" fontId="39" fillId="5" borderId="5" applyAlignment="0" applyProtection="0"/>
    <xf numFmtId="0" fontId="39" fillId="5" borderId="5" applyAlignment="0" applyProtection="0"/>
    <xf numFmtId="0" fontId="3" fillId="24" borderId="0" applyBorder="0" applyAlignment="0" applyProtection="0"/>
  </cellStyleXfs>
  <cellXfs count="108">
    <xf numFmtId="0" fontId="0" fillId="0" borderId="0" xfId="0"/>
    <xf numFmtId="1" fontId="4" fillId="0" borderId="0" xfId="120" applyFont="1" applyBorder="1" applyAlignment="1"/>
    <xf numFmtId="1" fontId="4" fillId="0" borderId="0" xfId="120" applyFont="1"/>
    <xf numFmtId="4" fontId="2" fillId="29" borderId="13" xfId="120" applyNumberFormat="1" applyFont="1" applyFill="1" applyBorder="1" applyAlignment="1">
      <alignment horizontal="center"/>
    </xf>
    <xf numFmtId="4" fontId="2" fillId="29" borderId="14" xfId="120" applyNumberFormat="1" applyFont="1" applyFill="1" applyBorder="1" applyAlignment="1">
      <alignment horizontal="center"/>
    </xf>
    <xf numFmtId="3" fontId="4" fillId="29" borderId="16" xfId="120" applyNumberFormat="1" applyFont="1" applyFill="1" applyBorder="1" applyAlignment="1">
      <alignment horizontal="center"/>
    </xf>
    <xf numFmtId="3" fontId="4" fillId="29" borderId="17" xfId="120" applyNumberFormat="1" applyFont="1" applyFill="1" applyBorder="1" applyAlignment="1">
      <alignment horizontal="center"/>
    </xf>
    <xf numFmtId="1" fontId="4" fillId="0" borderId="0" xfId="120" applyFont="1" applyBorder="1" applyAlignment="1">
      <alignment horizontal="left"/>
    </xf>
    <xf numFmtId="3" fontId="4" fillId="0" borderId="0" xfId="120" applyNumberFormat="1" applyFont="1" applyBorder="1" applyAlignment="1"/>
    <xf numFmtId="3" fontId="4" fillId="0" borderId="0" xfId="120" applyNumberFormat="1" applyFont="1" applyBorder="1" applyAlignment="1">
      <alignment horizontal="right"/>
    </xf>
    <xf numFmtId="168" fontId="4" fillId="0" borderId="17" xfId="120" applyNumberFormat="1" applyFont="1" applyBorder="1" applyAlignment="1">
      <alignment horizontal="center"/>
    </xf>
    <xf numFmtId="0" fontId="0" fillId="0" borderId="0" xfId="0" applyBorder="1"/>
    <xf numFmtId="0" fontId="38" fillId="0" borderId="0" xfId="0" applyFont="1"/>
    <xf numFmtId="0" fontId="42" fillId="0" borderId="23" xfId="0" applyFont="1" applyBorder="1"/>
    <xf numFmtId="0" fontId="42" fillId="0" borderId="20" xfId="0" applyFont="1" applyBorder="1" applyAlignment="1">
      <alignment wrapText="1"/>
    </xf>
    <xf numFmtId="1" fontId="42" fillId="0" borderId="23" xfId="0" applyNumberFormat="1" applyFont="1" applyBorder="1"/>
    <xf numFmtId="0" fontId="42" fillId="0" borderId="19" xfId="0" applyFont="1" applyBorder="1"/>
    <xf numFmtId="1" fontId="42" fillId="0" borderId="19" xfId="0" applyNumberFormat="1" applyFont="1" applyBorder="1"/>
    <xf numFmtId="1" fontId="42" fillId="0" borderId="24" xfId="0" applyNumberFormat="1" applyFont="1" applyBorder="1"/>
    <xf numFmtId="0" fontId="42" fillId="30" borderId="20" xfId="0" applyFont="1" applyFill="1" applyBorder="1"/>
    <xf numFmtId="0" fontId="42" fillId="30" borderId="25" xfId="0" applyFont="1" applyFill="1" applyBorder="1" applyAlignment="1">
      <alignment wrapText="1"/>
    </xf>
    <xf numFmtId="0" fontId="41" fillId="0" borderId="20" xfId="0" applyFont="1" applyBorder="1"/>
    <xf numFmtId="1" fontId="41" fillId="0" borderId="13" xfId="0" applyNumberFormat="1" applyFont="1" applyBorder="1"/>
    <xf numFmtId="0" fontId="41" fillId="0" borderId="13" xfId="0" applyFont="1" applyBorder="1"/>
    <xf numFmtId="1" fontId="41" fillId="0" borderId="20" xfId="0" applyNumberFormat="1" applyFont="1" applyBorder="1"/>
    <xf numFmtId="0" fontId="42" fillId="31" borderId="13" xfId="0" applyFont="1" applyFill="1" applyBorder="1"/>
    <xf numFmtId="0" fontId="42" fillId="31" borderId="13" xfId="0" applyFont="1" applyFill="1" applyBorder="1" applyAlignment="1">
      <alignment wrapText="1"/>
    </xf>
    <xf numFmtId="0" fontId="42" fillId="32" borderId="13" xfId="0" applyFont="1" applyFill="1" applyBorder="1" applyAlignment="1">
      <alignment wrapText="1"/>
    </xf>
    <xf numFmtId="1" fontId="42" fillId="0" borderId="13" xfId="0" applyNumberFormat="1" applyFont="1" applyBorder="1"/>
    <xf numFmtId="0" fontId="42" fillId="0" borderId="20" xfId="0" applyFont="1" applyBorder="1"/>
    <xf numFmtId="0" fontId="40" fillId="0" borderId="0" xfId="0" applyFont="1"/>
    <xf numFmtId="0" fontId="44" fillId="0" borderId="0" xfId="0" applyFont="1"/>
    <xf numFmtId="0" fontId="44" fillId="0" borderId="0" xfId="0" applyFont="1" applyAlignment="1">
      <alignment horizontal="left"/>
    </xf>
    <xf numFmtId="1" fontId="2" fillId="0" borderId="0" xfId="120" applyFont="1" applyBorder="1" applyAlignment="1"/>
    <xf numFmtId="1" fontId="2" fillId="0" borderId="0" xfId="120" applyFont="1" applyBorder="1"/>
    <xf numFmtId="164" fontId="2" fillId="0" borderId="0" xfId="120" applyNumberFormat="1" applyFont="1" applyBorder="1" applyAlignment="1">
      <alignment wrapText="1"/>
    </xf>
    <xf numFmtId="1" fontId="2" fillId="0" borderId="23" xfId="120" applyFont="1" applyBorder="1"/>
    <xf numFmtId="0" fontId="42" fillId="0" borderId="0" xfId="0" applyFont="1" applyAlignment="1">
      <alignment horizontal="left"/>
    </xf>
    <xf numFmtId="168" fontId="4" fillId="0" borderId="16" xfId="120" applyNumberFormat="1" applyFont="1" applyBorder="1" applyAlignment="1">
      <alignment horizontal="center"/>
    </xf>
    <xf numFmtId="0" fontId="33" fillId="33" borderId="0" xfId="0" applyFont="1" applyFill="1"/>
    <xf numFmtId="0" fontId="33" fillId="33" borderId="0" xfId="0" applyFont="1" applyFill="1" applyBorder="1"/>
    <xf numFmtId="0" fontId="33" fillId="33" borderId="0" xfId="0" applyFont="1" applyFill="1" applyBorder="1" applyAlignment="1">
      <alignment horizontal="right"/>
    </xf>
    <xf numFmtId="0" fontId="34" fillId="33" borderId="19" xfId="0" applyFont="1" applyFill="1" applyBorder="1"/>
    <xf numFmtId="0" fontId="35" fillId="33" borderId="19" xfId="0" applyFont="1" applyFill="1" applyBorder="1" applyAlignment="1">
      <alignment horizontal="right"/>
    </xf>
    <xf numFmtId="0" fontId="35" fillId="33" borderId="19" xfId="0" applyFont="1" applyFill="1" applyBorder="1"/>
    <xf numFmtId="0" fontId="33" fillId="33" borderId="19" xfId="0" applyFont="1" applyFill="1" applyBorder="1"/>
    <xf numFmtId="0" fontId="34" fillId="33" borderId="0" xfId="0" applyFont="1" applyFill="1" applyBorder="1"/>
    <xf numFmtId="0" fontId="35" fillId="33" borderId="0" xfId="0" applyFont="1" applyFill="1" applyBorder="1" applyAlignment="1">
      <alignment horizontal="right"/>
    </xf>
    <xf numFmtId="0" fontId="35" fillId="33" borderId="0" xfId="0" applyFont="1" applyFill="1" applyBorder="1"/>
    <xf numFmtId="49" fontId="34" fillId="33" borderId="0" xfId="0" applyNumberFormat="1" applyFont="1" applyFill="1" applyBorder="1" applyAlignment="1">
      <alignment horizontal="left"/>
    </xf>
    <xf numFmtId="17" fontId="34" fillId="33" borderId="0" xfId="0" quotePrefix="1" applyNumberFormat="1" applyFont="1" applyFill="1" applyBorder="1" applyAlignment="1">
      <alignment horizontal="left"/>
    </xf>
    <xf numFmtId="0" fontId="34" fillId="33" borderId="0" xfId="0" applyFont="1" applyFill="1" applyBorder="1" applyAlignment="1">
      <alignment horizontal="left"/>
    </xf>
    <xf numFmtId="0" fontId="33" fillId="33" borderId="19" xfId="0" applyFont="1" applyFill="1" applyBorder="1" applyAlignment="1">
      <alignment horizontal="right"/>
    </xf>
    <xf numFmtId="0" fontId="36" fillId="33" borderId="0" xfId="0" applyFont="1" applyFill="1" applyBorder="1"/>
    <xf numFmtId="3" fontId="33" fillId="33" borderId="0" xfId="0" applyNumberFormat="1" applyFont="1" applyFill="1" applyBorder="1" applyAlignment="1">
      <alignment horizontal="right"/>
    </xf>
    <xf numFmtId="0" fontId="36" fillId="33" borderId="21" xfId="0" applyFont="1" applyFill="1" applyBorder="1" applyAlignment="1"/>
    <xf numFmtId="0" fontId="36" fillId="33" borderId="22" xfId="0" applyFont="1" applyFill="1" applyBorder="1" applyAlignment="1">
      <alignment horizontal="left"/>
    </xf>
    <xf numFmtId="4" fontId="36" fillId="33" borderId="21" xfId="0" applyNumberFormat="1" applyFont="1" applyFill="1" applyBorder="1" applyAlignment="1">
      <alignment horizontal="right"/>
    </xf>
    <xf numFmtId="0" fontId="36" fillId="33" borderId="22" xfId="0" applyFont="1" applyFill="1" applyBorder="1"/>
    <xf numFmtId="0" fontId="36" fillId="33" borderId="21" xfId="0" applyFont="1" applyFill="1" applyBorder="1" applyAlignment="1">
      <alignment horizontal="right"/>
    </xf>
    <xf numFmtId="0" fontId="33" fillId="33" borderId="22" xfId="0" applyFont="1" applyFill="1" applyBorder="1"/>
    <xf numFmtId="4" fontId="33" fillId="33" borderId="22" xfId="0" applyNumberFormat="1" applyFont="1" applyFill="1" applyBorder="1" applyAlignment="1">
      <alignment horizontal="right"/>
    </xf>
    <xf numFmtId="4" fontId="33" fillId="33" borderId="0" xfId="0" applyNumberFormat="1" applyFont="1" applyFill="1" applyBorder="1" applyAlignment="1">
      <alignment horizontal="right"/>
    </xf>
    <xf numFmtId="168" fontId="33" fillId="33" borderId="0" xfId="0" applyNumberFormat="1" applyFont="1" applyFill="1" applyBorder="1" applyAlignment="1">
      <alignment horizontal="right"/>
    </xf>
    <xf numFmtId="4" fontId="33" fillId="33" borderId="19" xfId="0" applyNumberFormat="1" applyFont="1" applyFill="1" applyBorder="1" applyAlignment="1">
      <alignment horizontal="right"/>
    </xf>
    <xf numFmtId="2" fontId="33" fillId="33" borderId="0" xfId="0" applyNumberFormat="1" applyFont="1" applyFill="1" applyBorder="1"/>
    <xf numFmtId="3" fontId="33" fillId="33" borderId="22" xfId="0" applyNumberFormat="1" applyFont="1" applyFill="1" applyBorder="1" applyAlignment="1">
      <alignment horizontal="right"/>
    </xf>
    <xf numFmtId="170" fontId="33" fillId="33" borderId="0" xfId="0" applyNumberFormat="1" applyFont="1" applyFill="1" applyBorder="1" applyAlignment="1">
      <alignment horizontal="right"/>
    </xf>
    <xf numFmtId="3" fontId="33" fillId="33" borderId="0" xfId="0" applyNumberFormat="1" applyFont="1" applyFill="1"/>
    <xf numFmtId="171" fontId="33" fillId="33" borderId="0" xfId="0" applyNumberFormat="1" applyFont="1" applyFill="1" applyBorder="1" applyAlignment="1">
      <alignment horizontal="right"/>
    </xf>
    <xf numFmtId="170" fontId="33" fillId="33" borderId="19" xfId="1" applyNumberFormat="1" applyFont="1" applyFill="1" applyBorder="1" applyAlignment="1">
      <alignment horizontal="right"/>
    </xf>
    <xf numFmtId="3" fontId="33" fillId="33" borderId="19" xfId="0" applyNumberFormat="1" applyFont="1" applyFill="1" applyBorder="1" applyAlignment="1">
      <alignment horizontal="right"/>
    </xf>
    <xf numFmtId="0" fontId="38" fillId="33" borderId="0" xfId="0" applyFont="1" applyFill="1" applyBorder="1"/>
    <xf numFmtId="4" fontId="37" fillId="33" borderId="0" xfId="0" applyNumberFormat="1" applyFont="1" applyFill="1" applyBorder="1" applyAlignment="1">
      <alignment horizontal="right"/>
    </xf>
    <xf numFmtId="4" fontId="37" fillId="33" borderId="0" xfId="0" applyNumberFormat="1" applyFont="1" applyFill="1" applyBorder="1"/>
    <xf numFmtId="0" fontId="37" fillId="33" borderId="0" xfId="0" applyFont="1" applyFill="1" applyBorder="1"/>
    <xf numFmtId="9" fontId="33" fillId="33" borderId="0" xfId="1" applyFont="1" applyFill="1" applyBorder="1"/>
    <xf numFmtId="172" fontId="36" fillId="33" borderId="0" xfId="0" applyNumberFormat="1" applyFont="1" applyFill="1" applyBorder="1"/>
    <xf numFmtId="173" fontId="33" fillId="33" borderId="0" xfId="0" applyNumberFormat="1" applyFont="1" applyFill="1" applyBorder="1" applyAlignment="1">
      <alignment horizontal="left"/>
    </xf>
    <xf numFmtId="1" fontId="33" fillId="33" borderId="0" xfId="0" applyNumberFormat="1" applyFont="1" applyFill="1"/>
    <xf numFmtId="4" fontId="33" fillId="33" borderId="0" xfId="0" applyNumberFormat="1" applyFont="1" applyFill="1" applyBorder="1" applyAlignment="1">
      <alignment horizontal="left"/>
    </xf>
    <xf numFmtId="172" fontId="33" fillId="33" borderId="0" xfId="0" applyNumberFormat="1" applyFont="1" applyFill="1" applyBorder="1" applyAlignment="1">
      <alignment horizontal="left"/>
    </xf>
    <xf numFmtId="1" fontId="2" fillId="0" borderId="29" xfId="120" applyFont="1" applyBorder="1" applyAlignment="1"/>
    <xf numFmtId="174" fontId="2" fillId="0" borderId="0" xfId="120" applyNumberFormat="1" applyFont="1" applyBorder="1" applyAlignment="1">
      <alignment horizontal="left"/>
    </xf>
    <xf numFmtId="1" fontId="2" fillId="0" borderId="30" xfId="120" applyFont="1" applyBorder="1" applyAlignment="1">
      <alignment vertical="center"/>
    </xf>
    <xf numFmtId="1" fontId="4" fillId="0" borderId="31" xfId="120" applyFont="1" applyBorder="1" applyAlignment="1">
      <alignment vertical="center"/>
    </xf>
    <xf numFmtId="1" fontId="4" fillId="0" borderId="21" xfId="120" applyFont="1" applyBorder="1"/>
    <xf numFmtId="169" fontId="4" fillId="0" borderId="21" xfId="120" applyNumberFormat="1" applyFont="1" applyBorder="1" applyAlignment="1">
      <alignment horizontal="center"/>
    </xf>
    <xf numFmtId="1" fontId="4" fillId="0" borderId="24" xfId="120" applyFont="1" applyBorder="1"/>
    <xf numFmtId="14" fontId="0" fillId="0" borderId="0" xfId="0" applyNumberFormat="1"/>
    <xf numFmtId="175" fontId="0" fillId="0" borderId="0" xfId="0" applyNumberFormat="1"/>
    <xf numFmtId="1" fontId="0" fillId="0" borderId="0" xfId="0" applyNumberFormat="1"/>
    <xf numFmtId="0" fontId="44" fillId="0" borderId="0" xfId="0" applyFont="1"/>
    <xf numFmtId="2" fontId="41" fillId="0" borderId="23" xfId="0" applyNumberFormat="1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1" fontId="43" fillId="17" borderId="10" xfId="120" applyFont="1" applyFill="1" applyBorder="1" applyAlignment="1">
      <alignment horizontal="left"/>
    </xf>
    <xf numFmtId="1" fontId="45" fillId="34" borderId="28" xfId="120" applyFont="1" applyFill="1" applyBorder="1" applyAlignment="1">
      <alignment horizontal="center" vertical="center" wrapText="1"/>
    </xf>
    <xf numFmtId="1" fontId="2" fillId="0" borderId="32" xfId="120" applyFont="1" applyBorder="1" applyAlignment="1">
      <alignment horizontal="left"/>
    </xf>
    <xf numFmtId="1" fontId="43" fillId="35" borderId="10" xfId="120" applyFont="1" applyFill="1" applyBorder="1" applyAlignment="1">
      <alignment horizontal="left"/>
    </xf>
    <xf numFmtId="1" fontId="4" fillId="0" borderId="11" xfId="120" applyFont="1" applyBorder="1" applyAlignment="1">
      <alignment horizontal="center"/>
    </xf>
    <xf numFmtId="4" fontId="2" fillId="29" borderId="12" xfId="120" applyNumberFormat="1" applyFont="1" applyFill="1" applyBorder="1" applyAlignment="1">
      <alignment horizontal="center"/>
    </xf>
    <xf numFmtId="1" fontId="2" fillId="0" borderId="15" xfId="120" applyFont="1" applyBorder="1" applyAlignment="1">
      <alignment horizontal="left"/>
    </xf>
    <xf numFmtId="3" fontId="4" fillId="0" borderId="16" xfId="120" applyNumberFormat="1" applyBorder="1" applyAlignment="1">
      <alignment horizontal="center"/>
    </xf>
    <xf numFmtId="168" fontId="4" fillId="0" borderId="16" xfId="120" applyNumberFormat="1" applyFont="1" applyBorder="1" applyAlignment="1">
      <alignment horizontal="center"/>
    </xf>
    <xf numFmtId="1" fontId="2" fillId="0" borderId="26" xfId="120" applyFont="1" applyBorder="1" applyAlignment="1">
      <alignment horizontal="left"/>
    </xf>
    <xf numFmtId="169" fontId="4" fillId="0" borderId="27" xfId="120" applyNumberFormat="1" applyFont="1" applyBorder="1" applyAlignment="1">
      <alignment horizontal="center"/>
    </xf>
    <xf numFmtId="169" fontId="4" fillId="0" borderId="18" xfId="120" applyNumberFormat="1" applyFont="1" applyBorder="1" applyAlignment="1">
      <alignment horizontal="center"/>
    </xf>
  </cellXfs>
  <cellStyles count="223">
    <cellStyle name="20% - Accent1 2" xfId="53" xr:uid="{00000000-0005-0000-0000-000000000000}"/>
    <cellStyle name="20% - Accent1 3" xfId="52" xr:uid="{00000000-0005-0000-0000-000001000000}"/>
    <cellStyle name="20% - Accent1 4" xfId="51" xr:uid="{00000000-0005-0000-0000-000002000000}"/>
    <cellStyle name="20% - Accent1 5" xfId="49" xr:uid="{00000000-0005-0000-0000-000003000000}"/>
    <cellStyle name="20% - Accent2 2" xfId="76" xr:uid="{00000000-0005-0000-0000-000004000000}"/>
    <cellStyle name="20% - Accent2 3" xfId="73" xr:uid="{00000000-0005-0000-0000-000005000000}"/>
    <cellStyle name="20% - Accent2 4" xfId="75" xr:uid="{00000000-0005-0000-0000-000006000000}"/>
    <cellStyle name="20% - Accent2 5" xfId="81" xr:uid="{00000000-0005-0000-0000-000007000000}"/>
    <cellStyle name="20% - Accent3 2" xfId="28" xr:uid="{00000000-0005-0000-0000-000008000000}"/>
    <cellStyle name="20% - Accent3 3" xfId="27" xr:uid="{00000000-0005-0000-0000-000009000000}"/>
    <cellStyle name="20% - Accent3 4" xfId="26" xr:uid="{00000000-0005-0000-0000-00000A000000}"/>
    <cellStyle name="20% - Accent3 5" xfId="25" xr:uid="{00000000-0005-0000-0000-00000B000000}"/>
    <cellStyle name="20% - Accent4 2" xfId="204" xr:uid="{00000000-0005-0000-0000-00000C000000}"/>
    <cellStyle name="20% - Accent4 3" xfId="199" xr:uid="{00000000-0005-0000-0000-00000D000000}"/>
    <cellStyle name="20% - Accent4 4" xfId="201" xr:uid="{00000000-0005-0000-0000-00000E000000}"/>
    <cellStyle name="20% - Accent4 5" xfId="202" xr:uid="{00000000-0005-0000-0000-00000F000000}"/>
    <cellStyle name="20% - Accent5 2" xfId="18" xr:uid="{00000000-0005-0000-0000-000010000000}"/>
    <cellStyle name="20% - Accent5 3" xfId="15" xr:uid="{00000000-0005-0000-0000-000011000000}"/>
    <cellStyle name="20% - Accent5 4" xfId="22" xr:uid="{00000000-0005-0000-0000-000012000000}"/>
    <cellStyle name="20% - Accent5 5" xfId="20" xr:uid="{00000000-0005-0000-0000-000013000000}"/>
    <cellStyle name="20% - Accent6 2" xfId="115" xr:uid="{00000000-0005-0000-0000-000014000000}"/>
    <cellStyle name="20% - Accent6 3" xfId="109" xr:uid="{00000000-0005-0000-0000-000015000000}"/>
    <cellStyle name="20% - Accent6 4" xfId="111" xr:uid="{00000000-0005-0000-0000-000016000000}"/>
    <cellStyle name="20% - Accent6 5" xfId="128" xr:uid="{00000000-0005-0000-0000-000017000000}"/>
    <cellStyle name="40% - Accent1 2" xfId="72" xr:uid="{00000000-0005-0000-0000-000018000000}"/>
    <cellStyle name="40% - Accent1 3" xfId="71" xr:uid="{00000000-0005-0000-0000-000019000000}"/>
    <cellStyle name="40% - Accent1 4" xfId="70" xr:uid="{00000000-0005-0000-0000-00001A000000}"/>
    <cellStyle name="40% - Accent1 5" xfId="69" xr:uid="{00000000-0005-0000-0000-00001B000000}"/>
    <cellStyle name="40% - Accent2 2" xfId="179" xr:uid="{00000000-0005-0000-0000-00001C000000}"/>
    <cellStyle name="40% - Accent2 3" xfId="180" xr:uid="{00000000-0005-0000-0000-00001D000000}"/>
    <cellStyle name="40% - Accent2 4" xfId="181" xr:uid="{00000000-0005-0000-0000-00001E000000}"/>
    <cellStyle name="40% - Accent2 5" xfId="182" xr:uid="{00000000-0005-0000-0000-00001F000000}"/>
    <cellStyle name="40% - Accent3 2" xfId="211" xr:uid="{00000000-0005-0000-0000-000020000000}"/>
    <cellStyle name="40% - Accent3 3" xfId="210" xr:uid="{00000000-0005-0000-0000-000021000000}"/>
    <cellStyle name="40% - Accent3 4" xfId="206" xr:uid="{00000000-0005-0000-0000-000022000000}"/>
    <cellStyle name="40% - Accent3 5" xfId="205" xr:uid="{00000000-0005-0000-0000-000023000000}"/>
    <cellStyle name="40% - Accent4 2" xfId="190" xr:uid="{00000000-0005-0000-0000-000024000000}"/>
    <cellStyle name="40% - Accent4 3" xfId="188" xr:uid="{00000000-0005-0000-0000-000025000000}"/>
    <cellStyle name="40% - Accent4 4" xfId="189" xr:uid="{00000000-0005-0000-0000-000026000000}"/>
    <cellStyle name="40% - Accent4 5" xfId="187" xr:uid="{00000000-0005-0000-0000-000027000000}"/>
    <cellStyle name="40% - Accent5 2" xfId="160" xr:uid="{00000000-0005-0000-0000-000028000000}"/>
    <cellStyle name="40% - Accent5 3" xfId="159" xr:uid="{00000000-0005-0000-0000-000029000000}"/>
    <cellStyle name="40% - Accent5 4" xfId="158" xr:uid="{00000000-0005-0000-0000-00002A000000}"/>
    <cellStyle name="40% - Accent5 5" xfId="157" xr:uid="{00000000-0005-0000-0000-00002B000000}"/>
    <cellStyle name="40% - Accent6 2" xfId="97" xr:uid="{00000000-0005-0000-0000-00002C000000}"/>
    <cellStyle name="40% - Accent6 3" xfId="98" xr:uid="{00000000-0005-0000-0000-00002D000000}"/>
    <cellStyle name="40% - Accent6 4" xfId="99" xr:uid="{00000000-0005-0000-0000-00002E000000}"/>
    <cellStyle name="40% - Accent6 5" xfId="100" xr:uid="{00000000-0005-0000-0000-00002F000000}"/>
    <cellStyle name="60% - Accent1 2" xfId="183" xr:uid="{00000000-0005-0000-0000-000030000000}"/>
    <cellStyle name="60% - Accent1 3" xfId="184" xr:uid="{00000000-0005-0000-0000-000031000000}"/>
    <cellStyle name="60% - Accent1 4" xfId="185" xr:uid="{00000000-0005-0000-0000-000032000000}"/>
    <cellStyle name="60% - Accent1 5" xfId="186" xr:uid="{00000000-0005-0000-0000-000033000000}"/>
    <cellStyle name="60% - Accent2 2" xfId="216" xr:uid="{00000000-0005-0000-0000-000034000000}"/>
    <cellStyle name="60% - Accent2 3" xfId="212" xr:uid="{00000000-0005-0000-0000-000035000000}"/>
    <cellStyle name="60% - Accent2 4" xfId="213" xr:uid="{00000000-0005-0000-0000-000036000000}"/>
    <cellStyle name="60% - Accent2 5" xfId="222" xr:uid="{00000000-0005-0000-0000-000037000000}"/>
    <cellStyle name="60% - Accent3 2" xfId="178" xr:uid="{00000000-0005-0000-0000-000038000000}"/>
    <cellStyle name="60% - Accent3 3" xfId="177" xr:uid="{00000000-0005-0000-0000-000039000000}"/>
    <cellStyle name="60% - Accent3 4" xfId="176" xr:uid="{00000000-0005-0000-0000-00003A000000}"/>
    <cellStyle name="60% - Accent3 5" xfId="175" xr:uid="{00000000-0005-0000-0000-00003B000000}"/>
    <cellStyle name="60% - Accent4 2" xfId="57" xr:uid="{00000000-0005-0000-0000-00003C000000}"/>
    <cellStyle name="60% - Accent4 3" xfId="59" xr:uid="{00000000-0005-0000-0000-00003D000000}"/>
    <cellStyle name="60% - Accent4 4" xfId="61" xr:uid="{00000000-0005-0000-0000-00003E000000}"/>
    <cellStyle name="60% - Accent4 5" xfId="62" xr:uid="{00000000-0005-0000-0000-00003F000000}"/>
    <cellStyle name="60% - Accent5 2" xfId="106" xr:uid="{00000000-0005-0000-0000-000040000000}"/>
    <cellStyle name="60% - Accent5 3" xfId="104" xr:uid="{00000000-0005-0000-0000-000041000000}"/>
    <cellStyle name="60% - Accent5 4" xfId="102" xr:uid="{00000000-0005-0000-0000-000042000000}"/>
    <cellStyle name="60% - Accent5 5" xfId="101" xr:uid="{00000000-0005-0000-0000-000043000000}"/>
    <cellStyle name="60% - Accent6 2" xfId="155" xr:uid="{00000000-0005-0000-0000-000044000000}"/>
    <cellStyle name="60% - Accent6 3" xfId="153" xr:uid="{00000000-0005-0000-0000-000045000000}"/>
    <cellStyle name="60% - Accent6 4" xfId="154" xr:uid="{00000000-0005-0000-0000-000046000000}"/>
    <cellStyle name="60% - Accent6 5" xfId="156" xr:uid="{00000000-0005-0000-0000-000047000000}"/>
    <cellStyle name="Accent" xfId="29" xr:uid="{00000000-0005-0000-0000-000048000000}"/>
    <cellStyle name="Accent 1" xfId="32" xr:uid="{00000000-0005-0000-0000-000049000000}"/>
    <cellStyle name="Accent 2" xfId="31" xr:uid="{00000000-0005-0000-0000-00004A000000}"/>
    <cellStyle name="Accent 3" xfId="30" xr:uid="{00000000-0005-0000-0000-00004B000000}"/>
    <cellStyle name="Accent1 2" xfId="90" xr:uid="{00000000-0005-0000-0000-00004C000000}"/>
    <cellStyle name="Accent1 3" xfId="88" xr:uid="{00000000-0005-0000-0000-00004D000000}"/>
    <cellStyle name="Accent1 4" xfId="89" xr:uid="{00000000-0005-0000-0000-00004E000000}"/>
    <cellStyle name="Accent1 5" xfId="87" xr:uid="{00000000-0005-0000-0000-00004F000000}"/>
    <cellStyle name="Accent2 2" xfId="36" xr:uid="{00000000-0005-0000-0000-000050000000}"/>
    <cellStyle name="Accent2 3" xfId="35" xr:uid="{00000000-0005-0000-0000-000051000000}"/>
    <cellStyle name="Accent2 4" xfId="34" xr:uid="{00000000-0005-0000-0000-000052000000}"/>
    <cellStyle name="Accent2 5" xfId="33" xr:uid="{00000000-0005-0000-0000-000053000000}"/>
    <cellStyle name="Accent3 2" xfId="121" xr:uid="{00000000-0005-0000-0000-000054000000}"/>
    <cellStyle name="Accent3 3" xfId="122" xr:uid="{00000000-0005-0000-0000-000055000000}"/>
    <cellStyle name="Accent3 4" xfId="123" xr:uid="{00000000-0005-0000-0000-000056000000}"/>
    <cellStyle name="Accent3 5" xfId="124" xr:uid="{00000000-0005-0000-0000-000057000000}"/>
    <cellStyle name="Accent4 2" xfId="10" xr:uid="{00000000-0005-0000-0000-000058000000}"/>
    <cellStyle name="Accent4 3" xfId="11" xr:uid="{00000000-0005-0000-0000-000059000000}"/>
    <cellStyle name="Accent4 4" xfId="12" xr:uid="{00000000-0005-0000-0000-00005A000000}"/>
    <cellStyle name="Accent4 5" xfId="13" xr:uid="{00000000-0005-0000-0000-00005B000000}"/>
    <cellStyle name="Accent5 2" xfId="163" xr:uid="{00000000-0005-0000-0000-00005C000000}"/>
    <cellStyle name="Accent5 3" xfId="165" xr:uid="{00000000-0005-0000-0000-00005D000000}"/>
    <cellStyle name="Accent5 4" xfId="164" xr:uid="{00000000-0005-0000-0000-00005E000000}"/>
    <cellStyle name="Accent5 5" xfId="161" xr:uid="{00000000-0005-0000-0000-00005F000000}"/>
    <cellStyle name="Accent6 2" xfId="23" xr:uid="{00000000-0005-0000-0000-000060000000}"/>
    <cellStyle name="Accent6 3" xfId="24" xr:uid="{00000000-0005-0000-0000-000061000000}"/>
    <cellStyle name="Accent6 4" xfId="19" xr:uid="{00000000-0005-0000-0000-000062000000}"/>
    <cellStyle name="Accent6 5" xfId="21" xr:uid="{00000000-0005-0000-0000-000063000000}"/>
    <cellStyle name="Bad" xfId="208" xr:uid="{00000000-0005-0000-0000-000064000000}"/>
    <cellStyle name="Bad 2" xfId="192" xr:uid="{00000000-0005-0000-0000-000065000000}"/>
    <cellStyle name="Bad 3" xfId="193" xr:uid="{00000000-0005-0000-0000-000066000000}"/>
    <cellStyle name="Bad 4" xfId="194" xr:uid="{00000000-0005-0000-0000-000067000000}"/>
    <cellStyle name="Bad 5" xfId="195" xr:uid="{00000000-0005-0000-0000-000068000000}"/>
    <cellStyle name="Calculation 2" xfId="113" xr:uid="{00000000-0005-0000-0000-000069000000}"/>
    <cellStyle name="Calculation 3" xfId="127" xr:uid="{00000000-0005-0000-0000-00006A000000}"/>
    <cellStyle name="Calculation 4" xfId="126" xr:uid="{00000000-0005-0000-0000-00006B000000}"/>
    <cellStyle name="Calculation 5" xfId="129" xr:uid="{00000000-0005-0000-0000-00006C000000}"/>
    <cellStyle name="Check Cell 2" xfId="167" xr:uid="{00000000-0005-0000-0000-00006D000000}"/>
    <cellStyle name="Check Cell 3" xfId="169" xr:uid="{00000000-0005-0000-0000-00006E000000}"/>
    <cellStyle name="Check Cell 4" xfId="171" xr:uid="{00000000-0005-0000-0000-00006F000000}"/>
    <cellStyle name="Check Cell 5" xfId="172" xr:uid="{00000000-0005-0000-0000-000070000000}"/>
    <cellStyle name="Comma 2" xfId="146" xr:uid="{00000000-0005-0000-0000-000071000000}"/>
    <cellStyle name="Comma 2 2" xfId="207" xr:uid="{00000000-0005-0000-0000-000072000000}"/>
    <cellStyle name="Comma 3" xfId="142" xr:uid="{00000000-0005-0000-0000-000073000000}"/>
    <cellStyle name="Comma 4" xfId="143" xr:uid="{00000000-0005-0000-0000-000074000000}"/>
    <cellStyle name="Comma 5" xfId="144" xr:uid="{00000000-0005-0000-0000-000075000000}"/>
    <cellStyle name="Comma 6" xfId="145" xr:uid="{00000000-0005-0000-0000-000076000000}"/>
    <cellStyle name="Error" xfId="209" xr:uid="{00000000-0005-0000-0000-000077000000}"/>
    <cellStyle name="Explanatory Text 2" xfId="46" xr:uid="{00000000-0005-0000-0000-000078000000}"/>
    <cellStyle name="Explanatory Text 3" xfId="48" xr:uid="{00000000-0005-0000-0000-000079000000}"/>
    <cellStyle name="Explanatory Text 4" xfId="42" xr:uid="{00000000-0005-0000-0000-00007A000000}"/>
    <cellStyle name="Explanatory Text 5" xfId="43" xr:uid="{00000000-0005-0000-0000-00007B000000}"/>
    <cellStyle name="Footnote" xfId="93" xr:uid="{00000000-0005-0000-0000-00007C000000}"/>
    <cellStyle name="Good" xfId="108" xr:uid="{00000000-0005-0000-0000-00007D000000}"/>
    <cellStyle name="Good 2" xfId="218" xr:uid="{00000000-0005-0000-0000-00007E000000}"/>
    <cellStyle name="Good 3" xfId="217" xr:uid="{00000000-0005-0000-0000-00007F000000}"/>
    <cellStyle name="Good 4" xfId="215" xr:uid="{00000000-0005-0000-0000-000080000000}"/>
    <cellStyle name="Good 5" xfId="214" xr:uid="{00000000-0005-0000-0000-000081000000}"/>
    <cellStyle name="Heading" xfId="64" xr:uid="{00000000-0005-0000-0000-000082000000}"/>
    <cellStyle name="Heading 1" xfId="67" xr:uid="{00000000-0005-0000-0000-000083000000}"/>
    <cellStyle name="Heading 1 2" xfId="60" xr:uid="{00000000-0005-0000-0000-000084000000}"/>
    <cellStyle name="Heading 1 3" xfId="56" xr:uid="{00000000-0005-0000-0000-000085000000}"/>
    <cellStyle name="Heading 1 4" xfId="58" xr:uid="{00000000-0005-0000-0000-000086000000}"/>
    <cellStyle name="Heading 1 5" xfId="55" xr:uid="{00000000-0005-0000-0000-000087000000}"/>
    <cellStyle name="Heading 2" xfId="65" xr:uid="{00000000-0005-0000-0000-000088000000}"/>
    <cellStyle name="Heading 2 2" xfId="170" xr:uid="{00000000-0005-0000-0000-000089000000}"/>
    <cellStyle name="Heading 2 3" xfId="168" xr:uid="{00000000-0005-0000-0000-00008A000000}"/>
    <cellStyle name="Heading 2 4" xfId="174" xr:uid="{00000000-0005-0000-0000-00008B000000}"/>
    <cellStyle name="Heading 2 5" xfId="173" xr:uid="{00000000-0005-0000-0000-00008C000000}"/>
    <cellStyle name="Heading 3 2" xfId="196" xr:uid="{00000000-0005-0000-0000-00008D000000}"/>
    <cellStyle name="Heading 3 3" xfId="197" xr:uid="{00000000-0005-0000-0000-00008E000000}"/>
    <cellStyle name="Heading 3 4" xfId="198" xr:uid="{00000000-0005-0000-0000-00008F000000}"/>
    <cellStyle name="Heading 3 5" xfId="200" xr:uid="{00000000-0005-0000-0000-000090000000}"/>
    <cellStyle name="Heading 4 2" xfId="147" xr:uid="{00000000-0005-0000-0000-000091000000}"/>
    <cellStyle name="Heading 4 3" xfId="148" xr:uid="{00000000-0005-0000-0000-000092000000}"/>
    <cellStyle name="Heading 4 4" xfId="149" xr:uid="{00000000-0005-0000-0000-000093000000}"/>
    <cellStyle name="Heading 4 5" xfId="150" xr:uid="{00000000-0005-0000-0000-000094000000}"/>
    <cellStyle name="Hyperlink" xfId="39" xr:uid="{00000000-0005-0000-0000-000095000000}"/>
    <cellStyle name="Hyperlink 2" xfId="85" xr:uid="{00000000-0005-0000-0000-000096000000}"/>
    <cellStyle name="Hyperlink 3" xfId="86" xr:uid="{00000000-0005-0000-0000-000097000000}"/>
    <cellStyle name="Hyperlink 4" xfId="84" xr:uid="{00000000-0005-0000-0000-000098000000}"/>
    <cellStyle name="Input 2" xfId="77" xr:uid="{00000000-0005-0000-0000-000099000000}"/>
    <cellStyle name="Input 3" xfId="79" xr:uid="{00000000-0005-0000-0000-00009A000000}"/>
    <cellStyle name="Input 4" xfId="66" xr:uid="{00000000-0005-0000-0000-00009B000000}"/>
    <cellStyle name="Input 5" xfId="68" xr:uid="{00000000-0005-0000-0000-00009C000000}"/>
    <cellStyle name="Linked Cell 2" xfId="137" xr:uid="{00000000-0005-0000-0000-00009D000000}"/>
    <cellStyle name="Linked Cell 3" xfId="133" xr:uid="{00000000-0005-0000-0000-00009E000000}"/>
    <cellStyle name="Linked Cell 4" xfId="134" xr:uid="{00000000-0005-0000-0000-00009F000000}"/>
    <cellStyle name="Linked Cell 5" xfId="130" xr:uid="{00000000-0005-0000-0000-0000A0000000}"/>
    <cellStyle name="Neutral" xfId="40" xr:uid="{00000000-0005-0000-0000-0000A1000000}"/>
    <cellStyle name="Neutral 2" xfId="3" xr:uid="{00000000-0005-0000-0000-0000A2000000}"/>
    <cellStyle name="Neutral 3" xfId="5" xr:uid="{00000000-0005-0000-0000-0000A3000000}"/>
    <cellStyle name="Neutral 4" xfId="4" xr:uid="{00000000-0005-0000-0000-0000A4000000}"/>
    <cellStyle name="Neutral 5" xfId="2" xr:uid="{00000000-0005-0000-0000-0000A5000000}"/>
    <cellStyle name="Normal" xfId="0" builtinId="0"/>
    <cellStyle name="Normal 10" xfId="110" xr:uid="{00000000-0005-0000-0000-0000A7000000}"/>
    <cellStyle name="Normal 11" xfId="112" xr:uid="{00000000-0005-0000-0000-0000A8000000}"/>
    <cellStyle name="Normal 11 2" xfId="151" xr:uid="{00000000-0005-0000-0000-0000A9000000}"/>
    <cellStyle name="Normal 12" xfId="114" xr:uid="{00000000-0005-0000-0000-0000AA000000}"/>
    <cellStyle name="Normal 13" xfId="116" xr:uid="{00000000-0005-0000-0000-0000AB000000}"/>
    <cellStyle name="Normal 14" xfId="117" xr:uid="{00000000-0005-0000-0000-0000AC000000}"/>
    <cellStyle name="Normal 16" xfId="120" xr:uid="{00000000-0005-0000-0000-0000AD000000}"/>
    <cellStyle name="Normal 2" xfId="135" xr:uid="{00000000-0005-0000-0000-0000AE000000}"/>
    <cellStyle name="Normal 2 2" xfId="54" xr:uid="{00000000-0005-0000-0000-0000AF000000}"/>
    <cellStyle name="Normal 2 2 2" xfId="138" xr:uid="{00000000-0005-0000-0000-0000B0000000}"/>
    <cellStyle name="Normal 2 3" xfId="50" xr:uid="{00000000-0005-0000-0000-0000B1000000}"/>
    <cellStyle name="Normal 2_Invest" xfId="203" xr:uid="{00000000-0005-0000-0000-0000B2000000}"/>
    <cellStyle name="Normal 3" xfId="131" xr:uid="{00000000-0005-0000-0000-0000B3000000}"/>
    <cellStyle name="Normal 4" xfId="132" xr:uid="{00000000-0005-0000-0000-0000B4000000}"/>
    <cellStyle name="Normal 4 2" xfId="191" xr:uid="{00000000-0005-0000-0000-0000B5000000}"/>
    <cellStyle name="Normal 4 2 2" xfId="63" xr:uid="{00000000-0005-0000-0000-0000B6000000}"/>
    <cellStyle name="Normal 4_Invest" xfId="38" xr:uid="{00000000-0005-0000-0000-0000B7000000}"/>
    <cellStyle name="Normal 5" xfId="140" xr:uid="{00000000-0005-0000-0000-0000B8000000}"/>
    <cellStyle name="Normal 6" xfId="141" xr:uid="{00000000-0005-0000-0000-0000B9000000}"/>
    <cellStyle name="Normal 6 2" xfId="166" xr:uid="{00000000-0005-0000-0000-0000BA000000}"/>
    <cellStyle name="Normal 6 2 2" xfId="37" xr:uid="{00000000-0005-0000-0000-0000BB000000}"/>
    <cellStyle name="Normal 6 3" xfId="162" xr:uid="{00000000-0005-0000-0000-0000BC000000}"/>
    <cellStyle name="Normal 7" xfId="136" xr:uid="{00000000-0005-0000-0000-0000BD000000}"/>
    <cellStyle name="Normal 8" xfId="139" xr:uid="{00000000-0005-0000-0000-0000BE000000}"/>
    <cellStyle name="Normal 9" xfId="125" xr:uid="{00000000-0005-0000-0000-0000BF000000}"/>
    <cellStyle name="Note" xfId="17" xr:uid="{00000000-0005-0000-0000-0000C0000000}"/>
    <cellStyle name="Note 2" xfId="118" xr:uid="{00000000-0005-0000-0000-0000C1000000}"/>
    <cellStyle name="Note 3" xfId="119" xr:uid="{00000000-0005-0000-0000-0000C2000000}"/>
    <cellStyle name="Note 4" xfId="220" xr:uid="{00000000-0005-0000-0000-0000C3000000}"/>
    <cellStyle name="Note 5" xfId="221" xr:uid="{00000000-0005-0000-0000-0000C4000000}"/>
    <cellStyle name="Note 6" xfId="219" xr:uid="{00000000-0005-0000-0000-0000C5000000}"/>
    <cellStyle name="Output 2" xfId="96" xr:uid="{00000000-0005-0000-0000-0000C6000000}"/>
    <cellStyle name="Output 3" xfId="107" xr:uid="{00000000-0005-0000-0000-0000C7000000}"/>
    <cellStyle name="Output 4" xfId="105" xr:uid="{00000000-0005-0000-0000-0000C8000000}"/>
    <cellStyle name="Output 5" xfId="103" xr:uid="{00000000-0005-0000-0000-0000C9000000}"/>
    <cellStyle name="Percent" xfId="1" builtinId="5"/>
    <cellStyle name="Percent 2" xfId="74" xr:uid="{00000000-0005-0000-0000-0000CB000000}"/>
    <cellStyle name="Percent 3" xfId="82" xr:uid="{00000000-0005-0000-0000-0000CC000000}"/>
    <cellStyle name="Percent 4" xfId="83" xr:uid="{00000000-0005-0000-0000-0000CD000000}"/>
    <cellStyle name="Percent 5" xfId="78" xr:uid="{00000000-0005-0000-0000-0000CE000000}"/>
    <cellStyle name="Percent 6" xfId="80" xr:uid="{00000000-0005-0000-0000-0000CF000000}"/>
    <cellStyle name="Status" xfId="14" xr:uid="{00000000-0005-0000-0000-0000D0000000}"/>
    <cellStyle name="Text" xfId="16" xr:uid="{00000000-0005-0000-0000-0000D1000000}"/>
    <cellStyle name="Title 2" xfId="95" xr:uid="{00000000-0005-0000-0000-0000D2000000}"/>
    <cellStyle name="Title 3" xfId="94" xr:uid="{00000000-0005-0000-0000-0000D3000000}"/>
    <cellStyle name="Title 4" xfId="92" xr:uid="{00000000-0005-0000-0000-0000D4000000}"/>
    <cellStyle name="Title 5" xfId="91" xr:uid="{00000000-0005-0000-0000-0000D5000000}"/>
    <cellStyle name="Total 2" xfId="9" xr:uid="{00000000-0005-0000-0000-0000D6000000}"/>
    <cellStyle name="Total 3" xfId="8" xr:uid="{00000000-0005-0000-0000-0000D7000000}"/>
    <cellStyle name="Total 4" xfId="7" xr:uid="{00000000-0005-0000-0000-0000D8000000}"/>
    <cellStyle name="Total 5" xfId="6" xr:uid="{00000000-0005-0000-0000-0000D9000000}"/>
    <cellStyle name="Warning" xfId="152" xr:uid="{00000000-0005-0000-0000-0000DA000000}"/>
    <cellStyle name="Warning Text 2" xfId="47" xr:uid="{00000000-0005-0000-0000-0000DB000000}"/>
    <cellStyle name="Warning Text 3" xfId="44" xr:uid="{00000000-0005-0000-0000-0000DC000000}"/>
    <cellStyle name="Warning Text 4" xfId="45" xr:uid="{00000000-0005-0000-0000-0000DD000000}"/>
    <cellStyle name="Warning Text 5" xfId="41" xr:uid="{00000000-0005-0000-0000-0000D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FFCCC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Folders/EKIESL/HZL/Latest%20CEA%20data%20base/ER%20Calculation@28.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 Calculations"/>
      <sheetName val="Base data"/>
      <sheetName val="EF Calculation"/>
      <sheetName val="CEA Database Results"/>
    </sheetNames>
    <sheetDataSet>
      <sheetData sheetId="0"/>
      <sheetData sheetId="1"/>
      <sheetData sheetId="2"/>
      <sheetData sheetId="3">
        <row r="14">
          <cell r="Q14">
            <v>0.95433977818005977</v>
          </cell>
          <cell r="R14">
            <v>0.96030998520797184</v>
          </cell>
          <cell r="S14">
            <v>0.95554866735373067</v>
          </cell>
        </row>
        <row r="15">
          <cell r="S15">
            <v>0.86821088302740268</v>
          </cell>
        </row>
        <row r="33">
          <cell r="I33">
            <v>960692.88193948974</v>
          </cell>
          <cell r="J33">
            <v>995956.5149627775</v>
          </cell>
          <cell r="K33">
            <v>965009.19717101986</v>
          </cell>
          <cell r="Q33">
            <v>0</v>
          </cell>
          <cell r="R33">
            <v>0</v>
          </cell>
          <cell r="S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tabSelected="1" zoomScaleNormal="100" zoomScalePageLayoutView="60" workbookViewId="0">
      <selection activeCell="G17" sqref="G17"/>
    </sheetView>
  </sheetViews>
  <sheetFormatPr defaultRowHeight="12.75" x14ac:dyDescent="0.2"/>
  <cols>
    <col min="2" max="2" width="26.7109375" customWidth="1"/>
    <col min="3" max="3" width="22.85546875" customWidth="1"/>
    <col min="4" max="4" width="20" customWidth="1"/>
    <col min="5" max="5" width="19" customWidth="1"/>
    <col min="6" max="6" width="22.140625" customWidth="1"/>
    <col min="7" max="7" width="22.42578125" customWidth="1"/>
    <col min="258" max="258" width="34.42578125" customWidth="1"/>
    <col min="259" max="259" width="11.85546875" customWidth="1"/>
    <col min="260" max="260" width="12.28515625" customWidth="1"/>
    <col min="261" max="261" width="21.7109375" customWidth="1"/>
    <col min="262" max="262" width="22.140625" customWidth="1"/>
    <col min="263" max="263" width="12.28515625" customWidth="1"/>
    <col min="514" max="514" width="34.42578125" customWidth="1"/>
    <col min="515" max="515" width="11.85546875" customWidth="1"/>
    <col min="516" max="516" width="12.28515625" customWidth="1"/>
    <col min="517" max="517" width="21.7109375" customWidth="1"/>
    <col min="518" max="518" width="22.140625" customWidth="1"/>
    <col min="519" max="519" width="12.28515625" customWidth="1"/>
    <col min="770" max="770" width="34.42578125" customWidth="1"/>
    <col min="771" max="771" width="11.85546875" customWidth="1"/>
    <col min="772" max="772" width="12.28515625" customWidth="1"/>
    <col min="773" max="773" width="21.7109375" customWidth="1"/>
    <col min="774" max="774" width="22.140625" customWidth="1"/>
    <col min="775" max="775" width="12.28515625" customWidth="1"/>
    <col min="1026" max="1026" width="34.42578125" customWidth="1"/>
    <col min="1027" max="1027" width="11.85546875" customWidth="1"/>
    <col min="1028" max="1028" width="12.28515625" customWidth="1"/>
    <col min="1029" max="1029" width="21.7109375" customWidth="1"/>
    <col min="1030" max="1030" width="22.140625" customWidth="1"/>
    <col min="1031" max="1031" width="12.28515625" customWidth="1"/>
    <col min="1282" max="1282" width="34.42578125" customWidth="1"/>
    <col min="1283" max="1283" width="11.85546875" customWidth="1"/>
    <col min="1284" max="1284" width="12.28515625" customWidth="1"/>
    <col min="1285" max="1285" width="21.7109375" customWidth="1"/>
    <col min="1286" max="1286" width="22.140625" customWidth="1"/>
    <col min="1287" max="1287" width="12.28515625" customWidth="1"/>
    <col min="1538" max="1538" width="34.42578125" customWidth="1"/>
    <col min="1539" max="1539" width="11.85546875" customWidth="1"/>
    <col min="1540" max="1540" width="12.28515625" customWidth="1"/>
    <col min="1541" max="1541" width="21.7109375" customWidth="1"/>
    <col min="1542" max="1542" width="22.140625" customWidth="1"/>
    <col min="1543" max="1543" width="12.28515625" customWidth="1"/>
    <col min="1794" max="1794" width="34.42578125" customWidth="1"/>
    <col min="1795" max="1795" width="11.85546875" customWidth="1"/>
    <col min="1796" max="1796" width="12.28515625" customWidth="1"/>
    <col min="1797" max="1797" width="21.7109375" customWidth="1"/>
    <col min="1798" max="1798" width="22.140625" customWidth="1"/>
    <col min="1799" max="1799" width="12.28515625" customWidth="1"/>
    <col min="2050" max="2050" width="34.42578125" customWidth="1"/>
    <col min="2051" max="2051" width="11.85546875" customWidth="1"/>
    <col min="2052" max="2052" width="12.28515625" customWidth="1"/>
    <col min="2053" max="2053" width="21.7109375" customWidth="1"/>
    <col min="2054" max="2054" width="22.140625" customWidth="1"/>
    <col min="2055" max="2055" width="12.28515625" customWidth="1"/>
    <col min="2306" max="2306" width="34.42578125" customWidth="1"/>
    <col min="2307" max="2307" width="11.85546875" customWidth="1"/>
    <col min="2308" max="2308" width="12.28515625" customWidth="1"/>
    <col min="2309" max="2309" width="21.7109375" customWidth="1"/>
    <col min="2310" max="2310" width="22.140625" customWidth="1"/>
    <col min="2311" max="2311" width="12.28515625" customWidth="1"/>
    <col min="2562" max="2562" width="34.42578125" customWidth="1"/>
    <col min="2563" max="2563" width="11.85546875" customWidth="1"/>
    <col min="2564" max="2564" width="12.28515625" customWidth="1"/>
    <col min="2565" max="2565" width="21.7109375" customWidth="1"/>
    <col min="2566" max="2566" width="22.140625" customWidth="1"/>
    <col min="2567" max="2567" width="12.28515625" customWidth="1"/>
    <col min="2818" max="2818" width="34.42578125" customWidth="1"/>
    <col min="2819" max="2819" width="11.85546875" customWidth="1"/>
    <col min="2820" max="2820" width="12.28515625" customWidth="1"/>
    <col min="2821" max="2821" width="21.7109375" customWidth="1"/>
    <col min="2822" max="2822" width="22.140625" customWidth="1"/>
    <col min="2823" max="2823" width="12.28515625" customWidth="1"/>
    <col min="3074" max="3074" width="34.42578125" customWidth="1"/>
    <col min="3075" max="3075" width="11.85546875" customWidth="1"/>
    <col min="3076" max="3076" width="12.28515625" customWidth="1"/>
    <col min="3077" max="3077" width="21.7109375" customWidth="1"/>
    <col min="3078" max="3078" width="22.140625" customWidth="1"/>
    <col min="3079" max="3079" width="12.28515625" customWidth="1"/>
    <col min="3330" max="3330" width="34.42578125" customWidth="1"/>
    <col min="3331" max="3331" width="11.85546875" customWidth="1"/>
    <col min="3332" max="3332" width="12.28515625" customWidth="1"/>
    <col min="3333" max="3333" width="21.7109375" customWidth="1"/>
    <col min="3334" max="3334" width="22.140625" customWidth="1"/>
    <col min="3335" max="3335" width="12.28515625" customWidth="1"/>
    <col min="3586" max="3586" width="34.42578125" customWidth="1"/>
    <col min="3587" max="3587" width="11.85546875" customWidth="1"/>
    <col min="3588" max="3588" width="12.28515625" customWidth="1"/>
    <col min="3589" max="3589" width="21.7109375" customWidth="1"/>
    <col min="3590" max="3590" width="22.140625" customWidth="1"/>
    <col min="3591" max="3591" width="12.28515625" customWidth="1"/>
    <col min="3842" max="3842" width="34.42578125" customWidth="1"/>
    <col min="3843" max="3843" width="11.85546875" customWidth="1"/>
    <col min="3844" max="3844" width="12.28515625" customWidth="1"/>
    <col min="3845" max="3845" width="21.7109375" customWidth="1"/>
    <col min="3846" max="3846" width="22.140625" customWidth="1"/>
    <col min="3847" max="3847" width="12.28515625" customWidth="1"/>
    <col min="4098" max="4098" width="34.42578125" customWidth="1"/>
    <col min="4099" max="4099" width="11.85546875" customWidth="1"/>
    <col min="4100" max="4100" width="12.28515625" customWidth="1"/>
    <col min="4101" max="4101" width="21.7109375" customWidth="1"/>
    <col min="4102" max="4102" width="22.140625" customWidth="1"/>
    <col min="4103" max="4103" width="12.28515625" customWidth="1"/>
    <col min="4354" max="4354" width="34.42578125" customWidth="1"/>
    <col min="4355" max="4355" width="11.85546875" customWidth="1"/>
    <col min="4356" max="4356" width="12.28515625" customWidth="1"/>
    <col min="4357" max="4357" width="21.7109375" customWidth="1"/>
    <col min="4358" max="4358" width="22.140625" customWidth="1"/>
    <col min="4359" max="4359" width="12.28515625" customWidth="1"/>
    <col min="4610" max="4610" width="34.42578125" customWidth="1"/>
    <col min="4611" max="4611" width="11.85546875" customWidth="1"/>
    <col min="4612" max="4612" width="12.28515625" customWidth="1"/>
    <col min="4613" max="4613" width="21.7109375" customWidth="1"/>
    <col min="4614" max="4614" width="22.140625" customWidth="1"/>
    <col min="4615" max="4615" width="12.28515625" customWidth="1"/>
    <col min="4866" max="4866" width="34.42578125" customWidth="1"/>
    <col min="4867" max="4867" width="11.85546875" customWidth="1"/>
    <col min="4868" max="4868" width="12.28515625" customWidth="1"/>
    <col min="4869" max="4869" width="21.7109375" customWidth="1"/>
    <col min="4870" max="4870" width="22.140625" customWidth="1"/>
    <col min="4871" max="4871" width="12.28515625" customWidth="1"/>
    <col min="5122" max="5122" width="34.42578125" customWidth="1"/>
    <col min="5123" max="5123" width="11.85546875" customWidth="1"/>
    <col min="5124" max="5124" width="12.28515625" customWidth="1"/>
    <col min="5125" max="5125" width="21.7109375" customWidth="1"/>
    <col min="5126" max="5126" width="22.140625" customWidth="1"/>
    <col min="5127" max="5127" width="12.28515625" customWidth="1"/>
    <col min="5378" max="5378" width="34.42578125" customWidth="1"/>
    <col min="5379" max="5379" width="11.85546875" customWidth="1"/>
    <col min="5380" max="5380" width="12.28515625" customWidth="1"/>
    <col min="5381" max="5381" width="21.7109375" customWidth="1"/>
    <col min="5382" max="5382" width="22.140625" customWidth="1"/>
    <col min="5383" max="5383" width="12.28515625" customWidth="1"/>
    <col min="5634" max="5634" width="34.42578125" customWidth="1"/>
    <col min="5635" max="5635" width="11.85546875" customWidth="1"/>
    <col min="5636" max="5636" width="12.28515625" customWidth="1"/>
    <col min="5637" max="5637" width="21.7109375" customWidth="1"/>
    <col min="5638" max="5638" width="22.140625" customWidth="1"/>
    <col min="5639" max="5639" width="12.28515625" customWidth="1"/>
    <col min="5890" max="5890" width="34.42578125" customWidth="1"/>
    <col min="5891" max="5891" width="11.85546875" customWidth="1"/>
    <col min="5892" max="5892" width="12.28515625" customWidth="1"/>
    <col min="5893" max="5893" width="21.7109375" customWidth="1"/>
    <col min="5894" max="5894" width="22.140625" customWidth="1"/>
    <col min="5895" max="5895" width="12.28515625" customWidth="1"/>
    <col min="6146" max="6146" width="34.42578125" customWidth="1"/>
    <col min="6147" max="6147" width="11.85546875" customWidth="1"/>
    <col min="6148" max="6148" width="12.28515625" customWidth="1"/>
    <col min="6149" max="6149" width="21.7109375" customWidth="1"/>
    <col min="6150" max="6150" width="22.140625" customWidth="1"/>
    <col min="6151" max="6151" width="12.28515625" customWidth="1"/>
    <col min="6402" max="6402" width="34.42578125" customWidth="1"/>
    <col min="6403" max="6403" width="11.85546875" customWidth="1"/>
    <col min="6404" max="6404" width="12.28515625" customWidth="1"/>
    <col min="6405" max="6405" width="21.7109375" customWidth="1"/>
    <col min="6406" max="6406" width="22.140625" customWidth="1"/>
    <col min="6407" max="6407" width="12.28515625" customWidth="1"/>
    <col min="6658" max="6658" width="34.42578125" customWidth="1"/>
    <col min="6659" max="6659" width="11.85546875" customWidth="1"/>
    <col min="6660" max="6660" width="12.28515625" customWidth="1"/>
    <col min="6661" max="6661" width="21.7109375" customWidth="1"/>
    <col min="6662" max="6662" width="22.140625" customWidth="1"/>
    <col min="6663" max="6663" width="12.28515625" customWidth="1"/>
    <col min="6914" max="6914" width="34.42578125" customWidth="1"/>
    <col min="6915" max="6915" width="11.85546875" customWidth="1"/>
    <col min="6916" max="6916" width="12.28515625" customWidth="1"/>
    <col min="6917" max="6917" width="21.7109375" customWidth="1"/>
    <col min="6918" max="6918" width="22.140625" customWidth="1"/>
    <col min="6919" max="6919" width="12.28515625" customWidth="1"/>
    <col min="7170" max="7170" width="34.42578125" customWidth="1"/>
    <col min="7171" max="7171" width="11.85546875" customWidth="1"/>
    <col min="7172" max="7172" width="12.28515625" customWidth="1"/>
    <col min="7173" max="7173" width="21.7109375" customWidth="1"/>
    <col min="7174" max="7174" width="22.140625" customWidth="1"/>
    <col min="7175" max="7175" width="12.28515625" customWidth="1"/>
    <col min="7426" max="7426" width="34.42578125" customWidth="1"/>
    <col min="7427" max="7427" width="11.85546875" customWidth="1"/>
    <col min="7428" max="7428" width="12.28515625" customWidth="1"/>
    <col min="7429" max="7429" width="21.7109375" customWidth="1"/>
    <col min="7430" max="7430" width="22.140625" customWidth="1"/>
    <col min="7431" max="7431" width="12.28515625" customWidth="1"/>
    <col min="7682" max="7682" width="34.42578125" customWidth="1"/>
    <col min="7683" max="7683" width="11.85546875" customWidth="1"/>
    <col min="7684" max="7684" width="12.28515625" customWidth="1"/>
    <col min="7685" max="7685" width="21.7109375" customWidth="1"/>
    <col min="7686" max="7686" width="22.140625" customWidth="1"/>
    <col min="7687" max="7687" width="12.28515625" customWidth="1"/>
    <col min="7938" max="7938" width="34.42578125" customWidth="1"/>
    <col min="7939" max="7939" width="11.85546875" customWidth="1"/>
    <col min="7940" max="7940" width="12.28515625" customWidth="1"/>
    <col min="7941" max="7941" width="21.7109375" customWidth="1"/>
    <col min="7942" max="7942" width="22.140625" customWidth="1"/>
    <col min="7943" max="7943" width="12.28515625" customWidth="1"/>
    <col min="8194" max="8194" width="34.42578125" customWidth="1"/>
    <col min="8195" max="8195" width="11.85546875" customWidth="1"/>
    <col min="8196" max="8196" width="12.28515625" customWidth="1"/>
    <col min="8197" max="8197" width="21.7109375" customWidth="1"/>
    <col min="8198" max="8198" width="22.140625" customWidth="1"/>
    <col min="8199" max="8199" width="12.28515625" customWidth="1"/>
    <col min="8450" max="8450" width="34.42578125" customWidth="1"/>
    <col min="8451" max="8451" width="11.85546875" customWidth="1"/>
    <col min="8452" max="8452" width="12.28515625" customWidth="1"/>
    <col min="8453" max="8453" width="21.7109375" customWidth="1"/>
    <col min="8454" max="8454" width="22.140625" customWidth="1"/>
    <col min="8455" max="8455" width="12.28515625" customWidth="1"/>
    <col min="8706" max="8706" width="34.42578125" customWidth="1"/>
    <col min="8707" max="8707" width="11.85546875" customWidth="1"/>
    <col min="8708" max="8708" width="12.28515625" customWidth="1"/>
    <col min="8709" max="8709" width="21.7109375" customWidth="1"/>
    <col min="8710" max="8710" width="22.140625" customWidth="1"/>
    <col min="8711" max="8711" width="12.28515625" customWidth="1"/>
    <col min="8962" max="8962" width="34.42578125" customWidth="1"/>
    <col min="8963" max="8963" width="11.85546875" customWidth="1"/>
    <col min="8964" max="8964" width="12.28515625" customWidth="1"/>
    <col min="8965" max="8965" width="21.7109375" customWidth="1"/>
    <col min="8966" max="8966" width="22.140625" customWidth="1"/>
    <col min="8967" max="8967" width="12.28515625" customWidth="1"/>
    <col min="9218" max="9218" width="34.42578125" customWidth="1"/>
    <col min="9219" max="9219" width="11.85546875" customWidth="1"/>
    <col min="9220" max="9220" width="12.28515625" customWidth="1"/>
    <col min="9221" max="9221" width="21.7109375" customWidth="1"/>
    <col min="9222" max="9222" width="22.140625" customWidth="1"/>
    <col min="9223" max="9223" width="12.28515625" customWidth="1"/>
    <col min="9474" max="9474" width="34.42578125" customWidth="1"/>
    <col min="9475" max="9475" width="11.85546875" customWidth="1"/>
    <col min="9476" max="9476" width="12.28515625" customWidth="1"/>
    <col min="9477" max="9477" width="21.7109375" customWidth="1"/>
    <col min="9478" max="9478" width="22.140625" customWidth="1"/>
    <col min="9479" max="9479" width="12.28515625" customWidth="1"/>
    <col min="9730" max="9730" width="34.42578125" customWidth="1"/>
    <col min="9731" max="9731" width="11.85546875" customWidth="1"/>
    <col min="9732" max="9732" width="12.28515625" customWidth="1"/>
    <col min="9733" max="9733" width="21.7109375" customWidth="1"/>
    <col min="9734" max="9734" width="22.140625" customWidth="1"/>
    <col min="9735" max="9735" width="12.28515625" customWidth="1"/>
    <col min="9986" max="9986" width="34.42578125" customWidth="1"/>
    <col min="9987" max="9987" width="11.85546875" customWidth="1"/>
    <col min="9988" max="9988" width="12.28515625" customWidth="1"/>
    <col min="9989" max="9989" width="21.7109375" customWidth="1"/>
    <col min="9990" max="9990" width="22.140625" customWidth="1"/>
    <col min="9991" max="9991" width="12.28515625" customWidth="1"/>
    <col min="10242" max="10242" width="34.42578125" customWidth="1"/>
    <col min="10243" max="10243" width="11.85546875" customWidth="1"/>
    <col min="10244" max="10244" width="12.28515625" customWidth="1"/>
    <col min="10245" max="10245" width="21.7109375" customWidth="1"/>
    <col min="10246" max="10246" width="22.140625" customWidth="1"/>
    <col min="10247" max="10247" width="12.28515625" customWidth="1"/>
    <col min="10498" max="10498" width="34.42578125" customWidth="1"/>
    <col min="10499" max="10499" width="11.85546875" customWidth="1"/>
    <col min="10500" max="10500" width="12.28515625" customWidth="1"/>
    <col min="10501" max="10501" width="21.7109375" customWidth="1"/>
    <col min="10502" max="10502" width="22.140625" customWidth="1"/>
    <col min="10503" max="10503" width="12.28515625" customWidth="1"/>
    <col min="10754" max="10754" width="34.42578125" customWidth="1"/>
    <col min="10755" max="10755" width="11.85546875" customWidth="1"/>
    <col min="10756" max="10756" width="12.28515625" customWidth="1"/>
    <col min="10757" max="10757" width="21.7109375" customWidth="1"/>
    <col min="10758" max="10758" width="22.140625" customWidth="1"/>
    <col min="10759" max="10759" width="12.28515625" customWidth="1"/>
    <col min="11010" max="11010" width="34.42578125" customWidth="1"/>
    <col min="11011" max="11011" width="11.85546875" customWidth="1"/>
    <col min="11012" max="11012" width="12.28515625" customWidth="1"/>
    <col min="11013" max="11013" width="21.7109375" customWidth="1"/>
    <col min="11014" max="11014" width="22.140625" customWidth="1"/>
    <col min="11015" max="11015" width="12.28515625" customWidth="1"/>
    <col min="11266" max="11266" width="34.42578125" customWidth="1"/>
    <col min="11267" max="11267" width="11.85546875" customWidth="1"/>
    <col min="11268" max="11268" width="12.28515625" customWidth="1"/>
    <col min="11269" max="11269" width="21.7109375" customWidth="1"/>
    <col min="11270" max="11270" width="22.140625" customWidth="1"/>
    <col min="11271" max="11271" width="12.28515625" customWidth="1"/>
    <col min="11522" max="11522" width="34.42578125" customWidth="1"/>
    <col min="11523" max="11523" width="11.85546875" customWidth="1"/>
    <col min="11524" max="11524" width="12.28515625" customWidth="1"/>
    <col min="11525" max="11525" width="21.7109375" customWidth="1"/>
    <col min="11526" max="11526" width="22.140625" customWidth="1"/>
    <col min="11527" max="11527" width="12.28515625" customWidth="1"/>
    <col min="11778" max="11778" width="34.42578125" customWidth="1"/>
    <col min="11779" max="11779" width="11.85546875" customWidth="1"/>
    <col min="11780" max="11780" width="12.28515625" customWidth="1"/>
    <col min="11781" max="11781" width="21.7109375" customWidth="1"/>
    <col min="11782" max="11782" width="22.140625" customWidth="1"/>
    <col min="11783" max="11783" width="12.28515625" customWidth="1"/>
    <col min="12034" max="12034" width="34.42578125" customWidth="1"/>
    <col min="12035" max="12035" width="11.85546875" customWidth="1"/>
    <col min="12036" max="12036" width="12.28515625" customWidth="1"/>
    <col min="12037" max="12037" width="21.7109375" customWidth="1"/>
    <col min="12038" max="12038" width="22.140625" customWidth="1"/>
    <col min="12039" max="12039" width="12.28515625" customWidth="1"/>
    <col min="12290" max="12290" width="34.42578125" customWidth="1"/>
    <col min="12291" max="12291" width="11.85546875" customWidth="1"/>
    <col min="12292" max="12292" width="12.28515625" customWidth="1"/>
    <col min="12293" max="12293" width="21.7109375" customWidth="1"/>
    <col min="12294" max="12294" width="22.140625" customWidth="1"/>
    <col min="12295" max="12295" width="12.28515625" customWidth="1"/>
    <col min="12546" max="12546" width="34.42578125" customWidth="1"/>
    <col min="12547" max="12547" width="11.85546875" customWidth="1"/>
    <col min="12548" max="12548" width="12.28515625" customWidth="1"/>
    <col min="12549" max="12549" width="21.7109375" customWidth="1"/>
    <col min="12550" max="12550" width="22.140625" customWidth="1"/>
    <col min="12551" max="12551" width="12.28515625" customWidth="1"/>
    <col min="12802" max="12802" width="34.42578125" customWidth="1"/>
    <col min="12803" max="12803" width="11.85546875" customWidth="1"/>
    <col min="12804" max="12804" width="12.28515625" customWidth="1"/>
    <col min="12805" max="12805" width="21.7109375" customWidth="1"/>
    <col min="12806" max="12806" width="22.140625" customWidth="1"/>
    <col min="12807" max="12807" width="12.28515625" customWidth="1"/>
    <col min="13058" max="13058" width="34.42578125" customWidth="1"/>
    <col min="13059" max="13059" width="11.85546875" customWidth="1"/>
    <col min="13060" max="13060" width="12.28515625" customWidth="1"/>
    <col min="13061" max="13061" width="21.7109375" customWidth="1"/>
    <col min="13062" max="13062" width="22.140625" customWidth="1"/>
    <col min="13063" max="13063" width="12.28515625" customWidth="1"/>
    <col min="13314" max="13314" width="34.42578125" customWidth="1"/>
    <col min="13315" max="13315" width="11.85546875" customWidth="1"/>
    <col min="13316" max="13316" width="12.28515625" customWidth="1"/>
    <col min="13317" max="13317" width="21.7109375" customWidth="1"/>
    <col min="13318" max="13318" width="22.140625" customWidth="1"/>
    <col min="13319" max="13319" width="12.28515625" customWidth="1"/>
    <col min="13570" max="13570" width="34.42578125" customWidth="1"/>
    <col min="13571" max="13571" width="11.85546875" customWidth="1"/>
    <col min="13572" max="13572" width="12.28515625" customWidth="1"/>
    <col min="13573" max="13573" width="21.7109375" customWidth="1"/>
    <col min="13574" max="13574" width="22.140625" customWidth="1"/>
    <col min="13575" max="13575" width="12.28515625" customWidth="1"/>
    <col min="13826" max="13826" width="34.42578125" customWidth="1"/>
    <col min="13827" max="13827" width="11.85546875" customWidth="1"/>
    <col min="13828" max="13828" width="12.28515625" customWidth="1"/>
    <col min="13829" max="13829" width="21.7109375" customWidth="1"/>
    <col min="13830" max="13830" width="22.140625" customWidth="1"/>
    <col min="13831" max="13831" width="12.28515625" customWidth="1"/>
    <col min="14082" max="14082" width="34.42578125" customWidth="1"/>
    <col min="14083" max="14083" width="11.85546875" customWidth="1"/>
    <col min="14084" max="14084" width="12.28515625" customWidth="1"/>
    <col min="14085" max="14085" width="21.7109375" customWidth="1"/>
    <col min="14086" max="14086" width="22.140625" customWidth="1"/>
    <col min="14087" max="14087" width="12.28515625" customWidth="1"/>
    <col min="14338" max="14338" width="34.42578125" customWidth="1"/>
    <col min="14339" max="14339" width="11.85546875" customWidth="1"/>
    <col min="14340" max="14340" width="12.28515625" customWidth="1"/>
    <col min="14341" max="14341" width="21.7109375" customWidth="1"/>
    <col min="14342" max="14342" width="22.140625" customWidth="1"/>
    <col min="14343" max="14343" width="12.28515625" customWidth="1"/>
    <col min="14594" max="14594" width="34.42578125" customWidth="1"/>
    <col min="14595" max="14595" width="11.85546875" customWidth="1"/>
    <col min="14596" max="14596" width="12.28515625" customWidth="1"/>
    <col min="14597" max="14597" width="21.7109375" customWidth="1"/>
    <col min="14598" max="14598" width="22.140625" customWidth="1"/>
    <col min="14599" max="14599" width="12.28515625" customWidth="1"/>
    <col min="14850" max="14850" width="34.42578125" customWidth="1"/>
    <col min="14851" max="14851" width="11.85546875" customWidth="1"/>
    <col min="14852" max="14852" width="12.28515625" customWidth="1"/>
    <col min="14853" max="14853" width="21.7109375" customWidth="1"/>
    <col min="14854" max="14854" width="22.140625" customWidth="1"/>
    <col min="14855" max="14855" width="12.28515625" customWidth="1"/>
    <col min="15106" max="15106" width="34.42578125" customWidth="1"/>
    <col min="15107" max="15107" width="11.85546875" customWidth="1"/>
    <col min="15108" max="15108" width="12.28515625" customWidth="1"/>
    <col min="15109" max="15109" width="21.7109375" customWidth="1"/>
    <col min="15110" max="15110" width="22.140625" customWidth="1"/>
    <col min="15111" max="15111" width="12.28515625" customWidth="1"/>
    <col min="15362" max="15362" width="34.42578125" customWidth="1"/>
    <col min="15363" max="15363" width="11.85546875" customWidth="1"/>
    <col min="15364" max="15364" width="12.28515625" customWidth="1"/>
    <col min="15365" max="15365" width="21.7109375" customWidth="1"/>
    <col min="15366" max="15366" width="22.140625" customWidth="1"/>
    <col min="15367" max="15367" width="12.28515625" customWidth="1"/>
    <col min="15618" max="15618" width="34.42578125" customWidth="1"/>
    <col min="15619" max="15619" width="11.85546875" customWidth="1"/>
    <col min="15620" max="15620" width="12.28515625" customWidth="1"/>
    <col min="15621" max="15621" width="21.7109375" customWidth="1"/>
    <col min="15622" max="15622" width="22.140625" customWidth="1"/>
    <col min="15623" max="15623" width="12.28515625" customWidth="1"/>
    <col min="15874" max="15874" width="34.42578125" customWidth="1"/>
    <col min="15875" max="15875" width="11.85546875" customWidth="1"/>
    <col min="15876" max="15876" width="12.28515625" customWidth="1"/>
    <col min="15877" max="15877" width="21.7109375" customWidth="1"/>
    <col min="15878" max="15878" width="22.140625" customWidth="1"/>
    <col min="15879" max="15879" width="12.28515625" customWidth="1"/>
    <col min="16130" max="16130" width="34.42578125" customWidth="1"/>
    <col min="16131" max="16131" width="11.85546875" customWidth="1"/>
    <col min="16132" max="16132" width="12.28515625" customWidth="1"/>
    <col min="16133" max="16133" width="21.7109375" customWidth="1"/>
    <col min="16134" max="16134" width="22.140625" customWidth="1"/>
    <col min="16135" max="16135" width="12.28515625" customWidth="1"/>
  </cols>
  <sheetData>
    <row r="2" spans="2:7" ht="15" x14ac:dyDescent="0.25">
      <c r="B2" s="30" t="s">
        <v>56</v>
      </c>
      <c r="C2" s="92" t="s">
        <v>59</v>
      </c>
      <c r="D2" s="92"/>
      <c r="E2" s="92"/>
      <c r="F2" s="92"/>
      <c r="G2" s="92"/>
    </row>
    <row r="3" spans="2:7" ht="15" x14ac:dyDescent="0.25">
      <c r="B3" s="30" t="s">
        <v>57</v>
      </c>
      <c r="C3" s="32">
        <v>10073</v>
      </c>
      <c r="D3" s="31"/>
      <c r="E3" s="31"/>
      <c r="F3" s="31"/>
      <c r="G3" s="31"/>
    </row>
    <row r="4" spans="2:7" ht="15" x14ac:dyDescent="0.25">
      <c r="B4" s="12" t="s">
        <v>58</v>
      </c>
      <c r="C4" s="37">
        <v>7755</v>
      </c>
    </row>
    <row r="6" spans="2:7" x14ac:dyDescent="0.2">
      <c r="B6" s="12" t="s">
        <v>47</v>
      </c>
    </row>
    <row r="7" spans="2:7" ht="41.25" customHeight="1" x14ac:dyDescent="0.25">
      <c r="B7" s="13" t="s">
        <v>48</v>
      </c>
      <c r="C7" s="14" t="s">
        <v>49</v>
      </c>
      <c r="D7" s="14" t="s">
        <v>50</v>
      </c>
      <c r="E7" s="14" t="s">
        <v>51</v>
      </c>
      <c r="F7" s="14" t="s">
        <v>52</v>
      </c>
      <c r="G7" s="14" t="s">
        <v>53</v>
      </c>
    </row>
    <row r="8" spans="2:7" ht="15" x14ac:dyDescent="0.25">
      <c r="B8" s="15">
        <v>22130</v>
      </c>
      <c r="C8" s="16">
        <f>'EF Calculation'!G24</f>
        <v>0.93459999999999999</v>
      </c>
      <c r="D8" s="17">
        <f>ROUNDDOWN(B8*C8,0)</f>
        <v>20682</v>
      </c>
      <c r="E8" s="16">
        <v>0</v>
      </c>
      <c r="F8" s="16">
        <v>0</v>
      </c>
      <c r="G8" s="18">
        <f>ROUNDDOWN(D8-E8-F8,5)</f>
        <v>20682</v>
      </c>
    </row>
    <row r="10" spans="2:7" ht="45" x14ac:dyDescent="0.25">
      <c r="B10" s="19" t="s">
        <v>14</v>
      </c>
      <c r="C10" s="20" t="s">
        <v>50</v>
      </c>
      <c r="D10" s="20" t="s">
        <v>51</v>
      </c>
      <c r="E10" s="20" t="s">
        <v>52</v>
      </c>
      <c r="F10" s="20" t="s">
        <v>53</v>
      </c>
    </row>
    <row r="11" spans="2:7" ht="14.25" x14ac:dyDescent="0.2">
      <c r="B11" s="21" t="s">
        <v>65</v>
      </c>
      <c r="C11" s="22">
        <f t="shared" ref="C11:C15" si="0">$G$8</f>
        <v>20682</v>
      </c>
      <c r="D11" s="23">
        <f>$E$8</f>
        <v>0</v>
      </c>
      <c r="E11" s="23">
        <f>$F$8</f>
        <v>0</v>
      </c>
      <c r="F11" s="22">
        <f>$G$8</f>
        <v>20682</v>
      </c>
    </row>
    <row r="12" spans="2:7" ht="14.25" x14ac:dyDescent="0.2">
      <c r="B12" s="21" t="s">
        <v>66</v>
      </c>
      <c r="C12" s="22">
        <f t="shared" si="0"/>
        <v>20682</v>
      </c>
      <c r="D12" s="21">
        <f t="shared" ref="D12:D15" si="1">$E$8</f>
        <v>0</v>
      </c>
      <c r="E12" s="21">
        <f t="shared" ref="E12:E15" si="2">$F$8</f>
        <v>0</v>
      </c>
      <c r="F12" s="24">
        <f t="shared" ref="F12:F15" si="3">$G$8</f>
        <v>20682</v>
      </c>
    </row>
    <row r="13" spans="2:7" ht="14.25" x14ac:dyDescent="0.2">
      <c r="B13" s="21" t="s">
        <v>67</v>
      </c>
      <c r="C13" s="22">
        <f t="shared" si="0"/>
        <v>20682</v>
      </c>
      <c r="D13" s="21">
        <f t="shared" si="1"/>
        <v>0</v>
      </c>
      <c r="E13" s="21">
        <f t="shared" si="2"/>
        <v>0</v>
      </c>
      <c r="F13" s="24">
        <f t="shared" si="3"/>
        <v>20682</v>
      </c>
    </row>
    <row r="14" spans="2:7" ht="14.25" x14ac:dyDescent="0.2">
      <c r="B14" s="21" t="s">
        <v>68</v>
      </c>
      <c r="C14" s="22">
        <f t="shared" si="0"/>
        <v>20682</v>
      </c>
      <c r="D14" s="21">
        <f t="shared" si="1"/>
        <v>0</v>
      </c>
      <c r="E14" s="21">
        <f t="shared" si="2"/>
        <v>0</v>
      </c>
      <c r="F14" s="24">
        <f t="shared" si="3"/>
        <v>20682</v>
      </c>
    </row>
    <row r="15" spans="2:7" ht="14.25" x14ac:dyDescent="0.2">
      <c r="B15" s="21" t="s">
        <v>69</v>
      </c>
      <c r="C15" s="22">
        <f t="shared" si="0"/>
        <v>20682</v>
      </c>
      <c r="D15" s="21">
        <f t="shared" si="1"/>
        <v>0</v>
      </c>
      <c r="E15" s="21">
        <f t="shared" si="2"/>
        <v>0</v>
      </c>
      <c r="F15" s="24">
        <f t="shared" si="3"/>
        <v>20682</v>
      </c>
    </row>
    <row r="16" spans="2:7" ht="14.25" x14ac:dyDescent="0.2">
      <c r="B16" s="23" t="s">
        <v>70</v>
      </c>
      <c r="C16" s="22">
        <f>(C15/365)*G18</f>
        <v>5269.6602739726031</v>
      </c>
      <c r="D16" s="21">
        <v>0</v>
      </c>
      <c r="E16" s="21">
        <v>0</v>
      </c>
      <c r="F16" s="24">
        <f>(F15/365)*G18</f>
        <v>5269.6602739726031</v>
      </c>
      <c r="G16" s="89">
        <v>45536</v>
      </c>
    </row>
    <row r="17" spans="2:9" ht="15" x14ac:dyDescent="0.25">
      <c r="B17" s="25" t="s">
        <v>15</v>
      </c>
      <c r="C17" s="24">
        <f>SUM(C11:C16)</f>
        <v>108679.66027397261</v>
      </c>
      <c r="D17" s="21">
        <f>SUM(D11:D15)</f>
        <v>0</v>
      </c>
      <c r="E17" s="21">
        <f>SUM(E11:E15)</f>
        <v>0</v>
      </c>
      <c r="F17" s="24">
        <f>SUM(F11:F16)</f>
        <v>108679.66027397261</v>
      </c>
      <c r="G17" s="89">
        <v>45629</v>
      </c>
    </row>
    <row r="18" spans="2:9" ht="30" x14ac:dyDescent="0.25">
      <c r="B18" s="26" t="s">
        <v>54</v>
      </c>
      <c r="C18" s="93">
        <v>5.2546999999999997</v>
      </c>
      <c r="D18" s="94"/>
      <c r="E18" s="94"/>
      <c r="F18" s="95"/>
      <c r="G18">
        <f>G17-G16</f>
        <v>93</v>
      </c>
      <c r="I18" s="91"/>
    </row>
    <row r="19" spans="2:9" ht="30" x14ac:dyDescent="0.25">
      <c r="B19" s="27" t="s">
        <v>55</v>
      </c>
      <c r="C19" s="28">
        <f>C17/C18</f>
        <v>20682.372023897198</v>
      </c>
      <c r="D19" s="16">
        <f>D17/7</f>
        <v>0</v>
      </c>
      <c r="E19" s="29">
        <f>E17/7</f>
        <v>0</v>
      </c>
      <c r="F19" s="18">
        <f>F17/C18</f>
        <v>20682.372023897198</v>
      </c>
      <c r="G19" s="90">
        <f>G18/365</f>
        <v>0.25479452054794521</v>
      </c>
      <c r="I19" s="91"/>
    </row>
    <row r="20" spans="2:9" x14ac:dyDescent="0.2">
      <c r="I20" s="91"/>
    </row>
  </sheetData>
  <mergeCells count="2">
    <mergeCell ref="C2:G2"/>
    <mergeCell ref="C18:F18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"/>
  <sheetViews>
    <sheetView workbookViewId="0">
      <selection activeCell="J16" sqref="J16"/>
    </sheetView>
  </sheetViews>
  <sheetFormatPr defaultRowHeight="12.75" x14ac:dyDescent="0.2"/>
  <cols>
    <col min="1" max="1" width="3.5703125" customWidth="1"/>
    <col min="2" max="2" width="20.28515625" customWidth="1"/>
    <col min="3" max="3" width="9" customWidth="1"/>
    <col min="4" max="4" width="13.85546875" customWidth="1"/>
    <col min="5" max="5" width="20.7109375" customWidth="1"/>
    <col min="6" max="6" width="13.7109375" customWidth="1"/>
    <col min="7" max="7" width="10.7109375" customWidth="1"/>
    <col min="8" max="8" width="14" customWidth="1"/>
    <col min="9" max="9" width="19.85546875" customWidth="1"/>
    <col min="10" max="1023" width="9" customWidth="1"/>
  </cols>
  <sheetData>
    <row r="1" spans="2:9" ht="13.5" customHeight="1" thickBot="1" x14ac:dyDescent="0.25"/>
    <row r="2" spans="2:9" ht="15.75" customHeight="1" thickTop="1" thickBot="1" x14ac:dyDescent="0.25">
      <c r="B2" s="97" t="s">
        <v>0</v>
      </c>
      <c r="C2" s="97"/>
      <c r="D2" s="97"/>
      <c r="E2" s="97"/>
      <c r="F2" s="97"/>
      <c r="G2" s="97"/>
      <c r="H2" s="97"/>
      <c r="I2" s="97"/>
    </row>
    <row r="3" spans="2:9" ht="15" customHeight="1" thickTop="1" x14ac:dyDescent="0.25">
      <c r="B3" s="82" t="s">
        <v>1</v>
      </c>
      <c r="C3" s="1"/>
      <c r="D3" s="83">
        <v>16</v>
      </c>
      <c r="E3" s="33"/>
      <c r="F3" s="33"/>
      <c r="G3" s="34"/>
      <c r="H3" s="33"/>
      <c r="I3" s="33"/>
    </row>
    <row r="4" spans="2:9" ht="15" customHeight="1" x14ac:dyDescent="0.25">
      <c r="B4" s="82" t="s">
        <v>2</v>
      </c>
      <c r="C4" s="1"/>
      <c r="D4" s="33" t="s">
        <v>64</v>
      </c>
      <c r="E4" s="33"/>
      <c r="F4" s="33"/>
      <c r="G4" s="34"/>
      <c r="H4" s="35"/>
      <c r="I4" s="35"/>
    </row>
    <row r="5" spans="2:9" ht="15.75" customHeight="1" thickBot="1" x14ac:dyDescent="0.3">
      <c r="B5" s="84" t="s">
        <v>3</v>
      </c>
      <c r="C5" s="85"/>
      <c r="D5" s="98" t="s">
        <v>4</v>
      </c>
      <c r="E5" s="98"/>
      <c r="F5" s="98"/>
      <c r="G5" s="98"/>
      <c r="H5" s="98"/>
      <c r="I5" s="98"/>
    </row>
    <row r="6" spans="2:9" ht="15.75" customHeight="1" thickTop="1" thickBot="1" x14ac:dyDescent="0.3">
      <c r="B6" s="2"/>
      <c r="C6" s="2"/>
      <c r="D6" s="2"/>
      <c r="E6" s="2"/>
      <c r="F6" s="2"/>
      <c r="G6" s="2"/>
      <c r="H6" s="2"/>
      <c r="I6" s="2"/>
    </row>
    <row r="7" spans="2:9" ht="15.75" customHeight="1" thickTop="1" thickBot="1" x14ac:dyDescent="0.3">
      <c r="B7" s="99" t="s">
        <v>5</v>
      </c>
      <c r="C7" s="99"/>
      <c r="D7" s="99"/>
      <c r="E7" s="99"/>
      <c r="F7" s="99"/>
      <c r="G7" s="99"/>
      <c r="H7" s="99"/>
      <c r="I7" s="99"/>
    </row>
    <row r="8" spans="2:9" ht="15.75" customHeight="1" thickTop="1" x14ac:dyDescent="0.25">
      <c r="B8" s="100"/>
      <c r="C8" s="100"/>
      <c r="D8" s="100"/>
      <c r="E8" s="100"/>
      <c r="F8" s="101" t="s">
        <v>7</v>
      </c>
      <c r="G8" s="101"/>
      <c r="H8" s="3" t="s">
        <v>8</v>
      </c>
      <c r="I8" s="4" t="s">
        <v>62</v>
      </c>
    </row>
    <row r="9" spans="2:9" ht="15.75" customHeight="1" thickBot="1" x14ac:dyDescent="0.3">
      <c r="B9" s="102" t="s">
        <v>9</v>
      </c>
      <c r="C9" s="102"/>
      <c r="D9" s="102"/>
      <c r="E9" s="102"/>
      <c r="F9" s="103">
        <f>'[1]CEA Database Results'!I33+'[1]CEA Database Results'!Q33</f>
        <v>960692.88193948974</v>
      </c>
      <c r="G9" s="103"/>
      <c r="H9" s="5">
        <f>'[1]CEA Database Results'!J33+'[1]CEA Database Results'!R33</f>
        <v>995956.5149627775</v>
      </c>
      <c r="I9" s="6">
        <f>'[1]CEA Database Results'!K33+'[1]CEA Database Results'!S33</f>
        <v>965009.19717101986</v>
      </c>
    </row>
    <row r="10" spans="2:9" ht="15.75" customHeight="1" thickTop="1" thickBot="1" x14ac:dyDescent="0.3">
      <c r="B10" s="7"/>
      <c r="C10" s="7"/>
      <c r="D10" s="7"/>
      <c r="E10" s="7"/>
      <c r="F10" s="8"/>
      <c r="G10" s="8"/>
      <c r="H10" s="9"/>
      <c r="I10" s="9"/>
    </row>
    <row r="11" spans="2:9" ht="15.75" customHeight="1" thickTop="1" thickBot="1" x14ac:dyDescent="0.3">
      <c r="B11" s="96" t="s">
        <v>10</v>
      </c>
      <c r="C11" s="96"/>
      <c r="D11" s="96"/>
      <c r="E11" s="96"/>
      <c r="F11" s="96"/>
      <c r="G11" s="96"/>
      <c r="H11" s="96"/>
      <c r="I11" s="96"/>
    </row>
    <row r="12" spans="2:9" ht="15.75" customHeight="1" thickTop="1" x14ac:dyDescent="0.25">
      <c r="B12" s="100"/>
      <c r="C12" s="100"/>
      <c r="D12" s="100"/>
      <c r="E12" s="100"/>
      <c r="F12" s="101" t="s">
        <v>7</v>
      </c>
      <c r="G12" s="101"/>
      <c r="H12" s="3" t="s">
        <v>8</v>
      </c>
      <c r="I12" s="4" t="s">
        <v>62</v>
      </c>
    </row>
    <row r="13" spans="2:9" ht="15.75" customHeight="1" thickBot="1" x14ac:dyDescent="0.3">
      <c r="B13" s="102" t="s">
        <v>9</v>
      </c>
      <c r="C13" s="102"/>
      <c r="D13" s="102"/>
      <c r="E13" s="102"/>
      <c r="F13" s="104">
        <f>'[1]CEA Database Results'!Q14</f>
        <v>0.95433977818005977</v>
      </c>
      <c r="G13" s="104"/>
      <c r="H13" s="38">
        <f>'[1]CEA Database Results'!R14</f>
        <v>0.96030998520797184</v>
      </c>
      <c r="I13" s="10">
        <f>'[1]CEA Database Results'!S14</f>
        <v>0.95554866735373067</v>
      </c>
    </row>
    <row r="14" spans="2:9" ht="15.75" customHeight="1" thickTop="1" thickBot="1" x14ac:dyDescent="0.3">
      <c r="B14" s="7"/>
      <c r="C14" s="7"/>
      <c r="D14" s="7"/>
      <c r="E14" s="7"/>
      <c r="F14" s="8"/>
      <c r="G14" s="8"/>
      <c r="H14" s="9"/>
      <c r="I14" s="9"/>
    </row>
    <row r="15" spans="2:9" ht="15.75" customHeight="1" thickTop="1" thickBot="1" x14ac:dyDescent="0.3">
      <c r="B15" s="96" t="s">
        <v>11</v>
      </c>
      <c r="C15" s="96"/>
      <c r="D15" s="96"/>
      <c r="E15" s="96"/>
      <c r="F15" s="96"/>
      <c r="G15" s="2"/>
      <c r="H15" s="2"/>
      <c r="I15" s="2"/>
    </row>
    <row r="16" spans="2:9" ht="15.75" customHeight="1" thickTop="1" x14ac:dyDescent="0.25">
      <c r="B16" s="100"/>
      <c r="C16" s="100"/>
      <c r="D16" s="100"/>
      <c r="E16" s="100"/>
      <c r="F16" s="4" t="s">
        <v>62</v>
      </c>
      <c r="G16" s="2"/>
      <c r="H16" s="2"/>
      <c r="I16" s="2"/>
    </row>
    <row r="17" spans="2:13" ht="15.75" customHeight="1" thickBot="1" x14ac:dyDescent="0.3">
      <c r="B17" s="102" t="s">
        <v>9</v>
      </c>
      <c r="C17" s="102"/>
      <c r="D17" s="102"/>
      <c r="E17" s="102"/>
      <c r="F17" s="10">
        <f>'[1]CEA Database Results'!S15</f>
        <v>0.86821088302740268</v>
      </c>
      <c r="G17" s="2"/>
      <c r="H17" s="2"/>
      <c r="I17" s="2"/>
    </row>
    <row r="18" spans="2:13" ht="16.5" thickTop="1" thickBot="1" x14ac:dyDescent="0.3">
      <c r="B18" s="2"/>
      <c r="C18" s="2"/>
      <c r="D18" s="2"/>
      <c r="E18" s="2"/>
      <c r="F18" s="2"/>
      <c r="G18" s="2"/>
      <c r="H18" s="2"/>
      <c r="I18" s="2"/>
    </row>
    <row r="19" spans="2:13" ht="16.5" thickTop="1" thickBot="1" x14ac:dyDescent="0.3">
      <c r="B19" s="96" t="s">
        <v>12</v>
      </c>
      <c r="C19" s="96"/>
      <c r="D19" s="96"/>
      <c r="E19" s="96"/>
      <c r="F19" s="96"/>
      <c r="G19" s="96"/>
      <c r="H19" s="96"/>
      <c r="I19" s="2"/>
    </row>
    <row r="20" spans="2:13" ht="16.5" customHeight="1" thickTop="1" thickBot="1" x14ac:dyDescent="0.3">
      <c r="B20" s="102" t="s">
        <v>9</v>
      </c>
      <c r="C20" s="102"/>
      <c r="D20" s="102"/>
      <c r="E20" s="102"/>
      <c r="F20" s="107">
        <f>(F13*F9+H13*H9+I13*I9)/SUM(F9:I9)</f>
        <v>0.95677423639174364</v>
      </c>
      <c r="G20" s="107"/>
      <c r="H20" s="107"/>
      <c r="I20" s="2"/>
    </row>
    <row r="21" spans="2:13" ht="16.5" thickTop="1" thickBot="1" x14ac:dyDescent="0.3">
      <c r="B21" s="2"/>
      <c r="C21" s="2"/>
      <c r="D21" s="2"/>
      <c r="E21" s="2"/>
      <c r="F21" s="2"/>
      <c r="G21" s="2"/>
      <c r="H21" s="2"/>
      <c r="I21" s="2"/>
    </row>
    <row r="22" spans="2:13" ht="16.5" thickTop="1" thickBot="1" x14ac:dyDescent="0.3">
      <c r="B22" s="96" t="s">
        <v>13</v>
      </c>
      <c r="C22" s="96"/>
      <c r="D22" s="96"/>
      <c r="E22" s="96"/>
      <c r="F22" s="96"/>
      <c r="G22" s="96"/>
      <c r="H22" s="96"/>
      <c r="I22" s="2"/>
    </row>
    <row r="23" spans="2:13" ht="15.75" thickTop="1" x14ac:dyDescent="0.25">
      <c r="B23" s="105" t="s">
        <v>9</v>
      </c>
      <c r="C23" s="105"/>
      <c r="D23" s="105"/>
      <c r="E23" s="105"/>
      <c r="F23" s="106">
        <f>ROUNDDOWN(0.75*F20+0.25*F17,4)</f>
        <v>0.93459999999999999</v>
      </c>
      <c r="G23" s="106"/>
      <c r="H23" s="106"/>
      <c r="I23" s="2"/>
    </row>
    <row r="24" spans="2:13" ht="15" x14ac:dyDescent="0.25">
      <c r="B24" s="36" t="s">
        <v>49</v>
      </c>
      <c r="C24" s="86"/>
      <c r="D24" s="86"/>
      <c r="E24" s="86"/>
      <c r="F24" s="86"/>
      <c r="G24" s="87">
        <v>0.93459999999999999</v>
      </c>
      <c r="H24" s="88"/>
      <c r="I24" s="2"/>
      <c r="J24" s="11"/>
      <c r="K24" s="11"/>
      <c r="L24" s="11"/>
      <c r="M24" s="11"/>
    </row>
  </sheetData>
  <mergeCells count="21">
    <mergeCell ref="B23:E23"/>
    <mergeCell ref="F23:H23"/>
    <mergeCell ref="B16:E16"/>
    <mergeCell ref="B17:E17"/>
    <mergeCell ref="B19:H19"/>
    <mergeCell ref="B20:E20"/>
    <mergeCell ref="F20:H20"/>
    <mergeCell ref="B22:H22"/>
    <mergeCell ref="B15:F15"/>
    <mergeCell ref="B2:I2"/>
    <mergeCell ref="D5:I5"/>
    <mergeCell ref="B7:I7"/>
    <mergeCell ref="B8:E8"/>
    <mergeCell ref="F8:G8"/>
    <mergeCell ref="B9:E9"/>
    <mergeCell ref="F9:G9"/>
    <mergeCell ref="B11:I11"/>
    <mergeCell ref="B12:E12"/>
    <mergeCell ref="F12:G12"/>
    <mergeCell ref="B13:E13"/>
    <mergeCell ref="F13:G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99"/>
  </sheetPr>
  <dimension ref="C1:Z54"/>
  <sheetViews>
    <sheetView zoomScaleNormal="100" zoomScalePageLayoutView="60" workbookViewId="0">
      <selection activeCell="E22" sqref="E22"/>
    </sheetView>
  </sheetViews>
  <sheetFormatPr defaultColWidth="18.7109375" defaultRowHeight="11.25" x14ac:dyDescent="0.2"/>
  <cols>
    <col min="1" max="1" width="2.85546875" style="39" customWidth="1"/>
    <col min="2" max="2" width="12" style="39" customWidth="1"/>
    <col min="3" max="4" width="12.7109375" style="40" customWidth="1"/>
    <col min="5" max="5" width="14.7109375" style="40" customWidth="1"/>
    <col min="6" max="6" width="12.7109375" style="40" customWidth="1"/>
    <col min="7" max="12" width="10.7109375" style="41" customWidth="1"/>
    <col min="13" max="13" width="38.7109375" style="40" customWidth="1"/>
    <col min="14" max="18" width="10.7109375" style="40" customWidth="1"/>
    <col min="19" max="19" width="10.7109375" style="39" customWidth="1"/>
    <col min="20" max="26" width="11.42578125" style="39" customWidth="1"/>
    <col min="27" max="16384" width="18.7109375" style="39"/>
  </cols>
  <sheetData>
    <row r="1" spans="3:19" x14ac:dyDescent="0.2">
      <c r="G1" s="40"/>
      <c r="M1" s="41"/>
    </row>
    <row r="2" spans="3:19" ht="12" x14ac:dyDescent="0.2">
      <c r="C2" s="42" t="s">
        <v>0</v>
      </c>
      <c r="D2" s="42"/>
      <c r="E2" s="42"/>
      <c r="F2" s="42"/>
      <c r="G2" s="42"/>
      <c r="H2" s="43"/>
      <c r="I2" s="43"/>
      <c r="J2" s="43"/>
      <c r="K2" s="43"/>
      <c r="L2" s="43"/>
      <c r="M2" s="43"/>
      <c r="N2" s="44"/>
      <c r="O2" s="45"/>
    </row>
    <row r="3" spans="3:19" ht="12" x14ac:dyDescent="0.2">
      <c r="C3" s="46"/>
      <c r="D3" s="46"/>
      <c r="E3" s="46"/>
      <c r="F3" s="46"/>
      <c r="G3" s="46"/>
      <c r="H3" s="47"/>
      <c r="I3" s="47"/>
      <c r="J3" s="47"/>
      <c r="K3" s="47"/>
      <c r="L3" s="47"/>
      <c r="M3" s="47"/>
      <c r="N3" s="48"/>
    </row>
    <row r="4" spans="3:19" ht="12" x14ac:dyDescent="0.2">
      <c r="C4" s="46" t="s">
        <v>16</v>
      </c>
      <c r="D4" s="46"/>
      <c r="E4" s="46"/>
      <c r="F4" s="46"/>
      <c r="G4" s="46"/>
      <c r="H4" s="49" t="s">
        <v>60</v>
      </c>
      <c r="I4" s="47"/>
      <c r="J4" s="47"/>
      <c r="K4" s="47"/>
      <c r="L4" s="47"/>
      <c r="M4" s="47"/>
      <c r="N4" s="48"/>
    </row>
    <row r="5" spans="3:19" ht="12" x14ac:dyDescent="0.2">
      <c r="C5" s="46" t="s">
        <v>2</v>
      </c>
      <c r="D5" s="46"/>
      <c r="E5" s="46"/>
      <c r="F5" s="46"/>
      <c r="G5" s="46"/>
      <c r="H5" s="50">
        <v>44274</v>
      </c>
      <c r="I5" s="47"/>
      <c r="J5" s="47"/>
      <c r="K5" s="47"/>
      <c r="L5" s="47"/>
      <c r="M5" s="47"/>
      <c r="N5" s="48"/>
    </row>
    <row r="6" spans="3:19" ht="12" x14ac:dyDescent="0.2">
      <c r="C6" s="46" t="s">
        <v>3</v>
      </c>
      <c r="D6" s="46"/>
      <c r="E6" s="46"/>
      <c r="F6" s="46"/>
      <c r="G6" s="46"/>
      <c r="H6" s="51" t="s">
        <v>61</v>
      </c>
      <c r="I6" s="47"/>
      <c r="J6" s="47"/>
      <c r="K6" s="47"/>
      <c r="L6" s="47"/>
      <c r="M6" s="47"/>
      <c r="N6" s="48"/>
    </row>
    <row r="7" spans="3:19" x14ac:dyDescent="0.2">
      <c r="C7" s="45"/>
      <c r="D7" s="45"/>
      <c r="E7" s="45"/>
      <c r="F7" s="45"/>
      <c r="G7" s="52"/>
      <c r="H7" s="52"/>
      <c r="I7" s="52"/>
      <c r="J7" s="52"/>
      <c r="K7" s="52"/>
      <c r="L7" s="52"/>
      <c r="M7" s="45"/>
    </row>
    <row r="9" spans="3:19" x14ac:dyDescent="0.2">
      <c r="C9" s="53" t="s">
        <v>17</v>
      </c>
      <c r="D9" s="53"/>
      <c r="E9" s="53"/>
      <c r="F9" s="53"/>
    </row>
    <row r="10" spans="3:19" x14ac:dyDescent="0.2">
      <c r="C10" s="53"/>
      <c r="D10" s="53"/>
      <c r="E10" s="53"/>
      <c r="F10" s="53"/>
    </row>
    <row r="11" spans="3:19" x14ac:dyDescent="0.2">
      <c r="C11" s="53"/>
      <c r="D11" s="53"/>
      <c r="E11" s="53"/>
      <c r="F11" s="53"/>
      <c r="G11" s="54"/>
      <c r="H11" s="54"/>
      <c r="I11" s="54"/>
      <c r="J11" s="54"/>
      <c r="K11" s="54"/>
      <c r="L11" s="54"/>
      <c r="N11" s="53"/>
    </row>
    <row r="12" spans="3:19" x14ac:dyDescent="0.2">
      <c r="C12" s="55" t="s">
        <v>18</v>
      </c>
      <c r="D12" s="55"/>
      <c r="E12" s="56"/>
      <c r="F12" s="57" t="s">
        <v>19</v>
      </c>
      <c r="G12" s="57" t="s">
        <v>20</v>
      </c>
      <c r="H12" s="57" t="s">
        <v>6</v>
      </c>
      <c r="I12" s="57" t="s">
        <v>7</v>
      </c>
      <c r="J12" s="57" t="s">
        <v>8</v>
      </c>
      <c r="K12" s="57" t="s">
        <v>62</v>
      </c>
      <c r="L12" s="40"/>
      <c r="M12" s="58" t="s">
        <v>21</v>
      </c>
      <c r="N12" s="59" t="s">
        <v>19</v>
      </c>
      <c r="O12" s="59" t="s">
        <v>20</v>
      </c>
      <c r="P12" s="59" t="s">
        <v>6</v>
      </c>
      <c r="Q12" s="59" t="s">
        <v>7</v>
      </c>
      <c r="R12" s="59" t="s">
        <v>8</v>
      </c>
      <c r="S12" s="59" t="s">
        <v>62</v>
      </c>
    </row>
    <row r="13" spans="3:19" x14ac:dyDescent="0.2">
      <c r="C13" s="60" t="s">
        <v>22</v>
      </c>
      <c r="D13" s="60"/>
      <c r="E13" s="60"/>
      <c r="F13" s="61">
        <v>0.82854943638243439</v>
      </c>
      <c r="G13" s="61">
        <v>0.82399042568219083</v>
      </c>
      <c r="H13" s="61">
        <v>0.82802824032951605</v>
      </c>
      <c r="I13" s="61">
        <v>0.82222656437685271</v>
      </c>
      <c r="J13" s="61">
        <v>0.82469276509800304</v>
      </c>
      <c r="K13" s="61">
        <v>0.7980795320951104</v>
      </c>
      <c r="L13" s="40"/>
      <c r="M13" s="60" t="s">
        <v>23</v>
      </c>
      <c r="N13" s="61">
        <v>0.82443000694150659</v>
      </c>
      <c r="O13" s="62">
        <v>0.82021530146035571</v>
      </c>
      <c r="P13" s="62">
        <v>0.82373306919105005</v>
      </c>
      <c r="Q13" s="62">
        <v>0.81813348691140686</v>
      </c>
      <c r="R13" s="62">
        <v>0.82140964395148064</v>
      </c>
      <c r="S13" s="62">
        <v>0.79377221785237173</v>
      </c>
    </row>
    <row r="14" spans="3:19" x14ac:dyDescent="0.2">
      <c r="C14" s="40" t="s">
        <v>24</v>
      </c>
      <c r="F14" s="62">
        <v>0.99624844544954871</v>
      </c>
      <c r="G14" s="62">
        <v>0.97076719476595708</v>
      </c>
      <c r="H14" s="62">
        <v>0.9695108415136956</v>
      </c>
      <c r="I14" s="62">
        <v>0.95991381146749966</v>
      </c>
      <c r="J14" s="62">
        <v>0.96480037284601006</v>
      </c>
      <c r="K14" s="62">
        <v>0.96179752970572396</v>
      </c>
      <c r="L14" s="40"/>
      <c r="M14" s="40" t="s">
        <v>25</v>
      </c>
      <c r="N14" s="62">
        <v>0.99029869547979954</v>
      </c>
      <c r="O14" s="62">
        <v>0.96553168995280036</v>
      </c>
      <c r="P14" s="63">
        <v>0.96362768016844036</v>
      </c>
      <c r="Q14" s="63">
        <v>0.95433977818005977</v>
      </c>
      <c r="R14" s="63">
        <v>0.96030998520797184</v>
      </c>
      <c r="S14" s="63">
        <v>0.95554866735373067</v>
      </c>
    </row>
    <row r="15" spans="3:19" x14ac:dyDescent="0.2">
      <c r="C15" s="40" t="s">
        <v>26</v>
      </c>
      <c r="F15" s="62">
        <v>0.92847104451610096</v>
      </c>
      <c r="G15" s="62">
        <v>0.90829510243747302</v>
      </c>
      <c r="H15" s="62">
        <v>0.87233471528596451</v>
      </c>
      <c r="I15" s="62">
        <v>0.86608856108773258</v>
      </c>
      <c r="J15" s="62">
        <v>0.8812261061429234</v>
      </c>
      <c r="K15" s="62">
        <v>0.86821088302740268</v>
      </c>
      <c r="L15" s="40"/>
      <c r="M15" s="40" t="s">
        <v>27</v>
      </c>
      <c r="N15" s="62">
        <v>0.92847104451610096</v>
      </c>
      <c r="O15" s="62">
        <v>0.90829510243747302</v>
      </c>
      <c r="P15" s="62">
        <v>0.87233471528596451</v>
      </c>
      <c r="Q15" s="62">
        <v>0.86608856108773258</v>
      </c>
      <c r="R15" s="62">
        <v>0.8812261061429234</v>
      </c>
      <c r="S15" s="63">
        <v>0.86821088302740268</v>
      </c>
    </row>
    <row r="16" spans="3:19" x14ac:dyDescent="0.2">
      <c r="C16" s="45" t="s">
        <v>28</v>
      </c>
      <c r="D16" s="45"/>
      <c r="E16" s="45"/>
      <c r="F16" s="64">
        <v>0.96235974498282484</v>
      </c>
      <c r="G16" s="64">
        <v>0.93953114860171505</v>
      </c>
      <c r="H16" s="64">
        <v>0.92092277839983006</v>
      </c>
      <c r="I16" s="64">
        <v>0.91300118627761617</v>
      </c>
      <c r="J16" s="64">
        <v>0.92301323949446679</v>
      </c>
      <c r="K16" s="64">
        <v>0.91500420636656332</v>
      </c>
      <c r="L16" s="65"/>
      <c r="M16" s="45" t="s">
        <v>29</v>
      </c>
      <c r="N16" s="64">
        <v>0.95938486999795025</v>
      </c>
      <c r="O16" s="64">
        <v>0.93691339619513669</v>
      </c>
      <c r="P16" s="64">
        <v>0.91798119772720244</v>
      </c>
      <c r="Q16" s="64">
        <v>0.91021416963389612</v>
      </c>
      <c r="R16" s="64">
        <v>0.92076804567544768</v>
      </c>
      <c r="S16" s="64">
        <v>0.91187977519056673</v>
      </c>
    </row>
    <row r="17" spans="3:26" x14ac:dyDescent="0.2">
      <c r="M17" s="65"/>
      <c r="N17" s="39"/>
    </row>
    <row r="18" spans="3:26" x14ac:dyDescent="0.2">
      <c r="C18" s="40" t="s">
        <v>63</v>
      </c>
      <c r="M18" s="40" t="s">
        <v>63</v>
      </c>
    </row>
    <row r="19" spans="3:26" x14ac:dyDescent="0.2">
      <c r="C19" s="40" t="s">
        <v>30</v>
      </c>
      <c r="M19" s="40" t="s">
        <v>30</v>
      </c>
    </row>
    <row r="20" spans="3:26" x14ac:dyDescent="0.2">
      <c r="M20" s="40" t="s">
        <v>31</v>
      </c>
    </row>
    <row r="21" spans="3:26" x14ac:dyDescent="0.2">
      <c r="M21" s="40" t="s">
        <v>32</v>
      </c>
    </row>
    <row r="22" spans="3:26" x14ac:dyDescent="0.2">
      <c r="M22" s="40" t="s">
        <v>33</v>
      </c>
    </row>
    <row r="23" spans="3:26" x14ac:dyDescent="0.2">
      <c r="M23" s="65"/>
    </row>
    <row r="24" spans="3:26" x14ac:dyDescent="0.2">
      <c r="M24" s="65"/>
    </row>
    <row r="25" spans="3:26" x14ac:dyDescent="0.2">
      <c r="M25" s="65"/>
    </row>
    <row r="26" spans="3:26" x14ac:dyDescent="0.2">
      <c r="M26" s="65"/>
    </row>
    <row r="27" spans="3:26" x14ac:dyDescent="0.2">
      <c r="C27" s="53" t="s">
        <v>34</v>
      </c>
      <c r="D27" s="53"/>
      <c r="E27" s="53"/>
      <c r="F27" s="53"/>
      <c r="M27" s="53" t="s">
        <v>35</v>
      </c>
      <c r="N27" s="53"/>
      <c r="V27" s="40"/>
      <c r="W27" s="40"/>
      <c r="X27" s="40"/>
      <c r="Y27" s="40"/>
      <c r="Z27" s="40"/>
    </row>
    <row r="28" spans="3:26" x14ac:dyDescent="0.2">
      <c r="S28" s="40"/>
      <c r="T28" s="40"/>
      <c r="U28" s="40"/>
      <c r="V28" s="40"/>
      <c r="W28" s="40"/>
      <c r="X28" s="40"/>
      <c r="Y28" s="40"/>
      <c r="Z28" s="40"/>
    </row>
    <row r="29" spans="3:26" x14ac:dyDescent="0.2">
      <c r="C29" s="58"/>
      <c r="D29" s="58"/>
      <c r="E29" s="58"/>
      <c r="F29" s="57" t="s">
        <v>19</v>
      </c>
      <c r="G29" s="57" t="s">
        <v>20</v>
      </c>
      <c r="H29" s="57" t="s">
        <v>6</v>
      </c>
      <c r="I29" s="57" t="s">
        <v>7</v>
      </c>
      <c r="J29" s="57" t="s">
        <v>8</v>
      </c>
      <c r="K29" s="57" t="s">
        <v>62</v>
      </c>
      <c r="L29" s="40"/>
      <c r="M29" s="58"/>
      <c r="N29" s="59" t="s">
        <v>19</v>
      </c>
      <c r="O29" s="59" t="s">
        <v>20</v>
      </c>
      <c r="P29" s="59" t="s">
        <v>6</v>
      </c>
      <c r="Q29" s="59" t="s">
        <v>7</v>
      </c>
      <c r="R29" s="59" t="s">
        <v>8</v>
      </c>
      <c r="S29" s="59" t="s">
        <v>62</v>
      </c>
      <c r="T29" s="40"/>
      <c r="U29" s="40"/>
      <c r="V29" s="40"/>
      <c r="W29" s="40"/>
      <c r="X29" s="40"/>
    </row>
    <row r="30" spans="3:26" x14ac:dyDescent="0.2">
      <c r="C30" s="60" t="s">
        <v>36</v>
      </c>
      <c r="D30" s="60"/>
      <c r="E30" s="60"/>
      <c r="F30" s="66">
        <v>1045451.7683547512</v>
      </c>
      <c r="G30" s="54">
        <v>1103173.9069200715</v>
      </c>
      <c r="H30" s="54">
        <v>1151479.3360299997</v>
      </c>
      <c r="I30" s="54">
        <v>1201876.6722930002</v>
      </c>
      <c r="J30" s="54">
        <v>1247574.7130910009</v>
      </c>
      <c r="K30" s="54">
        <v>1244852.6801227855</v>
      </c>
      <c r="L30" s="40"/>
      <c r="M30" s="60" t="s">
        <v>37</v>
      </c>
      <c r="N30" s="66">
        <v>805384471.32095146</v>
      </c>
      <c r="O30" s="54">
        <v>846261119.01273167</v>
      </c>
      <c r="P30" s="54">
        <v>888341293.66662931</v>
      </c>
      <c r="Q30" s="54">
        <v>922182365.95223224</v>
      </c>
      <c r="R30" s="54">
        <v>960899216.97450101</v>
      </c>
      <c r="S30" s="54">
        <v>928143461.98239076</v>
      </c>
      <c r="T30" s="54"/>
      <c r="U30" s="54"/>
      <c r="V30" s="54"/>
      <c r="W30" s="54"/>
      <c r="X30" s="54"/>
    </row>
    <row r="31" spans="3:26" x14ac:dyDescent="0.2">
      <c r="C31" s="40" t="s">
        <v>38</v>
      </c>
      <c r="F31" s="54">
        <v>972041.54146477429</v>
      </c>
      <c r="G31" s="54">
        <v>1027027.8544949144</v>
      </c>
      <c r="H31" s="54">
        <v>1072839.3675475507</v>
      </c>
      <c r="I31" s="54">
        <v>1121567.2247844897</v>
      </c>
      <c r="J31" s="54">
        <v>1165160.2362005822</v>
      </c>
      <c r="K31" s="54">
        <v>1162971.1384100253</v>
      </c>
      <c r="L31" s="40"/>
      <c r="M31" s="40" t="s">
        <v>39</v>
      </c>
      <c r="N31" s="54">
        <v>805384471.32095146</v>
      </c>
      <c r="O31" s="54">
        <v>846269450.01187623</v>
      </c>
      <c r="P31" s="54">
        <v>888341293.66662931</v>
      </c>
      <c r="Q31" s="54">
        <v>922182365.95223224</v>
      </c>
      <c r="R31" s="54">
        <v>960899216.97450054</v>
      </c>
      <c r="S31" s="54">
        <v>928143461.98239076</v>
      </c>
      <c r="T31" s="54"/>
      <c r="U31" s="54"/>
      <c r="V31" s="54"/>
      <c r="W31" s="54"/>
      <c r="X31" s="54"/>
    </row>
    <row r="32" spans="3:26" x14ac:dyDescent="0.2">
      <c r="C32" s="40" t="s">
        <v>40</v>
      </c>
      <c r="F32" s="67">
        <v>0.16833051015847922</v>
      </c>
      <c r="G32" s="67">
        <v>0.15118831592095716</v>
      </c>
      <c r="H32" s="67">
        <v>0.14593194333266357</v>
      </c>
      <c r="I32" s="67">
        <v>0.14343709346170685</v>
      </c>
      <c r="J32" s="67">
        <v>0.14521927197717754</v>
      </c>
      <c r="K32" s="67">
        <v>0.17022085475797133</v>
      </c>
      <c r="L32" s="40"/>
      <c r="M32" s="40" t="s">
        <v>41</v>
      </c>
      <c r="N32" s="54">
        <v>180808002.54158178</v>
      </c>
      <c r="O32" s="54">
        <v>186863158.80009577</v>
      </c>
      <c r="P32" s="54">
        <v>188456478.59852543</v>
      </c>
      <c r="Q32" s="54">
        <v>194301044.67870212</v>
      </c>
      <c r="R32" s="54">
        <v>205690708.30546987</v>
      </c>
      <c r="S32" s="54">
        <v>202665681.6012063</v>
      </c>
      <c r="T32" s="68"/>
      <c r="U32" s="68"/>
      <c r="V32" s="68"/>
      <c r="W32" s="68"/>
      <c r="X32" s="68"/>
    </row>
    <row r="33" spans="3:19" x14ac:dyDescent="0.2">
      <c r="C33" s="40" t="s">
        <v>42</v>
      </c>
      <c r="F33" s="54">
        <v>808417.29289477435</v>
      </c>
      <c r="G33" s="54">
        <v>871753.24276991445</v>
      </c>
      <c r="H33" s="54">
        <v>916277.83375755092</v>
      </c>
      <c r="I33" s="54">
        <v>960692.88193948974</v>
      </c>
      <c r="J33" s="54">
        <v>995956.5149627775</v>
      </c>
      <c r="K33" s="54">
        <v>965009.19717101986</v>
      </c>
      <c r="L33" s="40"/>
      <c r="M33" s="40" t="s">
        <v>43</v>
      </c>
      <c r="N33" s="54">
        <v>1594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</row>
    <row r="34" spans="3:19" x14ac:dyDescent="0.2">
      <c r="C34" s="40" t="s">
        <v>44</v>
      </c>
      <c r="F34" s="54">
        <v>194408.30829295487</v>
      </c>
      <c r="G34" s="54">
        <v>205405.5708989829</v>
      </c>
      <c r="H34" s="54">
        <v>214567.87350951016</v>
      </c>
      <c r="I34" s="54">
        <v>224313.44495689796</v>
      </c>
      <c r="J34" s="54">
        <v>233032.04724011646</v>
      </c>
      <c r="K34" s="54">
        <v>232594.22768200506</v>
      </c>
      <c r="L34" s="40"/>
      <c r="M34" s="45" t="s">
        <v>45</v>
      </c>
      <c r="N34" s="70">
        <v>1.6398476114487797E-3</v>
      </c>
      <c r="O34" s="70">
        <v>0</v>
      </c>
      <c r="P34" s="70">
        <v>0</v>
      </c>
      <c r="Q34" s="70">
        <v>0</v>
      </c>
      <c r="R34" s="70">
        <v>0</v>
      </c>
      <c r="S34" s="70">
        <v>0</v>
      </c>
    </row>
    <row r="35" spans="3:19" x14ac:dyDescent="0.2">
      <c r="C35" s="45" t="s">
        <v>46</v>
      </c>
      <c r="D35" s="45"/>
      <c r="E35" s="45"/>
      <c r="F35" s="71">
        <v>194737.36268837011</v>
      </c>
      <c r="G35" s="71">
        <v>205729.56773479842</v>
      </c>
      <c r="H35" s="71">
        <v>216036.88962068481</v>
      </c>
      <c r="I35" s="71">
        <v>224343.16005129632</v>
      </c>
      <c r="J35" s="71">
        <v>233414.22464861648</v>
      </c>
      <c r="K35" s="71">
        <v>233429.09604464116</v>
      </c>
      <c r="L35" s="40"/>
      <c r="M35" s="39"/>
      <c r="N35" s="39"/>
      <c r="O35" s="39"/>
      <c r="P35" s="39"/>
      <c r="Q35" s="39"/>
      <c r="R35" s="39"/>
    </row>
    <row r="36" spans="3:19" x14ac:dyDescent="0.2">
      <c r="C36" s="39"/>
      <c r="D36" s="39"/>
      <c r="E36" s="39"/>
      <c r="F36" s="39"/>
      <c r="G36" s="39"/>
      <c r="H36" s="39"/>
      <c r="I36" s="39"/>
      <c r="J36" s="39"/>
      <c r="K36" s="39"/>
      <c r="L36" s="39"/>
      <c r="O36" s="39"/>
      <c r="P36" s="39"/>
      <c r="Q36" s="39"/>
      <c r="R36" s="39"/>
    </row>
    <row r="37" spans="3:19" x14ac:dyDescent="0.2">
      <c r="C37" s="54"/>
      <c r="D37" s="54"/>
      <c r="E37" s="54"/>
      <c r="F37" s="54"/>
      <c r="G37" s="54"/>
      <c r="H37" s="54"/>
      <c r="I37" s="54"/>
      <c r="J37" s="54"/>
      <c r="K37" s="54"/>
      <c r="L37" s="54"/>
      <c r="O37" s="39"/>
      <c r="P37" s="39"/>
      <c r="Q37" s="39"/>
      <c r="R37" s="39"/>
    </row>
    <row r="38" spans="3:19" x14ac:dyDescent="0.2">
      <c r="C38" s="54"/>
      <c r="D38" s="54"/>
      <c r="E38" s="54"/>
      <c r="F38" s="54"/>
      <c r="G38" s="54"/>
      <c r="H38" s="54"/>
      <c r="I38" s="54"/>
      <c r="J38" s="54"/>
      <c r="K38" s="54"/>
      <c r="L38" s="54"/>
      <c r="N38" s="39"/>
      <c r="O38" s="39"/>
      <c r="P38" s="39"/>
      <c r="Q38" s="39"/>
      <c r="R38" s="39"/>
    </row>
    <row r="39" spans="3:19" x14ac:dyDescent="0.2">
      <c r="C39" s="41"/>
      <c r="D39" s="41"/>
      <c r="E39" s="41"/>
      <c r="F39" s="41"/>
      <c r="N39" s="39"/>
      <c r="O39" s="39"/>
      <c r="P39" s="39"/>
      <c r="Q39" s="39"/>
      <c r="R39" s="39"/>
    </row>
    <row r="40" spans="3:19" ht="12.75" x14ac:dyDescent="0.2">
      <c r="C40" s="72"/>
      <c r="D40" s="72"/>
      <c r="E40" s="72"/>
      <c r="F40" s="72"/>
      <c r="G40" s="39"/>
      <c r="H40" s="39"/>
      <c r="I40" s="39"/>
      <c r="J40" s="39"/>
      <c r="K40" s="39"/>
      <c r="L40" s="39"/>
      <c r="N40" s="39"/>
      <c r="O40" s="39"/>
      <c r="P40" s="39"/>
      <c r="Q40" s="39"/>
      <c r="R40" s="39"/>
    </row>
    <row r="41" spans="3:19" x14ac:dyDescent="0.2">
      <c r="G41" s="39"/>
      <c r="H41" s="39"/>
      <c r="I41" s="39"/>
      <c r="J41" s="39"/>
      <c r="K41" s="39"/>
      <c r="L41" s="39"/>
      <c r="N41" s="39"/>
      <c r="O41" s="39"/>
      <c r="P41" s="39"/>
      <c r="Q41" s="39"/>
      <c r="R41" s="39"/>
    </row>
    <row r="42" spans="3:19" ht="10.35" customHeight="1" x14ac:dyDescent="0.2">
      <c r="C42" s="53"/>
      <c r="D42" s="53"/>
      <c r="E42" s="53"/>
      <c r="F42" s="53"/>
      <c r="I42" s="40"/>
      <c r="J42" s="40"/>
      <c r="K42" s="40"/>
      <c r="L42" s="40"/>
      <c r="N42" s="39"/>
      <c r="O42" s="39"/>
      <c r="P42" s="39"/>
      <c r="Q42" s="39"/>
      <c r="R42" s="39"/>
    </row>
    <row r="43" spans="3:19" x14ac:dyDescent="0.2">
      <c r="C43" s="53"/>
      <c r="D43" s="41"/>
      <c r="E43" s="41"/>
      <c r="F43" s="41"/>
      <c r="I43" s="40"/>
      <c r="J43" s="40"/>
      <c r="K43" s="40"/>
      <c r="L43" s="40"/>
      <c r="N43" s="39"/>
      <c r="O43" s="39"/>
      <c r="P43" s="39"/>
      <c r="Q43" s="39"/>
      <c r="R43" s="39"/>
    </row>
    <row r="44" spans="3:19" x14ac:dyDescent="0.2">
      <c r="C44" s="73"/>
      <c r="D44" s="73"/>
      <c r="E44" s="73"/>
      <c r="F44" s="73"/>
      <c r="H44" s="40"/>
      <c r="I44" s="40"/>
      <c r="J44" s="40"/>
      <c r="K44" s="40"/>
      <c r="L44" s="40"/>
      <c r="M44" s="39"/>
      <c r="N44" s="39"/>
      <c r="O44" s="39"/>
      <c r="P44" s="39"/>
      <c r="Q44" s="39"/>
      <c r="R44" s="39"/>
    </row>
    <row r="45" spans="3:19" ht="12.95" customHeight="1" x14ac:dyDescent="0.2">
      <c r="C45" s="73"/>
      <c r="D45" s="73"/>
      <c r="E45" s="73"/>
      <c r="F45" s="74"/>
      <c r="H45" s="39"/>
      <c r="I45" s="39"/>
      <c r="J45" s="39"/>
      <c r="K45" s="39"/>
      <c r="L45" s="40"/>
      <c r="R45" s="39"/>
    </row>
    <row r="46" spans="3:19" ht="12.95" customHeight="1" x14ac:dyDescent="0.2">
      <c r="D46" s="41"/>
      <c r="E46" s="41"/>
      <c r="F46" s="41"/>
      <c r="I46" s="39"/>
      <c r="J46" s="39"/>
      <c r="K46" s="39"/>
      <c r="L46" s="39"/>
    </row>
    <row r="47" spans="3:19" ht="12.95" customHeight="1" x14ac:dyDescent="0.2">
      <c r="C47" s="53"/>
      <c r="D47" s="41"/>
      <c r="E47" s="41"/>
      <c r="F47" s="41"/>
      <c r="I47" s="39"/>
      <c r="J47" s="39"/>
      <c r="K47" s="39"/>
      <c r="L47" s="39"/>
    </row>
    <row r="48" spans="3:19" ht="12.95" customHeight="1" x14ac:dyDescent="0.2">
      <c r="C48" s="75"/>
      <c r="D48" s="76"/>
      <c r="E48" s="76"/>
      <c r="F48" s="76"/>
      <c r="I48" s="39"/>
      <c r="J48" s="39"/>
      <c r="K48" s="39"/>
      <c r="L48" s="39"/>
    </row>
    <row r="49" spans="3:13" ht="12.95" customHeight="1" x14ac:dyDescent="0.2">
      <c r="C49" s="77"/>
      <c r="D49" s="78"/>
      <c r="E49" s="78"/>
      <c r="F49" s="78"/>
      <c r="I49" s="79"/>
      <c r="J49" s="79"/>
      <c r="K49" s="79"/>
      <c r="L49" s="79"/>
    </row>
    <row r="50" spans="3:13" ht="12.95" customHeight="1" x14ac:dyDescent="0.2">
      <c r="C50" s="77"/>
      <c r="D50" s="78"/>
      <c r="E50" s="80"/>
      <c r="F50" s="80"/>
      <c r="I50" s="39"/>
      <c r="J50" s="39"/>
      <c r="K50" s="39"/>
      <c r="L50" s="39"/>
    </row>
    <row r="51" spans="3:13" ht="12.95" customHeight="1" x14ac:dyDescent="0.2">
      <c r="C51" s="53"/>
      <c r="D51" s="78"/>
      <c r="E51" s="81"/>
      <c r="F51" s="81"/>
      <c r="I51" s="39"/>
      <c r="J51" s="39"/>
      <c r="K51" s="39"/>
      <c r="L51" s="39"/>
    </row>
    <row r="54" spans="3:13" ht="12.95" customHeight="1" x14ac:dyDescent="0.2">
      <c r="M54" s="41"/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  <rowBreaks count="2" manualBreakCount="2">
    <brk id="25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Ex-ante ER Calculations</vt:lpstr>
      <vt:lpstr>EF Calculation</vt:lpstr>
      <vt:lpstr>CEA Database Results</vt:lpstr>
      <vt:lpstr>'CEA Database Results'!Print_Area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UN10017_ER Estimation sheet_RCP_V01_30012021</dc:title>
  <dc:subject/>
  <dc:creator>om</dc:creator>
  <dc:description/>
  <cp:lastModifiedBy>Admin1</cp:lastModifiedBy>
  <cp:revision>1</cp:revision>
  <dcterms:created xsi:type="dcterms:W3CDTF">2008-01-25T18:43:47Z</dcterms:created>
  <dcterms:modified xsi:type="dcterms:W3CDTF">2021-11-20T06:55:17Z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