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griseldanathalia/Downloads/refwgs10798/"/>
    </mc:Choice>
  </mc:AlternateContent>
  <xr:revisionPtr revIDLastSave="0" documentId="8_{D740A237-DEB0-654F-A248-0B877D68BACF}" xr6:coauthVersionLast="47" xr6:coauthVersionMax="47" xr10:uidLastSave="{00000000-0000-0000-0000-000000000000}"/>
  <bookViews>
    <workbookView xWindow="0" yWindow="500" windowWidth="28800" windowHeight="16360" tabRatio="507"/>
  </bookViews>
  <sheets>
    <sheet name="ER Calculation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38" l="1"/>
  <c r="O16" i="38" s="1"/>
  <c r="P16" i="38" s="1"/>
  <c r="I15" i="38"/>
  <c r="O15" i="38" s="1"/>
  <c r="N15" i="38"/>
  <c r="K8" i="38"/>
  <c r="I19" i="38" s="1"/>
  <c r="O19" i="38" s="1"/>
  <c r="P19" i="38" s="1"/>
  <c r="K7" i="38"/>
  <c r="D15" i="38"/>
  <c r="G21" i="38"/>
  <c r="B16" i="38"/>
  <c r="B17" i="38"/>
  <c r="B18" i="38"/>
  <c r="B19" i="38" s="1"/>
  <c r="B20" i="38" s="1"/>
  <c r="H21" i="38"/>
  <c r="P15" i="38" l="1"/>
  <c r="I17" i="38"/>
  <c r="O17" i="38" s="1"/>
  <c r="P17" i="38" s="1"/>
  <c r="I20" i="38"/>
  <c r="O20" i="38" s="1"/>
  <c r="P20" i="38" s="1"/>
  <c r="I18" i="38"/>
  <c r="O18" i="38" s="1"/>
  <c r="P18" i="38" s="1"/>
  <c r="I21" i="38"/>
  <c r="I22" i="38" s="1"/>
  <c r="O21" i="38" l="1"/>
  <c r="P21" i="38"/>
  <c r="P22" i="38" s="1"/>
</calcChain>
</file>

<file path=xl/sharedStrings.xml><?xml version="1.0" encoding="utf-8"?>
<sst xmlns="http://schemas.openxmlformats.org/spreadsheetml/2006/main" count="50" uniqueCount="47">
  <si>
    <t>Year</t>
  </si>
  <si>
    <t>Average</t>
  </si>
  <si>
    <t>Total</t>
  </si>
  <si>
    <t>From</t>
  </si>
  <si>
    <t>to</t>
  </si>
  <si>
    <t>B</t>
  </si>
  <si>
    <r>
      <t>Leakage emission [tCO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/yr]</t>
    </r>
  </si>
  <si>
    <t>Baseline Emission Calculation</t>
  </si>
  <si>
    <t>EMISSION REDUCTION CALCULATION</t>
  </si>
  <si>
    <t>Title of the project activity:</t>
  </si>
  <si>
    <t>Version:</t>
  </si>
  <si>
    <t>Date:</t>
  </si>
  <si>
    <t>C</t>
  </si>
  <si>
    <t>E = C*D</t>
  </si>
  <si>
    <t>F = E-A-B</t>
  </si>
  <si>
    <r>
      <t>Emission Reduction
[tCO</t>
    </r>
    <r>
      <rPr>
        <b/>
        <vertAlign val="subscript"/>
        <sz val="11"/>
        <rFont val="Arial"/>
        <family val="2"/>
      </rPr>
      <t>2e</t>
    </r>
    <r>
      <rPr>
        <b/>
        <sz val="11"/>
        <rFont val="Arial"/>
        <family val="2"/>
      </rPr>
      <t>/yr]</t>
    </r>
  </si>
  <si>
    <r>
      <t>EF</t>
    </r>
    <r>
      <rPr>
        <b/>
        <i/>
        <vertAlign val="subscript"/>
        <sz val="11"/>
        <rFont val="Arial"/>
        <family val="2"/>
      </rPr>
      <t>grid,CM,y</t>
    </r>
  </si>
  <si>
    <r>
      <t>w</t>
    </r>
    <r>
      <rPr>
        <b/>
        <i/>
        <vertAlign val="subscript"/>
        <sz val="11"/>
        <rFont val="Arial"/>
        <family val="2"/>
      </rPr>
      <t>BM</t>
    </r>
  </si>
  <si>
    <r>
      <t>EF</t>
    </r>
    <r>
      <rPr>
        <b/>
        <i/>
        <vertAlign val="subscript"/>
        <sz val="11"/>
        <rFont val="Arial"/>
        <family val="2"/>
      </rPr>
      <t xml:space="preserve">grid,BM,y </t>
    </r>
  </si>
  <si>
    <r>
      <t>w</t>
    </r>
    <r>
      <rPr>
        <b/>
        <i/>
        <vertAlign val="subscript"/>
        <sz val="11"/>
        <rFont val="Arial"/>
        <family val="2"/>
      </rPr>
      <t>OM</t>
    </r>
  </si>
  <si>
    <r>
      <t>EF</t>
    </r>
    <r>
      <rPr>
        <b/>
        <i/>
        <vertAlign val="subscript"/>
        <sz val="11"/>
        <rFont val="Arial"/>
        <family val="2"/>
      </rPr>
      <t>grid,OM,y</t>
    </r>
  </si>
  <si>
    <r>
      <t>Baseline Emission 
[tCO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/yr]</t>
    </r>
  </si>
  <si>
    <t xml:space="preserve">Net electricity 
[MWh/yr] </t>
  </si>
  <si>
    <t>Capacity</t>
  </si>
  <si>
    <t>MW</t>
  </si>
  <si>
    <t>Project emission 
[tCO2/yr]</t>
  </si>
  <si>
    <t>(3)</t>
  </si>
  <si>
    <t>(4)</t>
  </si>
  <si>
    <t>A</t>
  </si>
  <si>
    <t>Net electricity output</t>
  </si>
  <si>
    <t>(1)</t>
  </si>
  <si>
    <t>(2)</t>
  </si>
  <si>
    <t>D=(1)*(2)+(3)*(4)</t>
  </si>
  <si>
    <t xml:space="preserve">Phase 1 </t>
  </si>
  <si>
    <t>Phase 2</t>
  </si>
  <si>
    <t>Phase 3</t>
  </si>
  <si>
    <t>Phase 4</t>
  </si>
  <si>
    <t>Unit</t>
  </si>
  <si>
    <t>Item</t>
  </si>
  <si>
    <t>MWh/yr</t>
  </si>
  <si>
    <t>Commercial operation date</t>
  </si>
  <si>
    <t>-</t>
  </si>
  <si>
    <t xml:space="preserve">Wind Power Project At Sea – No.5 Wind Power Plant Thanh Hai 1-4 </t>
  </si>
  <si>
    <t>Sum</t>
  </si>
  <si>
    <r>
      <rPr>
        <b/>
        <sz val="11"/>
        <rFont val="Arial"/>
        <family val="2"/>
      </rPr>
      <t>Emission Factor [tCO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/MWh]</t>
    </r>
    <r>
      <rPr>
        <sz val="11"/>
        <rFont val="Arial"/>
        <family val="2"/>
      </rPr>
      <t xml:space="preserve">
Source: Official letter No. 263/BDKH-TTBVTOD issued by Department of Climate Change - Ministry of Natural Resouses and Environment (DNA Viet Nam) on 12 March 2020 regarding "Promulgating the emission factor of Viet Nam national gird for 2018"
http://www.dcc.gov.vn/tin-tuc/3620/He-so-phat-thai-cua-luoi-dien-Viet-Nam-nam-2018.html</t>
    </r>
  </si>
  <si>
    <t>2.1</t>
  </si>
  <si>
    <t>20-01-2021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</si>
</sst>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90" formatCode="dd/mm/yyyy;@"/>
    <numFmt numFmtId="192" formatCode="0.0000"/>
    <numFmt numFmtId="194" formatCode="_(* #,##0_);_(* \(#,##0\);_(* &quot;-&quot;??_);_(@_)"/>
    <numFmt numFmtId="196" formatCode="0.00000"/>
    <numFmt numFmtId="197" formatCode="_(* #,##0.000_);_(* \(#,##0.000\);_(* &quot;-&quot;??_);_(@_)"/>
    <numFmt numFmtId="203" formatCode="dd/mm/yyyy"/>
  </numFmts>
  <fonts count="13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2"/>
    </font>
    <font>
      <b/>
      <vertAlign val="subscript"/>
      <sz val="11"/>
      <name val="Arial"/>
      <family val="2"/>
    </font>
    <font>
      <b/>
      <i/>
      <vertAlign val="subscript"/>
      <sz val="11"/>
      <name val="Arial"/>
      <family val="2"/>
    </font>
    <font>
      <b/>
      <sz val="14"/>
      <name val="Arial"/>
      <family val="1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 vertical="center"/>
    </xf>
    <xf numFmtId="0" fontId="7" fillId="6" borderId="0" xfId="0" quotePrefix="1" applyFont="1" applyFill="1" applyBorder="1" applyAlignment="1">
      <alignment horizontal="left" vertical="center"/>
    </xf>
    <xf numFmtId="190" fontId="7" fillId="6" borderId="0" xfId="0" quotePrefix="1" applyNumberFormat="1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14" fontId="6" fillId="7" borderId="2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vertical="center"/>
    </xf>
    <xf numFmtId="3" fontId="6" fillId="7" borderId="2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3" fontId="6" fillId="2" borderId="0" xfId="0" applyNumberFormat="1" applyFont="1" applyFill="1" applyAlignment="1">
      <alignment vertical="center"/>
    </xf>
    <xf numFmtId="14" fontId="6" fillId="2" borderId="0" xfId="0" applyNumberFormat="1" applyFont="1" applyFill="1" applyAlignment="1">
      <alignment vertical="center"/>
    </xf>
    <xf numFmtId="3" fontId="8" fillId="5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vertical="center"/>
    </xf>
    <xf numFmtId="0" fontId="7" fillId="7" borderId="3" xfId="0" applyFont="1" applyFill="1" applyBorder="1" applyAlignment="1">
      <alignment vertical="center"/>
    </xf>
    <xf numFmtId="194" fontId="8" fillId="4" borderId="5" xfId="1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192" fontId="5" fillId="8" borderId="4" xfId="0" applyNumberFormat="1" applyFont="1" applyFill="1" applyBorder="1" applyAlignment="1">
      <alignment vertical="center"/>
    </xf>
    <xf numFmtId="192" fontId="5" fillId="8" borderId="2" xfId="0" applyNumberFormat="1" applyFont="1" applyFill="1" applyBorder="1" applyAlignment="1">
      <alignment vertical="center"/>
    </xf>
    <xf numFmtId="192" fontId="5" fillId="8" borderId="3" xfId="0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horizontal="left" vertical="center" indent="1"/>
    </xf>
    <xf numFmtId="0" fontId="12" fillId="6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left" vertical="center"/>
    </xf>
    <xf numFmtId="49" fontId="8" fillId="9" borderId="6" xfId="0" applyNumberFormat="1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/>
    </xf>
    <xf numFmtId="49" fontId="8" fillId="8" borderId="5" xfId="0" applyNumberFormat="1" applyFont="1" applyFill="1" applyBorder="1" applyAlignment="1">
      <alignment horizontal="center" vertical="center" wrapText="1"/>
    </xf>
    <xf numFmtId="194" fontId="12" fillId="4" borderId="1" xfId="1" applyNumberFormat="1" applyFont="1" applyFill="1" applyBorder="1" applyAlignment="1">
      <alignment horizontal="center" vertical="center"/>
    </xf>
    <xf numFmtId="194" fontId="12" fillId="4" borderId="5" xfId="1" applyNumberFormat="1" applyFont="1" applyFill="1" applyBorder="1" applyAlignment="1">
      <alignment horizontal="center" vertical="center"/>
    </xf>
    <xf numFmtId="197" fontId="12" fillId="6" borderId="0" xfId="1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vertical="center"/>
    </xf>
    <xf numFmtId="0" fontId="8" fillId="6" borderId="0" xfId="0" applyFont="1" applyFill="1" applyBorder="1" applyAlignment="1">
      <alignment horizontal="center" vertical="center"/>
    </xf>
    <xf numFmtId="194" fontId="8" fillId="6" borderId="0" xfId="1" applyNumberFormat="1" applyFont="1" applyFill="1" applyBorder="1" applyAlignment="1">
      <alignment horizontal="center" vertical="center"/>
    </xf>
    <xf numFmtId="0" fontId="6" fillId="9" borderId="1" xfId="1" applyNumberFormat="1" applyFont="1" applyFill="1" applyBorder="1" applyAlignment="1">
      <alignment horizontal="center" vertical="center"/>
    </xf>
    <xf numFmtId="0" fontId="7" fillId="9" borderId="1" xfId="1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 indent="9"/>
    </xf>
    <xf numFmtId="0" fontId="12" fillId="10" borderId="0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left" vertical="center" indent="1"/>
    </xf>
    <xf numFmtId="190" fontId="7" fillId="10" borderId="0" xfId="0" quotePrefix="1" applyNumberFormat="1" applyFont="1" applyFill="1" applyBorder="1" applyAlignment="1">
      <alignment horizontal="left" vertical="center"/>
    </xf>
    <xf numFmtId="0" fontId="7" fillId="10" borderId="0" xfId="0" applyFont="1" applyFill="1" applyBorder="1" applyAlignment="1">
      <alignment horizontal="left" vertical="center"/>
    </xf>
    <xf numFmtId="0" fontId="12" fillId="10" borderId="0" xfId="0" applyFont="1" applyFill="1" applyBorder="1" applyAlignment="1">
      <alignment horizontal="left" vertical="center"/>
    </xf>
    <xf numFmtId="197" fontId="12" fillId="10" borderId="0" xfId="1" applyNumberFormat="1" applyFont="1" applyFill="1" applyBorder="1" applyAlignment="1">
      <alignment horizontal="center" vertical="center"/>
    </xf>
    <xf numFmtId="197" fontId="8" fillId="11" borderId="1" xfId="1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190" fontId="7" fillId="11" borderId="1" xfId="0" quotePrefix="1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11" borderId="1" xfId="0" quotePrefix="1" applyFont="1" applyFill="1" applyBorder="1" applyAlignment="1">
      <alignment horizontal="center" vertical="center"/>
    </xf>
    <xf numFmtId="203" fontId="6" fillId="7" borderId="2" xfId="0" applyNumberFormat="1" applyFont="1" applyFill="1" applyBorder="1" applyAlignment="1">
      <alignment horizontal="center" vertical="center"/>
    </xf>
    <xf numFmtId="194" fontId="12" fillId="11" borderId="1" xfId="1" applyNumberFormat="1" applyFont="1" applyFill="1" applyBorder="1" applyAlignment="1">
      <alignment horizontal="center" vertical="center"/>
    </xf>
    <xf numFmtId="194" fontId="12" fillId="11" borderId="1" xfId="1" quotePrefix="1" applyNumberFormat="1" applyFont="1" applyFill="1" applyBorder="1" applyAlignment="1">
      <alignment horizontal="center" vertical="center"/>
    </xf>
    <xf numFmtId="194" fontId="12" fillId="11" borderId="1" xfId="1" quotePrefix="1" applyNumberFormat="1" applyFont="1" applyFill="1" applyBorder="1" applyAlignment="1">
      <alignment vertical="center"/>
    </xf>
    <xf numFmtId="194" fontId="12" fillId="11" borderId="1" xfId="1" applyNumberFormat="1" applyFont="1" applyFill="1" applyBorder="1" applyAlignment="1">
      <alignment vertical="center"/>
    </xf>
    <xf numFmtId="203" fontId="12" fillId="11" borderId="1" xfId="0" applyNumberFormat="1" applyFont="1" applyFill="1" applyBorder="1" applyAlignment="1">
      <alignment horizontal="right" vertical="center"/>
    </xf>
    <xf numFmtId="203" fontId="12" fillId="11" borderId="1" xfId="0" quotePrefix="1" applyNumberFormat="1" applyFont="1" applyFill="1" applyBorder="1" applyAlignment="1">
      <alignment horizontal="right" vertical="center"/>
    </xf>
    <xf numFmtId="194" fontId="7" fillId="7" borderId="1" xfId="0" applyNumberFormat="1" applyFont="1" applyFill="1" applyBorder="1" applyAlignment="1">
      <alignment vertical="center"/>
    </xf>
    <xf numFmtId="194" fontId="6" fillId="2" borderId="0" xfId="0" applyNumberFormat="1" applyFont="1" applyFill="1" applyAlignment="1">
      <alignment vertical="center"/>
    </xf>
    <xf numFmtId="0" fontId="7" fillId="6" borderId="0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 inden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left" vertical="center"/>
    </xf>
    <xf numFmtId="2" fontId="12" fillId="8" borderId="5" xfId="0" applyNumberFormat="1" applyFont="1" applyFill="1" applyBorder="1" applyAlignment="1">
      <alignment horizontal="center" vertical="center"/>
    </xf>
    <xf numFmtId="2" fontId="12" fillId="8" borderId="7" xfId="0" applyNumberFormat="1" applyFont="1" applyFill="1" applyBorder="1" applyAlignment="1">
      <alignment horizontal="center" vertical="center"/>
    </xf>
    <xf numFmtId="196" fontId="12" fillId="8" borderId="5" xfId="0" applyNumberFormat="1" applyFont="1" applyFill="1" applyBorder="1" applyAlignment="1">
      <alignment horizontal="center" vertical="center"/>
    </xf>
    <xf numFmtId="196" fontId="12" fillId="8" borderId="7" xfId="0" applyNumberFormat="1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11" fillId="12" borderId="0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2" fillId="8" borderId="4" xfId="2" applyFont="1" applyFill="1" applyBorder="1" applyAlignment="1" applyProtection="1">
      <alignment horizontal="center" vertical="center" wrapText="1"/>
    </xf>
    <xf numFmtId="0" fontId="12" fillId="8" borderId="2" xfId="2" applyFont="1" applyFill="1" applyBorder="1" applyAlignment="1" applyProtection="1">
      <alignment horizontal="center" vertical="center" wrapText="1"/>
    </xf>
    <xf numFmtId="0" fontId="12" fillId="8" borderId="3" xfId="2" applyFont="1" applyFill="1" applyBorder="1" applyAlignment="1" applyProtection="1">
      <alignment horizontal="center" vertical="center" wrapText="1"/>
    </xf>
    <xf numFmtId="192" fontId="12" fillId="8" borderId="5" xfId="0" applyNumberFormat="1" applyFont="1" applyFill="1" applyBorder="1" applyAlignment="1">
      <alignment horizontal="center" vertical="center"/>
    </xf>
    <xf numFmtId="192" fontId="12" fillId="8" borderId="7" xfId="0" applyNumberFormat="1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cc.gov.vn/tin-tuc/3620/He-so-phat-thai-cua-luoi-dien-Viet-Nam-nam-201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10"/>
  </sheetPr>
  <dimension ref="B1:R110"/>
  <sheetViews>
    <sheetView tabSelected="1" zoomScaleNormal="100" workbookViewId="0">
      <selection activeCell="L9" sqref="L9"/>
    </sheetView>
  </sheetViews>
  <sheetFormatPr baseColWidth="10" defaultColWidth="9.1640625" defaultRowHeight="14" x14ac:dyDescent="0.15"/>
  <cols>
    <col min="1" max="1" width="5.33203125" style="2" customWidth="1"/>
    <col min="2" max="2" width="9.83203125" style="4" customWidth="1"/>
    <col min="3" max="3" width="5.5" style="2" customWidth="1"/>
    <col min="4" max="4" width="13.6640625" style="4" customWidth="1"/>
    <col min="5" max="5" width="3.1640625" style="4" customWidth="1"/>
    <col min="6" max="6" width="13.6640625" style="2" customWidth="1"/>
    <col min="7" max="9" width="15.6640625" style="2" customWidth="1"/>
    <col min="10" max="13" width="17.83203125" style="2" customWidth="1"/>
    <col min="14" max="16" width="19.6640625" style="2" customWidth="1"/>
    <col min="17" max="16384" width="9.1640625" style="2"/>
  </cols>
  <sheetData>
    <row r="1" spans="2:18" s="1" customFormat="1" ht="26.25" customHeight="1" x14ac:dyDescent="0.15">
      <c r="B1" s="99" t="s">
        <v>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2:18" s="1" customFormat="1" ht="21" customHeight="1" x14ac:dyDescent="0.15">
      <c r="B2" s="71" t="s">
        <v>9</v>
      </c>
      <c r="C2" s="71"/>
      <c r="D2" s="71"/>
      <c r="E2" s="71"/>
      <c r="F2" s="71"/>
      <c r="G2" s="70" t="s">
        <v>42</v>
      </c>
      <c r="H2" s="70"/>
      <c r="I2" s="70"/>
      <c r="J2" s="70"/>
      <c r="K2" s="70"/>
      <c r="L2" s="70"/>
      <c r="M2" s="70"/>
      <c r="N2" s="70"/>
      <c r="O2" s="70"/>
      <c r="P2" s="70"/>
    </row>
    <row r="3" spans="2:18" s="1" customFormat="1" ht="21" customHeight="1" x14ac:dyDescent="0.15">
      <c r="B3" s="71" t="s">
        <v>10</v>
      </c>
      <c r="C3" s="71"/>
      <c r="D3" s="71"/>
      <c r="E3" s="71"/>
      <c r="F3" s="71"/>
      <c r="G3" s="12" t="s">
        <v>45</v>
      </c>
      <c r="H3" s="11"/>
      <c r="I3" s="86"/>
      <c r="J3" s="86"/>
      <c r="K3" s="45"/>
      <c r="L3" s="44"/>
      <c r="M3" s="32"/>
      <c r="N3" s="32"/>
      <c r="O3" s="32"/>
      <c r="P3" s="32"/>
    </row>
    <row r="4" spans="2:18" s="1" customFormat="1" ht="21" customHeight="1" x14ac:dyDescent="0.15">
      <c r="B4" s="31" t="s">
        <v>11</v>
      </c>
      <c r="C4" s="31"/>
      <c r="D4" s="31"/>
      <c r="E4" s="31"/>
      <c r="F4" s="31"/>
      <c r="G4" s="13" t="s">
        <v>46</v>
      </c>
      <c r="H4" s="11"/>
      <c r="I4" s="33"/>
      <c r="J4" s="42"/>
      <c r="K4" s="32"/>
      <c r="L4" s="32"/>
      <c r="M4" s="32"/>
      <c r="N4" s="32"/>
      <c r="O4" s="32"/>
      <c r="P4" s="32"/>
    </row>
    <row r="5" spans="2:18" s="1" customFormat="1" ht="21" customHeight="1" x14ac:dyDescent="0.15"/>
    <row r="6" spans="2:18" s="1" customFormat="1" ht="21" customHeight="1" x14ac:dyDescent="0.15">
      <c r="B6" s="94" t="s">
        <v>38</v>
      </c>
      <c r="C6" s="94"/>
      <c r="D6" s="94"/>
      <c r="E6" s="94"/>
      <c r="F6" s="56" t="s">
        <v>37</v>
      </c>
      <c r="G6" s="57" t="s">
        <v>33</v>
      </c>
      <c r="H6" s="56" t="s">
        <v>34</v>
      </c>
      <c r="I6" s="58" t="s">
        <v>35</v>
      </c>
      <c r="J6" s="55" t="s">
        <v>36</v>
      </c>
      <c r="K6" s="55" t="s">
        <v>43</v>
      </c>
      <c r="L6" s="49"/>
      <c r="M6" s="49"/>
      <c r="N6" s="49"/>
      <c r="O6" s="49"/>
      <c r="P6" s="49"/>
    </row>
    <row r="7" spans="2:18" s="1" customFormat="1" ht="21" customHeight="1" x14ac:dyDescent="0.15">
      <c r="B7" s="95" t="s">
        <v>23</v>
      </c>
      <c r="C7" s="95"/>
      <c r="D7" s="95"/>
      <c r="E7" s="95"/>
      <c r="F7" s="59" t="s">
        <v>24</v>
      </c>
      <c r="G7" s="63">
        <v>30</v>
      </c>
      <c r="H7" s="62">
        <v>30</v>
      </c>
      <c r="I7" s="62">
        <v>30</v>
      </c>
      <c r="J7" s="62">
        <v>30</v>
      </c>
      <c r="K7" s="62">
        <f>SUM(G7:J7)</f>
        <v>120</v>
      </c>
      <c r="L7" s="49"/>
      <c r="M7" s="49"/>
      <c r="N7" s="49"/>
      <c r="O7" s="49"/>
      <c r="P7" s="49"/>
    </row>
    <row r="8" spans="2:18" s="1" customFormat="1" ht="21" customHeight="1" x14ac:dyDescent="0.15">
      <c r="B8" s="95" t="s">
        <v>29</v>
      </c>
      <c r="C8" s="95"/>
      <c r="D8" s="95"/>
      <c r="E8" s="95"/>
      <c r="F8" s="59" t="s">
        <v>39</v>
      </c>
      <c r="G8" s="64">
        <v>96853</v>
      </c>
      <c r="H8" s="65">
        <v>96853</v>
      </c>
      <c r="I8" s="65">
        <v>97748</v>
      </c>
      <c r="J8" s="65">
        <v>97748</v>
      </c>
      <c r="K8" s="62">
        <f>SUM(G8:J8)</f>
        <v>389202</v>
      </c>
      <c r="L8" s="49"/>
      <c r="M8" s="49"/>
      <c r="N8" s="49"/>
      <c r="O8" s="49"/>
      <c r="P8" s="49"/>
    </row>
    <row r="9" spans="2:18" s="1" customFormat="1" ht="21" customHeight="1" x14ac:dyDescent="0.15">
      <c r="B9" s="95" t="s">
        <v>40</v>
      </c>
      <c r="C9" s="95"/>
      <c r="D9" s="95"/>
      <c r="E9" s="95"/>
      <c r="F9" s="60" t="s">
        <v>41</v>
      </c>
      <c r="G9" s="66">
        <v>44498</v>
      </c>
      <c r="H9" s="66">
        <v>44500</v>
      </c>
      <c r="I9" s="66">
        <v>44835</v>
      </c>
      <c r="J9" s="66">
        <v>44896</v>
      </c>
      <c r="K9" s="67" t="s">
        <v>41</v>
      </c>
      <c r="L9" s="49"/>
      <c r="M9" s="49"/>
      <c r="N9" s="49"/>
      <c r="O9" s="49"/>
      <c r="P9" s="49"/>
    </row>
    <row r="10" spans="2:18" s="1" customFormat="1" ht="21" customHeight="1" x14ac:dyDescent="0.15">
      <c r="B10" s="50"/>
      <c r="C10" s="50"/>
      <c r="D10" s="50"/>
      <c r="E10" s="50"/>
      <c r="F10" s="50"/>
      <c r="G10" s="51"/>
      <c r="H10" s="52"/>
      <c r="I10" s="53"/>
      <c r="J10" s="54"/>
      <c r="K10" s="49"/>
      <c r="L10" s="49"/>
      <c r="M10" s="49"/>
      <c r="N10" s="49"/>
      <c r="O10" s="49"/>
      <c r="P10" s="49"/>
    </row>
    <row r="11" spans="2:18" s="5" customFormat="1" ht="35.25" customHeight="1" x14ac:dyDescent="0.15">
      <c r="B11" s="75" t="s">
        <v>0</v>
      </c>
      <c r="C11" s="76"/>
      <c r="D11" s="76"/>
      <c r="E11" s="76"/>
      <c r="F11" s="77"/>
      <c r="G11" s="91" t="s">
        <v>25</v>
      </c>
      <c r="H11" s="103" t="s">
        <v>6</v>
      </c>
      <c r="I11" s="100" t="s">
        <v>7</v>
      </c>
      <c r="J11" s="101"/>
      <c r="K11" s="101"/>
      <c r="L11" s="101"/>
      <c r="M11" s="101"/>
      <c r="N11" s="101"/>
      <c r="O11" s="102"/>
      <c r="P11" s="72" t="s">
        <v>15</v>
      </c>
      <c r="Q11" s="1"/>
      <c r="R11" s="1"/>
    </row>
    <row r="12" spans="2:18" s="5" customFormat="1" ht="84" customHeight="1" x14ac:dyDescent="0.15">
      <c r="B12" s="78"/>
      <c r="C12" s="79"/>
      <c r="D12" s="79"/>
      <c r="E12" s="79"/>
      <c r="F12" s="80"/>
      <c r="G12" s="92"/>
      <c r="H12" s="104"/>
      <c r="I12" s="106" t="s">
        <v>22</v>
      </c>
      <c r="J12" s="107" t="s">
        <v>44</v>
      </c>
      <c r="K12" s="108"/>
      <c r="L12" s="108"/>
      <c r="M12" s="108"/>
      <c r="N12" s="109"/>
      <c r="O12" s="84" t="s">
        <v>21</v>
      </c>
      <c r="P12" s="73"/>
      <c r="Q12" s="1"/>
      <c r="R12" s="1"/>
    </row>
    <row r="13" spans="2:18" ht="27.75" customHeight="1" x14ac:dyDescent="0.15">
      <c r="B13" s="78"/>
      <c r="C13" s="79"/>
      <c r="D13" s="79"/>
      <c r="E13" s="79"/>
      <c r="F13" s="80"/>
      <c r="G13" s="93"/>
      <c r="H13" s="105"/>
      <c r="I13" s="106"/>
      <c r="J13" s="27" t="s">
        <v>20</v>
      </c>
      <c r="K13" s="27" t="s">
        <v>19</v>
      </c>
      <c r="L13" s="27" t="s">
        <v>18</v>
      </c>
      <c r="M13" s="27" t="s">
        <v>17</v>
      </c>
      <c r="N13" s="27" t="s">
        <v>16</v>
      </c>
      <c r="O13" s="85"/>
      <c r="P13" s="74"/>
      <c r="Q13" s="1"/>
      <c r="R13" s="1"/>
    </row>
    <row r="14" spans="2:18" ht="21" customHeight="1" x14ac:dyDescent="0.15">
      <c r="B14" s="81"/>
      <c r="C14" s="82"/>
      <c r="D14" s="82"/>
      <c r="E14" s="82"/>
      <c r="F14" s="83"/>
      <c r="G14" s="34" t="s">
        <v>28</v>
      </c>
      <c r="H14" s="35" t="s">
        <v>5</v>
      </c>
      <c r="I14" s="36" t="s">
        <v>12</v>
      </c>
      <c r="J14" s="39" t="s">
        <v>30</v>
      </c>
      <c r="K14" s="39" t="s">
        <v>31</v>
      </c>
      <c r="L14" s="39" t="s">
        <v>26</v>
      </c>
      <c r="M14" s="39" t="s">
        <v>27</v>
      </c>
      <c r="N14" s="39" t="s">
        <v>32</v>
      </c>
      <c r="O14" s="37" t="s">
        <v>13</v>
      </c>
      <c r="P14" s="38" t="s">
        <v>14</v>
      </c>
      <c r="Q14" s="1"/>
      <c r="R14" s="1"/>
    </row>
    <row r="15" spans="2:18" ht="21" customHeight="1" x14ac:dyDescent="0.15">
      <c r="B15" s="19">
        <v>2021</v>
      </c>
      <c r="C15" s="14" t="s">
        <v>3</v>
      </c>
      <c r="D15" s="61">
        <f>G9</f>
        <v>44498</v>
      </c>
      <c r="E15" s="15" t="s">
        <v>4</v>
      </c>
      <c r="F15" s="61">
        <v>44561</v>
      </c>
      <c r="G15" s="46">
        <v>0</v>
      </c>
      <c r="H15" s="6">
        <v>0</v>
      </c>
      <c r="I15" s="40">
        <f>(F15-G9+1)/365*G8+(F15-H9+1)/365*H8</f>
        <v>33434.18630136986</v>
      </c>
      <c r="J15" s="110">
        <v>0.87949999999999995</v>
      </c>
      <c r="K15" s="87">
        <v>0.75</v>
      </c>
      <c r="L15" s="110">
        <v>0.94650000000000001</v>
      </c>
      <c r="M15" s="87">
        <v>0.25</v>
      </c>
      <c r="N15" s="89">
        <f>ROUNDDOWN(J15*K15+L15*M15,5)</f>
        <v>0.89624999999999999</v>
      </c>
      <c r="O15" s="8">
        <f t="shared" ref="O15:O20" si="0">ROUNDDOWN(I15*$N$15,0)</f>
        <v>29965</v>
      </c>
      <c r="P15" s="22">
        <f>ROUNDDOWN(O15-G15-H15,0)</f>
        <v>29965</v>
      </c>
      <c r="Q15" s="1"/>
      <c r="R15" s="1"/>
    </row>
    <row r="16" spans="2:18" ht="21" customHeight="1" x14ac:dyDescent="0.15">
      <c r="B16" s="19">
        <f>B15+1</f>
        <v>2022</v>
      </c>
      <c r="C16" s="16"/>
      <c r="D16" s="61">
        <v>44562</v>
      </c>
      <c r="E16" s="16"/>
      <c r="F16" s="61">
        <v>44926</v>
      </c>
      <c r="G16" s="46">
        <v>0</v>
      </c>
      <c r="H16" s="6">
        <v>0</v>
      </c>
      <c r="I16" s="40">
        <f>G8+H8+I8/365*(F16-I9+1)+J8/365*(F16-J9+1)</f>
        <v>226645.73698630137</v>
      </c>
      <c r="J16" s="111"/>
      <c r="K16" s="88"/>
      <c r="L16" s="111"/>
      <c r="M16" s="88"/>
      <c r="N16" s="90"/>
      <c r="O16" s="8">
        <f t="shared" si="0"/>
        <v>203131</v>
      </c>
      <c r="P16" s="22">
        <f>ROUND(O16-G16-H16,0)</f>
        <v>203131</v>
      </c>
      <c r="Q16" s="1"/>
      <c r="R16" s="1"/>
    </row>
    <row r="17" spans="2:17" ht="21" customHeight="1" x14ac:dyDescent="0.15">
      <c r="B17" s="19">
        <f>B16+1</f>
        <v>2023</v>
      </c>
      <c r="C17" s="16"/>
      <c r="D17" s="16"/>
      <c r="E17" s="16"/>
      <c r="F17" s="17"/>
      <c r="G17" s="46">
        <v>0</v>
      </c>
      <c r="H17" s="6">
        <v>0</v>
      </c>
      <c r="I17" s="40">
        <f>$K$8</f>
        <v>389202</v>
      </c>
      <c r="J17" s="111"/>
      <c r="K17" s="88"/>
      <c r="L17" s="111"/>
      <c r="M17" s="88"/>
      <c r="N17" s="90"/>
      <c r="O17" s="8">
        <f t="shared" si="0"/>
        <v>348822</v>
      </c>
      <c r="P17" s="22">
        <f>ROUND(O17-G17-H17,0)</f>
        <v>348822</v>
      </c>
    </row>
    <row r="18" spans="2:17" ht="21" customHeight="1" x14ac:dyDescent="0.15">
      <c r="B18" s="19">
        <f>B17+1</f>
        <v>2024</v>
      </c>
      <c r="C18" s="16"/>
      <c r="D18" s="16"/>
      <c r="E18" s="16"/>
      <c r="F18" s="17"/>
      <c r="G18" s="46">
        <v>0</v>
      </c>
      <c r="H18" s="6">
        <v>0</v>
      </c>
      <c r="I18" s="40">
        <f>$K$8</f>
        <v>389202</v>
      </c>
      <c r="J18" s="111"/>
      <c r="K18" s="88"/>
      <c r="L18" s="111"/>
      <c r="M18" s="88"/>
      <c r="N18" s="90"/>
      <c r="O18" s="8">
        <f t="shared" si="0"/>
        <v>348822</v>
      </c>
      <c r="P18" s="22">
        <f>ROUND(O18-G18-H18,0)</f>
        <v>348822</v>
      </c>
    </row>
    <row r="19" spans="2:17" ht="21" customHeight="1" x14ac:dyDescent="0.15">
      <c r="B19" s="19">
        <f>B18+1</f>
        <v>2025</v>
      </c>
      <c r="C19" s="16"/>
      <c r="D19" s="16"/>
      <c r="E19" s="16"/>
      <c r="F19" s="17"/>
      <c r="G19" s="46">
        <v>0</v>
      </c>
      <c r="H19" s="6">
        <v>0</v>
      </c>
      <c r="I19" s="40">
        <f>$K$8</f>
        <v>389202</v>
      </c>
      <c r="J19" s="111"/>
      <c r="K19" s="88"/>
      <c r="L19" s="111"/>
      <c r="M19" s="88"/>
      <c r="N19" s="90"/>
      <c r="O19" s="8">
        <f t="shared" si="0"/>
        <v>348822</v>
      </c>
      <c r="P19" s="22">
        <f>ROUND(O19-G19-H19,0)</f>
        <v>348822</v>
      </c>
    </row>
    <row r="20" spans="2:17" ht="21" customHeight="1" x14ac:dyDescent="0.15">
      <c r="B20" s="19">
        <f>B19+1</f>
        <v>2026</v>
      </c>
      <c r="C20" s="14" t="s">
        <v>3</v>
      </c>
      <c r="D20" s="61">
        <v>46023</v>
      </c>
      <c r="E20" s="18" t="s">
        <v>4</v>
      </c>
      <c r="F20" s="61">
        <v>46323</v>
      </c>
      <c r="G20" s="46">
        <v>0</v>
      </c>
      <c r="H20" s="23">
        <v>0</v>
      </c>
      <c r="I20" s="41">
        <f>(F20-D20+1)/365*K8</f>
        <v>320958.36164383561</v>
      </c>
      <c r="J20" s="111"/>
      <c r="K20" s="88"/>
      <c r="L20" s="111"/>
      <c r="M20" s="88"/>
      <c r="N20" s="90"/>
      <c r="O20" s="8">
        <f t="shared" si="0"/>
        <v>287658</v>
      </c>
      <c r="P20" s="22">
        <f>ROUND(O20-G20-H20,0)</f>
        <v>287658</v>
      </c>
      <c r="Q20" s="20"/>
    </row>
    <row r="21" spans="2:17" s="3" customFormat="1" ht="21" customHeight="1" x14ac:dyDescent="0.15">
      <c r="B21" s="96" t="s">
        <v>2</v>
      </c>
      <c r="C21" s="97"/>
      <c r="D21" s="97"/>
      <c r="E21" s="97"/>
      <c r="F21" s="98"/>
      <c r="G21" s="47">
        <f>ROUNDUP(SUM(G15:G20),0)</f>
        <v>0</v>
      </c>
      <c r="H21" s="7">
        <f>SUM(H15:H20)</f>
        <v>0</v>
      </c>
      <c r="I21" s="26">
        <f>SUM(I15:I20)</f>
        <v>1748644.284931507</v>
      </c>
      <c r="J21" s="28"/>
      <c r="K21" s="29"/>
      <c r="L21" s="29"/>
      <c r="M21" s="29"/>
      <c r="N21" s="30"/>
      <c r="O21" s="9">
        <f>SUM(O15:O20)</f>
        <v>1567220</v>
      </c>
      <c r="P21" s="22">
        <f>ROUNDDOWN(SUM(P15:P20),0)</f>
        <v>1567220</v>
      </c>
    </row>
    <row r="22" spans="2:17" s="3" customFormat="1" ht="21" customHeight="1" x14ac:dyDescent="0.15">
      <c r="B22" s="48" t="s">
        <v>1</v>
      </c>
      <c r="C22" s="24"/>
      <c r="D22" s="24"/>
      <c r="E22" s="24"/>
      <c r="F22" s="24"/>
      <c r="G22" s="24"/>
      <c r="H22" s="24"/>
      <c r="I22" s="68">
        <f>I21/5</f>
        <v>349728.85698630137</v>
      </c>
      <c r="J22" s="24"/>
      <c r="K22" s="24"/>
      <c r="L22" s="24"/>
      <c r="M22" s="24"/>
      <c r="N22" s="24"/>
      <c r="O22" s="25"/>
      <c r="P22" s="10">
        <f>P21/5</f>
        <v>313444</v>
      </c>
    </row>
    <row r="23" spans="2:17" ht="21" customHeight="1" x14ac:dyDescent="0.15"/>
    <row r="24" spans="2:17" ht="21" customHeight="1" x14ac:dyDescent="0.15">
      <c r="G24" s="43"/>
      <c r="I24" s="69"/>
    </row>
    <row r="25" spans="2:17" ht="21" customHeight="1" x14ac:dyDescent="0.15">
      <c r="O25" s="20"/>
    </row>
    <row r="26" spans="2:17" ht="21" customHeight="1" x14ac:dyDescent="0.15"/>
    <row r="27" spans="2:17" ht="21" customHeight="1" x14ac:dyDescent="0.15">
      <c r="H27" s="21"/>
      <c r="I27" s="21"/>
      <c r="J27" s="21"/>
      <c r="K27" s="21"/>
      <c r="L27" s="21"/>
      <c r="M27" s="21"/>
    </row>
    <row r="28" spans="2:17" ht="21" customHeight="1" x14ac:dyDescent="0.15"/>
    <row r="29" spans="2:17" ht="21" customHeight="1" x14ac:dyDescent="0.15"/>
    <row r="30" spans="2:17" ht="21" customHeight="1" x14ac:dyDescent="0.15"/>
    <row r="31" spans="2:17" ht="21" customHeight="1" x14ac:dyDescent="0.15"/>
    <row r="32" spans="2:17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  <row r="46" ht="21" customHeight="1" x14ac:dyDescent="0.15"/>
    <row r="47" ht="21" customHeight="1" x14ac:dyDescent="0.15"/>
    <row r="48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  <row r="107" ht="21" customHeight="1" x14ac:dyDescent="0.15"/>
    <row r="108" ht="21" customHeight="1" x14ac:dyDescent="0.15"/>
    <row r="109" ht="21" customHeight="1" x14ac:dyDescent="0.15"/>
    <row r="110" ht="21" customHeight="1" x14ac:dyDescent="0.15"/>
  </sheetData>
  <mergeCells count="23">
    <mergeCell ref="B21:F21"/>
    <mergeCell ref="K15:K20"/>
    <mergeCell ref="B1:P1"/>
    <mergeCell ref="I11:O11"/>
    <mergeCell ref="H11:H13"/>
    <mergeCell ref="B2:F2"/>
    <mergeCell ref="I12:I13"/>
    <mergeCell ref="J12:N12"/>
    <mergeCell ref="J15:J20"/>
    <mergeCell ref="L15:L20"/>
    <mergeCell ref="M15:M20"/>
    <mergeCell ref="N15:N20"/>
    <mergeCell ref="G11:G13"/>
    <mergeCell ref="B6:E6"/>
    <mergeCell ref="B7:E7"/>
    <mergeCell ref="B8:E8"/>
    <mergeCell ref="B9:E9"/>
    <mergeCell ref="G2:P2"/>
    <mergeCell ref="B3:F3"/>
    <mergeCell ref="P11:P13"/>
    <mergeCell ref="B11:F14"/>
    <mergeCell ref="O12:O13"/>
    <mergeCell ref="I3:J3"/>
  </mergeCells>
  <phoneticPr fontId="3" type="noConversion"/>
  <hyperlinks>
    <hyperlink ref="J12:N12" r:id="rId1" display="http://www.dcc.gov.vn/tin-tuc/3620/He-so-phat-thai-cua-luoi-dien-Viet-Nam-nam-2018.html"/>
  </hyperlink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 Calculation</vt:lpstr>
    </vt:vector>
  </TitlesOfParts>
  <Company>VNEEC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Financial Analysis</dc:title>
  <dc:creator>VNEEC</dc:creator>
  <cp:lastModifiedBy>Microsoft Office User</cp:lastModifiedBy>
  <cp:lastPrinted>2008-11-24T02:56:58Z</cp:lastPrinted>
  <dcterms:created xsi:type="dcterms:W3CDTF">2003-10-18T08:41:43Z</dcterms:created>
  <dcterms:modified xsi:type="dcterms:W3CDTF">2022-03-10T13:53:27Z</dcterms:modified>
</cp:coreProperties>
</file>