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100" windowHeight="11620" activeTab="1"/>
  </bookViews>
  <sheets>
    <sheet name="Content" sheetId="8" r:id="rId1"/>
    <sheet name="ER Calculation " sheetId="10" r:id="rId2"/>
  </sheets>
  <calcPr calcId="144525" concurrentCalc="0"/>
</workbook>
</file>

<file path=xl/sharedStrings.xml><?xml version="1.0" encoding="utf-8"?>
<sst xmlns="http://schemas.openxmlformats.org/spreadsheetml/2006/main" count="67" uniqueCount="51">
  <si>
    <t>Content of the ER calculation spreadsheet</t>
  </si>
  <si>
    <t>Project Title:</t>
  </si>
  <si>
    <t>Xinjiang Jimunai CGN Phase I Wind Farm Project</t>
  </si>
  <si>
    <t>VCS Ref. No.:</t>
  </si>
  <si>
    <t>No. 1183</t>
  </si>
  <si>
    <t>Monitoring Period:</t>
  </si>
  <si>
    <t>01/01/2021 - 18/03/2021</t>
  </si>
  <si>
    <t>Version:</t>
  </si>
  <si>
    <t>02</t>
  </si>
  <si>
    <t>Date:</t>
  </si>
  <si>
    <t>30/12/2022</t>
  </si>
  <si>
    <t>Table 1-1:  Electricity generation supplied to the grid</t>
  </si>
  <si>
    <t>Period</t>
  </si>
  <si>
    <t>Electricity supplied to the grid by the project (MWh)</t>
  </si>
  <si>
    <t>Electricity purchased from the grid by the project (MWh)</t>
  </si>
  <si>
    <t>Electricity imported from the grid by the project through the backup power line(MWh)</t>
  </si>
  <si>
    <t>Quantity of net electricity generation supplied to the grid by the project (MWh)</t>
  </si>
  <si>
    <t>Metered by M1</t>
  </si>
  <si>
    <t>Evidenced by Receipts</t>
  </si>
  <si>
    <r>
      <rPr>
        <b/>
        <sz val="10"/>
        <rFont val="Arial"/>
        <charset val="134"/>
      </rPr>
      <t>Conservative values (EG</t>
    </r>
    <r>
      <rPr>
        <b/>
        <vertAlign val="subscript"/>
        <sz val="10"/>
        <rFont val="Arial"/>
        <charset val="134"/>
      </rPr>
      <t>export,y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</si>
  <si>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Conservative values (EG</t>
    </r>
    <r>
      <rPr>
        <b/>
        <vertAlign val="subscript"/>
        <sz val="10"/>
        <rFont val="Arial"/>
        <charset val="134"/>
      </rPr>
      <t>import,y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</si>
  <si>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EG</t>
    </r>
    <r>
      <rPr>
        <b/>
        <vertAlign val="subscript"/>
        <sz val="10"/>
        <rFont val="Arial"/>
        <charset val="134"/>
      </rPr>
      <t>im-backup,y</t>
    </r>
  </si>
  <si>
    <r>
      <rPr>
        <b/>
        <sz val="10"/>
        <rFont val="Arial"/>
        <charset val="134"/>
      </rPr>
      <t>EG</t>
    </r>
    <r>
      <rPr>
        <b/>
        <vertAlign val="subscript"/>
        <sz val="10"/>
        <rFont val="Arial"/>
        <charset val="134"/>
      </rPr>
      <t>facility,y</t>
    </r>
    <r>
      <rPr>
        <b/>
        <sz val="10"/>
        <rFont val="Arial"/>
        <charset val="134"/>
      </rPr>
      <t>=
EG</t>
    </r>
    <r>
      <rPr>
        <b/>
        <vertAlign val="subscript"/>
        <sz val="10"/>
        <rFont val="Arial"/>
        <charset val="134"/>
      </rPr>
      <t>export,y</t>
    </r>
    <r>
      <rPr>
        <b/>
        <sz val="10"/>
        <rFont val="Arial"/>
        <charset val="134"/>
      </rPr>
      <t>-EG</t>
    </r>
    <r>
      <rPr>
        <b/>
        <vertAlign val="subscript"/>
        <sz val="10"/>
        <rFont val="Arial"/>
        <charset val="134"/>
      </rPr>
      <t>import,y</t>
    </r>
    <r>
      <rPr>
        <b/>
        <sz val="10"/>
        <rFont val="Arial"/>
        <charset val="134"/>
      </rPr>
      <t>-EG</t>
    </r>
    <r>
      <rPr>
        <b/>
        <vertAlign val="subscript"/>
        <sz val="10"/>
        <rFont val="Arial"/>
        <charset val="134"/>
      </rPr>
      <t>im-backup,y</t>
    </r>
  </si>
  <si>
    <t>START</t>
  </si>
  <si>
    <t>END</t>
  </si>
  <si>
    <t>A</t>
  </si>
  <si>
    <t>B</t>
  </si>
  <si>
    <t>C=MIN(A, B)</t>
  </si>
  <si>
    <t>D</t>
  </si>
  <si>
    <t>E</t>
  </si>
  <si>
    <t>F=MAX(D, E)</t>
  </si>
  <si>
    <t>G</t>
  </si>
  <si>
    <t>H=F-C-G</t>
  </si>
  <si>
    <t>Total</t>
  </si>
  <si>
    <t>-</t>
  </si>
  <si>
    <t>Table 2: Calculation of net electricity supplied to the grid</t>
  </si>
  <si>
    <t>Conservative values  of electricity supplied to the grid by the  project (MWh)</t>
  </si>
  <si>
    <t>Conservative values of electricity purchased from the grid by the project(MWh)</t>
  </si>
  <si>
    <t>Quantity of net electricity generation supplied to the grid by the project  (MWh)</t>
  </si>
  <si>
    <r>
      <rPr>
        <b/>
        <sz val="9"/>
        <rFont val="Arial"/>
        <charset val="134"/>
      </rPr>
      <t>EG</t>
    </r>
    <r>
      <rPr>
        <b/>
        <vertAlign val="subscript"/>
        <sz val="9"/>
        <rFont val="Arial"/>
        <charset val="134"/>
      </rPr>
      <t>export,y</t>
    </r>
  </si>
  <si>
    <r>
      <rPr>
        <b/>
        <sz val="9"/>
        <rFont val="Arial"/>
        <charset val="134"/>
      </rPr>
      <t>EG</t>
    </r>
    <r>
      <rPr>
        <b/>
        <vertAlign val="subscript"/>
        <sz val="9"/>
        <rFont val="Arial"/>
        <charset val="134"/>
      </rPr>
      <t>import,y</t>
    </r>
  </si>
  <si>
    <t>total</t>
  </si>
  <si>
    <t>Table 3: Calculation of baseline emission reductions</t>
  </si>
  <si>
    <r>
      <rPr>
        <b/>
        <sz val="10"/>
        <rFont val="Arial"/>
        <charset val="134"/>
      </rPr>
      <t>Net electricity generation supplied to the grid by the project  (MWh) (EG</t>
    </r>
    <r>
      <rPr>
        <b/>
        <vertAlign val="subscript"/>
        <sz val="10"/>
        <rFont val="Arial"/>
        <charset val="134"/>
      </rPr>
      <t>facility, y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</si>
  <si>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>EF</t>
    </r>
    <r>
      <rPr>
        <b/>
        <vertAlign val="subscript"/>
        <sz val="10"/>
        <rFont val="Arial"/>
        <charset val="134"/>
      </rPr>
      <t xml:space="preserve">grid, CM, y
</t>
    </r>
    <r>
      <rPr>
        <b/>
        <sz val="10"/>
        <rFont val="Arial"/>
        <charset val="134"/>
      </rPr>
      <t>(tCO</t>
    </r>
    <r>
      <rPr>
        <b/>
        <vertAlign val="subscript"/>
        <sz val="10"/>
        <rFont val="Arial"/>
        <charset val="134"/>
      </rPr>
      <t>2</t>
    </r>
    <r>
      <rPr>
        <b/>
        <sz val="10"/>
        <rFont val="Arial"/>
        <charset val="134"/>
      </rPr>
      <t>e/MWh)</t>
    </r>
  </si>
  <si>
    <r>
      <rPr>
        <b/>
        <sz val="10"/>
        <rFont val="Arial"/>
        <charset val="134"/>
      </rPr>
      <t>Baseline emissions (tCO</t>
    </r>
    <r>
      <rPr>
        <b/>
        <vertAlign val="subscript"/>
        <sz val="10"/>
        <rFont val="Arial"/>
        <charset val="134"/>
      </rPr>
      <t>2</t>
    </r>
    <r>
      <rPr>
        <b/>
        <sz val="10"/>
        <rFont val="Arial"/>
        <charset val="134"/>
      </rPr>
      <t>e/MWh) (BE</t>
    </r>
    <r>
      <rPr>
        <b/>
        <vertAlign val="subscript"/>
        <sz val="10"/>
        <rFont val="Arial"/>
        <charset val="134"/>
      </rPr>
      <t>y</t>
    </r>
    <r>
      <rPr>
        <b/>
        <sz val="10"/>
        <rFont val="Arial"/>
        <charset val="134"/>
      </rPr>
      <t>)</t>
    </r>
  </si>
  <si>
    <t>Table 4: Calculation of Emission reducions</t>
  </si>
  <si>
    <r>
      <rPr>
        <b/>
        <sz val="10"/>
        <rFont val="Arial"/>
        <charset val="134"/>
      </rPr>
      <t>BE</t>
    </r>
    <r>
      <rPr>
        <b/>
        <vertAlign val="subscript"/>
        <sz val="10"/>
        <rFont val="Arial"/>
        <charset val="134"/>
      </rPr>
      <t xml:space="preserve">y
</t>
    </r>
    <r>
      <rPr>
        <b/>
        <sz val="10"/>
        <rFont val="Arial"/>
        <charset val="134"/>
      </rPr>
      <t>(tCO</t>
    </r>
    <r>
      <rPr>
        <b/>
        <vertAlign val="subscript"/>
        <sz val="10"/>
        <rFont val="Arial"/>
        <charset val="134"/>
      </rPr>
      <t>2</t>
    </r>
    <r>
      <rPr>
        <b/>
        <sz val="10"/>
        <rFont val="Arial"/>
        <charset val="134"/>
      </rPr>
      <t>e)</t>
    </r>
  </si>
  <si>
    <r>
      <rPr>
        <b/>
        <sz val="10"/>
        <rFont val="Arial"/>
        <charset val="134"/>
      </rPr>
      <t>PE</t>
    </r>
    <r>
      <rPr>
        <b/>
        <vertAlign val="subscript"/>
        <sz val="10"/>
        <rFont val="Arial"/>
        <charset val="134"/>
      </rPr>
      <t xml:space="preserve">y
</t>
    </r>
    <r>
      <rPr>
        <b/>
        <sz val="10"/>
        <rFont val="Arial"/>
        <charset val="134"/>
      </rPr>
      <t>(tCO</t>
    </r>
    <r>
      <rPr>
        <b/>
        <vertAlign val="subscript"/>
        <sz val="10"/>
        <rFont val="Arial"/>
        <charset val="134"/>
      </rPr>
      <t>2</t>
    </r>
    <r>
      <rPr>
        <b/>
        <sz val="10"/>
        <rFont val="Arial"/>
        <charset val="134"/>
      </rPr>
      <t>e)</t>
    </r>
  </si>
  <si>
    <r>
      <rPr>
        <b/>
        <sz val="10"/>
        <rFont val="Arial"/>
        <charset val="134"/>
      </rPr>
      <t>L</t>
    </r>
    <r>
      <rPr>
        <b/>
        <vertAlign val="subscript"/>
        <sz val="10"/>
        <rFont val="Arial Bold"/>
        <charset val="134"/>
      </rPr>
      <t>y</t>
    </r>
    <r>
      <rPr>
        <b/>
        <sz val="10"/>
        <rFont val="Arial"/>
        <charset val="134"/>
      </rPr>
      <t xml:space="preserve">
(tCO</t>
    </r>
    <r>
      <rPr>
        <b/>
        <vertAlign val="subscript"/>
        <sz val="9"/>
        <rFont val="Arial Bold"/>
        <charset val="134"/>
      </rPr>
      <t>2</t>
    </r>
    <r>
      <rPr>
        <b/>
        <sz val="10"/>
        <rFont val="Arial"/>
        <charset val="134"/>
      </rPr>
      <t>e)</t>
    </r>
  </si>
  <si>
    <r>
      <rPr>
        <b/>
        <sz val="10"/>
        <rFont val="Arial"/>
        <charset val="134"/>
      </rPr>
      <t>ER</t>
    </r>
    <r>
      <rPr>
        <b/>
        <vertAlign val="subscript"/>
        <sz val="10"/>
        <rFont val="Arial"/>
        <charset val="134"/>
      </rPr>
      <t>y</t>
    </r>
    <r>
      <rPr>
        <b/>
        <sz val="10"/>
        <rFont val="Arial"/>
        <charset val="134"/>
      </rPr>
      <t>=BE</t>
    </r>
    <r>
      <rPr>
        <b/>
        <vertAlign val="subscript"/>
        <sz val="10"/>
        <rFont val="Arial"/>
        <charset val="134"/>
      </rPr>
      <t>y</t>
    </r>
    <r>
      <rPr>
        <b/>
        <sz val="10"/>
        <rFont val="Arial"/>
        <charset val="134"/>
      </rPr>
      <t>-PE</t>
    </r>
    <r>
      <rPr>
        <b/>
        <vertAlign val="subscript"/>
        <sz val="10"/>
        <rFont val="Arial"/>
        <charset val="134"/>
      </rPr>
      <t>y</t>
    </r>
    <r>
      <rPr>
        <b/>
        <sz val="10"/>
        <rFont val="Arial Bold"/>
        <charset val="134"/>
      </rPr>
      <t>-L</t>
    </r>
    <r>
      <rPr>
        <b/>
        <vertAlign val="subscript"/>
        <sz val="10"/>
        <rFont val="Arial"/>
        <charset val="134"/>
      </rPr>
      <t xml:space="preserve">y 
</t>
    </r>
    <r>
      <rPr>
        <b/>
        <sz val="10"/>
        <rFont val="Arial"/>
        <charset val="134"/>
      </rPr>
      <t>(tCO</t>
    </r>
    <r>
      <rPr>
        <b/>
        <vertAlign val="subscript"/>
        <sz val="10"/>
        <rFont val="Arial"/>
        <charset val="134"/>
      </rPr>
      <t>2</t>
    </r>
    <r>
      <rPr>
        <b/>
        <sz val="10"/>
        <rFont val="Arial"/>
        <charset val="134"/>
      </rPr>
      <t>e)</t>
    </r>
  </si>
</sst>
</file>

<file path=xl/styles.xml><?xml version="1.0" encoding="utf-8"?>
<styleSheet xmlns="http://schemas.openxmlformats.org/spreadsheetml/2006/main">
  <numFmts count="13">
    <numFmt numFmtId="176" formatCode="0.000_ "/>
    <numFmt numFmtId="177" formatCode="#,##0.00_ "/>
    <numFmt numFmtId="178" formatCode="#,##0.0000_ "/>
    <numFmt numFmtId="179" formatCode="0_);[Red]\(0\)"/>
    <numFmt numFmtId="180" formatCode="#,##0.000_ ;[Red]\-#,##0.000\ "/>
    <numFmt numFmtId="41" formatCode="_ * #,##0_ ;_ * \-#,##0_ ;_ * &quot;-&quot;_ ;_ @_ "/>
    <numFmt numFmtId="181" formatCode="_ * #,##0.000_ ;_ * \-#,##0.000_ ;_ * &quot;-&quot;??.000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2" formatCode="#,##0.000_ "/>
    <numFmt numFmtId="43" formatCode="_ * #,##0.00_ ;_ * \-#,##0.00_ ;_ * &quot;-&quot;??_ ;_ @_ "/>
    <numFmt numFmtId="183" formatCode="_ * #,##0.00_ ;_ * \-#,##0.00_ ;_ * &quot;-&quot;??.00_ ;_ @_ "/>
    <numFmt numFmtId="184" formatCode="#,##0_ "/>
  </numFmts>
  <fonts count="60">
    <font>
      <sz val="12"/>
      <name val="宋体"/>
      <charset val="134"/>
    </font>
    <font>
      <sz val="12"/>
      <name val="Arial"/>
      <charset val="134"/>
    </font>
    <font>
      <sz val="10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b/>
      <sz val="9"/>
      <name val="Arial"/>
      <charset val="134"/>
    </font>
    <font>
      <u/>
      <sz val="12"/>
      <color indexed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color indexed="12"/>
      <name val="Times New Roman"/>
      <charset val="134"/>
    </font>
    <font>
      <b/>
      <u/>
      <sz val="11"/>
      <color indexed="12"/>
      <name val="Times New Roman"/>
      <charset val="134"/>
    </font>
    <font>
      <b/>
      <u/>
      <sz val="12"/>
      <color indexed="12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0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vertAlign val="subscript"/>
      <sz val="10"/>
      <name val="Arial"/>
      <charset val="134"/>
    </font>
    <font>
      <b/>
      <vertAlign val="subscript"/>
      <sz val="9"/>
      <name val="Arial"/>
      <charset val="134"/>
    </font>
    <font>
      <b/>
      <vertAlign val="subscript"/>
      <sz val="10"/>
      <name val="Arial Bold"/>
      <charset val="134"/>
    </font>
    <font>
      <b/>
      <vertAlign val="subscript"/>
      <sz val="9"/>
      <name val="Arial Bold"/>
      <charset val="134"/>
    </font>
    <font>
      <b/>
      <sz val="10"/>
      <name val="Arial Bold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62"/>
      </bottom>
      <diagonal/>
    </border>
  </borders>
  <cellStyleXfs count="95">
    <xf numFmtId="0" fontId="0" fillId="0" borderId="0">
      <alignment vertical="center"/>
    </xf>
    <xf numFmtId="0" fontId="20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33" fillId="23" borderId="13" applyNumberFormat="0" applyAlignment="0" applyProtection="0">
      <alignment vertical="center"/>
    </xf>
    <xf numFmtId="0" fontId="8" fillId="0" borderId="0"/>
    <xf numFmtId="0" fontId="22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3" fillId="3" borderId="13" applyNumberFormat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36" fillId="32" borderId="14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8" fillId="3" borderId="16" applyNumberFormat="0" applyAlignment="0" applyProtection="0">
      <alignment vertical="center"/>
    </xf>
    <xf numFmtId="0" fontId="0" fillId="36" borderId="15" applyNumberFormat="0" applyFont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5" fillId="30" borderId="12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32" fillId="20" borderId="12" applyNumberFormat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2" fillId="44" borderId="19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20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9" borderId="8" applyNumberFormat="0" applyFont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7" applyNumberFormat="0" applyFill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182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82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right" vertical="center"/>
    </xf>
    <xf numFmtId="181" fontId="2" fillId="0" borderId="1" xfId="68" applyNumberFormat="1" applyFont="1" applyBorder="1">
      <alignment vertical="center"/>
    </xf>
    <xf numFmtId="14" fontId="2" fillId="0" borderId="2" xfId="0" applyNumberFormat="1" applyFont="1" applyBorder="1" applyAlignment="1">
      <alignment horizontal="right" vertical="center"/>
    </xf>
    <xf numFmtId="182" fontId="5" fillId="0" borderId="3" xfId="0" applyNumberFormat="1" applyFont="1" applyBorder="1" applyAlignment="1">
      <alignment horizontal="center" vertical="center" wrapText="1"/>
    </xf>
    <xf numFmtId="182" fontId="5" fillId="0" borderId="2" xfId="0" applyNumberFormat="1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182" fontId="2" fillId="0" borderId="0" xfId="0" applyNumberFormat="1" applyFont="1" applyAlignment="1">
      <alignment vertical="center" wrapText="1"/>
    </xf>
    <xf numFmtId="182" fontId="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4" xfId="0" applyFont="1" applyFill="1" applyBorder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179" fontId="6" fillId="3" borderId="1" xfId="0" applyNumberFormat="1" applyFont="1" applyFill="1" applyBorder="1" applyAlignment="1">
      <alignment horizontal="center" vertical="center" wrapText="1"/>
    </xf>
    <xf numFmtId="182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82" fontId="5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8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4" fontId="4" fillId="0" borderId="1" xfId="0" applyNumberFormat="1" applyFont="1" applyBorder="1" applyAlignment="1">
      <alignment horizontal="center" vertical="center" wrapText="1"/>
    </xf>
    <xf numFmtId="181" fontId="2" fillId="0" borderId="1" xfId="68" applyNumberFormat="1" applyFont="1" applyFill="1" applyBorder="1" applyAlignment="1">
      <alignment vertical="center"/>
    </xf>
    <xf numFmtId="181" fontId="2" fillId="0" borderId="1" xfId="68" applyNumberFormat="1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82" fontId="4" fillId="0" borderId="0" xfId="0" applyNumberFormat="1" applyFont="1">
      <alignment vertical="center"/>
    </xf>
    <xf numFmtId="182" fontId="5" fillId="0" borderId="0" xfId="0" applyNumberFormat="1" applyFont="1">
      <alignment vertical="center"/>
    </xf>
    <xf numFmtId="184" fontId="0" fillId="0" borderId="0" xfId="0" applyNumberForma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184" fontId="5" fillId="0" borderId="0" xfId="0" applyNumberFormat="1" applyFont="1" applyAlignment="1">
      <alignment horizontal="center" vertical="center"/>
    </xf>
    <xf numFmtId="10" fontId="2" fillId="0" borderId="0" xfId="36" applyNumberFormat="1" applyFont="1">
      <alignment vertical="center"/>
    </xf>
    <xf numFmtId="182" fontId="2" fillId="0" borderId="0" xfId="0" applyNumberFormat="1" applyFont="1" applyAlignment="1">
      <alignment horizontal="center" vertical="center" wrapText="1"/>
    </xf>
    <xf numFmtId="176" fontId="2" fillId="0" borderId="1" xfId="68" applyNumberFormat="1" applyFont="1" applyFill="1" applyBorder="1" applyAlignment="1">
      <alignment vertical="center"/>
    </xf>
    <xf numFmtId="183" fontId="2" fillId="0" borderId="0" xfId="0" applyNumberFormat="1" applyFont="1">
      <alignment vertical="center"/>
    </xf>
    <xf numFmtId="182" fontId="5" fillId="0" borderId="0" xfId="0" applyNumberFormat="1" applyFont="1" applyAlignment="1">
      <alignment horizontal="center" vertical="center"/>
    </xf>
    <xf numFmtId="0" fontId="7" fillId="0" borderId="0" xfId="93" applyFont="1">
      <alignment vertical="center"/>
    </xf>
    <xf numFmtId="0" fontId="8" fillId="0" borderId="0" xfId="93" applyFont="1">
      <alignment vertical="center"/>
    </xf>
    <xf numFmtId="0" fontId="9" fillId="0" borderId="0" xfId="93" applyFont="1">
      <alignment vertical="center"/>
    </xf>
    <xf numFmtId="0" fontId="10" fillId="0" borderId="0" xfId="93" applyFont="1">
      <alignment vertical="center"/>
    </xf>
    <xf numFmtId="0" fontId="11" fillId="0" borderId="0" xfId="93" applyFont="1">
      <alignment vertical="center"/>
    </xf>
    <xf numFmtId="0" fontId="12" fillId="0" borderId="0" xfId="93" applyFont="1">
      <alignment vertical="center"/>
    </xf>
    <xf numFmtId="0" fontId="13" fillId="0" borderId="0" xfId="93" applyFont="1">
      <alignment vertical="center"/>
    </xf>
    <xf numFmtId="0" fontId="14" fillId="0" borderId="0" xfId="93" applyFont="1">
      <alignment vertical="center"/>
    </xf>
    <xf numFmtId="0" fontId="13" fillId="0" borderId="0" xfId="93" applyFont="1" applyAlignment="1">
      <alignment vertical="center" wrapText="1"/>
    </xf>
    <xf numFmtId="0" fontId="0" fillId="0" borderId="0" xfId="0" applyAlignment="1">
      <alignment vertical="center" wrapText="1"/>
    </xf>
    <xf numFmtId="49" fontId="13" fillId="0" borderId="0" xfId="93" applyNumberFormat="1" applyFont="1">
      <alignment vertical="center"/>
    </xf>
    <xf numFmtId="0" fontId="15" fillId="0" borderId="0" xfId="93" applyFont="1">
      <alignment vertical="center"/>
    </xf>
    <xf numFmtId="0" fontId="16" fillId="0" borderId="0" xfId="93" applyFont="1">
      <alignment vertical="center"/>
    </xf>
    <xf numFmtId="49" fontId="13" fillId="0" borderId="0" xfId="93" applyNumberFormat="1" applyFont="1" applyAlignment="1">
      <alignment horizontal="left" vertical="center"/>
    </xf>
    <xf numFmtId="0" fontId="17" fillId="0" borderId="0" xfId="93" applyFont="1">
      <alignment vertical="center"/>
    </xf>
    <xf numFmtId="14" fontId="10" fillId="0" borderId="0" xfId="93" applyNumberFormat="1" applyFont="1">
      <alignment vertical="center"/>
    </xf>
  </cellXfs>
  <cellStyles count="95">
    <cellStyle name="常规" xfId="0" builtinId="0"/>
    <cellStyle name="20% - 强调文字颜色 3 2" xfId="1"/>
    <cellStyle name="20% - 强调文字颜色 6 2" xfId="2"/>
    <cellStyle name="40% - 强调文字颜色 2 2" xfId="3"/>
    <cellStyle name="40% - 强调文字颜色 3 2" xfId="4"/>
    <cellStyle name="输入 2" xfId="5"/>
    <cellStyle name="样式 1" xfId="6"/>
    <cellStyle name="60% - 强调文字颜色 1 2" xfId="7"/>
    <cellStyle name="60% - 强调文字颜色 2 2" xfId="8"/>
    <cellStyle name="60% - 强调文字颜色 3 2" xfId="9"/>
    <cellStyle name="标题 3 2" xfId="10"/>
    <cellStyle name="标题 4 2" xfId="11"/>
    <cellStyle name="差 2" xfId="12"/>
    <cellStyle name="常规 2" xfId="13"/>
    <cellStyle name="好 2" xfId="14"/>
    <cellStyle name="计算 2" xfId="15"/>
    <cellStyle name="强调文字颜色 1 2" xfId="16"/>
    <cellStyle name="检查单元格 2" xfId="17"/>
    <cellStyle name="警告文本 2" xfId="18"/>
    <cellStyle name="链接单元格 2" xfId="19"/>
    <cellStyle name="强调文字颜色 2 2" xfId="20"/>
    <cellStyle name="强调文字颜色 3 2" xfId="21"/>
    <cellStyle name="强调文字颜色 4 2" xfId="22"/>
    <cellStyle name="输出 2" xfId="23"/>
    <cellStyle name="注释 2" xfId="24"/>
    <cellStyle name="60% - 强调文字颜色 6" xfId="25" builtinId="52"/>
    <cellStyle name="20% - 强调文字颜色 4" xfId="26" builtinId="42"/>
    <cellStyle name="40% - 强调文字颜色 5 2" xfId="27"/>
    <cellStyle name="强调文字颜色 4" xfId="28" builtinId="41"/>
    <cellStyle name="输入" xfId="29" builtinId="20"/>
    <cellStyle name="40% - 强调文字颜色 3" xfId="30" builtinId="39"/>
    <cellStyle name="20% - 强调文字颜色 3" xfId="31" builtinId="38"/>
    <cellStyle name="强调文字颜色 5 2" xfId="32"/>
    <cellStyle name="货币" xfId="33" builtinId="4"/>
    <cellStyle name="强调文字颜色 3" xfId="34" builtinId="37"/>
    <cellStyle name="40% - 强调文字颜色 6 2" xfId="35"/>
    <cellStyle name="百分比" xfId="36" builtinId="5"/>
    <cellStyle name="60% - 强调文字颜色 2" xfId="37" builtinId="36"/>
    <cellStyle name="解释性文本 2" xfId="38"/>
    <cellStyle name="60% - 强调文字颜色 5" xfId="39" builtinId="48"/>
    <cellStyle name="强调文字颜色 2" xfId="40" builtinId="33"/>
    <cellStyle name="强调文字颜色 6 2" xfId="41"/>
    <cellStyle name="60% - 强调文字颜色 1" xfId="42" builtinId="32"/>
    <cellStyle name="20% - 强调文字颜色 2 2" xfId="43"/>
    <cellStyle name="60% - 强调文字颜色 4" xfId="44" builtinId="44"/>
    <cellStyle name="40% - 强调文字颜色 1 2" xfId="45"/>
    <cellStyle name="计算" xfId="46" builtinId="22"/>
    <cellStyle name="强调文字颜色 1" xfId="47" builtinId="29"/>
    <cellStyle name="适中" xfId="48" builtinId="28"/>
    <cellStyle name="20% - 强调文字颜色 5" xfId="49" builtinId="46"/>
    <cellStyle name="好" xfId="50" builtinId="26"/>
    <cellStyle name="20% - 强调文字颜色 5 2" xfId="51"/>
    <cellStyle name="20% - 强调文字颜色 1" xfId="52" builtinId="30"/>
    <cellStyle name="汇总" xfId="53" builtinId="25"/>
    <cellStyle name="差" xfId="54" builtinId="27"/>
    <cellStyle name="检查单元格" xfId="55" builtinId="23"/>
    <cellStyle name="60% - 强调文字颜色 6 2" xfId="56"/>
    <cellStyle name="输出" xfId="57" builtinId="21"/>
    <cellStyle name="千位分隔 2" xfId="58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40% - 强调文字颜色 4" xfId="67" builtinId="43"/>
    <cellStyle name="千位分隔" xfId="68" builtinId="3"/>
    <cellStyle name="60% - 强调文字颜色 5 2" xfId="69"/>
    <cellStyle name="已访问的超链接" xfId="70" builtinId="9"/>
    <cellStyle name="标题" xfId="71" builtinId="15"/>
    <cellStyle name="40% - 强调文字颜色 2" xfId="72" builtinId="35"/>
    <cellStyle name="警告文本" xfId="73" builtinId="11"/>
    <cellStyle name="60% - 强调文字颜色 3" xfId="74" builtinId="40"/>
    <cellStyle name="注释" xfId="75" builtinId="10"/>
    <cellStyle name="20% - 强调文字颜色 6" xfId="76" builtinId="50"/>
    <cellStyle name="强调文字颜色 5" xfId="77" builtinId="45"/>
    <cellStyle name="40% - 强调文字颜色 6" xfId="78" builtinId="51"/>
    <cellStyle name="超链接" xfId="79" builtinId="8"/>
    <cellStyle name="标题 1 2" xfId="80"/>
    <cellStyle name="标题 5" xfId="81"/>
    <cellStyle name="千位分隔[0]" xfId="82" builtinId="6"/>
    <cellStyle name="千位分隔 3" xfId="83"/>
    <cellStyle name="标题 2" xfId="84" builtinId="17"/>
    <cellStyle name="60% - 强调文字颜色 4 2" xfId="85"/>
    <cellStyle name="40% - 强调文字颜色 5" xfId="86" builtinId="47"/>
    <cellStyle name="适中 2" xfId="87"/>
    <cellStyle name="标题 3" xfId="88" builtinId="18"/>
    <cellStyle name="20% - 强调文字颜色 1 2" xfId="89"/>
    <cellStyle name="汇总 2" xfId="90"/>
    <cellStyle name="强调文字颜色 6" xfId="91" builtinId="49"/>
    <cellStyle name="40% - 强调文字颜色 1" xfId="92" builtinId="31"/>
    <cellStyle name="常规 3" xfId="93"/>
    <cellStyle name="链接单元格" xfId="94" builtinId="2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3:J30"/>
  <sheetViews>
    <sheetView zoomScale="140" zoomScaleNormal="140" workbookViewId="0">
      <selection activeCell="C11" sqref="C11"/>
    </sheetView>
  </sheetViews>
  <sheetFormatPr defaultColWidth="9" defaultRowHeight="13.2"/>
  <cols>
    <col min="1" max="1" width="18.2142857142857" style="50" customWidth="1"/>
    <col min="2" max="2" width="10.1428571428571" style="50" customWidth="1"/>
    <col min="3" max="3" width="9.5" style="50" customWidth="1"/>
    <col min="4" max="16384" width="9" style="50"/>
  </cols>
  <sheetData>
    <row r="3" ht="23.2" spans="1:1">
      <c r="A3" s="51" t="s">
        <v>0</v>
      </c>
    </row>
    <row r="4" ht="23.2" spans="1:1">
      <c r="A4" s="51"/>
    </row>
    <row r="5" s="47" customFormat="1" ht="14" spans="1:10">
      <c r="A5" s="52" t="s">
        <v>1</v>
      </c>
      <c r="B5" s="53" t="s">
        <v>2</v>
      </c>
      <c r="C5" s="53"/>
      <c r="D5" s="54"/>
      <c r="E5" s="54"/>
      <c r="F5" s="54"/>
      <c r="G5" s="54"/>
      <c r="H5" s="54"/>
      <c r="I5" s="54"/>
      <c r="J5" s="54"/>
    </row>
    <row r="6" s="48" customFormat="1" ht="14" spans="1:3">
      <c r="A6" s="52" t="s">
        <v>3</v>
      </c>
      <c r="B6" s="53" t="s">
        <v>4</v>
      </c>
      <c r="C6" s="53"/>
    </row>
    <row r="7" s="48" customFormat="1" ht="14" spans="1:5">
      <c r="A7" s="52" t="s">
        <v>5</v>
      </c>
      <c r="B7" s="55" t="s">
        <v>6</v>
      </c>
      <c r="C7" s="56"/>
      <c r="D7" s="56"/>
      <c r="E7" s="56"/>
    </row>
    <row r="8" s="48" customFormat="1" ht="14" spans="1:5">
      <c r="A8" s="52" t="s">
        <v>7</v>
      </c>
      <c r="B8" s="57" t="s">
        <v>8</v>
      </c>
      <c r="C8" s="58"/>
      <c r="D8" s="59"/>
      <c r="E8" s="59"/>
    </row>
    <row r="9" s="48" customFormat="1" ht="14" spans="1:5">
      <c r="A9" s="52" t="s">
        <v>9</v>
      </c>
      <c r="B9" s="60" t="s">
        <v>10</v>
      </c>
      <c r="C9" s="58"/>
      <c r="D9" s="59"/>
      <c r="E9" s="59"/>
    </row>
    <row r="10" s="49" customFormat="1" ht="14"/>
    <row r="11" s="49" customFormat="1" ht="14" spans="2:2">
      <c r="B11" s="61"/>
    </row>
    <row r="25" spans="3:3">
      <c r="C25" s="62"/>
    </row>
    <row r="26" spans="3:3">
      <c r="C26" s="62"/>
    </row>
    <row r="27" spans="3:3">
      <c r="C27" s="62"/>
    </row>
    <row r="28" spans="3:3">
      <c r="C28" s="62"/>
    </row>
    <row r="29" spans="3:3">
      <c r="C29" s="62"/>
    </row>
    <row r="30" spans="3:3">
      <c r="C30" s="62"/>
    </row>
  </sheetData>
  <mergeCells count="1">
    <mergeCell ref="B7:E7"/>
  </mergeCells>
  <printOptions horizontalCentered="1" verticalCentered="1"/>
  <pageMargins left="0.393700787401575" right="0.393700787401575" top="0.78740157480315" bottom="0.78740157480315" header="0.393700787401575" footer="0.3937007874015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35"/>
  <sheetViews>
    <sheetView tabSelected="1" zoomScale="92" zoomScaleNormal="92" workbookViewId="0">
      <selection activeCell="F35" sqref="F35"/>
    </sheetView>
  </sheetViews>
  <sheetFormatPr defaultColWidth="9" defaultRowHeight="12"/>
  <cols>
    <col min="1" max="1" width="14.6428571428571" style="3" customWidth="1"/>
    <col min="2" max="2" width="16.2142857142857" style="3" customWidth="1"/>
    <col min="3" max="3" width="15" style="3" customWidth="1"/>
    <col min="4" max="4" width="14.6428571428571" style="3" customWidth="1"/>
    <col min="5" max="5" width="15.1428571428571" style="3" customWidth="1"/>
    <col min="6" max="7" width="13.6428571428571" style="3" customWidth="1"/>
    <col min="8" max="8" width="15.1428571428571" style="3" customWidth="1"/>
    <col min="9" max="9" width="20.3571428571429" style="3" customWidth="1"/>
    <col min="10" max="10" width="24.1428571428571" style="3" customWidth="1"/>
    <col min="11" max="11" width="9" style="3"/>
    <col min="12" max="16" width="13.1428571428571" style="3" customWidth="1"/>
    <col min="17" max="16384" width="9" style="3"/>
  </cols>
  <sheetData>
    <row r="1" s="1" customFormat="1" ht="14" spans="1:1">
      <c r="A1" s="4"/>
    </row>
    <row r="2" s="1" customFormat="1" ht="14" spans="1:1">
      <c r="A2" s="4"/>
    </row>
    <row r="3" s="2" customFormat="1" ht="19.5" customHeight="1" spans="1:11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43"/>
    </row>
    <row r="4" ht="66" customHeight="1" spans="1:10">
      <c r="A4" s="6" t="s">
        <v>12</v>
      </c>
      <c r="B4" s="6"/>
      <c r="C4" s="6" t="s">
        <v>13</v>
      </c>
      <c r="D4" s="7"/>
      <c r="E4" s="7"/>
      <c r="F4" s="6" t="s">
        <v>14</v>
      </c>
      <c r="G4" s="7"/>
      <c r="H4" s="7"/>
      <c r="I4" s="6" t="s">
        <v>15</v>
      </c>
      <c r="J4" s="8" t="s">
        <v>16</v>
      </c>
    </row>
    <row r="5" ht="41.25" customHeight="1" spans="1:10">
      <c r="A5" s="6"/>
      <c r="B5" s="6"/>
      <c r="C5" s="6" t="s">
        <v>17</v>
      </c>
      <c r="D5" s="6" t="s">
        <v>18</v>
      </c>
      <c r="E5" s="6" t="s">
        <v>19</v>
      </c>
      <c r="F5" s="6" t="s">
        <v>17</v>
      </c>
      <c r="G5" s="6" t="s">
        <v>18</v>
      </c>
      <c r="H5" s="6" t="s">
        <v>20</v>
      </c>
      <c r="I5" s="6" t="s">
        <v>21</v>
      </c>
      <c r="J5" s="6" t="s">
        <v>22</v>
      </c>
    </row>
    <row r="6" ht="15" customHeight="1" spans="1:10">
      <c r="A6" s="8" t="s">
        <v>23</v>
      </c>
      <c r="B6" s="8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32</v>
      </c>
    </row>
    <row r="7" ht="13.5" customHeight="1" spans="1:10">
      <c r="A7" s="9">
        <v>44197</v>
      </c>
      <c r="B7" s="9">
        <v>44227</v>
      </c>
      <c r="C7" s="10">
        <v>10256.4</v>
      </c>
      <c r="D7" s="10">
        <v>10256.4</v>
      </c>
      <c r="E7" s="34">
        <f>MIN(C7,D7)</f>
        <v>10256.4</v>
      </c>
      <c r="F7" s="35">
        <v>18.92</v>
      </c>
      <c r="G7" s="35">
        <v>18.92</v>
      </c>
      <c r="H7" s="34">
        <f>MAX(F7:G7)</f>
        <v>18.92</v>
      </c>
      <c r="I7" s="44">
        <v>0</v>
      </c>
      <c r="J7" s="34">
        <f>E7-H7-I7</f>
        <v>10237.48</v>
      </c>
    </row>
    <row r="8" spans="1:10">
      <c r="A8" s="9">
        <f>B7+1</f>
        <v>44228</v>
      </c>
      <c r="B8" s="9">
        <v>44255</v>
      </c>
      <c r="C8" s="10">
        <v>9143.2</v>
      </c>
      <c r="D8" s="10">
        <v>9143.2</v>
      </c>
      <c r="E8" s="34">
        <f>MIN(C8,D8)</f>
        <v>9143.2</v>
      </c>
      <c r="F8" s="35">
        <v>24.64</v>
      </c>
      <c r="G8" s="35">
        <v>24.64</v>
      </c>
      <c r="H8" s="34">
        <f>MAX(F8:G8)</f>
        <v>24.64</v>
      </c>
      <c r="I8" s="44">
        <v>0</v>
      </c>
      <c r="J8" s="34">
        <f>E8-H8-I8</f>
        <v>9118.56</v>
      </c>
    </row>
    <row r="9" spans="1:13">
      <c r="A9" s="9">
        <f>B8+1</f>
        <v>44256</v>
      </c>
      <c r="B9" s="11">
        <v>44273</v>
      </c>
      <c r="C9" s="10">
        <v>7436</v>
      </c>
      <c r="D9" s="10">
        <v>7436</v>
      </c>
      <c r="E9" s="34">
        <f>MIN(C9,D9)</f>
        <v>7436</v>
      </c>
      <c r="F9" s="35">
        <v>12.32</v>
      </c>
      <c r="G9" s="35">
        <v>12.32</v>
      </c>
      <c r="H9" s="34">
        <f>MAX(F9:G9)</f>
        <v>12.32</v>
      </c>
      <c r="I9" s="44">
        <v>0</v>
      </c>
      <c r="J9" s="34">
        <f>E9-H9-I9</f>
        <v>7423.68</v>
      </c>
      <c r="K9" s="45"/>
      <c r="L9" s="45"/>
      <c r="M9" s="45"/>
    </row>
    <row r="10" ht="34.5" customHeight="1" spans="1:10">
      <c r="A10" s="12" t="s">
        <v>33</v>
      </c>
      <c r="B10" s="13"/>
      <c r="C10" s="14" t="s">
        <v>34</v>
      </c>
      <c r="D10" s="14" t="s">
        <v>34</v>
      </c>
      <c r="E10" s="36">
        <f>SUM(E7:E9)</f>
        <v>26835.6</v>
      </c>
      <c r="F10" s="36" t="s">
        <v>34</v>
      </c>
      <c r="G10" s="36" t="s">
        <v>34</v>
      </c>
      <c r="H10" s="36">
        <f>SUM(H7:H9)</f>
        <v>55.88</v>
      </c>
      <c r="I10" s="36">
        <f>SUM(I7:I9)</f>
        <v>0</v>
      </c>
      <c r="J10" s="36">
        <f>SUM(J7:J9)</f>
        <v>26779.72</v>
      </c>
    </row>
    <row r="11" s="2" customFormat="1" ht="19.5" customHeight="1" spans="2:9">
      <c r="B11" s="15"/>
      <c r="C11" s="15"/>
      <c r="D11" s="15"/>
      <c r="E11" s="15"/>
      <c r="F11" s="15"/>
      <c r="G11" s="15"/>
      <c r="H11" s="15"/>
      <c r="I11" s="15"/>
    </row>
    <row r="12" s="2" customFormat="1"/>
    <row r="13" s="2" customFormat="1" ht="23.25" customHeight="1" spans="1:10">
      <c r="A13" s="16" t="s">
        <v>35</v>
      </c>
      <c r="B13" s="16"/>
      <c r="C13" s="16"/>
      <c r="D13" s="16"/>
      <c r="E13" s="16"/>
      <c r="F13" s="37"/>
      <c r="G13" s="38"/>
      <c r="H13" s="39"/>
      <c r="I13" s="39"/>
      <c r="J13" s="46"/>
    </row>
    <row r="14" ht="92.25" customHeight="1" spans="1:9">
      <c r="A14" s="17" t="s">
        <v>12</v>
      </c>
      <c r="B14" s="18"/>
      <c r="C14" s="19" t="s">
        <v>36</v>
      </c>
      <c r="D14" s="19" t="s">
        <v>37</v>
      </c>
      <c r="E14" s="40" t="s">
        <v>38</v>
      </c>
      <c r="F14" s="40" t="s">
        <v>38</v>
      </c>
      <c r="H14" s="39"/>
      <c r="I14" s="39"/>
    </row>
    <row r="15" ht="69" customHeight="1" spans="1:9">
      <c r="A15" s="8" t="s">
        <v>23</v>
      </c>
      <c r="B15" s="8" t="s">
        <v>24</v>
      </c>
      <c r="C15" s="20" t="s">
        <v>39</v>
      </c>
      <c r="D15" s="20" t="s">
        <v>40</v>
      </c>
      <c r="E15" s="20" t="s">
        <v>21</v>
      </c>
      <c r="F15" s="6" t="s">
        <v>22</v>
      </c>
      <c r="H15" s="39"/>
      <c r="I15" s="39"/>
    </row>
    <row r="16" ht="33" customHeight="1" spans="1:9">
      <c r="A16" s="9">
        <v>44197</v>
      </c>
      <c r="B16" s="9">
        <v>44227</v>
      </c>
      <c r="C16" s="21">
        <f>E7</f>
        <v>10256.4</v>
      </c>
      <c r="D16" s="21">
        <f t="shared" ref="D16:E18" si="0">H7</f>
        <v>18.92</v>
      </c>
      <c r="E16" s="21">
        <f t="shared" si="0"/>
        <v>0</v>
      </c>
      <c r="F16" s="21">
        <f>C16-D16-E16</f>
        <v>10237.48</v>
      </c>
      <c r="H16" s="39"/>
      <c r="I16" s="39"/>
    </row>
    <row r="17" ht="33" customHeight="1" spans="1:9">
      <c r="A17" s="9">
        <f>B16+1</f>
        <v>44228</v>
      </c>
      <c r="B17" s="9">
        <v>44255</v>
      </c>
      <c r="C17" s="21">
        <f>E8</f>
        <v>9143.2</v>
      </c>
      <c r="D17" s="21">
        <f t="shared" si="0"/>
        <v>24.64</v>
      </c>
      <c r="E17" s="21">
        <f t="shared" si="0"/>
        <v>0</v>
      </c>
      <c r="F17" s="21">
        <f>C17-D17-E17</f>
        <v>9118.56</v>
      </c>
      <c r="H17" s="39"/>
      <c r="I17" s="39"/>
    </row>
    <row r="18" ht="33" customHeight="1" spans="1:9">
      <c r="A18" s="9">
        <f>B17+1</f>
        <v>44256</v>
      </c>
      <c r="B18" s="11">
        <v>44273</v>
      </c>
      <c r="C18" s="21">
        <f>E9</f>
        <v>7436</v>
      </c>
      <c r="D18" s="21">
        <f t="shared" si="0"/>
        <v>12.32</v>
      </c>
      <c r="E18" s="21">
        <f t="shared" si="0"/>
        <v>0</v>
      </c>
      <c r="F18" s="21">
        <f>C18-D18-E18</f>
        <v>7423.68</v>
      </c>
      <c r="H18" s="39"/>
      <c r="I18" s="39"/>
    </row>
    <row r="19" ht="33" customHeight="1" spans="1:9">
      <c r="A19" s="22" t="s">
        <v>41</v>
      </c>
      <c r="B19" s="22"/>
      <c r="C19" s="21">
        <f>SUM(C16:C18)</f>
        <v>26835.6</v>
      </c>
      <c r="D19" s="21">
        <f>SUM(D16:D18)</f>
        <v>55.88</v>
      </c>
      <c r="E19" s="21">
        <f>SUM(E16:E18)</f>
        <v>0</v>
      </c>
      <c r="F19" s="21">
        <f>SUM(F16:F18)</f>
        <v>26779.72</v>
      </c>
      <c r="H19" s="39"/>
      <c r="I19" s="39"/>
    </row>
    <row r="20" ht="23.25" customHeight="1" spans="8:9">
      <c r="H20" s="39"/>
      <c r="I20" s="39"/>
    </row>
    <row r="21" ht="21.75" customHeight="1" spans="1:9">
      <c r="A21" s="23" t="s">
        <v>42</v>
      </c>
      <c r="B21" s="23"/>
      <c r="C21" s="23"/>
      <c r="D21" s="23"/>
      <c r="E21" s="23"/>
      <c r="F21" s="29"/>
      <c r="H21" s="39"/>
      <c r="I21" s="39"/>
    </row>
    <row r="22" ht="71.15" customHeight="1" spans="1:9">
      <c r="A22" s="6" t="s">
        <v>12</v>
      </c>
      <c r="B22" s="6"/>
      <c r="C22" s="6" t="s">
        <v>43</v>
      </c>
      <c r="D22" s="6" t="s">
        <v>44</v>
      </c>
      <c r="E22" s="6" t="s">
        <v>45</v>
      </c>
      <c r="H22" s="39"/>
      <c r="I22" s="39"/>
    </row>
    <row r="23" ht="29.25" customHeight="1" spans="1:9">
      <c r="A23" s="9">
        <v>44197</v>
      </c>
      <c r="B23" s="9">
        <v>44227</v>
      </c>
      <c r="C23" s="24">
        <f>F16</f>
        <v>10237.48</v>
      </c>
      <c r="D23" s="25">
        <v>0.918</v>
      </c>
      <c r="E23" s="31">
        <f>ROUNDDOWN(C23*D23,0)</f>
        <v>9398</v>
      </c>
      <c r="H23" s="39"/>
      <c r="I23" s="39"/>
    </row>
    <row r="24" ht="29.25" customHeight="1" spans="1:9">
      <c r="A24" s="9">
        <f>B23+1</f>
        <v>44228</v>
      </c>
      <c r="B24" s="9">
        <v>44255</v>
      </c>
      <c r="C24" s="24">
        <f>F17</f>
        <v>9118.56</v>
      </c>
      <c r="D24" s="25">
        <v>0.918</v>
      </c>
      <c r="E24" s="31">
        <f>ROUNDDOWN(C24*D24,0)</f>
        <v>8370</v>
      </c>
      <c r="H24" s="39"/>
      <c r="I24" s="39"/>
    </row>
    <row r="25" ht="29.25" customHeight="1" spans="1:9">
      <c r="A25" s="9">
        <f>B24+1</f>
        <v>44256</v>
      </c>
      <c r="B25" s="11">
        <v>44273</v>
      </c>
      <c r="C25" s="24">
        <f>F18</f>
        <v>7423.68</v>
      </c>
      <c r="D25" s="25">
        <v>0.918</v>
      </c>
      <c r="E25" s="31">
        <f>ROUNDDOWN(C25*D25,0)</f>
        <v>6814</v>
      </c>
      <c r="H25" s="39"/>
      <c r="I25" s="39"/>
    </row>
    <row r="26" ht="29.25" customHeight="1" spans="1:9">
      <c r="A26" s="22" t="s">
        <v>41</v>
      </c>
      <c r="B26" s="22"/>
      <c r="C26" s="21">
        <f>SUM(C23:C25)</f>
        <v>26779.72</v>
      </c>
      <c r="D26" s="25" t="s">
        <v>34</v>
      </c>
      <c r="E26" s="31">
        <f>SUM(E23:E25)</f>
        <v>24582</v>
      </c>
      <c r="H26" s="39"/>
      <c r="I26" s="39"/>
    </row>
    <row r="27" ht="29.25" customHeight="1" spans="2:9">
      <c r="B27" s="26"/>
      <c r="C27" s="27"/>
      <c r="D27" s="28"/>
      <c r="E27" s="41"/>
      <c r="H27" s="39"/>
      <c r="I27" s="39"/>
    </row>
    <row r="28" ht="21.75" customHeight="1" spans="2:9">
      <c r="B28" s="29" t="s">
        <v>46</v>
      </c>
      <c r="C28" s="29"/>
      <c r="D28" s="29"/>
      <c r="E28" s="29"/>
      <c r="H28" s="39"/>
      <c r="I28" s="39"/>
    </row>
    <row r="29" ht="38.25" customHeight="1" spans="1:9">
      <c r="A29" s="30" t="s">
        <v>12</v>
      </c>
      <c r="B29" s="30"/>
      <c r="C29" s="6" t="s">
        <v>47</v>
      </c>
      <c r="D29" s="6" t="s">
        <v>48</v>
      </c>
      <c r="E29" s="6" t="s">
        <v>49</v>
      </c>
      <c r="F29" s="6" t="s">
        <v>50</v>
      </c>
      <c r="H29" s="39"/>
      <c r="I29" s="39"/>
    </row>
    <row r="30" ht="29.25" customHeight="1" spans="1:9">
      <c r="A30" s="9">
        <v>44197</v>
      </c>
      <c r="B30" s="9">
        <v>44227</v>
      </c>
      <c r="C30" s="31">
        <f>E23</f>
        <v>9398</v>
      </c>
      <c r="D30" s="32">
        <v>0</v>
      </c>
      <c r="E30" s="32">
        <v>0</v>
      </c>
      <c r="F30" s="31">
        <f>C30-D30</f>
        <v>9398</v>
      </c>
      <c r="H30" s="39"/>
      <c r="I30" s="39"/>
    </row>
    <row r="31" ht="29.25" customHeight="1" spans="1:6">
      <c r="A31" s="9">
        <f>B30+1</f>
        <v>44228</v>
      </c>
      <c r="B31" s="9">
        <v>44255</v>
      </c>
      <c r="C31" s="31">
        <f>E24</f>
        <v>8370</v>
      </c>
      <c r="D31" s="32">
        <v>0</v>
      </c>
      <c r="E31" s="32">
        <v>0</v>
      </c>
      <c r="F31" s="31">
        <f>C31-D31</f>
        <v>8370</v>
      </c>
    </row>
    <row r="32" ht="29.25" customHeight="1" spans="1:6">
      <c r="A32" s="9">
        <f>B31+1</f>
        <v>44256</v>
      </c>
      <c r="B32" s="11">
        <v>44273</v>
      </c>
      <c r="C32" s="31">
        <f>E25</f>
        <v>6814</v>
      </c>
      <c r="D32" s="32">
        <v>0</v>
      </c>
      <c r="E32" s="32">
        <v>0</v>
      </c>
      <c r="F32" s="31">
        <f>C32-D32</f>
        <v>6814</v>
      </c>
    </row>
    <row r="33" ht="29.25" customHeight="1" spans="1:6">
      <c r="A33" s="22" t="s">
        <v>41</v>
      </c>
      <c r="B33" s="22"/>
      <c r="C33" s="33">
        <f>SUM(C30:C32)</f>
        <v>24582</v>
      </c>
      <c r="D33" s="32">
        <v>0</v>
      </c>
      <c r="E33" s="32">
        <v>0</v>
      </c>
      <c r="F33" s="31">
        <f>SUM(F30:F32)</f>
        <v>24582</v>
      </c>
    </row>
    <row r="34" ht="12.75" customHeight="1"/>
    <row r="35" ht="28.5" customHeight="1" spans="6:6">
      <c r="F35" s="42"/>
    </row>
  </sheetData>
  <mergeCells count="14">
    <mergeCell ref="A3:J3"/>
    <mergeCell ref="C4:E4"/>
    <mergeCell ref="F4:H4"/>
    <mergeCell ref="A10:B10"/>
    <mergeCell ref="A13:E13"/>
    <mergeCell ref="A14:B14"/>
    <mergeCell ref="A19:B19"/>
    <mergeCell ref="A21:E21"/>
    <mergeCell ref="A22:B22"/>
    <mergeCell ref="A26:B26"/>
    <mergeCell ref="B28:E28"/>
    <mergeCell ref="A29:B29"/>
    <mergeCell ref="A33:B33"/>
    <mergeCell ref="A4:B5"/>
  </mergeCells>
  <printOptions horizontalCentered="1"/>
  <pageMargins left="0.393700787401575" right="0.393700787401575" top="0.393700787401575" bottom="0.393700787401575" header="0.196850393700787" footer="0.196850393700787"/>
  <pageSetup paperSize="9" scale="38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Content</vt:lpstr>
      <vt:lpstr>ER Calculation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Verdandi</cp:lastModifiedBy>
  <dcterms:created xsi:type="dcterms:W3CDTF">2014-11-23T18:09:00Z</dcterms:created>
  <dcterms:modified xsi:type="dcterms:W3CDTF">2023-02-09T10:09:19Z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696262000CB08858BA618063C1DDEAA5</vt:lpwstr>
  </property>
</Properties>
</file>